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Harry\Downloads\version 8 stats\"/>
    </mc:Choice>
  </mc:AlternateContent>
  <xr:revisionPtr revIDLastSave="0" documentId="13_ncr:1_{A5143A63-263D-40B0-8D26-91488DCE2E29}" xr6:coauthVersionLast="47" xr6:coauthVersionMax="47" xr10:uidLastSave="{00000000-0000-0000-0000-000000000000}"/>
  <bookViews>
    <workbookView xWindow="10" yWindow="10" windowWidth="19180" windowHeight="10780" firstSheet="3" activeTab="5" xr2:uid="{00000000-000D-0000-FFFF-FFFF00000000}"/>
  </bookViews>
  <sheets>
    <sheet name="Mean Enviroscore per Country" sheetId="2" r:id="rId1"/>
    <sheet name="Sum of topics" sheetId="4" r:id="rId2"/>
    <sheet name="Engagement per Continent" sheetId="6" r:id="rId3"/>
    <sheet name="Strategies per engagement level" sheetId="8" r:id="rId4"/>
    <sheet name="Over cutoff per continent" sheetId="7" r:id="rId5"/>
    <sheet name="Data" sheetId="1" r:id="rId6"/>
  </sheets>
  <definedNames>
    <definedName name="_xlchart.v1.0" hidden="1">Data!$AB$1</definedName>
    <definedName name="_xlchart.v1.1" hidden="1">Data!$AB$2:$AB$134</definedName>
    <definedName name="_xlchart.v1.2" hidden="1">Data!$B$2:$B$134</definedName>
    <definedName name="_xlchart.v1.3" hidden="1">Data!$AB$1</definedName>
    <definedName name="_xlchart.v1.4" hidden="1">Data!$AB$2:$AB$134</definedName>
    <definedName name="_xlchart.v1.5" hidden="1">Data!$B$2:$B$134</definedName>
    <definedName name="_xlcn.WorksheetConnection_topic_dist_per_doc_scores.xlsxTable11" hidden="1">Table1[]</definedName>
  </definedNames>
  <calcPr calcId="191029"/>
  <pivotCaches>
    <pivotCache cacheId="0" r:id="rId7"/>
    <pivotCache cacheId="1" r:id="rId8"/>
  </pivotCaches>
  <extLst>
    <ext xmlns:x15="http://schemas.microsoft.com/office/spreadsheetml/2010/11/main" uri="{FCE2AD5D-F65C-4FA6-A056-5C36A1767C68}">
      <x15:dataModel>
        <x15:modelTables>
          <x15:modelTable id="Table1" name="Table1" connection="WorksheetConnection_topic_dist_per_doc_scores.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67" i="1" l="1"/>
  <c r="AB86" i="1"/>
  <c r="AC86" i="1" s="1"/>
  <c r="AB66" i="1"/>
  <c r="AC66" i="1" s="1"/>
  <c r="AB52" i="1"/>
  <c r="AC52" i="1" s="1"/>
  <c r="AB50" i="1"/>
  <c r="AB42" i="1"/>
  <c r="AC42" i="1" s="1"/>
  <c r="T11" i="4"/>
  <c r="S11" i="4"/>
  <c r="AA4" i="4"/>
  <c r="Z4" i="4"/>
  <c r="AB2" i="1"/>
  <c r="AC2" i="1" s="1"/>
  <c r="AB3" i="1"/>
  <c r="AC3" i="1" s="1"/>
  <c r="AB4" i="1"/>
  <c r="AC4" i="1" s="1"/>
  <c r="AB5" i="1"/>
  <c r="AC5" i="1" s="1"/>
  <c r="AB6" i="1"/>
  <c r="AC6" i="1" s="1"/>
  <c r="AB7" i="1"/>
  <c r="AC7" i="1" s="1"/>
  <c r="AB8" i="1"/>
  <c r="AC8" i="1" s="1"/>
  <c r="AB9" i="1"/>
  <c r="AC9" i="1" s="1"/>
  <c r="AB10" i="1"/>
  <c r="AC10" i="1" s="1"/>
  <c r="AB11" i="1"/>
  <c r="AC11" i="1" s="1"/>
  <c r="AB12" i="1"/>
  <c r="AC12" i="1" s="1"/>
  <c r="AB13" i="1"/>
  <c r="AC13" i="1" s="1"/>
  <c r="AB14" i="1"/>
  <c r="AC14" i="1" s="1"/>
  <c r="AB15" i="1"/>
  <c r="AC15" i="1" s="1"/>
  <c r="AB16" i="1"/>
  <c r="AC16" i="1" s="1"/>
  <c r="AB17" i="1"/>
  <c r="AC17" i="1" s="1"/>
  <c r="AB18" i="1"/>
  <c r="AC18" i="1" s="1"/>
  <c r="AB19" i="1"/>
  <c r="AC19" i="1" s="1"/>
  <c r="AB20" i="1"/>
  <c r="AC20" i="1" s="1"/>
  <c r="AB21" i="1"/>
  <c r="AC21" i="1" s="1"/>
  <c r="AB22" i="1"/>
  <c r="AC22" i="1" s="1"/>
  <c r="AB23" i="1"/>
  <c r="AC23" i="1" s="1"/>
  <c r="AB24" i="1"/>
  <c r="AC24" i="1" s="1"/>
  <c r="AB25" i="1"/>
  <c r="AC25" i="1" s="1"/>
  <c r="AB26" i="1"/>
  <c r="AC26" i="1" s="1"/>
  <c r="AB27" i="1"/>
  <c r="AC27" i="1" s="1"/>
  <c r="AB28" i="1"/>
  <c r="AC28" i="1" s="1"/>
  <c r="AB29" i="1"/>
  <c r="AC29" i="1" s="1"/>
  <c r="AB30" i="1"/>
  <c r="AC30" i="1" s="1"/>
  <c r="AB31" i="1"/>
  <c r="AC31" i="1" s="1"/>
  <c r="AB32" i="1"/>
  <c r="AC32" i="1" s="1"/>
  <c r="AB33" i="1"/>
  <c r="AC33" i="1" s="1"/>
  <c r="AB34" i="1"/>
  <c r="AC34" i="1" s="1"/>
  <c r="AB35" i="1"/>
  <c r="AC35" i="1" s="1"/>
  <c r="AB36" i="1"/>
  <c r="AC36" i="1" s="1"/>
  <c r="AB37" i="1"/>
  <c r="AC37" i="1" s="1"/>
  <c r="AB38" i="1"/>
  <c r="AC38" i="1" s="1"/>
  <c r="AB39" i="1"/>
  <c r="AC39" i="1" s="1"/>
  <c r="AB40" i="1"/>
  <c r="AC40" i="1" s="1"/>
  <c r="AB41" i="1"/>
  <c r="AC41" i="1" s="1"/>
  <c r="AB43" i="1"/>
  <c r="AC43" i="1" s="1"/>
  <c r="AB44" i="1"/>
  <c r="AC44" i="1" s="1"/>
  <c r="AB45" i="1"/>
  <c r="AC45" i="1" s="1"/>
  <c r="AB46" i="1"/>
  <c r="AC46" i="1" s="1"/>
  <c r="AB47" i="1"/>
  <c r="AC47" i="1" s="1"/>
  <c r="AB48" i="1"/>
  <c r="AC48" i="1" s="1"/>
  <c r="AB49" i="1"/>
  <c r="AC49" i="1" s="1"/>
  <c r="AC50" i="1"/>
  <c r="AB51" i="1"/>
  <c r="AC51" i="1" s="1"/>
  <c r="AB53" i="1"/>
  <c r="AC53" i="1" s="1"/>
  <c r="AB54" i="1"/>
  <c r="AC54" i="1" s="1"/>
  <c r="AB55" i="1"/>
  <c r="AC55" i="1" s="1"/>
  <c r="AB56" i="1"/>
  <c r="AC56" i="1" s="1"/>
  <c r="AB57" i="1"/>
  <c r="AC57" i="1" s="1"/>
  <c r="AB58" i="1"/>
  <c r="AC58" i="1" s="1"/>
  <c r="AB59" i="1"/>
  <c r="AC59" i="1" s="1"/>
  <c r="AB60" i="1"/>
  <c r="AC60" i="1" s="1"/>
  <c r="AB61" i="1"/>
  <c r="AC61" i="1" s="1"/>
  <c r="AB62" i="1"/>
  <c r="AC62" i="1" s="1"/>
  <c r="AB63" i="1"/>
  <c r="AC63" i="1" s="1"/>
  <c r="AB64" i="1"/>
  <c r="AC64" i="1" s="1"/>
  <c r="AB65" i="1"/>
  <c r="AC65" i="1" s="1"/>
  <c r="AB67" i="1"/>
  <c r="AC67" i="1" s="1"/>
  <c r="AB68" i="1"/>
  <c r="AC68" i="1" s="1"/>
  <c r="AB69" i="1"/>
  <c r="AC69" i="1" s="1"/>
  <c r="AB70" i="1"/>
  <c r="AC70" i="1" s="1"/>
  <c r="AB71" i="1"/>
  <c r="AC71" i="1" s="1"/>
  <c r="AB72" i="1"/>
  <c r="AC72" i="1" s="1"/>
  <c r="AB73" i="1"/>
  <c r="AC73" i="1" s="1"/>
  <c r="AB74" i="1"/>
  <c r="AC74" i="1" s="1"/>
  <c r="AB75" i="1"/>
  <c r="AC75" i="1" s="1"/>
  <c r="AB76" i="1"/>
  <c r="AC76" i="1" s="1"/>
  <c r="AB77" i="1"/>
  <c r="AC77" i="1" s="1"/>
  <c r="AB78" i="1"/>
  <c r="AC78" i="1" s="1"/>
  <c r="AB79" i="1"/>
  <c r="AC79" i="1" s="1"/>
  <c r="AB80" i="1"/>
  <c r="AC80" i="1" s="1"/>
  <c r="AB81" i="1"/>
  <c r="AC81" i="1" s="1"/>
  <c r="AB82" i="1"/>
  <c r="AC82" i="1" s="1"/>
  <c r="AB83" i="1"/>
  <c r="AC83" i="1" s="1"/>
  <c r="AB84" i="1"/>
  <c r="AC84" i="1" s="1"/>
  <c r="AB85" i="1"/>
  <c r="AC85" i="1" s="1"/>
  <c r="AB87" i="1"/>
  <c r="AC87" i="1" s="1"/>
  <c r="AB88" i="1"/>
  <c r="AC88" i="1" s="1"/>
  <c r="AB89" i="1"/>
  <c r="AC89" i="1" s="1"/>
  <c r="AB90" i="1"/>
  <c r="AC90" i="1" s="1"/>
  <c r="AB91" i="1"/>
  <c r="AC91" i="1" s="1"/>
  <c r="AB92" i="1"/>
  <c r="AC92" i="1" s="1"/>
  <c r="AB93" i="1"/>
  <c r="AC93" i="1" s="1"/>
  <c r="AB94" i="1"/>
  <c r="AC94" i="1" s="1"/>
  <c r="AB95" i="1"/>
  <c r="AC95" i="1" s="1"/>
  <c r="AB96" i="1"/>
  <c r="AC96" i="1" s="1"/>
  <c r="AB97" i="1"/>
  <c r="AC97" i="1" s="1"/>
  <c r="AB98" i="1"/>
  <c r="AC98" i="1" s="1"/>
  <c r="AB99" i="1"/>
  <c r="AC99" i="1" s="1"/>
  <c r="AB100" i="1"/>
  <c r="AC100" i="1" s="1"/>
  <c r="AB101" i="1"/>
  <c r="AC101" i="1" s="1"/>
  <c r="AB102" i="1"/>
  <c r="AC102" i="1" s="1"/>
  <c r="AB103" i="1"/>
  <c r="AC103" i="1" s="1"/>
  <c r="AB104" i="1"/>
  <c r="AC104" i="1" s="1"/>
  <c r="AB105" i="1"/>
  <c r="AC105" i="1" s="1"/>
  <c r="AB106" i="1"/>
  <c r="AC106" i="1" s="1"/>
  <c r="AB107" i="1"/>
  <c r="AC107" i="1" s="1"/>
  <c r="AB108" i="1"/>
  <c r="AC108" i="1" s="1"/>
  <c r="AB109" i="1"/>
  <c r="AC109" i="1" s="1"/>
  <c r="AB110" i="1"/>
  <c r="AC110" i="1" s="1"/>
  <c r="AB111" i="1"/>
  <c r="AC111" i="1" s="1"/>
  <c r="AB112" i="1"/>
  <c r="AC112" i="1" s="1"/>
  <c r="AB113" i="1"/>
  <c r="AC113" i="1" s="1"/>
  <c r="AB114" i="1"/>
  <c r="AC114" i="1" s="1"/>
  <c r="AB115" i="1"/>
  <c r="AC115" i="1" s="1"/>
  <c r="AB116" i="1"/>
  <c r="AC116" i="1" s="1"/>
  <c r="AB117" i="1"/>
  <c r="AC117" i="1" s="1"/>
  <c r="AB118" i="1"/>
  <c r="AC118" i="1" s="1"/>
  <c r="AB119" i="1"/>
  <c r="AC119" i="1" s="1"/>
  <c r="AB120" i="1"/>
  <c r="AC120" i="1" s="1"/>
  <c r="AB121" i="1"/>
  <c r="AC121" i="1" s="1"/>
  <c r="AB122" i="1"/>
  <c r="AC122" i="1" s="1"/>
  <c r="AB123" i="1"/>
  <c r="AC123" i="1" s="1"/>
  <c r="AB124" i="1"/>
  <c r="AC124" i="1" s="1"/>
  <c r="AB125" i="1"/>
  <c r="AC125" i="1" s="1"/>
  <c r="AB126" i="1"/>
  <c r="AC126" i="1" s="1"/>
  <c r="AB127" i="1"/>
  <c r="AC127" i="1" s="1"/>
  <c r="AB128" i="1"/>
  <c r="AC128" i="1" s="1"/>
  <c r="AB129" i="1"/>
  <c r="AC129" i="1" s="1"/>
  <c r="AB130" i="1"/>
  <c r="AC130" i="1" s="1"/>
  <c r="AB131" i="1"/>
  <c r="AC131" i="1" s="1"/>
  <c r="AB132" i="1"/>
  <c r="AC132" i="1" s="1"/>
  <c r="AB133" i="1"/>
  <c r="AC133" i="1" s="1"/>
  <c r="AB134" i="1"/>
  <c r="AC134" i="1" s="1"/>
  <c r="E11" i="7"/>
  <c r="E10" i="7"/>
  <c r="E9" i="7"/>
  <c r="E8" i="7"/>
  <c r="E7" i="7"/>
  <c r="E6" i="7"/>
  <c r="E5" i="7"/>
  <c r="Y9" i="4" l="1"/>
  <c r="Y8" i="4" s="1"/>
  <c r="AD113" i="1"/>
  <c r="AD65" i="1"/>
  <c r="AD26" i="1"/>
  <c r="AD25" i="1"/>
  <c r="AD97" i="1"/>
  <c r="AD89" i="1"/>
  <c r="AD42" i="1"/>
  <c r="AD98" i="1"/>
  <c r="AD90" i="1"/>
  <c r="AD82" i="1"/>
  <c r="AD34" i="1"/>
  <c r="AD107" i="1"/>
  <c r="AD58" i="1"/>
  <c r="AD50" i="1"/>
  <c r="AD49" i="1"/>
  <c r="AD43" i="1"/>
  <c r="AD66" i="1"/>
  <c r="AD33" i="1"/>
  <c r="AD129" i="1"/>
  <c r="AD106" i="1"/>
  <c r="AD83" i="1"/>
  <c r="AD19" i="1"/>
  <c r="AD130" i="1"/>
  <c r="AD123" i="1"/>
  <c r="AD105" i="1"/>
  <c r="AD59" i="1"/>
  <c r="AD41" i="1"/>
  <c r="AD18" i="1"/>
  <c r="AD122" i="1"/>
  <c r="AD99" i="1"/>
  <c r="AD81" i="1"/>
  <c r="AD35" i="1"/>
  <c r="AD17" i="1"/>
  <c r="AD121" i="1"/>
  <c r="AD75" i="1"/>
  <c r="AD57" i="1"/>
  <c r="AD11" i="1"/>
  <c r="AD115" i="1"/>
  <c r="AD74" i="1"/>
  <c r="AD51" i="1"/>
  <c r="AD10" i="1"/>
  <c r="AD114" i="1"/>
  <c r="AD91" i="1"/>
  <c r="AD73" i="1"/>
  <c r="AD27" i="1"/>
  <c r="AD9" i="1"/>
  <c r="AD131" i="1"/>
  <c r="AD104" i="1"/>
  <c r="AD72" i="1"/>
  <c r="AD40" i="1"/>
  <c r="AD8" i="1"/>
  <c r="AD7" i="1"/>
  <c r="AD120" i="1"/>
  <c r="AD96" i="1"/>
  <c r="AD80" i="1"/>
  <c r="AD56" i="1"/>
  <c r="AD48" i="1"/>
  <c r="AD32" i="1"/>
  <c r="AD24" i="1"/>
  <c r="AD127" i="1"/>
  <c r="AD119" i="1"/>
  <c r="AD103" i="1"/>
  <c r="AD87" i="1"/>
  <c r="AD71" i="1"/>
  <c r="AD55" i="1"/>
  <c r="AD39" i="1"/>
  <c r="AD31" i="1"/>
  <c r="AD15" i="1"/>
  <c r="AD126" i="1"/>
  <c r="AD110" i="1"/>
  <c r="AD86" i="1"/>
  <c r="AD70" i="1"/>
  <c r="AD54" i="1"/>
  <c r="AD38" i="1"/>
  <c r="AD22" i="1"/>
  <c r="AD6" i="1"/>
  <c r="AD133" i="1"/>
  <c r="AD125" i="1"/>
  <c r="AD117" i="1"/>
  <c r="AD109" i="1"/>
  <c r="AD101" i="1"/>
  <c r="AD93" i="1"/>
  <c r="AD85" i="1"/>
  <c r="AD77" i="1"/>
  <c r="AD69" i="1"/>
  <c r="AD61" i="1"/>
  <c r="AD53" i="1"/>
  <c r="AD45" i="1"/>
  <c r="AD37" i="1"/>
  <c r="AD29" i="1"/>
  <c r="AD21" i="1"/>
  <c r="AD13" i="1"/>
  <c r="AD5" i="1"/>
  <c r="AD128" i="1"/>
  <c r="AD112" i="1"/>
  <c r="AD88" i="1"/>
  <c r="AD64" i="1"/>
  <c r="AD16" i="1"/>
  <c r="AD111" i="1"/>
  <c r="AD95" i="1"/>
  <c r="AD79" i="1"/>
  <c r="AD63" i="1"/>
  <c r="AD47" i="1"/>
  <c r="AD23" i="1"/>
  <c r="AD134" i="1"/>
  <c r="AD118" i="1"/>
  <c r="AD102" i="1"/>
  <c r="AD94" i="1"/>
  <c r="AD78" i="1"/>
  <c r="AD62" i="1"/>
  <c r="AD46" i="1"/>
  <c r="AD30" i="1"/>
  <c r="AD14" i="1"/>
  <c r="AD132" i="1"/>
  <c r="AD124" i="1"/>
  <c r="AD116" i="1"/>
  <c r="AD108" i="1"/>
  <c r="AD100" i="1"/>
  <c r="AD92" i="1"/>
  <c r="AD84" i="1"/>
  <c r="AD76" i="1"/>
  <c r="AD68" i="1"/>
  <c r="AD60" i="1"/>
  <c r="AD52" i="1"/>
  <c r="AD44" i="1"/>
  <c r="AD36" i="1"/>
  <c r="AD28" i="1"/>
  <c r="AD20" i="1"/>
  <c r="AD12" i="1"/>
  <c r="AD4" i="1"/>
  <c r="AD3" i="1"/>
  <c r="AD2" i="1"/>
  <c r="AE112" i="1"/>
  <c r="AE80" i="1"/>
  <c r="AE48" i="1"/>
  <c r="AE16" i="1"/>
  <c r="AE116" i="1"/>
  <c r="AE20" i="1"/>
  <c r="AE76" i="1"/>
  <c r="AE52" i="1"/>
  <c r="AE44" i="1"/>
  <c r="AE108" i="1"/>
  <c r="AE84" i="1"/>
  <c r="AE8" i="1"/>
  <c r="AE128" i="1"/>
  <c r="AE96" i="1"/>
  <c r="AE64" i="1"/>
  <c r="AE32" i="1"/>
  <c r="AE124" i="1"/>
  <c r="AE92" i="1"/>
  <c r="AE60" i="1"/>
  <c r="AE28" i="1"/>
  <c r="AE120" i="1"/>
  <c r="AE88" i="1"/>
  <c r="AE56" i="1"/>
  <c r="AE24" i="1"/>
  <c r="AE104" i="1"/>
  <c r="AE72" i="1"/>
  <c r="AE40" i="1"/>
  <c r="AE4" i="1"/>
  <c r="AE132" i="1"/>
  <c r="AE100" i="1"/>
  <c r="AE68" i="1"/>
  <c r="AE36" i="1"/>
  <c r="AE12" i="1"/>
  <c r="AE11" i="1"/>
  <c r="AE3" i="1"/>
  <c r="AE131" i="1"/>
  <c r="AE123" i="1"/>
  <c r="AE115" i="1"/>
  <c r="AE107" i="1"/>
  <c r="AE99" i="1"/>
  <c r="AE91" i="1"/>
  <c r="AE83" i="1"/>
  <c r="AE75" i="1"/>
  <c r="AE67" i="1"/>
  <c r="AE59" i="1"/>
  <c r="AE51" i="1"/>
  <c r="AE43" i="1"/>
  <c r="AE35" i="1"/>
  <c r="AE27" i="1"/>
  <c r="AE19" i="1"/>
  <c r="AE10" i="1"/>
  <c r="AE2" i="1"/>
  <c r="AE130" i="1"/>
  <c r="AE122" i="1"/>
  <c r="AE114" i="1"/>
  <c r="AE106" i="1"/>
  <c r="AE98" i="1"/>
  <c r="AE90" i="1"/>
  <c r="AE82" i="1"/>
  <c r="AE74" i="1"/>
  <c r="AE66" i="1"/>
  <c r="AE58" i="1"/>
  <c r="AE50" i="1"/>
  <c r="AE42" i="1"/>
  <c r="AE34" i="1"/>
  <c r="AE26" i="1"/>
  <c r="AE18" i="1"/>
  <c r="AE9" i="1"/>
  <c r="AE129" i="1"/>
  <c r="AE121" i="1"/>
  <c r="AE113" i="1"/>
  <c r="AE105" i="1"/>
  <c r="AE97" i="1"/>
  <c r="AE89" i="1"/>
  <c r="AE81" i="1"/>
  <c r="AE73" i="1"/>
  <c r="AE65" i="1"/>
  <c r="AE57" i="1"/>
  <c r="AE49" i="1"/>
  <c r="AE41" i="1"/>
  <c r="AE33" i="1"/>
  <c r="AE25" i="1"/>
  <c r="AE17" i="1"/>
  <c r="AE7" i="1"/>
  <c r="AE127" i="1"/>
  <c r="AE119" i="1"/>
  <c r="AE111" i="1"/>
  <c r="AE103" i="1"/>
  <c r="AE95" i="1"/>
  <c r="AE87" i="1"/>
  <c r="AE79" i="1"/>
  <c r="AE71" i="1"/>
  <c r="AE63" i="1"/>
  <c r="AE55" i="1"/>
  <c r="AE47" i="1"/>
  <c r="AE39" i="1"/>
  <c r="AE31" i="1"/>
  <c r="AE23" i="1"/>
  <c r="AE15" i="1"/>
  <c r="AE6" i="1"/>
  <c r="AE134" i="1"/>
  <c r="AE126" i="1"/>
  <c r="AE118" i="1"/>
  <c r="AE110" i="1"/>
  <c r="AE102" i="1"/>
  <c r="AE94" i="1"/>
  <c r="AE86" i="1"/>
  <c r="AE78" i="1"/>
  <c r="AE70" i="1"/>
  <c r="AE62" i="1"/>
  <c r="AE54" i="1"/>
  <c r="AE46" i="1"/>
  <c r="AE38" i="1"/>
  <c r="AE30" i="1"/>
  <c r="AE22" i="1"/>
  <c r="AE14" i="1"/>
  <c r="AE5" i="1"/>
  <c r="AE133" i="1"/>
  <c r="AE125" i="1"/>
  <c r="AE117" i="1"/>
  <c r="AE109" i="1"/>
  <c r="AE101" i="1"/>
  <c r="AE93" i="1"/>
  <c r="AE85" i="1"/>
  <c r="AE77" i="1"/>
  <c r="AE69" i="1"/>
  <c r="AE61" i="1"/>
  <c r="AE53" i="1"/>
  <c r="AE45" i="1"/>
  <c r="AE37" i="1"/>
  <c r="AE29" i="1"/>
  <c r="AE21" i="1"/>
  <c r="AE13" i="1"/>
  <c r="AF50" i="1"/>
  <c r="AF113" i="1"/>
  <c r="AF105" i="1"/>
  <c r="AF49" i="1"/>
  <c r="AF41" i="1"/>
  <c r="AF129" i="1"/>
  <c r="AF65" i="1"/>
  <c r="AF121" i="1"/>
  <c r="AF57" i="1"/>
  <c r="AF97" i="1"/>
  <c r="AF33" i="1"/>
  <c r="AF89" i="1"/>
  <c r="AF25" i="1"/>
  <c r="AF81" i="1"/>
  <c r="AF17" i="1"/>
  <c r="AF73" i="1"/>
  <c r="AF9" i="1"/>
  <c r="AF128" i="1"/>
  <c r="AF120" i="1"/>
  <c r="AF112" i="1"/>
  <c r="AF104" i="1"/>
  <c r="AF96" i="1"/>
  <c r="AF88" i="1"/>
  <c r="AF80" i="1"/>
  <c r="AF72" i="1"/>
  <c r="AF64" i="1"/>
  <c r="AF56" i="1"/>
  <c r="AF48" i="1"/>
  <c r="AF40" i="1"/>
  <c r="AF32" i="1"/>
  <c r="AF24" i="1"/>
  <c r="AF16" i="1"/>
  <c r="AF8" i="1"/>
  <c r="AF127" i="1"/>
  <c r="AF119" i="1"/>
  <c r="AF111" i="1"/>
  <c r="AF103" i="1"/>
  <c r="AF95" i="1"/>
  <c r="AF87" i="1"/>
  <c r="AF79" i="1"/>
  <c r="AF71" i="1"/>
  <c r="AF63" i="1"/>
  <c r="AF55" i="1"/>
  <c r="AF47" i="1"/>
  <c r="AF39" i="1"/>
  <c r="AF31" i="1"/>
  <c r="AF23" i="1"/>
  <c r="AF15" i="1"/>
  <c r="AF7" i="1"/>
  <c r="AF134" i="1"/>
  <c r="AF126" i="1"/>
  <c r="AF118" i="1"/>
  <c r="AF110" i="1"/>
  <c r="AF102" i="1"/>
  <c r="AF94" i="1"/>
  <c r="AF86" i="1"/>
  <c r="AF78" i="1"/>
  <c r="AF70" i="1"/>
  <c r="AF62" i="1"/>
  <c r="AF54" i="1"/>
  <c r="AF46" i="1"/>
  <c r="AF38" i="1"/>
  <c r="AF30" i="1"/>
  <c r="AF22" i="1"/>
  <c r="AF14" i="1"/>
  <c r="AF6" i="1"/>
  <c r="AF133" i="1"/>
  <c r="AF125" i="1"/>
  <c r="AF117" i="1"/>
  <c r="AF109" i="1"/>
  <c r="AF101" i="1"/>
  <c r="AF93" i="1"/>
  <c r="AF85" i="1"/>
  <c r="AF77" i="1"/>
  <c r="AF69" i="1"/>
  <c r="AF61" i="1"/>
  <c r="AF53" i="1"/>
  <c r="AF45" i="1"/>
  <c r="AF37" i="1"/>
  <c r="AF29" i="1"/>
  <c r="AF21" i="1"/>
  <c r="AF13" i="1"/>
  <c r="AF5" i="1"/>
  <c r="AF132" i="1"/>
  <c r="AF124" i="1"/>
  <c r="AF116" i="1"/>
  <c r="AF108" i="1"/>
  <c r="AF100" i="1"/>
  <c r="AF92" i="1"/>
  <c r="AF84" i="1"/>
  <c r="AF76" i="1"/>
  <c r="AF68" i="1"/>
  <c r="AF60" i="1"/>
  <c r="AF52" i="1"/>
  <c r="AF44" i="1"/>
  <c r="AF36" i="1"/>
  <c r="AF28" i="1"/>
  <c r="AF20" i="1"/>
  <c r="AF12" i="1"/>
  <c r="AF4" i="1"/>
  <c r="AF131" i="1"/>
  <c r="AF123" i="1"/>
  <c r="AF115" i="1"/>
  <c r="AF107" i="1"/>
  <c r="AF99" i="1"/>
  <c r="AF91" i="1"/>
  <c r="AF83" i="1"/>
  <c r="AF75" i="1"/>
  <c r="AF67" i="1"/>
  <c r="AF59" i="1"/>
  <c r="AF51" i="1"/>
  <c r="AF43" i="1"/>
  <c r="AF35" i="1"/>
  <c r="AF27" i="1"/>
  <c r="AF19" i="1"/>
  <c r="AF11" i="1"/>
  <c r="AF3" i="1"/>
  <c r="AF130" i="1"/>
  <c r="AF122" i="1"/>
  <c r="AF114" i="1"/>
  <c r="AF106" i="1"/>
  <c r="AF98" i="1"/>
  <c r="AF90" i="1"/>
  <c r="AF82" i="1"/>
  <c r="AF74" i="1"/>
  <c r="AF66" i="1"/>
  <c r="AF58" i="1"/>
  <c r="AF42" i="1"/>
  <c r="AF34" i="1"/>
  <c r="AF26" i="1"/>
  <c r="AF18" i="1"/>
  <c r="AF10" i="1"/>
  <c r="AF2" i="1"/>
  <c r="B4" i="8" l="1"/>
  <c r="B3" i="8"/>
  <c r="B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AFB643-37BC-4306-9D12-71734011F50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A1D5C24-0B56-4738-89AF-2655EA963A37}" name="WorksheetConnection_topic_dist_per_doc_scores.xlsx!Table1" type="102" refreshedVersion="8" minRefreshableVersion="5">
    <extLst>
      <ext xmlns:x15="http://schemas.microsoft.com/office/spreadsheetml/2010/11/main" uri="{DE250136-89BD-433C-8126-D09CA5730AF9}">
        <x15:connection id="Table1" autoDelete="1">
          <x15:rangePr sourceName="_xlcn.WorksheetConnection_topic_dist_per_doc_scores.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Over cut-off (0.1)].[All]}"/>
  </metadataStrings>
  <mdxMetadata count="1">
    <mdx n="0" f="s">
      <ms ns="1" c="0"/>
    </mdx>
  </mdxMetadata>
  <valueMetadata count="1">
    <bk>
      <rc t="1" v="0"/>
    </bk>
  </valueMetadata>
</metadata>
</file>

<file path=xl/sharedStrings.xml><?xml version="1.0" encoding="utf-8"?>
<sst xmlns="http://schemas.openxmlformats.org/spreadsheetml/2006/main" count="820" uniqueCount="357">
  <si>
    <t>country</t>
  </si>
  <si>
    <t>filename</t>
  </si>
  <si>
    <t>topic_0</t>
  </si>
  <si>
    <t>topic_1</t>
  </si>
  <si>
    <t>topic_2</t>
  </si>
  <si>
    <t>topic_3</t>
  </si>
  <si>
    <t>topic_4</t>
  </si>
  <si>
    <t>topic_5</t>
  </si>
  <si>
    <t>topic_6</t>
  </si>
  <si>
    <t>topic_7</t>
  </si>
  <si>
    <t>topic_8</t>
  </si>
  <si>
    <t>topic_9</t>
  </si>
  <si>
    <t>topic_10</t>
  </si>
  <si>
    <t>topic_11</t>
  </si>
  <si>
    <t>topic_12</t>
  </si>
  <si>
    <t>topic_13</t>
  </si>
  <si>
    <t>topic_14</t>
  </si>
  <si>
    <t>topic_15</t>
  </si>
  <si>
    <t>topic_16</t>
  </si>
  <si>
    <t>topic_17</t>
  </si>
  <si>
    <t>topic_18</t>
  </si>
  <si>
    <t>topic_19</t>
  </si>
  <si>
    <t>topic_20</t>
  </si>
  <si>
    <t>topic_21</t>
  </si>
  <si>
    <t>topic_22</t>
  </si>
  <si>
    <t>topic_23</t>
  </si>
  <si>
    <t>topic_24</t>
  </si>
  <si>
    <t>Korea</t>
  </si>
  <si>
    <t>Korea_National_Strategy_for_Artificial_Intelligence_2019.pdf</t>
  </si>
  <si>
    <t>Switzerland</t>
  </si>
  <si>
    <t>DIGITAL_SWITZERLAND_STRATEGY_Strategie-DS-2020-EN.pdf</t>
  </si>
  <si>
    <t>Kenya</t>
  </si>
  <si>
    <t>Kenya-Digital-Economy-2019.pdf</t>
  </si>
  <si>
    <t>National AI Plan-Kenya_Emerging_Digital_Technologies.pdf</t>
  </si>
  <si>
    <t>Hungary</t>
  </si>
  <si>
    <t>2020-hungarian-AI-strategy.pdf</t>
  </si>
  <si>
    <t>AI_ACTION_PLAN_e8dd79bd380a40c9890dd2fb01dd771b.pdf</t>
  </si>
  <si>
    <t>Greece</t>
  </si>
  <si>
    <t>Gen_AI_Greece_EN_s.pdf</t>
  </si>
  <si>
    <t>Greece AI strategy.pdf</t>
  </si>
  <si>
    <t>African Union</t>
  </si>
  <si>
    <t>44004-doc-EN-_Continental_AI_Strategy_July_2024.pdf</t>
  </si>
  <si>
    <t>T__rkiye</t>
  </si>
  <si>
    <t>Turkey_National_Artificial_Intelligence_Strategy_2021-2025.pdf</t>
  </si>
  <si>
    <t>Ireland</t>
  </si>
  <si>
    <t>FUTURE_JOBS_IRELAND_Future-Jobs-Ireland-2019.pdf</t>
  </si>
  <si>
    <t>NATIONAL_AI_STRATEGY_National-AI-Strategy.pdf</t>
  </si>
  <si>
    <t>Singapore</t>
  </si>
  <si>
    <t>NATIONAL_AI_STRATEGY_national-ai-strategy.pdf</t>
  </si>
  <si>
    <t>Italy</t>
  </si>
  <si>
    <t>AI_STRATEGIC_PROGRAMME_1637937177-programma-strategico-iaweb-2.pdf</t>
  </si>
  <si>
    <t>Luxembourg</t>
  </si>
  <si>
    <t>AI__A_STRATEGIC_VISION_FOR_LUXEMBOURG_AI_EN_0.pdf</t>
  </si>
  <si>
    <t>Sweden</t>
  </si>
  <si>
    <t>BIG_DATA_ANALYSIS_uppdrag-att-kartlagga-anvandningen-av-artificiell-intelligens-respektive-analys-av-stora-datamangder-i-sverige.pdf</t>
  </si>
  <si>
    <t>DIGITAL_EXCELLENCE_uppdrag-att-samverka-kring-kompetensforsorjningen-av-digital-spetskompetens-uka.pdf</t>
  </si>
  <si>
    <t>GOVERNMENT_ASSIGNMENT_ON_SMEs_AND_DATA_AS_A_STRATEGIC_RESOURCE_uppdrag-att-framja-sma-och-medelstora-foretags-formaga-att-anvanda-data-som-strategisk-resurs.pdf</t>
  </si>
  <si>
    <t>Sweden_National_Approach_to_Artificial_Intelligence_2018.pdf</t>
  </si>
  <si>
    <t>Finland</t>
  </si>
  <si>
    <t>AI 4.0.pdf</t>
  </si>
  <si>
    <t>AI Programme 2017.pdf</t>
  </si>
  <si>
    <t>AI Programme 2019.pdf</t>
  </si>
  <si>
    <t>Norway</t>
  </si>
  <si>
    <t>Norway_National_Strategy_for_Artificial_Intelligence_2020.pdf</t>
  </si>
  <si>
    <t>stm202020210022000engpdfs.pdf</t>
  </si>
  <si>
    <t>Serbia</t>
  </si>
  <si>
    <t>Serbia_Strategy_for_Development_of_Artificial_Intelligence_in_Republic_of_Serbia_2020-2025.pdf</t>
  </si>
  <si>
    <t>Czechia</t>
  </si>
  <si>
    <t>NATIONAL_AI_STRATEGY_OF_THE_CZECH_REPUBLIC_NAIS_eng_web.pdf</t>
  </si>
  <si>
    <t>Chile</t>
  </si>
  <si>
    <t>AI_NATIONAL_POLICY_documento_politica_ia_digital_.pdf</t>
  </si>
  <si>
    <t>Japan</t>
  </si>
  <si>
    <t>Announcement of Global Communication Plan 2025 _ Press Release _ MIC ICT Policy.pdf</t>
  </si>
  <si>
    <t>TENTATIVE_SUMMARY_OF_AI_ISSUES_ronten_youshi_yaku.pdf</t>
  </si>
  <si>
    <t>aistrategy2022_en.pdf</t>
  </si>
  <si>
    <t>ronten_youshi_yaku.pdf</t>
  </si>
  <si>
    <t>United_Kingdom</t>
  </si>
  <si>
    <t>AI Sector Deal - GOV.UK.pdf</t>
  </si>
  <si>
    <t>Declaration of the United States of America and the United Kingdom of Great Britain and Northern Ireland on Cooperation in Artificial Intelligence Research and Development - GOV.UK.pdf</t>
  </si>
  <si>
    <t>Government Technology Innovation Strategy - GOV.UK.pdf</t>
  </si>
  <si>
    <t>INDUSTRIAL_STRATEGY__BUILDING_A_BRITAIN_FIT_FOR_THE_FUTURE__WHITE_PAPER_industrial-strategy-white-paper.pdf</t>
  </si>
  <si>
    <t>NATIONAL_AI_STRATEGY_National_AI_Strategy_-_PDF_version.pdf</t>
  </si>
  <si>
    <t>National Data Strategy - GOV.UK.pdf</t>
  </si>
  <si>
    <t>WELSH_LANGUAGE_TECHNOLOGY_ACTION_PLAN_welsh-language-technology-and-digital-media-action-plan.pdf</t>
  </si>
  <si>
    <t>scotlands-artificial-intelligence-strategy-trustworthy-ethical-inclusive.pdf</t>
  </si>
  <si>
    <t>Russian_Federation</t>
  </si>
  <si>
    <t>Decree-of-the-President-of-the-Russian-Federation-on-the-Development-of-Artificial-Intelligence-in-the-Russian-Federation-.pdf</t>
  </si>
  <si>
    <t>digital economy.pdf</t>
  </si>
  <si>
    <t>Romania</t>
  </si>
  <si>
    <t>20240723_SNIA_2024-2027.pdf</t>
  </si>
  <si>
    <t>Uruguay</t>
  </si>
  <si>
    <t>AI_STRATEGY_FOR_THE_DIGITAL_GOVERNMENT_IA%20Strategy%20-%20english%20version.pdf</t>
  </si>
  <si>
    <t>DATA_SCIENCE_AND_ML_ROADMAP_6112019%2BHoja%2Bde%2BRuta%2BCD%2BAA.pdf</t>
  </si>
  <si>
    <t>Uzbekistan</t>
  </si>
  <si>
    <t>digital 2030.pdf</t>
  </si>
  <si>
    <t>Lithuania</t>
  </si>
  <si>
    <t>DI_strategija_ENG(1) 2019.pdf</t>
  </si>
  <si>
    <t>Iceland</t>
  </si>
  <si>
    <t>AI Action Pla 2024 to 2026.pdf</t>
  </si>
  <si>
    <t>Iceland and the fourth industrial revolution.pdf</t>
  </si>
  <si>
    <t>Morocco</t>
  </si>
  <si>
    <t>digital morocco 2030.pdf</t>
  </si>
  <si>
    <t>Thailand</t>
  </si>
  <si>
    <t>2022-NAIS-Presentation-eng.pdf</t>
  </si>
  <si>
    <t>Colombia</t>
  </si>
  <si>
    <t>SANDBOX_ON_PRIVACY_BY_DESIGN_AND_DEFAULT_IN_AI_031120_Sandbox-sobre-privacidad-desde-el-diseno-y-por-defecto.pdf</t>
  </si>
  <si>
    <t>colombia ai strategy.pdf</t>
  </si>
  <si>
    <t>cyber.pdf</t>
  </si>
  <si>
    <t>Peru</t>
  </si>
  <si>
    <t>Peru_National_Artificial_Intelligence_Strategy_2021-2026.pdf</t>
  </si>
  <si>
    <t>Transformaci\xf3n_Digital.pdf</t>
  </si>
  <si>
    <t>Austria</t>
  </si>
  <si>
    <t>AI_MISSION_AUSTRIA_2030_aimat_ua.pdf</t>
  </si>
  <si>
    <t>Costa_Rica</t>
  </si>
  <si>
    <t>DIGITAL TRANSFORMATION STRATEGY THE BICENTENNIAL OF COSTA RICA.pdf</t>
  </si>
  <si>
    <t>Improving the effectiveness of public spending through the appropriate use of digital technologies in the Costa Rican public sector.pdf</t>
  </si>
  <si>
    <t>Belgium</t>
  </si>
  <si>
    <t>National Convergence Plan for the Development of Artificial Intelligence (AI).pdf</t>
  </si>
  <si>
    <t>quaternota_aan_de_vlaamse_regering_-_vlaams_beleidsplan_artificiele_intelligentie.pdf</t>
  </si>
  <si>
    <t>Israel</t>
  </si>
  <si>
    <t>GOVERNMENT_RESOLUTION_NO__212__PROMOTING_INNOVATION__HIGH-TECH_SECTOR__AND_TECHNOLOGICAL_LEADERSHIP_Government-Resoluion-No.-212.pdf</t>
  </si>
  <si>
    <t>NATIONAL_INITIATIVE_FOR_SECURED_INTELLIGENCE_SYSTEMS_The%20National%20Initiative_eng%202021_digital.pdf</t>
  </si>
  <si>
    <t>Malta</t>
  </si>
  <si>
    <t>Malta_Towards_Ethical_and_Trustworthy_AI_vFINAL 2019.pdf</t>
  </si>
  <si>
    <t>Malta_Ultimate_AI_Launchpad_2019-2030.pdf</t>
  </si>
  <si>
    <t>New_Zealand</t>
  </si>
  <si>
    <t>DEPA-Protocol-signed-version.pdf</t>
  </si>
  <si>
    <t>Latvia</t>
  </si>
  <si>
    <t>DECLARATION_ON_AI_IN_THE_NORDIC-BALTIC_REGION_AI%20in%20the%20Nordic-Baltic%20region.pdf</t>
  </si>
  <si>
    <t>IZ_MI2.pdf</t>
  </si>
  <si>
    <t>Latvia National AI Strategy.pdf</t>
  </si>
  <si>
    <t>digital transformation guidelines.pdf</t>
  </si>
  <si>
    <t>Brazil</t>
  </si>
  <si>
    <t>BRAZILIAN_AI_STRATEGY_ebia-summary_brazilian_4-979_2021.pdf</t>
  </si>
  <si>
    <t>Consulta Publica - Estrategia Brasileira de Inteligencia Artificial.pdf</t>
  </si>
  <si>
    <t>Slovak_Republic</t>
  </si>
  <si>
    <t>SDT-English-Version-FINAL.pdf</t>
  </si>
  <si>
    <t>Portugal</t>
  </si>
  <si>
    <t>Portugal_AI_Portugal_2030_2019-2030.pdf</t>
  </si>
  <si>
    <t>national compute strategy.pdf</t>
  </si>
  <si>
    <t>Cyprus</t>
  </si>
  <si>
    <t>cyprus national ai strategy.pdf</t>
  </si>
  <si>
    <t>Denmark</t>
  </si>
  <si>
    <t>NATIONAL_STRATEGY_FOR_AI_305755_gb_version_final-a.pdf</t>
  </si>
  <si>
    <t>Egypt</t>
  </si>
  <si>
    <t>EGYPT_NATIONAL_AI_STRATEGY_Publications_672021000_Egypt-National-AI-Strategy-English.pdf</t>
  </si>
  <si>
    <t>Viet_Nam</t>
  </si>
  <si>
    <t>vietnam ai strategy.pdf</t>
  </si>
  <si>
    <t>European_Union</t>
  </si>
  <si>
    <t>A European strategy for data _ Shaping Europe\u2019s digital future.pdf</t>
  </si>
  <si>
    <t>Coordinated Plan on Artificial Intelligence.pdf</t>
  </si>
  <si>
    <t>Destination Earth.pdf</t>
  </si>
  <si>
    <t>EU COMMUNICATION ON ARTIFICIAL INTELLIGENCE.pdf</t>
  </si>
  <si>
    <t>High-level expert group on artificial intelligence.pdf</t>
  </si>
  <si>
    <t>declaration_on_ai_signed_watermarked_4B50487F-B8E4-0DF3-6D719AB7241AC0CA_50951.pdf</t>
  </si>
  <si>
    <t>Spain</t>
  </si>
  <si>
    <t>20221213_plan_algoritmos_verdes.pdf</t>
  </si>
  <si>
    <t>LANGUAGE_STRATEGIC_PROJECT_FOR_THE_ECONOMIC_RECOVERY_AND_TRANSFORMATION_PERTE_Nueva_economia_de_la_lengua_RE_16032022.pdf</t>
  </si>
  <si>
    <t>NATIONAL_AI_STRATEGY_ENIA2B.pdf</t>
  </si>
  <si>
    <t>RECOVERY__TRANSFORMATION__AND_RESILIENCE_PLAN_30042021-Plan_Recuperacion_%20Transformacion_%20Resiliencia.pdf</t>
  </si>
  <si>
    <t>India</t>
  </si>
  <si>
    <t>APPROACH_DOCUMENT_FOR_INDIA__PART_1_-_PRINCIPLES_FOR_RESPONSIBLE_AI_Responsible-AI-22022021.pdf</t>
  </si>
  <si>
    <t>APPROACH_DOCUMENT_FOR_INDIA__PART_2_-_OPERATIONALIZING_PRINCIPLES_FOR_RESPONSIBLE_AI_Part2-Responsible-AI-12082021.pdf</t>
  </si>
  <si>
    <t>NATIONAL_STRATEGY_ON_ARTIFICIAL_INTELLIGENCE_National-Strategy-for-Artificial-Intelligence.pdf</t>
  </si>
  <si>
    <t>NATIONAL_STRATEGY_ON_ARTIFICIAL_INTELLIGENCE_nationalstrategy-for-ai-discussion-paper.pdf</t>
  </si>
  <si>
    <t>Mexico</t>
  </si>
  <si>
    <t>MEXICAN_NATIONAL_AI_AGENDA_7be025_6f45f669e2fa4910b32671a001074987.pdf</t>
  </si>
  <si>
    <t>Canada</t>
  </si>
  <si>
    <t>PAN-CANADIAN_AI_STRATEGY_AICan-2020-CIFAR-Pan-Canadian-AI-Strategy-Impact-Report.pdf</t>
  </si>
  <si>
    <t>France</t>
  </si>
  <si>
    <t>1645 - DP - Strat\xe9gie Nationale pour lA 2\xe8me phase.pdf</t>
  </si>
  <si>
    <t>Dossier_presse_France_IA.pdf</t>
  </si>
  <si>
    <t>France 2030_ Cloud Acceleration Strategy _ Directorate General for Enterprise.pdf</t>
  </si>
  <si>
    <t>Skills and Careers of the Future (CMA) \u2013 Call for expressions of interest \u2013 2021-2025 _ ANR.pdf</t>
  </si>
  <si>
    <t>dossier-de-presse---strat-gie-nationale-pour-l-intelligence-artificielle-2e-phase-14920.pdf</t>
  </si>
  <si>
    <t>United_States</t>
  </si>
  <si>
    <t>AIM-Strategy.pdf</t>
  </si>
  <si>
    <t>DOD_DATA_ANALYTICS_AI_ADOPTION_STRATEGY.pdf</t>
  </si>
  <si>
    <t>FEDERAL_DATA_STRATEGY_2020-federal-data-strategy-framework.pdf</t>
  </si>
  <si>
    <t>Federal Register __ Maintaining American Leadership in Artificial Intelligence.pdf</t>
  </si>
  <si>
    <t>NATIONAL_AI_R_D_STRATEGIC_PLAN__2019_UPDATE_National-AI-RD-Strategy-2019.pdf</t>
  </si>
  <si>
    <t>NATIONAL_STRATEGY_FOR_CRITICAL_AND_EMERGING_TECHNOLOGIES_National-Strategy-for-CET.pdf</t>
  </si>
  <si>
    <t>preparing-future-transportation-automated-vehicle-30.pdf</t>
  </si>
  <si>
    <t>Argentina</t>
  </si>
  <si>
    <t>Argentina-National-AI-Strategy.pdf</t>
  </si>
  <si>
    <t>Estonia</t>
  </si>
  <si>
    <t>AI_Task_Force_Report_980182_681757534b4a444caf6b7bd8796cfc4c.pdf</t>
  </si>
  <si>
    <t>NATIONAL_AI_STRATEGY_1_0_980182_8d0df96fd41145739dff2595e0ab3e8d.pdf</t>
  </si>
  <si>
    <t>National_AI_Strategy_2_0_980182_4434a890f1e64c66b1190b0bd2665dc2.pdf</t>
  </si>
  <si>
    <t>Slovenia</t>
  </si>
  <si>
    <t>AI Strategy.pdf</t>
  </si>
  <si>
    <t>Saudi_Arabia</t>
  </si>
  <si>
    <t>Saudi_Arabia_National_Strategy_for_Data_and_AI_2020.pdf</t>
  </si>
  <si>
    <t>Australia</t>
  </si>
  <si>
    <t>AUSTRALIAS TECH FUTURE.pdf</t>
  </si>
  <si>
    <t>Artificial intelligence _ Department of Industry Science and Resources.pdf</t>
  </si>
  <si>
    <t>australia-2030-prosperity-through-innovation-full-report.pdf</t>
  </si>
  <si>
    <t>australias-ai-action-plan.pdf</t>
  </si>
  <si>
    <t>United_Arab_Emirates</t>
  </si>
  <si>
    <t>United_Arab_Emirates_National_Strategy_for_Artificial_Intelligence_2017-2031.pdf</t>
  </si>
  <si>
    <t>Indonesia</t>
  </si>
  <si>
    <t>national ai strategy.pdf</t>
  </si>
  <si>
    <t>Netherlands</t>
  </si>
  <si>
    <t>210621-min-ezk-digitaliseringstrategie-en-v03.pdf</t>
  </si>
  <si>
    <t>Dutch+Digitisation+Strategy+2.0.pdf</t>
  </si>
  <si>
    <t>KNOWLEDGE_AND_INNOVATION_AGENDA_HTSM-Knowledge-and-Innovation-Agenda-2018-2021.pdf</t>
  </si>
  <si>
    <t>Netherlands_Strategic_Action_Plan_for_Artificial_Intelligence.pdf</t>
  </si>
  <si>
    <t>Mauritius</t>
  </si>
  <si>
    <t>Mauritius AI Strategy 2018.pdf</t>
  </si>
  <si>
    <t>Kazakhstan</t>
  </si>
  <si>
    <t>Digital Kazakhstan _ Electronic government of the Republic of Kazakhstan.pdf</t>
  </si>
  <si>
    <t>China</t>
  </si>
  <si>
    <t>NATIONAL_NEW_GENERATION_AI_PLAN_P020210628714286134479.pdf</t>
  </si>
  <si>
    <t>Notice-of-the-Ministry-of-Education-on-Issuing-the-Artificial-Intelligence-Innovation-Action-Plan-for-Institutes-of-Higher-Education.pdf</t>
  </si>
  <si>
    <t>t0390_trustworthy_AI_EN.pdf</t>
  </si>
  <si>
    <t>Germany</t>
  </si>
  <si>
    <t>220525_BMZ-Factsheet_EN_FAIR-Forward.pdf</t>
  </si>
  <si>
    <t>National AI Strategy.pdf</t>
  </si>
  <si>
    <t>Bulgaria</t>
  </si>
  <si>
    <t>CONCEPT_FOR_THE_DEVELOPMENT_OF_AI_IN_BULGARIA_UNTIL_2030_conceptforthedevelopmentofaiinbulgariauntil2030.pdf</t>
  </si>
  <si>
    <t>Ukraine</t>
  </si>
  <si>
    <t>Ukraine_National_Strategy_for_Development_of_Artificial_Intelligence_in_Ukraine_2021-2030.pdf</t>
  </si>
  <si>
    <t>Enviroscore</t>
  </si>
  <si>
    <t>Row Labels</t>
  </si>
  <si>
    <t>Grand Total</t>
  </si>
  <si>
    <t>Over cut-off (0.1)</t>
  </si>
  <si>
    <t>Medium Engagement(0.05 - 0.15)</t>
  </si>
  <si>
    <t>High Engagement (&gt;0.15)</t>
  </si>
  <si>
    <t>Average of Enviroscore</t>
  </si>
  <si>
    <t>done - good mentions</t>
  </si>
  <si>
    <t>done - very limited mentions</t>
  </si>
  <si>
    <t>AI as a tool to combat climate challenges - does acknowledge that AI's environmental impacts must be considered, but from a renewable energy perspective only</t>
  </si>
  <si>
    <t>Mentions AI's environmental impact</t>
  </si>
  <si>
    <t>AI for sustainability</t>
  </si>
  <si>
    <t>yes</t>
  </si>
  <si>
    <t>no</t>
  </si>
  <si>
    <t>AI for climate observation, natural sites as resources to extract AI insights from</t>
  </si>
  <si>
    <t>AI for disaster prevention and supporting biodiversity through a catch-all digital twin system</t>
  </si>
  <si>
    <t>barely any mention - one reference to funding govtech for climate, and open climate data</t>
  </si>
  <si>
    <t>no mention</t>
  </si>
  <si>
    <t>wider industrial strategy - heavy focus on maintaining growth whilst limiting emissions via renewable energy and efficiency gains - AI is only considered in what can offer in these regards - no impacts considered</t>
  </si>
  <si>
    <t>almost entirely on how AI is crucial to solve environmental challenges - a single mention that a study will be done to understand compute's environmental impacts</t>
  </si>
  <si>
    <t>data as an opportunity for addressing environmental issues, plus for international collaboration on climate - there is also some consideration of data centres' environmental impacts, only focusing on carbon emissions and their transparency</t>
  </si>
  <si>
    <t>AI as key tool for environmental challenges and regeneration, and for energy transition - no mention at all of AI's environmental impacts, or infrastructure of any kind - only focused on use-cases</t>
  </si>
  <si>
    <t>AI for climate, a single sentence noting that AI's environmental impacts must be considered, amidst a swathe of discussion on using AI for sustainability challenges</t>
  </si>
  <si>
    <t>yes, only once</t>
  </si>
  <si>
    <t>Grand ideas of the potential of digital transformation, including green/environmental growth + sustainability, but no reckoning with the material impacts of this transformation, either in quantitative terms or in justice terms</t>
  </si>
  <si>
    <t>AI as revolution - Major priority to do detailed environmental assessments to ensure that the use of AI does not negatively impact Iceland, ambition to develop AI infrastructure for economic growth, and ensure sufficient supply of energy - focus on ensuring this energy is green/sustainable - however, no engagement with supply chains, justice</t>
  </si>
  <si>
    <t>focus on security, and topic 12 has both environmental and security keywords - environmental security is largely not considered, except as a reference point - however, security of AI infrastructure is also not mentioned</t>
  </si>
  <si>
    <t>AI as inevitable, force for good, decoupled from infrastructure - sublime, transcendent - minimal, surface-level environmental reflection</t>
  </si>
  <si>
    <t>AI as solution to all societal issues, including environmental - largely energy efficiency - no mention of AI's environmental impacts, material requirements</t>
  </si>
  <si>
    <t>little mention of AI, or of environment</t>
  </si>
  <si>
    <t>AI as transformational force for the nation 'AI smart nation' - also transformational for the environment and sustainability - many use cases, key driver, heavy mention of improving sustainability of mobility as well - brief acknowledgement of AI's energy-intensity, with a vague goal of 'in general' ensuring AI does not increase ecological footprint, with a suggestion of studying environmental impacts - so, little detail on energy usage and vague expectations, plus no consideration of justice</t>
  </si>
  <si>
    <t>yes, brief</t>
  </si>
  <si>
    <t>AI as a symbol of national progress, revolution - AI for SDGs, energy efficiency - AI environmental impacts mentioned in ethics principles section- there is a principle that AI should not harm the natural environment, but no further detail, also only a principle, but at least a mention - also dicusses incentives for data centre building, but no reference to environmental challenges here</t>
  </si>
  <si>
    <t>PDF to text failed so given default score - no mention of environment</t>
  </si>
  <si>
    <t>Environment as an economic sector that could benefit from AI - this is the only mention of the environment/green/sustainability/renewable/energy in the whole document</t>
  </si>
  <si>
    <t>yes, briefly</t>
  </si>
  <si>
    <t>AI as solution to many issues, including climate change and natural disasters, with specific examples of AI improving energy efficiency via smart meters - no mention of AI's own energy requirements</t>
  </si>
  <si>
    <t>AI as a transformational technology, including to solve issues of climate change, natural disasters and energy efficiency - rapid investment to avoid 'losing out' on AI benefits to other regions</t>
  </si>
  <si>
    <t>Dual framing of AI as solution and culprit to environmental issues, with a belief that technical improvements in efficiency will be enough to ensure that AI is environmentally sustainable e.g. algorithm efficiency improvements, measuring energy usage, and prioritising renewable energy usage in data centres across the AI lifecycle. Expectations set with funding calls for green AI research, aims to be a leader in this area, and goals to develop accreditaions and compliance frameworks for green AI. However, this assumes technical fixes and efficiency are the solution, with no plans to measure beyond energy consumption efficiency, like rebound effects, social impacts like benefit distribution, supply chain, redistribution, limitation, civic engagement</t>
  </si>
  <si>
    <t>yes, efficiency</t>
  </si>
  <si>
    <t>Not related to the environment, focus on developing spanish language AI systems</t>
  </si>
  <si>
    <t>general document on national transformation - document too large to load in full, but general conclusions are AI as enabler - treat above document as main Spain ideology</t>
  </si>
  <si>
    <t>very little on AI and the environment, although does mention that AI can help build a sustainable world, and using technology for sustainability - main topic score comes from discussions on covid, which is prevalent in the topic</t>
  </si>
  <si>
    <t>Overall, very limited discussion on AI and the environment, with majority of the focus on AI as a revolutionary force</t>
  </si>
  <si>
    <t>Imaginary of frugal AI, where AI is energy efficient - no considerations towards any other environmental factors</t>
  </si>
  <si>
    <t>Practically no mention of the environment explicitly</t>
  </si>
  <si>
    <t>brief document calling for expressions of interest in skills for the future - strategic aims to decarbonise and switch to renewables and nuclear, but AI not explicitly mentioned</t>
  </si>
  <si>
    <t>updated version of national AI strategy for 2021-2030 (original was 2017), but no changes to how AI and the environment is perceived</t>
  </si>
  <si>
    <t>Environmental sustainability as a complete non-factor in desirable futures relating to technology - entirely framed as limitless 'American ingenuity' - even the energy technologies part does not refer to emissions or anything else of the sort - has flagged for topic 22, which refers to carbon and labour, but also work more generally, so environmental elements not the reason for this reaching the cutoff</t>
  </si>
  <si>
    <t>technological innovation as key to economic growth - little mention of AI in relation to the environment, as this is a general innovation document - environmental focus almost entirely on protecting the great barrier reef</t>
  </si>
  <si>
    <t>brief document, frames AI and clean energy separately as critical technologies to develop for national security and economic prosperity -little detail beyond that</t>
  </si>
  <si>
    <t>AI for the environment is heavily discussed and foregrounded, but AI's material requirements and impacts are completely absent</t>
  </si>
  <si>
    <t>Some mention of AI and energy, but only AI as an enabler for more efficient energy management, both for oil and gas extraction and renewable energy management - growth due to AI is decoupled from any negative environmental impacts whatsoever - AI as economic force, rather than material system</t>
  </si>
  <si>
    <t>yes, only in terms of energy efficiency - no mention of climate or environment as challenges, but rather for economic boosts</t>
  </si>
  <si>
    <t>PDF to text failed so default score - Overarching plan to digitize public services and to stimulate the digital economy, with AI adoption 'integral' to the strategy, particularly on the digital economy side - plans to build cloud infrastructure - all about using AI to modernise, no mention of environment/energy at all - very brief mention of responsible AI and societal impacts</t>
  </si>
  <si>
    <t>PDF to text failed, so no way to translate</t>
  </si>
  <si>
    <t>N/A</t>
  </si>
  <si>
    <t>PDF to text failed, so no way to translate and given default score - from title, document is based on privacy</t>
  </si>
  <si>
    <t xml:space="preserve">done - good mentions </t>
  </si>
  <si>
    <t>largely AI for sustainabilty</t>
  </si>
  <si>
    <t>An imaginary where digital transformation automatically results in positive environmental outcomes - technology as a green enabler with no critical analysis of how - based on an assumption - 'environmentally friendly' by expanding digital systems, but no explanation of how, and no analysis of technology's own environmental impacts</t>
  </si>
  <si>
    <t>Sum of topic_0</t>
  </si>
  <si>
    <t>Sum of topic_1</t>
  </si>
  <si>
    <t>Sum of topic_2</t>
  </si>
  <si>
    <t>Sum of topic_3</t>
  </si>
  <si>
    <t>Sum of topic_4</t>
  </si>
  <si>
    <t>Sum of topic_5</t>
  </si>
  <si>
    <t>Sum of topic_6</t>
  </si>
  <si>
    <t>Sum of topic_7</t>
  </si>
  <si>
    <t>Sum of topic_8</t>
  </si>
  <si>
    <t>Sum of topic_12</t>
  </si>
  <si>
    <t>Sum of topic_15</t>
  </si>
  <si>
    <t>Sum of topic_20</t>
  </si>
  <si>
    <t>Sum of topic_21</t>
  </si>
  <si>
    <t>Sum of topic_24</t>
  </si>
  <si>
    <t>Sum of topic_23</t>
  </si>
  <si>
    <t>Sum of topic_22</t>
  </si>
  <si>
    <t>Sum of topic_19</t>
  </si>
  <si>
    <t>Sum of topic_18</t>
  </si>
  <si>
    <t>Sum of topic_17</t>
  </si>
  <si>
    <t>Sum of topic_16</t>
  </si>
  <si>
    <t>Sum of topic_11</t>
  </si>
  <si>
    <t>Sum of topic_14</t>
  </si>
  <si>
    <t>Sum of topic_13</t>
  </si>
  <si>
    <t>Sum of topic_10</t>
  </si>
  <si>
    <t>Sum of topic_9</t>
  </si>
  <si>
    <t>Total</t>
  </si>
  <si>
    <t>Mean</t>
  </si>
  <si>
    <t>Environment-Related Topics Pct</t>
  </si>
  <si>
    <t>Other</t>
  </si>
  <si>
    <t>AI as a smart solution to global challenges, including environmental challenges - climate change and sustainability to be addressed by key enabling technologies - AI and tech as neutral forces for good e.g. digital twin systems to simulate the impacts of buildings before creating them, but no suggestion of how AI's own footprint will be tracked</t>
  </si>
  <si>
    <t>Column Labels</t>
  </si>
  <si>
    <t>FALSE</t>
  </si>
  <si>
    <t>TRUE</t>
  </si>
  <si>
    <t>Discourse Analysis Summary</t>
  </si>
  <si>
    <t>Imaginary</t>
  </si>
  <si>
    <t>AI as environmental non-factor</t>
  </si>
  <si>
    <t>yes - acknowledges AI's energy requirements, but only mentions energy efficiency as a mitigating means, whilst advocating for more infrastructure</t>
  </si>
  <si>
    <t>AI as environmental solution with no limitations</t>
  </si>
  <si>
    <t>yes, digital in general</t>
  </si>
  <si>
    <t>AI as environmental solution with vague technical energy/emissions challenges</t>
  </si>
  <si>
    <t>AI as environmental solution with clear technical energy/emissions challenges to address within national borders</t>
  </si>
  <si>
    <t>yes, very briefly</t>
  </si>
  <si>
    <t>PDF to text failed so given default score - no mention of environment after reading</t>
  </si>
  <si>
    <t>AI as economic, efficiency solution with vague technical energy/emissions challenges that efficiency gains will overcome</t>
  </si>
  <si>
    <t>AI as economic, efficiency solution</t>
  </si>
  <si>
    <t>Imaginary Group</t>
  </si>
  <si>
    <t>All</t>
  </si>
  <si>
    <t>Continent</t>
  </si>
  <si>
    <t>Asia</t>
  </si>
  <si>
    <t>Europe</t>
  </si>
  <si>
    <t>Africa</t>
  </si>
  <si>
    <t>South America</t>
  </si>
  <si>
    <t>North America</t>
  </si>
  <si>
    <t>Australia (Oceania)</t>
  </si>
  <si>
    <t>HIGH</t>
  </si>
  <si>
    <t>LOW</t>
  </si>
  <si>
    <t>MEDIUM</t>
  </si>
  <si>
    <t>Count of Continent</t>
  </si>
  <si>
    <t>Engagement Level (Low &lt;=0.1 &lt; Medium &lt;= 0.15 &lt; High)</t>
  </si>
  <si>
    <t>AI as limitless environmental solution</t>
  </si>
  <si>
    <t>AI as environmental solution with technical challenges to address</t>
  </si>
  <si>
    <t>Low</t>
  </si>
  <si>
    <t>Medium</t>
  </si>
  <si>
    <t>High</t>
  </si>
  <si>
    <t>Engagement Level</t>
  </si>
  <si>
    <t>No. Strategies</t>
  </si>
  <si>
    <t>Overall</t>
  </si>
  <si>
    <t>Strategies per SI of AI and the Environment</t>
  </si>
  <si>
    <t>Pct of Strategies</t>
  </si>
  <si>
    <t>SI of AI and the Environment</t>
  </si>
  <si>
    <t>AI as Limitless Environmental Solution</t>
  </si>
  <si>
    <t>AI as Environmental Solution with Technical Energy Challenges</t>
  </si>
  <si>
    <t>AI as Environmental Non-Factor</t>
  </si>
  <si>
    <t>Pct Strategies with Enviroscore &gt;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</si>
</sst>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amily val="2"/>
    </font>
    <font>
      <sz val="11"/>
      <name val="Calibri"/>
      <family val="2"/>
      <scheme val="minor"/>
    </font>
    <font>
      <sz val="8"/>
      <color rgb="FF000000"/>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0" fontId="3" fillId="0" borderId="0" xfId="0" applyFont="1"/>
    <xf numFmtId="0" fontId="4" fillId="0" borderId="0" xfId="0" applyFont="1"/>
  </cellXfs>
  <cellStyles count="1">
    <cellStyle name="Normal" xfId="0" builtinId="0"/>
  </cellStyles>
  <dxfs count="40">
    <dxf>
      <font>
        <b val="0"/>
        <i val="0"/>
        <strike val="0"/>
        <condense val="0"/>
        <extend val="0"/>
        <outline val="0"/>
        <shadow val="0"/>
        <u val="none"/>
        <vertAlign val="baseline"/>
        <sz val="8"/>
        <color rgb="FF000000"/>
        <name val="Times New Roman"/>
        <family val="1"/>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Prevale</a:t>
            </a:r>
            <a:r>
              <a:rPr lang="en-GB" baseline="0"/>
              <a:t>nce of Environment-Related  Topics vs Other Topics in National AI Strategies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D5-42B1-97F3-6E1B6E8B09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D5-42B1-97F3-6E1B6E8B09E8}"/>
              </c:ext>
            </c:extLst>
          </c:dPt>
          <c:cat>
            <c:strRef>
              <c:f>'Sum of topics'!$X$8:$X$9</c:f>
              <c:strCache>
                <c:ptCount val="2"/>
                <c:pt idx="0">
                  <c:v>Environment-Related Topics Pct</c:v>
                </c:pt>
                <c:pt idx="1">
                  <c:v>Other</c:v>
                </c:pt>
              </c:strCache>
            </c:strRef>
          </c:cat>
          <c:val>
            <c:numRef>
              <c:f>'Sum of topics'!$Y$8:$Y$9</c:f>
              <c:numCache>
                <c:formatCode>General</c:formatCode>
                <c:ptCount val="2"/>
                <c:pt idx="0">
                  <c:v>18.173993515451969</c:v>
                </c:pt>
                <c:pt idx="1">
                  <c:v>81.826006484548031</c:v>
                </c:pt>
              </c:numCache>
            </c:numRef>
          </c:val>
          <c:extLst>
            <c:ext xmlns:c16="http://schemas.microsoft.com/office/drawing/2014/chart" uri="{C3380CC4-5D6E-409C-BE32-E72D297353CC}">
              <c16:uniqueId val="{00000000-5BC3-47C8-B244-926D116FA77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No. Strategies in Each Environmental</a:t>
            </a:r>
            <a:r>
              <a:rPr lang="en-US" baseline="0"/>
              <a:t> Engagement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'Strategies per engagement level'!$B$1</c:f>
              <c:strCache>
                <c:ptCount val="1"/>
                <c:pt idx="0">
                  <c:v>No. Strategies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'Strategies per engagement level'!$A$2:$A$4</c:f>
              <c:strCache>
                <c:ptCount val="3"/>
                <c:pt idx="0">
                  <c:v>Low</c:v>
                </c:pt>
                <c:pt idx="1">
                  <c:v>Medium</c:v>
                </c:pt>
                <c:pt idx="2">
                  <c:v>High</c:v>
                </c:pt>
              </c:strCache>
            </c:strRef>
          </c:cat>
          <c:val>
            <c:numRef>
              <c:f>'Strategies per engagement level'!$B$2:$B$4</c:f>
              <c:numCache>
                <c:formatCode>General</c:formatCode>
                <c:ptCount val="3"/>
                <c:pt idx="0">
                  <c:v>87</c:v>
                </c:pt>
                <c:pt idx="1">
                  <c:v>15</c:v>
                </c:pt>
                <c:pt idx="2">
                  <c:v>31</c:v>
                </c:pt>
              </c:numCache>
            </c:numRef>
          </c:val>
          <c:extLst>
            <c:ext xmlns:c16="http://schemas.microsoft.com/office/drawing/2014/chart" uri="{C3380CC4-5D6E-409C-BE32-E72D297353CC}">
              <c16:uniqueId val="{00000000-5B8C-4C16-BAB7-3135A0253530}"/>
            </c:ext>
          </c:extLst>
        </c:ser>
        <c:dLbls>
          <c:showLegendKey val="0"/>
          <c:showVal val="0"/>
          <c:showCatName val="0"/>
          <c:showSerName val="0"/>
          <c:showPercent val="0"/>
          <c:showBubbleSize val="0"/>
        </c:dLbls>
        <c:gapWidth val="150"/>
        <c:axId val="710235200"/>
        <c:axId val="706355296"/>
      </c:barChart>
      <c:catAx>
        <c:axId val="71023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06355296"/>
        <c:auto val="1"/>
        <c:lblAlgn val="ctr"/>
        <c:lblOffset val="100"/>
        <c:noMultiLvlLbl val="0"/>
      </c:catAx>
      <c:valAx>
        <c:axId val="706355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10235200"/>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Percentage of Strategies per SI of AI and the Environment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'Strategies per engagement level'!$B$8</c:f>
              <c:strCache>
                <c:ptCount val="1"/>
                <c:pt idx="0">
                  <c:v>Pct of Strategies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'Strategies per engagement level'!$A$9:$A$11</c:f>
              <c:strCache>
                <c:ptCount val="3"/>
                <c:pt idx="0">
                  <c:v>AI as Limitless Environmental Solution</c:v>
                </c:pt>
                <c:pt idx="1">
                  <c:v>AI as Environmental Solution with Technical Energy Challenges</c:v>
                </c:pt>
                <c:pt idx="2">
                  <c:v>AI as Environmental Non-Factor</c:v>
                </c:pt>
              </c:strCache>
            </c:strRef>
          </c:cat>
          <c:val>
            <c:numRef>
              <c:f>'Strategies per engagement level'!$B$9:$B$11</c:f>
              <c:numCache>
                <c:formatCode>General</c:formatCode>
                <c:ptCount val="3"/>
                <c:pt idx="0">
                  <c:v>12.2</c:v>
                </c:pt>
                <c:pt idx="1">
                  <c:v>10.7</c:v>
                </c:pt>
                <c:pt idx="2">
                  <c:v>77.099999999999994</c:v>
                </c:pt>
              </c:numCache>
            </c:numRef>
          </c:val>
          <c:extLst>
            <c:ext xmlns:c16="http://schemas.microsoft.com/office/drawing/2014/chart" uri="{C3380CC4-5D6E-409C-BE32-E72D297353CC}">
              <c16:uniqueId val="{00000000-70B6-4652-A24B-19C777F856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Percentage of National AI Strategies with an Enviroscore &gt; 0.1 by Continent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col"/>
        <c:grouping val="clustered"/>
        <c:varyColors val="0"/>
        <c:ser>
          <c:idx val="0"/>
          <c:order val="0"/>
          <c:tx>
            <c:strRef>
              <c:f>'Over cutoff per continent'!$I$4</c:f>
              <c:strCache>
                <c:ptCount val="1"/>
                <c:pt idx="0">
                  <c:v>Pct Strategies with Enviroscore &gt; 0.1</c:v>
                </c:pt>
              </c:strCache>
            </c:strRef>
          </c:tx>
          <c:spPr>
            <a:solidFill>
              <a:schemeClr val="accent1"/>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1-4B91-4746-AB64-FC36D998A1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 cutoff per continent'!$H$5:$H$11</c:f>
              <c:strCache>
                <c:ptCount val="7"/>
                <c:pt idx="0">
                  <c:v>Africa</c:v>
                </c:pt>
                <c:pt idx="1">
                  <c:v>Asia</c:v>
                </c:pt>
                <c:pt idx="2">
                  <c:v>Australia (Oceania)</c:v>
                </c:pt>
                <c:pt idx="3">
                  <c:v>Europe</c:v>
                </c:pt>
                <c:pt idx="4">
                  <c:v>North America</c:v>
                </c:pt>
                <c:pt idx="5">
                  <c:v>South America</c:v>
                </c:pt>
                <c:pt idx="6">
                  <c:v>Overall</c:v>
                </c:pt>
              </c:strCache>
            </c:strRef>
          </c:cat>
          <c:val>
            <c:numRef>
              <c:f>'Over cutoff per continent'!$I$5:$I$11</c:f>
              <c:numCache>
                <c:formatCode>General</c:formatCode>
                <c:ptCount val="7"/>
                <c:pt idx="0">
                  <c:v>16.7</c:v>
                </c:pt>
                <c:pt idx="1">
                  <c:v>17.399999999999999</c:v>
                </c:pt>
                <c:pt idx="2">
                  <c:v>80</c:v>
                </c:pt>
                <c:pt idx="3">
                  <c:v>35.1</c:v>
                </c:pt>
                <c:pt idx="4">
                  <c:v>25</c:v>
                </c:pt>
                <c:pt idx="5">
                  <c:v>57.11</c:v>
                </c:pt>
                <c:pt idx="6">
                  <c:v>34.6</c:v>
                </c:pt>
              </c:numCache>
            </c:numRef>
          </c:val>
          <c:extLst>
            <c:ext xmlns:c16="http://schemas.microsoft.com/office/drawing/2014/chart" uri="{C3380CC4-5D6E-409C-BE32-E72D297353CC}">
              <c16:uniqueId val="{00000000-4B91-4746-AB64-FC36D998A10B}"/>
            </c:ext>
          </c:extLst>
        </c:ser>
        <c:dLbls>
          <c:dLblPos val="outEnd"/>
          <c:showLegendKey val="0"/>
          <c:showVal val="1"/>
          <c:showCatName val="0"/>
          <c:showSerName val="0"/>
          <c:showPercent val="0"/>
          <c:showBubbleSize val="0"/>
        </c:dLbls>
        <c:gapWidth val="219"/>
        <c:overlap val="-27"/>
        <c:axId val="225122176"/>
        <c:axId val="225135616"/>
      </c:barChart>
      <c:catAx>
        <c:axId val="22512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Continent</a:t>
                </a:r>
                <a:r>
                  <a:rPr lang="en-GB" baseline="0"/>
                  <a:t> (and Overall)</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135616"/>
        <c:crosses val="autoZero"/>
        <c:auto val="1"/>
        <c:lblAlgn val="ctr"/>
        <c:lblOffset val="100"/>
        <c:noMultiLvlLbl val="0"/>
      </c:catAx>
      <c:valAx>
        <c:axId val="225135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Percentage</a:t>
                </a:r>
                <a:r>
                  <a:rPr lang="en-GB" baseline="0"/>
                  <a:t> of Strategies with Enviroscore &gt; 0.1</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12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Data!$AD$1:$AD$133</c:f>
              <c:strCache>
                <c:ptCount val="133"/>
                <c:pt idx="0">
                  <c:v>Engagement Level (Low &lt;=0.1 &lt; Medium &lt;= 0.15 &lt; High)</c:v>
                </c:pt>
                <c:pt idx="1">
                  <c:v>LOW</c:v>
                </c:pt>
                <c:pt idx="2">
                  <c:v>LOW</c:v>
                </c:pt>
                <c:pt idx="3">
                  <c:v>LOW</c:v>
                </c:pt>
                <c:pt idx="4">
                  <c:v>LOW</c:v>
                </c:pt>
                <c:pt idx="5">
                  <c:v>LOW</c:v>
                </c:pt>
                <c:pt idx="6">
                  <c:v>LOW</c:v>
                </c:pt>
                <c:pt idx="7">
                  <c:v>LOW</c:v>
                </c:pt>
                <c:pt idx="8">
                  <c:v>LOW</c:v>
                </c:pt>
                <c:pt idx="9">
                  <c:v>LOW</c:v>
                </c:pt>
                <c:pt idx="10">
                  <c:v>LOW</c:v>
                </c:pt>
                <c:pt idx="11">
                  <c:v>HIGH</c:v>
                </c:pt>
                <c:pt idx="12">
                  <c:v>HIGH</c:v>
                </c:pt>
                <c:pt idx="13">
                  <c:v>HIGH</c:v>
                </c:pt>
                <c:pt idx="14">
                  <c:v>HIGH</c:v>
                </c:pt>
                <c:pt idx="15">
                  <c:v>LOW</c:v>
                </c:pt>
                <c:pt idx="16">
                  <c:v>LOW</c:v>
                </c:pt>
                <c:pt idx="17">
                  <c:v>LOW</c:v>
                </c:pt>
                <c:pt idx="18">
                  <c:v>LOW</c:v>
                </c:pt>
                <c:pt idx="19">
                  <c:v>LOW</c:v>
                </c:pt>
                <c:pt idx="20">
                  <c:v>LOW</c:v>
                </c:pt>
                <c:pt idx="21">
                  <c:v>LOW</c:v>
                </c:pt>
                <c:pt idx="22">
                  <c:v>LOW</c:v>
                </c:pt>
                <c:pt idx="23">
                  <c:v>HIGH</c:v>
                </c:pt>
                <c:pt idx="24">
                  <c:v>HIGH</c:v>
                </c:pt>
                <c:pt idx="25">
                  <c:v>LOW</c:v>
                </c:pt>
                <c:pt idx="26">
                  <c:v>LOW</c:v>
                </c:pt>
                <c:pt idx="27">
                  <c:v>HIGH</c:v>
                </c:pt>
                <c:pt idx="28">
                  <c:v>LOW</c:v>
                </c:pt>
                <c:pt idx="29">
                  <c:v>LOW</c:v>
                </c:pt>
                <c:pt idx="30">
                  <c:v>HIGH</c:v>
                </c:pt>
                <c:pt idx="31">
                  <c:v>LOW</c:v>
                </c:pt>
                <c:pt idx="32">
                  <c:v>HIGH</c:v>
                </c:pt>
                <c:pt idx="33">
                  <c:v>MEDIUM</c:v>
                </c:pt>
                <c:pt idx="34">
                  <c:v>LOW</c:v>
                </c:pt>
                <c:pt idx="35">
                  <c:v>HIGH</c:v>
                </c:pt>
                <c:pt idx="36">
                  <c:v>HIGH</c:v>
                </c:pt>
                <c:pt idx="37">
                  <c:v>HIGH</c:v>
                </c:pt>
                <c:pt idx="38">
                  <c:v>LOW</c:v>
                </c:pt>
                <c:pt idx="39">
                  <c:v>HIGH</c:v>
                </c:pt>
                <c:pt idx="40">
                  <c:v>LOW</c:v>
                </c:pt>
                <c:pt idx="41">
                  <c:v>MEDIUM</c:v>
                </c:pt>
                <c:pt idx="42">
                  <c:v>MEDIUM</c:v>
                </c:pt>
                <c:pt idx="43">
                  <c:v>LOW</c:v>
                </c:pt>
                <c:pt idx="44">
                  <c:v>LOW</c:v>
                </c:pt>
                <c:pt idx="45">
                  <c:v>HIGH</c:v>
                </c:pt>
                <c:pt idx="46">
                  <c:v>LOW</c:v>
                </c:pt>
                <c:pt idx="47">
                  <c:v>LOW</c:v>
                </c:pt>
                <c:pt idx="48">
                  <c:v>MEDIUM</c:v>
                </c:pt>
                <c:pt idx="49">
                  <c:v>MEDIUM</c:v>
                </c:pt>
                <c:pt idx="50">
                  <c:v>LOW</c:v>
                </c:pt>
                <c:pt idx="51">
                  <c:v>MEDIUM</c:v>
                </c:pt>
                <c:pt idx="52">
                  <c:v>HIGH</c:v>
                </c:pt>
                <c:pt idx="53">
                  <c:v>MEDIUM</c:v>
                </c:pt>
                <c:pt idx="54">
                  <c:v>MEDIUM</c:v>
                </c:pt>
                <c:pt idx="55">
                  <c:v>HIGH</c:v>
                </c:pt>
                <c:pt idx="56">
                  <c:v>LOW</c:v>
                </c:pt>
                <c:pt idx="57">
                  <c:v>HIGH</c:v>
                </c:pt>
                <c:pt idx="58">
                  <c:v>LOW</c:v>
                </c:pt>
                <c:pt idx="59">
                  <c:v>MEDIUM</c:v>
                </c:pt>
                <c:pt idx="60">
                  <c:v>LOW</c:v>
                </c:pt>
                <c:pt idx="61">
                  <c:v>LOW</c:v>
                </c:pt>
                <c:pt idx="62">
                  <c:v>LOW</c:v>
                </c:pt>
                <c:pt idx="63">
                  <c:v>LOW</c:v>
                </c:pt>
                <c:pt idx="64">
                  <c:v>MEDIUM</c:v>
                </c:pt>
                <c:pt idx="65">
                  <c:v>MEDIUM</c:v>
                </c:pt>
                <c:pt idx="66">
                  <c:v>LOW</c:v>
                </c:pt>
                <c:pt idx="67">
                  <c:v>LOW</c:v>
                </c:pt>
                <c:pt idx="68">
                  <c:v>LOW</c:v>
                </c:pt>
                <c:pt idx="69">
                  <c:v>LOW</c:v>
                </c:pt>
                <c:pt idx="70">
                  <c:v>LOW</c:v>
                </c:pt>
                <c:pt idx="71">
                  <c:v>MEDIUM</c:v>
                </c:pt>
                <c:pt idx="72">
                  <c:v>LOW</c:v>
                </c:pt>
                <c:pt idx="73">
                  <c:v>LOW</c:v>
                </c:pt>
                <c:pt idx="74">
                  <c:v>LOW</c:v>
                </c:pt>
                <c:pt idx="75">
                  <c:v>LOW</c:v>
                </c:pt>
                <c:pt idx="76">
                  <c:v>LOW</c:v>
                </c:pt>
                <c:pt idx="77">
                  <c:v>LOW</c:v>
                </c:pt>
                <c:pt idx="78">
                  <c:v>LOW</c:v>
                </c:pt>
                <c:pt idx="79">
                  <c:v>LOW</c:v>
                </c:pt>
                <c:pt idx="80">
                  <c:v>LOW</c:v>
                </c:pt>
                <c:pt idx="81">
                  <c:v>MEDIUM</c:v>
                </c:pt>
                <c:pt idx="82">
                  <c:v>LOW</c:v>
                </c:pt>
                <c:pt idx="83">
                  <c:v>MEDIUM</c:v>
                </c:pt>
                <c:pt idx="84">
                  <c:v>LOW</c:v>
                </c:pt>
                <c:pt idx="85">
                  <c:v>MEDIUM</c:v>
                </c:pt>
                <c:pt idx="86">
                  <c:v>HIGH</c:v>
                </c:pt>
                <c:pt idx="87">
                  <c:v>HIGH</c:v>
                </c:pt>
                <c:pt idx="88">
                  <c:v>LOW</c:v>
                </c:pt>
                <c:pt idx="89">
                  <c:v>HIGH</c:v>
                </c:pt>
                <c:pt idx="90">
                  <c:v>LOW</c:v>
                </c:pt>
                <c:pt idx="91">
                  <c:v>LOW</c:v>
                </c:pt>
                <c:pt idx="92">
                  <c:v>LOW</c:v>
                </c:pt>
                <c:pt idx="93">
                  <c:v>LOW</c:v>
                </c:pt>
                <c:pt idx="94">
                  <c:v>LOW</c:v>
                </c:pt>
                <c:pt idx="95">
                  <c:v>HIGH</c:v>
                </c:pt>
                <c:pt idx="96">
                  <c:v>HIGH</c:v>
                </c:pt>
                <c:pt idx="97">
                  <c:v>HIGH</c:v>
                </c:pt>
                <c:pt idx="98">
                  <c:v>LOW</c:v>
                </c:pt>
                <c:pt idx="99">
                  <c:v>HIGH</c:v>
                </c:pt>
                <c:pt idx="100">
                  <c:v>HIGH</c:v>
                </c:pt>
                <c:pt idx="101">
                  <c:v>LOW</c:v>
                </c:pt>
                <c:pt idx="102">
                  <c:v>LOW</c:v>
                </c:pt>
                <c:pt idx="103">
                  <c:v>LOW</c:v>
                </c:pt>
                <c:pt idx="104">
                  <c:v>LOW</c:v>
                </c:pt>
                <c:pt idx="105">
                  <c:v>LOW</c:v>
                </c:pt>
                <c:pt idx="106">
                  <c:v>HIGH</c:v>
                </c:pt>
                <c:pt idx="107">
                  <c:v>LOW</c:v>
                </c:pt>
                <c:pt idx="108">
                  <c:v>LOW</c:v>
                </c:pt>
                <c:pt idx="109">
                  <c:v>LOW</c:v>
                </c:pt>
                <c:pt idx="110">
                  <c:v>LOW</c:v>
                </c:pt>
                <c:pt idx="111">
                  <c:v>LOW</c:v>
                </c:pt>
                <c:pt idx="112">
                  <c:v>LOW</c:v>
                </c:pt>
                <c:pt idx="113">
                  <c:v>LOW</c:v>
                </c:pt>
                <c:pt idx="114">
                  <c:v>LOW</c:v>
                </c:pt>
                <c:pt idx="115">
                  <c:v>HIGH</c:v>
                </c:pt>
                <c:pt idx="116">
                  <c:v>LOW</c:v>
                </c:pt>
                <c:pt idx="117">
                  <c:v>HIGH</c:v>
                </c:pt>
                <c:pt idx="118">
                  <c:v>HIGH</c:v>
                </c:pt>
                <c:pt idx="119">
                  <c:v>HIGH</c:v>
                </c:pt>
                <c:pt idx="120">
                  <c:v>LOW</c:v>
                </c:pt>
                <c:pt idx="121">
                  <c:v>LOW</c:v>
                </c:pt>
                <c:pt idx="122">
                  <c:v>LOW</c:v>
                </c:pt>
                <c:pt idx="123">
                  <c:v>HIGH</c:v>
                </c:pt>
                <c:pt idx="124">
                  <c:v>LOW</c:v>
                </c:pt>
                <c:pt idx="125">
                  <c:v>LOW</c:v>
                </c:pt>
                <c:pt idx="126">
                  <c:v>LOW</c:v>
                </c:pt>
                <c:pt idx="127">
                  <c:v>LOW</c:v>
                </c:pt>
                <c:pt idx="128">
                  <c:v>LOW</c:v>
                </c:pt>
                <c:pt idx="129">
                  <c:v>LOW</c:v>
                </c:pt>
                <c:pt idx="130">
                  <c:v>LOW</c:v>
                </c:pt>
                <c:pt idx="131">
                  <c:v>LOW</c:v>
                </c:pt>
                <c:pt idx="132">
                  <c:v>LOW</c:v>
                </c:pt>
              </c:strCache>
            </c:strRef>
          </c:tx>
          <c:dPt>
            <c:idx val="0"/>
            <c:bubble3D val="0"/>
            <c:spPr>
              <a:solidFill>
                <a:schemeClr val="accent1"/>
              </a:solidFill>
              <a:ln w="19050">
                <a:solidFill>
                  <a:schemeClr val="lt1"/>
                </a:solidFill>
              </a:ln>
              <a:effectLst/>
            </c:spPr>
          </c:dPt>
          <c:val>
            <c:numRef>
              <c:f>Data!$AD$134</c:f>
              <c:numCache>
                <c:formatCode>General</c:formatCode>
                <c:ptCount val="1"/>
                <c:pt idx="0">
                  <c:v>0</c:v>
                </c:pt>
              </c:numCache>
            </c:numRef>
          </c:val>
          <c:extLst>
            <c:ext xmlns:c16="http://schemas.microsoft.com/office/drawing/2014/chart" uri="{C3380CC4-5D6E-409C-BE32-E72D297353CC}">
              <c16:uniqueId val="{00000000-F062-445F-8608-CDB144CCE17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_xlchart.v1.1</cx:f>
      </cx:numDim>
    </cx:data>
  </cx:chartData>
  <cx:chart>
    <cx:title pos="t" align="ctr" overlay="0">
      <cx:tx>
        <cx:txData>
          <cx:v>Enviroscore Distribution (No. Documents per 0.1 Enviroscore)</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14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Enviroscore Distribution (No. Documents per 0.1 Enviroscore)</a:t>
          </a:r>
        </a:p>
      </cx:txPr>
    </cx:title>
    <cx:plotArea>
      <cx:plotAreaRegion>
        <cx:series layoutId="clusteredColumn" uniqueId="{0000001E-2920-4747-8640-A1F8F03C4572}">
          <cx:tx>
            <cx:txData>
              <cx:f>_xlchart.v1.0</cx:f>
              <cx:v>Enviroscore</cx:v>
            </cx:txData>
          </cx:tx>
          <cx:dataLabels>
            <cx:txPr>
              <a:bodyPr vertOverflow="overflow" horzOverflow="overflow" wrap="square" lIns="0" tIns="0" rIns="0" bIns="0"/>
              <a:lstStyle/>
              <a:p>
                <a:pPr algn="ctr" rtl="0">
                  <a:defRPr sz="9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GB">
                  <a:latin typeface="Times New Roman" panose="02020603050405020304" pitchFamily="18" charset="0"/>
                  <a:cs typeface="Times New Roman" panose="02020603050405020304" pitchFamily="18" charset="0"/>
                </a:endParaRPr>
              </a:p>
            </cx:txPr>
            <cx:visibility seriesName="0" categoryName="0" value="1"/>
          </cx:dataLabels>
          <cx:dataId val="0"/>
          <cx:layoutPr>
            <cx:binning intervalClosed="r">
              <cx:binCount val="10"/>
            </cx:binning>
          </cx:layoutPr>
        </cx:series>
      </cx:plotAreaRegion>
      <cx:axis id="0">
        <cx:catScaling gapWidth="0"/>
        <cx:title>
          <cx:tx>
            <cx:txData>
              <cx:v>Enviroscore</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9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Enviroscore</a:t>
              </a:r>
            </a:p>
          </cx:txPr>
        </cx:title>
        <cx:tickLabels/>
        <cx:numFmt formatCode="#,##0.00" sourceLinked="0"/>
        <cx:txPr>
          <a:bodyPr vertOverflow="overflow" horzOverflow="overflow" wrap="square" lIns="0" tIns="0" rIns="0" bIns="0"/>
          <a:lstStyle/>
          <a:p>
            <a:pPr algn="ctr" rtl="0">
              <a:defRPr sz="9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GB">
              <a:latin typeface="Times New Roman" panose="02020603050405020304" pitchFamily="18" charset="0"/>
              <a:cs typeface="Times New Roman" panose="02020603050405020304" pitchFamily="18" charset="0"/>
            </a:endParaRPr>
          </a:p>
        </cx:txPr>
      </cx:axis>
      <cx:axis id="1">
        <cx:valScaling/>
        <cx:title>
          <cx:tx>
            <cx:txData>
              <cx:v>No. Documents</cx:v>
            </cx:txData>
          </cx:tx>
          <cx:txPr>
            <a:bodyPr spcFirstLastPara="1" vertOverflow="ellipsis" horzOverflow="overflow" wrap="square" lIns="0" tIns="0" rIns="0" bIns="0" anchor="ctr" anchorCtr="1"/>
            <a:lstStyle/>
            <a:p>
              <a:pPr algn="ctr" rtl="0">
                <a:defRPr>
                  <a:latin typeface="Times New Roman" panose="02020603050405020304" pitchFamily="18" charset="0"/>
                  <a:ea typeface="Times New Roman" panose="02020603050405020304" pitchFamily="18" charset="0"/>
                  <a:cs typeface="Times New Roman" panose="02020603050405020304" pitchFamily="18" charset="0"/>
                </a:defRPr>
              </a:pPr>
              <a:r>
                <a:rPr lang="en-US" sz="900" b="0"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No. Documents</a:t>
              </a:r>
            </a:p>
          </cx:txPr>
        </cx:title>
        <cx:majorGridlines/>
        <cx:tickLabels/>
        <cx:txPr>
          <a:bodyPr vertOverflow="overflow" horzOverflow="overflow" wrap="square" lIns="0" tIns="0" rIns="0" bIns="0"/>
          <a:lstStyle/>
          <a:p>
            <a:pPr algn="ctr" rtl="0">
              <a:defRPr sz="900" b="0" i="0">
                <a:solidFill>
                  <a:srgbClr val="595959"/>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GB">
              <a:latin typeface="Times New Roman" panose="02020603050405020304" pitchFamily="18" charset="0"/>
              <a:cs typeface="Times New Roman" panose="02020603050405020304" pitchFamily="18"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25</xdr:col>
      <xdr:colOff>177799</xdr:colOff>
      <xdr:row>5</xdr:row>
      <xdr:rowOff>85725</xdr:rowOff>
    </xdr:from>
    <xdr:to>
      <xdr:col>31</xdr:col>
      <xdr:colOff>577850</xdr:colOff>
      <xdr:row>19</xdr:row>
      <xdr:rowOff>76200</xdr:rowOff>
    </xdr:to>
    <xdr:graphicFrame macro="">
      <xdr:nvGraphicFramePr>
        <xdr:cNvPr id="2" name="Chart 1">
          <a:extLst>
            <a:ext uri="{FF2B5EF4-FFF2-40B4-BE49-F238E27FC236}">
              <a16:creationId xmlns:a16="http://schemas.microsoft.com/office/drawing/2014/main" id="{222A3136-7578-1A8E-DF86-AAE39871E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244475</xdr:colOff>
      <xdr:row>1</xdr:row>
      <xdr:rowOff>79375</xdr:rowOff>
    </xdr:from>
    <xdr:to>
      <xdr:col>12</xdr:col>
      <xdr:colOff>549275</xdr:colOff>
      <xdr:row>16</xdr:row>
      <xdr:rowOff>60325</xdr:rowOff>
    </xdr:to>
    <xdr:graphicFrame macro="">
      <xdr:nvGraphicFramePr>
        <xdr:cNvPr id="2" name="Chart 1">
          <a:extLst>
            <a:ext uri="{FF2B5EF4-FFF2-40B4-BE49-F238E27FC236}">
              <a16:creationId xmlns:a16="http://schemas.microsoft.com/office/drawing/2014/main" id="{37B50DD9-F1F0-D393-98DF-A0089C0D0E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15875</xdr:rowOff>
    </xdr:from>
    <xdr:to>
      <xdr:col>13</xdr:col>
      <xdr:colOff>520700</xdr:colOff>
      <xdr:row>31</xdr:row>
      <xdr:rowOff>180975</xdr:rowOff>
    </xdr:to>
    <xdr:graphicFrame macro="">
      <xdr:nvGraphicFramePr>
        <xdr:cNvPr id="3" name="Chart 2">
          <a:extLst>
            <a:ext uri="{FF2B5EF4-FFF2-40B4-BE49-F238E27FC236}">
              <a16:creationId xmlns:a16="http://schemas.microsoft.com/office/drawing/2014/main" id="{EBD1EB57-3E37-D291-7F47-3A6D10604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88900</xdr:colOff>
      <xdr:row>0</xdr:row>
      <xdr:rowOff>41275</xdr:rowOff>
    </xdr:from>
    <xdr:to>
      <xdr:col>16</xdr:col>
      <xdr:colOff>454025</xdr:colOff>
      <xdr:row>15</xdr:row>
      <xdr:rowOff>22225</xdr:rowOff>
    </xdr:to>
    <xdr:graphicFrame macro="">
      <xdr:nvGraphicFramePr>
        <xdr:cNvPr id="2" name="Chart 1">
          <a:extLst>
            <a:ext uri="{FF2B5EF4-FFF2-40B4-BE49-F238E27FC236}">
              <a16:creationId xmlns:a16="http://schemas.microsoft.com/office/drawing/2014/main" id="{8558CE9B-522D-19B1-4613-4655C8770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39</xdr:col>
      <xdr:colOff>9525</xdr:colOff>
      <xdr:row>1</xdr:row>
      <xdr:rowOff>25401</xdr:rowOff>
    </xdr:from>
    <xdr:to>
      <xdr:col>51</xdr:col>
      <xdr:colOff>180974</xdr:colOff>
      <xdr:row>15</xdr:row>
      <xdr:rowOff>104775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093D144-124B-3DA2-5941-75338EE366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258375" y="209551"/>
              <a:ext cx="7486649" cy="2657474"/>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75406</xdr:colOff>
      <xdr:row>114</xdr:row>
      <xdr:rowOff>73026</xdr:rowOff>
    </xdr:from>
    <xdr:to>
      <xdr:col>47</xdr:col>
      <xdr:colOff>369093</xdr:colOff>
      <xdr:row>129</xdr:row>
      <xdr:rowOff>77788</xdr:rowOff>
    </xdr:to>
    <xdr:graphicFrame macro="">
      <xdr:nvGraphicFramePr>
        <xdr:cNvPr id="3" name="Chart 2">
          <a:extLst>
            <a:ext uri="{FF2B5EF4-FFF2-40B4-BE49-F238E27FC236}">
              <a16:creationId xmlns:a16="http://schemas.microsoft.com/office/drawing/2014/main" id="{A43E465D-DE72-90BB-D268-FFD437DC6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y Collins" refreshedDate="45804.051050694441" createdVersion="8" refreshedVersion="8" minRefreshableVersion="3" recordCount="133" xr:uid="{6D28AECE-6884-4464-B36D-EA093F55AEE7}">
  <cacheSource type="worksheet">
    <worksheetSource name="Table1"/>
  </cacheSource>
  <cacheFields count="38">
    <cacheField name="country" numFmtId="0">
      <sharedItems/>
    </cacheField>
    <cacheField name="filename" numFmtId="0">
      <sharedItems/>
    </cacheField>
    <cacheField name="topic_0" numFmtId="0">
      <sharedItems containsSemiMixedTypes="0" containsString="0" containsNumber="1" minValue="3.1062679681781451E-6" maxValue="0.99858939647674561"/>
    </cacheField>
    <cacheField name="topic_1" numFmtId="0">
      <sharedItems containsSemiMixedTypes="0" containsString="0" containsNumber="1" minValue="3.4740221508400282E-6" maxValue="0.90639543533325195"/>
    </cacheField>
    <cacheField name="topic_2" numFmtId="0">
      <sharedItems containsSemiMixedTypes="0" containsString="0" containsNumber="1" minValue="2.637297484398005E-6" maxValue="0.99967324733734131"/>
    </cacheField>
    <cacheField name="topic_3" numFmtId="0">
      <sharedItems containsSemiMixedTypes="0" containsString="0" containsNumber="1" minValue="1.036304979606939E-6" maxValue="0.99925076961517334"/>
    </cacheField>
    <cacheField name="topic_4" numFmtId="0">
      <sharedItems containsSemiMixedTypes="0" containsString="0" containsNumber="1" minValue="1.9079982394032409E-6" maxValue="0.99629652500152588"/>
    </cacheField>
    <cacheField name="topic_5" numFmtId="0">
      <sharedItems containsSemiMixedTypes="0" containsString="0" containsNumber="1" minValue="3.782934982154984E-6" maxValue="0.98980808258056641"/>
    </cacheField>
    <cacheField name="topic_6" numFmtId="0">
      <sharedItems containsSemiMixedTypes="0" containsString="0" containsNumber="1" minValue="2.0915124423481761E-6" maxValue="0.99931585788726807"/>
    </cacheField>
    <cacheField name="topic_7" numFmtId="0">
      <sharedItems containsSemiMixedTypes="0" containsString="0" containsNumber="1" minValue="8.023257578315679E-6" maxValue="0.99861609935760498"/>
    </cacheField>
    <cacheField name="topic_8" numFmtId="0">
      <sharedItems containsSemiMixedTypes="0" containsString="0" containsNumber="1" minValue="2.6920931759377709E-6" maxValue="0.997031569480896"/>
    </cacheField>
    <cacheField name="topic_9" numFmtId="0">
      <sharedItems containsSemiMixedTypes="0" containsString="0" containsNumber="1" minValue="5.8921109484799672E-6" maxValue="0.99820172786712646"/>
    </cacheField>
    <cacheField name="topic_10" numFmtId="0">
      <sharedItems containsSemiMixedTypes="0" containsString="0" containsNumber="1" minValue="1.343847202406323E-6" maxValue="0.99859464168548584"/>
    </cacheField>
    <cacheField name="topic_11" numFmtId="0">
      <sharedItems containsSemiMixedTypes="0" containsString="0" containsNumber="1" minValue="1.2871121271018639E-6" maxValue="0.9983680248260498"/>
    </cacheField>
    <cacheField name="topic_12" numFmtId="0">
      <sharedItems containsSemiMixedTypes="0" containsString="0" containsNumber="1" minValue="9.3428134277928621E-6" maxValue="0.99990934133529663"/>
    </cacheField>
    <cacheField name="topic_13" numFmtId="0">
      <sharedItems containsSemiMixedTypes="0" containsString="0" containsNumber="1" minValue="1.5555118579868581E-6" maxValue="0.99973976612091064"/>
    </cacheField>
    <cacheField name="topic_14" numFmtId="0">
      <sharedItems containsSemiMixedTypes="0" containsString="0" containsNumber="1" minValue="1.38037319175055E-6" maxValue="0.9875643253326416"/>
    </cacheField>
    <cacheField name="topic_15" numFmtId="0">
      <sharedItems containsSemiMixedTypes="0" containsString="0" containsNumber="1" minValue="5.6227543154818704E-7" maxValue="1.0452640242874621E-2"/>
    </cacheField>
    <cacheField name="topic_16" numFmtId="0">
      <sharedItems containsSemiMixedTypes="0" containsString="0" containsNumber="1" minValue="8.2843320114989183E-7" maxValue="0.99939018487930298"/>
    </cacheField>
    <cacheField name="topic_17" numFmtId="0">
      <sharedItems containsSemiMixedTypes="0" containsString="0" containsNumber="1" minValue="6.8218963633626117E-7" maxValue="0.99043279886245728"/>
    </cacheField>
    <cacheField name="topic_18" numFmtId="0">
      <sharedItems containsSemiMixedTypes="0" containsString="0" containsNumber="1" minValue="1.1223021374462409E-6" maxValue="0.99920284748077393"/>
    </cacheField>
    <cacheField name="topic_19" numFmtId="0">
      <sharedItems containsSemiMixedTypes="0" containsString="0" containsNumber="1" minValue="2.447680117256823E-6" maxValue="0.99679034948348999"/>
    </cacheField>
    <cacheField name="topic_20" numFmtId="0">
      <sharedItems containsSemiMixedTypes="0" containsString="0" containsNumber="1" minValue="1.494720549999329E-6" maxValue="0.93102985620498657"/>
    </cacheField>
    <cacheField name="topic_21" numFmtId="0">
      <sharedItems containsSemiMixedTypes="0" containsString="0" containsNumber="1" minValue="2.8197985102451639E-6" maxValue="0.98123091459274292"/>
    </cacheField>
    <cacheField name="topic_22" numFmtId="0">
      <sharedItems containsSemiMixedTypes="0" containsString="0" containsNumber="1" minValue="6.1736108136756229E-7" maxValue="0.77118760347366333"/>
    </cacheField>
    <cacheField name="topic_23" numFmtId="0">
      <sharedItems containsSemiMixedTypes="0" containsString="0" containsNumber="1" minValue="1.311244704993442E-5" maxValue="0.99912577867507935"/>
    </cacheField>
    <cacheField name="topic_24" numFmtId="0">
      <sharedItems containsSemiMixedTypes="0" containsString="0" containsNumber="1" minValue="6.612298193431343E-7" maxValue="0.99723160266876221"/>
    </cacheField>
    <cacheField name="Enviroscore" numFmtId="0">
      <sharedItems containsSemiMixedTypes="0" containsString="0" containsNumber="1" minValue="2.4405556814599549E-5" maxValue="0.99991387365636797"/>
    </cacheField>
    <cacheField name="Over cut-off (0.1)" numFmtId="0">
      <sharedItems count="2">
        <b v="0"/>
        <b v="1"/>
      </sharedItems>
    </cacheField>
    <cacheField name="Engagement Level (Low &lt;=0.05 &lt; Medium &lt; 0.15 &lt;= High)" numFmtId="0">
      <sharedItems count="3">
        <s v="LOW"/>
        <s v="HIGH"/>
        <s v="MEDIUM"/>
      </sharedItems>
    </cacheField>
    <cacheField name="Medium Engagement(0.05 - 0.15)" numFmtId="0">
      <sharedItems/>
    </cacheField>
    <cacheField name="High Engagement (&gt;0.15)" numFmtId="0">
      <sharedItems/>
    </cacheField>
    <cacheField name="Discourse Analysis Summary" numFmtId="0">
      <sharedItems containsBlank="1" longText="1"/>
    </cacheField>
    <cacheField name="Mentions AI's environmental impact" numFmtId="0">
      <sharedItems containsBlank="1"/>
    </cacheField>
    <cacheField name="AI for sustainability" numFmtId="0">
      <sharedItems containsBlank="1"/>
    </cacheField>
    <cacheField name="Imaginary" numFmtId="0">
      <sharedItems containsBlank="1"/>
    </cacheField>
    <cacheField name="Imaginary Group" numFmtId="0">
      <sharedItems containsNonDate="0" containsString="0" containsBlank="1"/>
    </cacheField>
    <cacheField name="Continent" numFmtId="0">
      <sharedItems count="6">
        <s v="Asia"/>
        <s v="Europe"/>
        <s v="Africa"/>
        <s v="South America"/>
        <s v="Australia (Oceania)"/>
        <s v="North Americ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ry Collins" refreshedDate="45804.807410879628" backgroundQuery="1" createdVersion="8" refreshedVersion="8" minRefreshableVersion="3" recordCount="0" supportSubquery="1" supportAdvancedDrill="1" xr:uid="{C52349EC-A6CD-4762-9EA9-BEA7D29CF330}">
  <cacheSource type="external" connectionId="1"/>
  <cacheFields count="4">
    <cacheField name="[Table1].[country].[country]" caption="country" numFmtId="0" level="1">
      <sharedItems count="64">
        <s v="African Union"/>
        <s v="Argentina"/>
        <s v="Australia"/>
        <s v="Austria"/>
        <s v="Belgium"/>
        <s v="Brazil"/>
        <s v="Bulgaria"/>
        <s v="Canada"/>
        <s v="Chile"/>
        <s v="China"/>
        <s v="Colombia"/>
        <s v="Costa_Rica"/>
        <s v="Cyprus"/>
        <s v="Czechia"/>
        <s v="Denmark"/>
        <s v="Egypt"/>
        <s v="Estonia"/>
        <s v="European_Union"/>
        <s v="Finland"/>
        <s v="France"/>
        <s v="Germany"/>
        <s v="Greece"/>
        <s v="Hungary"/>
        <s v="Iceland"/>
        <s v="India"/>
        <s v="Indonesia"/>
        <s v="Ireland"/>
        <s v="Israel"/>
        <s v="Italy"/>
        <s v="Japan"/>
        <s v="Kazakhstan"/>
        <s v="Kenya"/>
        <s v="Korea"/>
        <s v="Latvia"/>
        <s v="Lithuania"/>
        <s v="Luxembourg"/>
        <s v="Malta"/>
        <s v="Mauritius"/>
        <s v="Mexico"/>
        <s v="Morocco"/>
        <s v="Netherlands"/>
        <s v="New_Zealand"/>
        <s v="Norway"/>
        <s v="Peru"/>
        <s v="Portugal"/>
        <s v="Romania"/>
        <s v="Russian_Federation"/>
        <s v="Saudi_Arabia"/>
        <s v="Serbia"/>
        <s v="Singapore"/>
        <s v="Slovak_Republic"/>
        <s v="Slovenia"/>
        <s v="Spain"/>
        <s v="Sweden"/>
        <s v="Switzerland"/>
        <s v="T__rkiye"/>
        <s v="Thailand"/>
        <s v="Ukraine"/>
        <s v="United_Arab_Emirates"/>
        <s v="United_Kingdom"/>
        <s v="United_States"/>
        <s v="Uruguay"/>
        <s v="Uzbekistan"/>
        <s v="Viet_Nam"/>
      </sharedItems>
    </cacheField>
    <cacheField name="[Table1].[Over cut-off (0.1)].[Over cut-off (0.1)]" caption="Over cut-off (0.1)" numFmtId="0" hierarchy="28" level="1">
      <sharedItems containsSemiMixedTypes="0" containsNonDate="0" containsString="0"/>
    </cacheField>
    <cacheField name="[Measures].[Average of Enviroscore]" caption="Average of Enviroscore" numFmtId="0" hierarchy="41" level="32767"/>
    <cacheField name="[Table1].[High Engagement (&gt;0.15)].[High Engagement (&gt;0.15)]" caption="High Engagement (&gt;0.15)" numFmtId="0" hierarchy="31" level="1">
      <sharedItems count="2">
        <b v="0"/>
        <b v="1"/>
      </sharedItems>
    </cacheField>
  </cacheFields>
  <cacheHierarchies count="42">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filename]" caption="filename" attribute="1" defaultMemberUniqueName="[Table1].[filename].[All]" allUniqueName="[Table1].[filename].[All]" dimensionUniqueName="[Table1]" displayFolder="" count="0" memberValueDatatype="130" unbalanced="0"/>
    <cacheHierarchy uniqueName="[Table1].[topic_0]" caption="topic_0" attribute="1" defaultMemberUniqueName="[Table1].[topic_0].[All]" allUniqueName="[Table1].[topic_0].[All]" dimensionUniqueName="[Table1]" displayFolder="" count="0" memberValueDatatype="5" unbalanced="0"/>
    <cacheHierarchy uniqueName="[Table1].[topic_1]" caption="topic_1" attribute="1" defaultMemberUniqueName="[Table1].[topic_1].[All]" allUniqueName="[Table1].[topic_1].[All]" dimensionUniqueName="[Table1]" displayFolder="" count="0" memberValueDatatype="5" unbalanced="0"/>
    <cacheHierarchy uniqueName="[Table1].[topic_2]" caption="topic_2" attribute="1" defaultMemberUniqueName="[Table1].[topic_2].[All]" allUniqueName="[Table1].[topic_2].[All]" dimensionUniqueName="[Table1]" displayFolder="" count="0" memberValueDatatype="5" unbalanced="0"/>
    <cacheHierarchy uniqueName="[Table1].[topic_3]" caption="topic_3" attribute="1" defaultMemberUniqueName="[Table1].[topic_3].[All]" allUniqueName="[Table1].[topic_3].[All]" dimensionUniqueName="[Table1]" displayFolder="" count="0" memberValueDatatype="5" unbalanced="0"/>
    <cacheHierarchy uniqueName="[Table1].[topic_4]" caption="topic_4" attribute="1" defaultMemberUniqueName="[Table1].[topic_4].[All]" allUniqueName="[Table1].[topic_4].[All]" dimensionUniqueName="[Table1]" displayFolder="" count="0" memberValueDatatype="5" unbalanced="0"/>
    <cacheHierarchy uniqueName="[Table1].[topic_5]" caption="topic_5" attribute="1" defaultMemberUniqueName="[Table1].[topic_5].[All]" allUniqueName="[Table1].[topic_5].[All]" dimensionUniqueName="[Table1]" displayFolder="" count="0" memberValueDatatype="5" unbalanced="0"/>
    <cacheHierarchy uniqueName="[Table1].[topic_6]" caption="topic_6" attribute="1" defaultMemberUniqueName="[Table1].[topic_6].[All]" allUniqueName="[Table1].[topic_6].[All]" dimensionUniqueName="[Table1]" displayFolder="" count="0" memberValueDatatype="5" unbalanced="0"/>
    <cacheHierarchy uniqueName="[Table1].[topic_7]" caption="topic_7" attribute="1" defaultMemberUniqueName="[Table1].[topic_7].[All]" allUniqueName="[Table1].[topic_7].[All]" dimensionUniqueName="[Table1]" displayFolder="" count="0" memberValueDatatype="5" unbalanced="0"/>
    <cacheHierarchy uniqueName="[Table1].[topic_8]" caption="topic_8" attribute="1" defaultMemberUniqueName="[Table1].[topic_8].[All]" allUniqueName="[Table1].[topic_8].[All]" dimensionUniqueName="[Table1]" displayFolder="" count="0" memberValueDatatype="5" unbalanced="0"/>
    <cacheHierarchy uniqueName="[Table1].[topic_9]" caption="topic_9" attribute="1" defaultMemberUniqueName="[Table1].[topic_9].[All]" allUniqueName="[Table1].[topic_9].[All]" dimensionUniqueName="[Table1]" displayFolder="" count="0" memberValueDatatype="5" unbalanced="0"/>
    <cacheHierarchy uniqueName="[Table1].[topic_10]" caption="topic_10" attribute="1" defaultMemberUniqueName="[Table1].[topic_10].[All]" allUniqueName="[Table1].[topic_10].[All]" dimensionUniqueName="[Table1]" displayFolder="" count="0" memberValueDatatype="5" unbalanced="0"/>
    <cacheHierarchy uniqueName="[Table1].[topic_11]" caption="topic_11" attribute="1" defaultMemberUniqueName="[Table1].[topic_11].[All]" allUniqueName="[Table1].[topic_11].[All]" dimensionUniqueName="[Table1]" displayFolder="" count="0" memberValueDatatype="5" unbalanced="0"/>
    <cacheHierarchy uniqueName="[Table1].[topic_12]" caption="topic_12" attribute="1" defaultMemberUniqueName="[Table1].[topic_12].[All]" allUniqueName="[Table1].[topic_12].[All]" dimensionUniqueName="[Table1]" displayFolder="" count="0" memberValueDatatype="5" unbalanced="0"/>
    <cacheHierarchy uniqueName="[Table1].[topic_13]" caption="topic_13" attribute="1" defaultMemberUniqueName="[Table1].[topic_13].[All]" allUniqueName="[Table1].[topic_13].[All]" dimensionUniqueName="[Table1]" displayFolder="" count="0" memberValueDatatype="5" unbalanced="0"/>
    <cacheHierarchy uniqueName="[Table1].[topic_14]" caption="topic_14" attribute="1" defaultMemberUniqueName="[Table1].[topic_14].[All]" allUniqueName="[Table1].[topic_14].[All]" dimensionUniqueName="[Table1]" displayFolder="" count="0" memberValueDatatype="5" unbalanced="0"/>
    <cacheHierarchy uniqueName="[Table1].[topic_15]" caption="topic_15" attribute="1" defaultMemberUniqueName="[Table1].[topic_15].[All]" allUniqueName="[Table1].[topic_15].[All]" dimensionUniqueName="[Table1]" displayFolder="" count="0" memberValueDatatype="5" unbalanced="0"/>
    <cacheHierarchy uniqueName="[Table1].[topic_16]" caption="topic_16" attribute="1" defaultMemberUniqueName="[Table1].[topic_16].[All]" allUniqueName="[Table1].[topic_16].[All]" dimensionUniqueName="[Table1]" displayFolder="" count="0" memberValueDatatype="5" unbalanced="0"/>
    <cacheHierarchy uniqueName="[Table1].[topic_17]" caption="topic_17" attribute="1" defaultMemberUniqueName="[Table1].[topic_17].[All]" allUniqueName="[Table1].[topic_17].[All]" dimensionUniqueName="[Table1]" displayFolder="" count="0" memberValueDatatype="5" unbalanced="0"/>
    <cacheHierarchy uniqueName="[Table1].[topic_18]" caption="topic_18" attribute="1" defaultMemberUniqueName="[Table1].[topic_18].[All]" allUniqueName="[Table1].[topic_18].[All]" dimensionUniqueName="[Table1]" displayFolder="" count="0" memberValueDatatype="5" unbalanced="0"/>
    <cacheHierarchy uniqueName="[Table1].[topic_19]" caption="topic_19" attribute="1" defaultMemberUniqueName="[Table1].[topic_19].[All]" allUniqueName="[Table1].[topic_19].[All]" dimensionUniqueName="[Table1]" displayFolder="" count="0" memberValueDatatype="5" unbalanced="0"/>
    <cacheHierarchy uniqueName="[Table1].[topic_20]" caption="topic_20" attribute="1" defaultMemberUniqueName="[Table1].[topic_20].[All]" allUniqueName="[Table1].[topic_20].[All]" dimensionUniqueName="[Table1]" displayFolder="" count="0" memberValueDatatype="5" unbalanced="0"/>
    <cacheHierarchy uniqueName="[Table1].[topic_21]" caption="topic_21" attribute="1" defaultMemberUniqueName="[Table1].[topic_21].[All]" allUniqueName="[Table1].[topic_21].[All]" dimensionUniqueName="[Table1]" displayFolder="" count="0" memberValueDatatype="5" unbalanced="0"/>
    <cacheHierarchy uniqueName="[Table1].[topic_22]" caption="topic_22" attribute="1" defaultMemberUniqueName="[Table1].[topic_22].[All]" allUniqueName="[Table1].[topic_22].[All]" dimensionUniqueName="[Table1]" displayFolder="" count="0" memberValueDatatype="5" unbalanced="0"/>
    <cacheHierarchy uniqueName="[Table1].[topic_23]" caption="topic_23" attribute="1" defaultMemberUniqueName="[Table1].[topic_23].[All]" allUniqueName="[Table1].[topic_23].[All]" dimensionUniqueName="[Table1]" displayFolder="" count="0" memberValueDatatype="5" unbalanced="0"/>
    <cacheHierarchy uniqueName="[Table1].[topic_24]" caption="topic_24" attribute="1" defaultMemberUniqueName="[Table1].[topic_24].[All]" allUniqueName="[Table1].[topic_24].[All]" dimensionUniqueName="[Table1]" displayFolder="" count="0" memberValueDatatype="5" unbalanced="0"/>
    <cacheHierarchy uniqueName="[Table1].[Enviroscore]" caption="Enviroscore" attribute="1" defaultMemberUniqueName="[Table1].[Enviroscore].[All]" allUniqueName="[Table1].[Enviroscore].[All]" dimensionUniqueName="[Table1]" displayFolder="" count="0" memberValueDatatype="5" unbalanced="0"/>
    <cacheHierarchy uniqueName="[Table1].[Over cut-off (0.1)]" caption="Over cut-off (0.1)" attribute="1" defaultMemberUniqueName="[Table1].[Over cut-off (0.1)].[All]" allUniqueName="[Table1].[Over cut-off (0.1)].[All]" dimensionUniqueName="[Table1]" displayFolder="" count="2" memberValueDatatype="11" unbalanced="0">
      <fieldsUsage count="2">
        <fieldUsage x="-1"/>
        <fieldUsage x="1"/>
      </fieldsUsage>
    </cacheHierarchy>
    <cacheHierarchy uniqueName="[Table1].[Engagement Level (Low &lt;=0.05 &lt; Medium &lt; 0.15 &lt;= High)]" caption="Engagement Level (Low &lt;=0.05 &lt; Medium &lt; 0.15 &lt;= High)" attribute="1" defaultMemberUniqueName="[Table1].[Engagement Level (Low &lt;=0.05 &lt; Medium &lt; 0.15 &lt;= High)].[All]" allUniqueName="[Table1].[Engagement Level (Low &lt;=0.05 &lt; Medium &lt; 0.15 &lt;= High)].[All]" dimensionUniqueName="[Table1]" displayFolder="" count="0" memberValueDatatype="130" unbalanced="0"/>
    <cacheHierarchy uniqueName="[Table1].[Medium Engagement(0.05 - 0.15)]" caption="Medium Engagement(0.05 - 0.15)" attribute="1" defaultMemberUniqueName="[Table1].[Medium Engagement(0.05 - 0.15)].[All]" allUniqueName="[Table1].[Medium Engagement(0.05 - 0.15)].[All]" dimensionUniqueName="[Table1]" displayFolder="" count="0" memberValueDatatype="11" unbalanced="0"/>
    <cacheHierarchy uniqueName="[Table1].[High Engagement (&gt;0.15)]" caption="High Engagement (&gt;0.15)" attribute="1" defaultMemberUniqueName="[Table1].[High Engagement (&gt;0.15)].[All]" allUniqueName="[Table1].[High Engagement (&gt;0.15)].[All]" dimensionUniqueName="[Table1]" displayFolder="" count="2" memberValueDatatype="11" unbalanced="0">
      <fieldsUsage count="2">
        <fieldUsage x="-1"/>
        <fieldUsage x="3"/>
      </fieldsUsage>
    </cacheHierarchy>
    <cacheHierarchy uniqueName="[Table1].[Discourse Analysis Summary]" caption="Discourse Analysis Summary" attribute="1" defaultMemberUniqueName="[Table1].[Discourse Analysis Summary].[All]" allUniqueName="[Table1].[Discourse Analysis Summary].[All]" dimensionUniqueName="[Table1]" displayFolder="" count="0" memberValueDatatype="130" unbalanced="0"/>
    <cacheHierarchy uniqueName="[Table1].[Mentions AI's environmental impact]" caption="Mentions AI's environmental impact" attribute="1" defaultMemberUniqueName="[Table1].[Mentions AI's environmental impact].[All]" allUniqueName="[Table1].[Mentions AI's environmental impact].[All]" dimensionUniqueName="[Table1]" displayFolder="" count="0" memberValueDatatype="130" unbalanced="0"/>
    <cacheHierarchy uniqueName="[Table1].[AI for sustainability]" caption="AI for sustainability" attribute="1" defaultMemberUniqueName="[Table1].[AI for sustainability].[All]" allUniqueName="[Table1].[AI for sustainability].[All]" dimensionUniqueName="[Table1]" displayFolder="" count="0" memberValueDatatype="130" unbalanced="0"/>
    <cacheHierarchy uniqueName="[Table1].[Imaginary]" caption="Imaginary" attribute="1" defaultMemberUniqueName="[Table1].[Imaginary].[All]" allUniqueName="[Table1].[Imaginary].[All]" dimensionUniqueName="[Table1]" displayFolder="" count="0" memberValueDatatype="130" unbalanced="0"/>
    <cacheHierarchy uniqueName="[Table1].[Imaginary Group]" caption="Imaginary Group" attribute="1" defaultMemberUniqueName="[Table1].[Imaginary Group].[All]" allUniqueName="[Table1].[Imaginary Group].[All]" dimensionUniqueName="[Table1]" displayFolder="" count="0" memberValueDatatype="130" unbalanced="0"/>
    <cacheHierarchy uniqueName="[Table1].[Continent]" caption="Continent" attribute="1" defaultMemberUniqueName="[Table1].[Continent].[All]" allUniqueName="[Table1].[Continent].[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viroscore]" caption="Sum of Enviroscore" measure="1" displayFolder="" measureGroup="Table1" count="0" hidden="1">
      <extLst>
        <ext xmlns:x15="http://schemas.microsoft.com/office/spreadsheetml/2010/11/main" uri="{B97F6D7D-B522-45F9-BDA1-12C45D357490}">
          <x15:cacheHierarchy aggregatedColumn="27"/>
        </ext>
      </extLst>
    </cacheHierarchy>
    <cacheHierarchy uniqueName="[Measures].[Average of Enviroscore]" caption="Average of Enviroscore" measure="1" displayFolder="" measureGroup="Table1" count="0" oneField="1" hidden="1">
      <fieldsUsage count="1">
        <fieldUsage x="2"/>
      </fieldsUsage>
      <extLst>
        <ext xmlns:x15="http://schemas.microsoft.com/office/spreadsheetml/2010/11/main" uri="{B97F6D7D-B522-45F9-BDA1-12C45D357490}">
          <x15:cacheHierarchy aggregatedColumn="2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s v="Korea"/>
    <s v="Korea_National_Strategy_for_Artificial_Intelligence_2019.pdf"/>
    <n v="2.8640055097639561E-3"/>
    <n v="3.0464238079730421E-5"/>
    <n v="2.3127029635361399E-5"/>
    <n v="9.0875801106449217E-6"/>
    <n v="0.99629652500152588"/>
    <n v="3.3174506825162098E-5"/>
    <n v="1.834092290664557E-5"/>
    <n v="2.525013405829668E-5"/>
    <n v="2.3607573893968951E-5"/>
    <n v="5.1662849728018052E-5"/>
    <n v="1.178448383143404E-5"/>
    <n v="1.12869629447232E-5"/>
    <n v="2.4651550120324831E-5"/>
    <n v="1.364061699860031E-5"/>
    <n v="1.210478876600973E-5"/>
    <n v="4.9307136578136124E-6"/>
    <n v="7.2647085289645466E-6"/>
    <n v="4.1749922093003988E-4"/>
    <n v="9.8417076515033841E-6"/>
    <n v="2.1464235032908618E-5"/>
    <n v="1.310752486460842E-5"/>
    <n v="2.4726441552047621E-5"/>
    <n v="5.4137717597768642E-6"/>
    <n v="4.126744534005411E-5"/>
    <n v="5.7984661907539703E-6"/>
    <n v="7.7358696398732718E-4"/>
    <x v="0"/>
    <x v="0"/>
    <b v="0"/>
    <b v="0"/>
    <m/>
    <m/>
    <m/>
    <m/>
    <m/>
    <x v="0"/>
  </r>
  <r>
    <s v="Switzerland"/>
    <s v="DIGITAL_SWITZERLAND_STRATEGY_Strategie-DS-2020-EN.pdf"/>
    <n v="5.1467161392793059E-4"/>
    <n v="5.7560793356969953E-4"/>
    <n v="4.478159174323082E-2"/>
    <n v="1.7170369392260909E-4"/>
    <n v="3.1613314058631659E-4"/>
    <n v="7.2585880756378174E-2"/>
    <n v="3.4653930924832821E-4"/>
    <n v="4.7708462807349861E-4"/>
    <n v="4.460485652089119E-4"/>
    <n v="9.7620935412123799E-4"/>
    <n v="0.45114898681640619"/>
    <n v="2.132595400325954E-4"/>
    <n v="4.6577418106608087E-4"/>
    <n v="0.25706136226654053"/>
    <n v="8.1120818853378296E-2"/>
    <n v="9.3162510893307626E-5"/>
    <n v="1.3726175529882309E-4"/>
    <n v="1.1303089559078221E-4"/>
    <n v="1.8595241999719289E-4"/>
    <n v="4.0555215673521161E-4"/>
    <n v="2.4765782291069632E-4"/>
    <n v="8.6624018847942352E-2"/>
    <n v="1.022895594360307E-4"/>
    <n v="7.7982491347938776E-4"/>
    <n v="1.095581028494053E-4"/>
    <n v="8.7373537899111398E-2"/>
    <x v="0"/>
    <x v="0"/>
    <b v="1"/>
    <b v="0"/>
    <m/>
    <m/>
    <m/>
    <m/>
    <m/>
    <x v="1"/>
  </r>
  <r>
    <s v="Kenya"/>
    <s v="Kenya-Digital-Economy-2019.pdf"/>
    <n v="2.0057554138475101E-5"/>
    <n v="2.4913690984249112E-2"/>
    <n v="1.7221776943188161E-5"/>
    <n v="6.6915354182128786E-6"/>
    <n v="1.2320155292400161E-5"/>
    <n v="4.2067982256412513E-2"/>
    <n v="1.8587345257401471E-3"/>
    <n v="1.859269650594797E-5"/>
    <n v="0.1076866388320923"/>
    <n v="5.8692291378974908E-2"/>
    <n v="8.6773698058095761E-6"/>
    <n v="8.3110253399354406E-6"/>
    <n v="1.8152031771023761E-5"/>
    <n v="9.1861691325902939E-3"/>
    <n v="0.67903953790664673"/>
    <n v="3.630674655141775E-6"/>
    <n v="5.3492849474423557E-6"/>
    <n v="4.4049738789908588E-6"/>
    <n v="8.7984399215201847E-6"/>
    <n v="5.0751931965351098E-2"/>
    <n v="9.6515759651083499E-6"/>
    <n v="1.926160603761673E-2"/>
    <n v="3.9863689380581491E-6"/>
    <n v="6.3912789337337017E-3"/>
    <n v="4.2696342461567838E-6"/>
    <n v="1.9290816026568791E-2"/>
    <x v="0"/>
    <x v="0"/>
    <b v="0"/>
    <b v="0"/>
    <m/>
    <m/>
    <m/>
    <m/>
    <m/>
    <x v="2"/>
  </r>
  <r>
    <s v="Kenya"/>
    <s v="National AI Plan-Kenya_Emerging_Digital_Technologies.pdf"/>
    <n v="1.0323666174372191E-5"/>
    <n v="1.154588790086564E-5"/>
    <n v="9.4501643616240472E-5"/>
    <n v="3.4441461593814888E-6"/>
    <n v="6.3412076087843161E-6"/>
    <n v="1.257252370123751E-5"/>
    <n v="6.9511147557932418E-6"/>
    <n v="9.5696777862031013E-6"/>
    <n v="0.997031569480896"/>
    <n v="1.6503322694916281E-4"/>
    <n v="4.4662588152277749E-6"/>
    <n v="4.2777005546668079E-6"/>
    <n v="9.3428134277928621E-6"/>
    <n v="5.1697234084713273E-6"/>
    <n v="4.5876527110522147E-6"/>
    <n v="1.86871511687059E-6"/>
    <n v="2.7532871627045101E-6"/>
    <n v="2.2672484192298729E-6"/>
    <n v="3.7299564610293601E-6"/>
    <n v="2.575477352365851E-3"/>
    <n v="4.9676846174406819E-6"/>
    <n v="9.3711905719828792E-6"/>
    <n v="2.0517916254902961E-6"/>
    <n v="1.564134981890675E-5"/>
    <n v="2.1975888557790309E-6"/>
    <n v="2.4405556814599549E-5"/>
    <x v="0"/>
    <x v="0"/>
    <b v="0"/>
    <b v="0"/>
    <m/>
    <m/>
    <m/>
    <m/>
    <m/>
    <x v="2"/>
  </r>
  <r>
    <s v="Hungary"/>
    <s v="2020-hungarian-AI-strategy.pdf"/>
    <n v="2.582449451438151E-5"/>
    <n v="2.888163362513296E-5"/>
    <n v="2.192569445469417E-5"/>
    <n v="8.6155287135625258E-6"/>
    <n v="1.5862526197452102E-5"/>
    <n v="0.98980635404586792"/>
    <n v="1.7388209016644399E-5"/>
    <n v="9.8016243427991867E-3"/>
    <n v="2.2381245798897002E-5"/>
    <n v="4.8950150812743232E-5"/>
    <n v="1.117234296543756E-5"/>
    <n v="1.07006653706776E-5"/>
    <n v="2.3371016141027209E-5"/>
    <n v="1.293205968977418E-5"/>
    <n v="1.1476009603939021E-5"/>
    <n v="4.6745894906052854E-6"/>
    <n v="6.8873455347784329E-6"/>
    <n v="5.6715202845225576E-6"/>
    <n v="9.3304834081209265E-6"/>
    <n v="2.0349280021036978E-5"/>
    <n v="1.2426658940967171E-5"/>
    <n v="2.3442000383511189E-5"/>
    <n v="5.132555088493973E-6"/>
    <n v="3.9123224269133061E-5"/>
    <n v="5.4972670113784261E-6"/>
    <n v="6.1050394378980855E-5"/>
    <x v="0"/>
    <x v="0"/>
    <b v="0"/>
    <b v="0"/>
    <m/>
    <m/>
    <m/>
    <m/>
    <m/>
    <x v="1"/>
  </r>
  <r>
    <s v="Hungary"/>
    <s v="AI_ACTION_PLAN_e8dd79bd380a40c9890dd2fb01dd771b.pdf"/>
    <n v="2.582449997134972E-5"/>
    <n v="2.8881640901090581E-5"/>
    <n v="2.1925699911662381E-5"/>
    <n v="8.6155314420466311E-6"/>
    <n v="1.5862529835430909E-5"/>
    <n v="0.98980808258056641"/>
    <n v="1.73882126546232E-5"/>
    <n v="9.7998930141329765E-3"/>
    <n v="2.2381251255865209E-5"/>
    <n v="4.895016536465846E-5"/>
    <n v="1.117234569392167E-5"/>
    <n v="1.07006680991617E-5"/>
    <n v="2.3371021597995419E-5"/>
    <n v="1.293206241825828E-5"/>
    <n v="1.1476012332423119E-5"/>
    <n v="4.6745908548473381E-6"/>
    <n v="6.8873473537678356E-6"/>
    <n v="5.6715216487646103E-6"/>
    <n v="9.3304861366050318E-6"/>
    <n v="2.0349283659015779E-5"/>
    <n v="1.2426662578945979E-5"/>
    <n v="2.34420058404794E-5"/>
    <n v="5.1325564527360257E-6"/>
    <n v="3.9123231545090682E-5"/>
    <n v="5.4972683756204788E-6"/>
    <n v="6.1050408930896083E-5"/>
    <x v="0"/>
    <x v="0"/>
    <b v="0"/>
    <b v="0"/>
    <m/>
    <m/>
    <m/>
    <m/>
    <m/>
    <x v="1"/>
  </r>
  <r>
    <s v="Greece"/>
    <s v="Gen_AI_Greece_EN_s.pdf"/>
    <n v="6.8170521408319473E-3"/>
    <n v="0.13705803453922269"/>
    <n v="1.2873471714556219E-3"/>
    <n v="3.7680849800381111E-6"/>
    <n v="9.5205358229577541E-4"/>
    <n v="1.273935381323099E-2"/>
    <n v="1.2223820667713881E-3"/>
    <n v="2.101768925786018E-2"/>
    <n v="1.364826783537865E-2"/>
    <n v="0.22473187744617459"/>
    <n v="4.886332135356497E-6"/>
    <n v="2.740054856985807E-3"/>
    <n v="2.8726102318614721E-3"/>
    <n v="5.6559615586593281E-6"/>
    <n v="5.0191438276669942E-6"/>
    <n v="2.0444770143512869E-6"/>
    <n v="3.0122471343929651E-6"/>
    <n v="2.4804942313494389E-6"/>
    <n v="4.6600404311902821E-4"/>
    <n v="8.8999559011426754E-6"/>
    <n v="5.4349197853298392E-6"/>
    <n v="2.6573420036584139E-3"/>
    <n v="2.244772531412309E-6"/>
    <n v="0.57174408435821533"/>
    <n v="2.404282895440701E-6"/>
    <n v="7.2376184776885566E-3"/>
    <x v="0"/>
    <x v="0"/>
    <b v="0"/>
    <b v="0"/>
    <m/>
    <m/>
    <m/>
    <m/>
    <m/>
    <x v="1"/>
  </r>
  <r>
    <s v="Greece"/>
    <s v="Greece AI strategy.pdf"/>
    <n v="1.715581864118576E-3"/>
    <n v="0.59323644638061523"/>
    <n v="1.1031802743673319E-2"/>
    <n v="4.3896793613384943E-6"/>
    <n v="6.5210605971515179E-3"/>
    <n v="8.3862496539950371E-3"/>
    <n v="7.6231234706938267E-3"/>
    <n v="4.8434967175126076E-3"/>
    <n v="2.3052394390106201E-3"/>
    <n v="0.2162003964185715"/>
    <n v="3.247724671382457E-4"/>
    <n v="1.088948687538505E-3"/>
    <n v="3.0398254748433828E-3"/>
    <n v="4.186033911537379E-4"/>
    <n v="3.081595525145531E-2"/>
    <n v="2.3817399323888822E-6"/>
    <n v="1.941278344020247E-3"/>
    <n v="2.8896840831293962E-6"/>
    <n v="1.850074855610728E-3"/>
    <n v="5.1080845296382904E-3"/>
    <n v="3.0090273357927799E-3"/>
    <n v="4.5974240638315678E-3"/>
    <n v="2.6150771645916389E-6"/>
    <n v="9.5927521586418152E-2"/>
    <n v="2.8009005745843751E-6"/>
    <n v="8.8207835785851785E-3"/>
    <x v="0"/>
    <x v="0"/>
    <b v="0"/>
    <b v="0"/>
    <m/>
    <m/>
    <m/>
    <m/>
    <m/>
    <x v="1"/>
  </r>
  <r>
    <s v="African Union"/>
    <s v="44004-doc-EN-_Continental_AI_Strategy_July_2024.pdf"/>
    <n v="2.6454061298863959E-5"/>
    <n v="0.90639543533325195"/>
    <n v="1.687929732725024E-3"/>
    <n v="8.825254553812556E-6"/>
    <n v="9.4537856057286263E-3"/>
    <n v="2.399466373026371E-2"/>
    <n v="1.781148785084952E-5"/>
    <n v="2.4521308660041541E-5"/>
    <n v="3.7908456288278099E-3"/>
    <n v="3.0368854640983051E-4"/>
    <n v="1.144430916610872E-5"/>
    <n v="1.096114920073887E-5"/>
    <n v="4.5027635991573327E-2"/>
    <n v="1.324686218140414E-5"/>
    <n v="3.2921403180807829E-3"/>
    <n v="4.788382284459658E-6"/>
    <n v="7.0550026975979563E-6"/>
    <n v="5.8095806707569864E-6"/>
    <n v="9.5576133389840834E-6"/>
    <n v="4.4772584806196392E-4"/>
    <n v="2.141314093023539E-3"/>
    <n v="2.401266829110682E-5"/>
    <n v="5.2574960136553273E-6"/>
    <n v="3.2894148025661711E-3"/>
    <n v="5.6310855143237859E-6"/>
    <n v="4.5598379080729494E-2"/>
    <x v="0"/>
    <x v="0"/>
    <b v="0"/>
    <b v="0"/>
    <m/>
    <m/>
    <m/>
    <m/>
    <m/>
    <x v="2"/>
  </r>
  <r>
    <s v="T__rkiye"/>
    <s v="Turkey_National_Artificial_Intelligence_Strategy_2021-2025.pdf"/>
    <n v="7.987755088834092E-5"/>
    <n v="5.24187833070755E-2"/>
    <n v="6.7817920353263617E-5"/>
    <n v="2.664849853317719E-5"/>
    <n v="4.9064023187384009E-5"/>
    <n v="2.297180704772472E-2"/>
    <n v="6.769157201051712E-2"/>
    <n v="6.4233340322971344E-2"/>
    <n v="0.42871496081352228"/>
    <n v="7.7216620557010174E-3"/>
    <n v="1.9243465736508369E-2"/>
    <n v="3.3097985578933731E-5"/>
    <n v="1.024495359160937E-4"/>
    <n v="3.9999864384299137E-5"/>
    <n v="3.549618850229308E-5"/>
    <n v="1.4458868463407271E-5"/>
    <n v="2.1303094399627302E-5"/>
    <n v="1.754245204210747E-5"/>
    <n v="2.8859909434686412E-5"/>
    <n v="6.2941915530245751E-5"/>
    <n v="3.8436621252913028E-5"/>
    <n v="7.2507937147747725E-5"/>
    <n v="1.5875390090513971E-5"/>
    <n v="0.33628103137016302"/>
    <n v="1.7003472748911012E-5"/>
    <n v="2.1899488456256217E-4"/>
    <x v="0"/>
    <x v="0"/>
    <b v="0"/>
    <b v="0"/>
    <m/>
    <m/>
    <m/>
    <m/>
    <m/>
    <x v="0"/>
  </r>
  <r>
    <s v="Ireland"/>
    <s v="FUTURE_JOBS_IRELAND_Future-Jobs-Ireland-2019.pdf"/>
    <n v="0.3719344437122345"/>
    <n v="7.9706259071826935E-2"/>
    <n v="3.1441561877727509E-3"/>
    <n v="7.0388973654189613E-6"/>
    <n v="1.2959702871739859E-5"/>
    <n v="2.9872238636016849E-2"/>
    <n v="1.420618809788721E-5"/>
    <n v="1.9557824998628352E-5"/>
    <n v="3.040098119527102E-3"/>
    <n v="5.9970906004309654E-3"/>
    <n v="9.1278179752407596E-6"/>
    <n v="8.7424559751525521E-6"/>
    <n v="6.6577501595020294E-2"/>
    <n v="1.056550809153123E-5"/>
    <n v="1.134147401899099E-2"/>
    <n v="3.8191451494640214E-6"/>
    <n v="5.6269695960509134E-6"/>
    <n v="4.6336385821632584E-6"/>
    <n v="7.6230162449064656E-6"/>
    <n v="1.6625386706436981E-5"/>
    <n v="1.7212338207173161E-5"/>
    <n v="0.42820832133293152"/>
    <n v="4.1933035390684381E-6"/>
    <n v="3.1983086955733597E-5"/>
    <n v="4.4912735575053384E-6"/>
    <n v="0.58777755608571169"/>
    <x v="1"/>
    <x v="1"/>
    <b v="0"/>
    <b v="1"/>
    <s v="done - good mentions "/>
    <s v="yes"/>
    <s v="yes"/>
    <s v="AI as environmental solution with vague technical energy/emissions challenges"/>
    <m/>
    <x v="1"/>
  </r>
  <r>
    <s v="Ireland"/>
    <s v="NATIONAL_AI_STRATEGY_National-AI-Strategy.pdf"/>
    <n v="0.2443122863769531"/>
    <n v="0.19342383742332461"/>
    <n v="4.67849001288414E-2"/>
    <n v="7.5828029366675756E-6"/>
    <n v="1.396111656504218E-5"/>
    <n v="1.6336968168616291E-2"/>
    <n v="8.6075842380523682E-2"/>
    <n v="1.2303121911827469E-4"/>
    <n v="1.797333534341305E-4"/>
    <n v="3.4631837159395218E-2"/>
    <n v="9.833136573433876E-6"/>
    <n v="9.4179977168096229E-6"/>
    <n v="1.5623459592461589E-2"/>
    <n v="1.1381919648556499E-5"/>
    <n v="0.2128395140171051"/>
    <n v="4.1142561713058967E-6"/>
    <n v="6.0617735471168999E-6"/>
    <n v="4.9916866373678204E-6"/>
    <n v="1.038270629942417E-2"/>
    <n v="6.9090044125914574E-3"/>
    <n v="4.5235656201839447E-2"/>
    <n v="8.3579674363136292E-2"/>
    <n v="4.5173260332376231E-6"/>
    <n v="3.4848633222281928E-3"/>
    <n v="4.838320364797255E-6"/>
    <n v="0.17159423385646733"/>
    <x v="1"/>
    <x v="1"/>
    <b v="0"/>
    <b v="1"/>
    <s v="done - good mentions"/>
    <s v="yes"/>
    <s v="yes"/>
    <s v="AI as environmental solution with vague technical energy/emissions challenges"/>
    <m/>
    <x v="1"/>
  </r>
  <r>
    <s v="Singapore"/>
    <s v="NATIONAL_AI_STRATEGY_National-AI-Strategy.pdf"/>
    <n v="0.62331241369247437"/>
    <n v="2.7051098644733429E-2"/>
    <n v="3.111109253950417E-5"/>
    <n v="1.2224852071085481E-5"/>
    <n v="2.250784928037319E-5"/>
    <n v="1.662207883782685E-3"/>
    <n v="3.595664631575346E-3"/>
    <n v="3.396717511350289E-5"/>
    <n v="1.305041369050741E-2"/>
    <n v="0.28564643859863281"/>
    <n v="1.5852798242121932E-5"/>
    <n v="1.5183519280981271E-5"/>
    <n v="3.3161915780510747E-5"/>
    <n v="1.0010364465415479E-2"/>
    <n v="3.2596307573840022E-4"/>
    <n v="6.6329262153885793E-6"/>
    <n v="9.7726770036388189E-6"/>
    <n v="8.0475028880755417E-6"/>
    <n v="1.3245231457403859E-5"/>
    <n v="2.108315005898476E-2"/>
    <n v="1.7632588424021382E-5"/>
    <n v="1.3972395099699501E-2"/>
    <n v="7.2827479016268626E-6"/>
    <n v="5.5520631576655433E-5"/>
    <n v="7.800249477440957E-6"/>
    <n v="0.16984470151191999"/>
    <x v="1"/>
    <x v="1"/>
    <b v="0"/>
    <b v="1"/>
    <s v="done - very limited mentions"/>
    <s v="no"/>
    <s v="no"/>
    <s v="AI as environmental non-factor"/>
    <m/>
    <x v="0"/>
  </r>
  <r>
    <s v="Italy"/>
    <s v="AI_STRATEGIC_PROGRAMME_1637937177-programma-strategico-iaweb-2.pdf"/>
    <n v="0.19847968220710749"/>
    <n v="1.44307529553771E-2"/>
    <n v="4.4892269215779379E-5"/>
    <n v="1.4132173964753749E-3"/>
    <n v="1.8636032473295929E-3"/>
    <n v="0.15406662225723269"/>
    <n v="3.5598841350292787E-5"/>
    <n v="3.793305903673172E-2"/>
    <n v="4.5821103412890807E-5"/>
    <n v="0.10869798809289929"/>
    <n v="4.3725274503231049E-2"/>
    <n v="2.1907446352997791E-5"/>
    <n v="0.16834080219268799"/>
    <n v="2.6475776394363489E-5"/>
    <n v="2.3494807464885529E-5"/>
    <n v="9.5702762337168679E-6"/>
    <n v="1.4100446605880281E-5"/>
    <n v="1.161129057436483E-5"/>
    <n v="1.910227729240432E-5"/>
    <n v="1.8755713477730751E-2"/>
    <n v="2.5441069738008079E-5"/>
    <n v="4.6777911484241493E-2"/>
    <n v="1.0507867955311671E-5"/>
    <n v="0.2052156180143356"/>
    <n v="1.12545412775944E-5"/>
    <n v="0.26475456477237458"/>
    <x v="1"/>
    <x v="1"/>
    <b v="0"/>
    <b v="1"/>
    <s v="largely AI for sustainabilty"/>
    <s v="no"/>
    <s v="yes"/>
    <s v="AI as environmental solution with no limitations"/>
    <m/>
    <x v="1"/>
  </r>
  <r>
    <s v="Luxembourg"/>
    <s v="AI__A_STRATEGIC_VISION_FOR_LUXEMBOURG_AI_EN_0.pdf"/>
    <n v="0.1561570018529892"/>
    <n v="2.1294776350259781E-2"/>
    <n v="1.929215528070927E-2"/>
    <n v="2.8225837013451379E-5"/>
    <n v="5.1968145271530368E-5"/>
    <n v="2.0771588606294239E-4"/>
    <n v="5.6966528063639998E-5"/>
    <n v="6.843981146812439E-2"/>
    <n v="3.3129684627056122E-2"/>
    <n v="0.46730554103851318"/>
    <n v="3.6602366890292608E-5"/>
    <n v="2.3734502494335171E-2"/>
    <n v="1.406479254364967E-2"/>
    <n v="4.2367475543869659E-5"/>
    <n v="4.0862821042537689E-3"/>
    <n v="1.5314695701817979E-5"/>
    <n v="2.2564034225069921E-5"/>
    <n v="1.858079849625938E-5"/>
    <n v="3.0568142392439768E-5"/>
    <n v="2.9090153053402901E-2"/>
    <n v="4.0711704059503973E-5"/>
    <n v="2.1215880289673809E-2"/>
    <n v="1.6815063645481129E-5"/>
    <n v="0.1416030079126358"/>
    <n v="1.800991776690353E-5"/>
    <n v="7.4345415918287472E-2"/>
    <x v="0"/>
    <x v="0"/>
    <b v="1"/>
    <b v="0"/>
    <m/>
    <m/>
    <m/>
    <m/>
    <m/>
    <x v="1"/>
  </r>
  <r>
    <s v="Sweden"/>
    <s v="BIG_DATA_ANALYSIS_uppdrag-att-kartlagga-anvandningen-av-artificiell-intelligens-respektive-analys-av-stora-datamangder-i-sverige.pdf"/>
    <n v="6.9028115831315517E-4"/>
    <n v="7.7201682142913342E-4"/>
    <n v="5.8607000391930342E-4"/>
    <n v="2.302913635503501E-4"/>
    <n v="4.2400212259963149E-4"/>
    <n v="8.4067514399066567E-4"/>
    <n v="4.6478331205435103E-4"/>
    <n v="6.3987140310928226E-4"/>
    <n v="5.9824582422152162E-4"/>
    <n v="1.3076912146061661E-3"/>
    <n v="2.986344916280359E-4"/>
    <n v="2.8602662496268749E-4"/>
    <n v="6.2470196280628443E-4"/>
    <n v="3.4567134571261699E-4"/>
    <n v="0.37825390696525568"/>
    <n v="1.2495083501562479E-4"/>
    <n v="1.840973709477112E-4"/>
    <n v="0.61024618148803711"/>
    <n v="2.4940195726230741E-4"/>
    <n v="5.4393208120018244E-4"/>
    <n v="3.3216210431419308E-4"/>
    <n v="6.2660069670528173E-4"/>
    <n v="1.371921680402011E-4"/>
    <n v="1.045696553774178E-3"/>
    <n v="1.469408452976495E-4"/>
    <n v="1.631864310184028E-3"/>
    <x v="0"/>
    <x v="0"/>
    <b v="0"/>
    <b v="0"/>
    <m/>
    <m/>
    <m/>
    <m/>
    <m/>
    <x v="1"/>
  </r>
  <r>
    <s v="Sweden"/>
    <s v="DIGITAL_EXCELLENCE_uppdrag-att-samverka-kring-kompetensforsorjningen-av-digital-spetskompetens-uka.pdf"/>
    <n v="5.5948446970432997E-4"/>
    <n v="6.2570383306592703E-4"/>
    <n v="4.750205553136766E-4"/>
    <n v="1.866557577159256E-4"/>
    <n v="3.4366222098469729E-4"/>
    <n v="6.8130611907690763E-4"/>
    <n v="3.7671616883017117E-4"/>
    <n v="5.1862769760191441E-4"/>
    <n v="4.8488980974070728E-4"/>
    <n v="1.0580406524240971E-3"/>
    <n v="2.4204922374337909E-4"/>
    <n v="2.3183030134532601E-4"/>
    <n v="5.0633330829441547E-4"/>
    <n v="2.8017355361953378E-4"/>
    <n v="2.4862817372195423E-4"/>
    <n v="1.0127515270141881E-4"/>
    <n v="1.4921459660399711E-4"/>
    <n v="0.99043279886245728"/>
    <n v="2.021452673943713E-4"/>
    <n v="4.4086773414164782E-4"/>
    <n v="2.6922402321361011E-4"/>
    <n v="5.0787051441147923E-4"/>
    <n v="1.1119699775008481E-4"/>
    <n v="8.4718223661184311E-4"/>
    <n v="1.1909849126823251E-4"/>
    <n v="1.3226560986367986E-3"/>
    <x v="0"/>
    <x v="0"/>
    <b v="0"/>
    <b v="0"/>
    <m/>
    <m/>
    <m/>
    <m/>
    <m/>
    <x v="1"/>
  </r>
  <r>
    <s v="Sweden"/>
    <s v="GOVERNMENT_ASSIGNMENT_ON_SMEs_AND_DATA_AS_A_STRATEGIC_RESOURCE_uppdrag-att-framja-sma-och-medelstora-foretags-formaga-att-anvanda-data-som-strategisk-resurs.pdf"/>
    <n v="6.4401514828205109E-4"/>
    <n v="7.2026532143354416E-4"/>
    <n v="5.4678902961313725E-4"/>
    <n v="2.148564672097564E-4"/>
    <n v="3.9558409480378032E-4"/>
    <n v="7.8431778820231557E-4"/>
    <n v="4.336319980211556E-4"/>
    <n v="5.9698452241718769E-4"/>
    <n v="5.5814982624724507E-4"/>
    <n v="1.219167257659137E-3"/>
    <n v="2.7861903072334831E-4"/>
    <n v="2.6685619377531111E-4"/>
    <n v="5.8283220278099179E-4"/>
    <n v="3.2250332878902549E-4"/>
    <n v="0.16419705748558039"/>
    <n v="1.1657622235361489E-4"/>
    <n v="1.7175855464302001E-4"/>
    <n v="0.82507461309432983"/>
    <n v="2.3268621589522809E-4"/>
    <n v="5.0747592467814684E-4"/>
    <n v="3.0989950755611062E-4"/>
    <n v="5.8460194850340486E-4"/>
    <n v="1.2799708929378539E-4"/>
    <n v="9.7567314514890313E-4"/>
    <n v="1.3709238555748021E-4"/>
    <n v="1.5224890375975519E-3"/>
    <x v="0"/>
    <x v="0"/>
    <b v="0"/>
    <b v="0"/>
    <m/>
    <m/>
    <m/>
    <m/>
    <m/>
    <x v="1"/>
  </r>
  <r>
    <s v="Sweden"/>
    <s v="Sweden_National_Approach_to_Artificial_Intelligence_2018.pdf"/>
    <n v="3.1225007842294872E-4"/>
    <n v="0.24747844040393829"/>
    <n v="0.1048888862133026"/>
    <n v="1.041716750478372E-4"/>
    <n v="1.9179622177034619E-4"/>
    <n v="3.8046014378778642E-4"/>
    <n v="2.1024349553044891E-4"/>
    <n v="4.1226550936698907E-2"/>
    <n v="2.706150698941201E-4"/>
    <n v="0.23886938393116"/>
    <n v="1.3508650590665641E-4"/>
    <n v="5.6500274688005447E-2"/>
    <n v="2.8258247766643763E-4"/>
    <n v="1.5636350144632161E-4"/>
    <n v="0.10859312117099761"/>
    <n v="5.6521173974033452E-5"/>
    <n v="3.651893138885498E-2"/>
    <n v="6.8575216573663056E-5"/>
    <n v="1.128162984969094E-4"/>
    <n v="2.460464602336287E-4"/>
    <n v="0.100440226495266"/>
    <n v="2.8344106976874173E-4"/>
    <n v="6.205850513651967E-5"/>
    <n v="6.2544666230678558E-2"/>
    <n v="6.6468288423493505E-5"/>
    <n v="2.5810663864831451E-2"/>
    <x v="0"/>
    <x v="0"/>
    <b v="0"/>
    <b v="0"/>
    <m/>
    <m/>
    <m/>
    <m/>
    <m/>
    <x v="1"/>
  </r>
  <r>
    <s v="Finland"/>
    <s v="AI 4.0.pdf"/>
    <n v="1.8924197182059291E-2"/>
    <n v="9.2595255409833044E-5"/>
    <n v="0.22039614617824549"/>
    <n v="2.7621212211670351E-5"/>
    <n v="5.0854938308475539E-5"/>
    <n v="1.453039608895779E-2"/>
    <n v="5.5746248108334839E-5"/>
    <n v="1.033592037856579E-2"/>
    <n v="7.1753827796783298E-5"/>
    <n v="0.16307976841926569"/>
    <n v="3.5818306059809402E-5"/>
    <n v="5.1180373877286911E-2"/>
    <n v="7.4927142122760415E-5"/>
    <n v="0.46502354741096502"/>
    <n v="3.6791854654438787E-5"/>
    <n v="1.498664005339378E-5"/>
    <n v="2.2080692360759709E-5"/>
    <n v="1.81827799679013E-5"/>
    <n v="2.991334258695133E-5"/>
    <n v="6.5239386458415538E-5"/>
    <n v="3.9839618693804368E-5"/>
    <n v="5.5637992918491357E-2"/>
    <n v="1.6454869182780388E-5"/>
    <n v="1.2545987556222829E-4"/>
    <n v="1.1336409079376609E-4"/>
    <n v="6.0468915900855784E-2"/>
    <x v="0"/>
    <x v="0"/>
    <b v="1"/>
    <b v="0"/>
    <m/>
    <m/>
    <m/>
    <m/>
    <m/>
    <x v="1"/>
  </r>
  <r>
    <s v="Finland"/>
    <s v="AI Programme 2017.pdf"/>
    <n v="3.2258289138553657E-5"/>
    <n v="9.1458717361092567E-3"/>
    <n v="5.6315381079912193E-2"/>
    <n v="1.076190801541088E-5"/>
    <n v="8.6201829835772514E-3"/>
    <n v="6.4671672880649567E-2"/>
    <n v="2.1720117729273621E-5"/>
    <n v="1.6510790213942531E-2"/>
    <n v="5.102548748254776E-3"/>
    <n v="0.7809329628944397"/>
    <n v="1.3955699614598419E-5"/>
    <n v="4.2776092886924744E-3"/>
    <n v="1.6485519707202911E-2"/>
    <n v="3.1631637830287218E-3"/>
    <n v="1.433501802239334E-5"/>
    <n v="5.8391660786583088E-6"/>
    <n v="8.6031841419753619E-6"/>
    <n v="7.0844612309883806E-6"/>
    <n v="1.1654979061859191E-5"/>
    <n v="2.5418879886274229E-5"/>
    <n v="5.2289413288235656E-3"/>
    <n v="8.7541118264198303E-3"/>
    <n v="6.4112241489056032E-6"/>
    <n v="2.0626312121748921E-2"/>
    <n v="6.8667964114865754E-6"/>
    <n v="2.656077060419193E-2"/>
    <x v="0"/>
    <x v="0"/>
    <b v="0"/>
    <b v="0"/>
    <m/>
    <m/>
    <m/>
    <m/>
    <m/>
    <x v="1"/>
  </r>
  <r>
    <s v="Finland"/>
    <s v="AI Programme 2019.pdf"/>
    <n v="1.1811296280939131E-4"/>
    <n v="1.8628541511134241E-5"/>
    <n v="3.8805704563856118E-2"/>
    <n v="5.5568893913005013E-6"/>
    <n v="1.823629136197269E-3"/>
    <n v="3.4006979316473007E-2"/>
    <n v="2.120640565408394E-4"/>
    <n v="8.23145208414644E-4"/>
    <n v="1.85694734682329E-5"/>
    <n v="0.87787133455276489"/>
    <n v="7.2059970079862978E-6"/>
    <n v="2.818956738337874E-3"/>
    <n v="1.5073980648594439E-5"/>
    <n v="8.3409877333906479E-6"/>
    <n v="7.4018571467604488E-6"/>
    <n v="3.015041556864162E-6"/>
    <n v="4.4422363316698474E-6"/>
    <n v="3.6580470350600081E-6"/>
    <n v="6.0180245782248676E-6"/>
    <n v="1.312498625338776E-5"/>
    <n v="2.3890599608421329E-2"/>
    <n v="3.625878132879734E-3"/>
    <n v="3.3104224712587889E-6"/>
    <n v="1.5885671600699421E-2"/>
    <n v="3.545656227288418E-6"/>
    <n v="9.6461452978928719E-3"/>
    <x v="0"/>
    <x v="0"/>
    <b v="0"/>
    <b v="0"/>
    <m/>
    <m/>
    <m/>
    <m/>
    <m/>
    <x v="1"/>
  </r>
  <r>
    <s v="Norway"/>
    <s v="Norway_National_Strategy_for_Artificial_Intelligence_2020.pdf"/>
    <n v="1.0097289923578501E-3"/>
    <n v="3.2195825042435899E-5"/>
    <n v="3.0296178010758009E-5"/>
    <n v="9.6039993877639063E-6"/>
    <n v="1.7682454199530181E-5"/>
    <n v="3.593984991312027E-3"/>
    <n v="3.3981592860072851E-3"/>
    <n v="2.8148838318884368E-3"/>
    <n v="2.494908403605223E-5"/>
    <n v="5.4777085781097412E-2"/>
    <n v="1.245416024175938E-5"/>
    <n v="1.1928365893254521E-5"/>
    <n v="2.6052417524624619E-5"/>
    <n v="1.441577114746906E-5"/>
    <n v="1.279266689380165E-5"/>
    <n v="5.210911240283167E-6"/>
    <n v="7.6775395427830517E-6"/>
    <n v="6.3222209973901036E-6"/>
    <n v="1.0400982318969911E-5"/>
    <n v="2.2683982024318539E-5"/>
    <n v="0.93102985620498657"/>
    <n v="2.613156721054111E-5"/>
    <n v="5.7214197113353293E-6"/>
    <n v="3.093650564551353E-3"/>
    <n v="6.1279752117116004E-6"/>
    <n v="0.23306729119531155"/>
    <x v="1"/>
    <x v="1"/>
    <b v="0"/>
    <b v="1"/>
    <s v="AI as a tool to combat climate challenges - does acknowledge that AI's environmental impacts must be considered, but from a renewable energy perspective only"/>
    <s v="yes"/>
    <s v="yes"/>
    <s v="AI as environmental solution with vague technical energy/emissions challenges"/>
    <m/>
    <x v="1"/>
  </r>
  <r>
    <s v="Norway"/>
    <s v="stm202020210022000engpdfs.pdf"/>
    <n v="9.0805660875048488E-5"/>
    <n v="8.8402107357978821E-3"/>
    <n v="9.08040851354599E-2"/>
    <n v="4.1522985156916548E-6"/>
    <n v="1.276783761568367E-3"/>
    <n v="1.5039512887597081E-2"/>
    <n v="8.3803370216628537E-6"/>
    <n v="0.2107221186161041"/>
    <n v="3.30755952745676E-3"/>
    <n v="7.0683807134628296E-2"/>
    <n v="5.3845678849029346E-6"/>
    <n v="5.1572405936894938E-6"/>
    <n v="1.9113151211058721E-5"/>
    <n v="3.0498119303956628E-4"/>
    <n v="7.8796781599521637E-2"/>
    <n v="2.2529425223183348E-6"/>
    <n v="3.319391453260323E-6"/>
    <n v="2.7334183414495779E-6"/>
    <n v="4.4968742258788552E-6"/>
    <n v="7.9248435795307159E-3"/>
    <n v="0.47082564234733582"/>
    <n v="3.8720138370990753E-2"/>
    <n v="2.4736611976550189E-6"/>
    <n v="2.6026589330285792E-3"/>
    <n v="2.649436055435217E-6"/>
    <n v="0.15647061646677685"/>
    <x v="1"/>
    <x v="1"/>
    <b v="0"/>
    <b v="1"/>
    <s v="AI as a tool to combat climate challenges - does acknowledge that AI's environmental impacts must be considered, but from a renewable energy perspective only"/>
    <s v="yes"/>
    <s v="yes"/>
    <s v="AI as environmental solution with vague technical energy/emissions challenges"/>
    <m/>
    <x v="1"/>
  </r>
  <r>
    <s v="Serbia"/>
    <s v="Serbia_Strategy_for_Development_of_Artificial_Intelligence_in_Republic_of_Serbia_2020-2025.pdf"/>
    <n v="3.1773823138792068E-5"/>
    <n v="1.7006235430017111E-4"/>
    <n v="2.6540158432908362E-4"/>
    <n v="9.0725417248904705E-4"/>
    <n v="7.457374595105648E-3"/>
    <n v="2.250351570546627E-2"/>
    <n v="5.5130831897258759E-3"/>
    <n v="4.1103726252913484E-3"/>
    <n v="2.7537193091120571E-5"/>
    <n v="9.1308772563934326E-2"/>
    <n v="4.6554510481655598E-3"/>
    <n v="1.316575344390003E-5"/>
    <n v="5.5561773478984833E-3"/>
    <n v="1.591118962096516E-5"/>
    <n v="4.3421750888228423E-5"/>
    <n v="5.7514639593136963E-6"/>
    <n v="8.4739676822209731E-6"/>
    <n v="6.9780553531018086E-6"/>
    <n v="1.147992588812485E-5"/>
    <n v="1.6594579210504889E-4"/>
    <n v="1.844772323966026E-2"/>
    <n v="8.1590134650468826E-3"/>
    <n v="6.3149300331133418E-6"/>
    <n v="0.83060228824615479"/>
    <n v="6.7636597123055253E-6"/>
    <n v="1.8340816542604443E-2"/>
    <x v="0"/>
    <x v="0"/>
    <b v="0"/>
    <b v="0"/>
    <m/>
    <m/>
    <m/>
    <m/>
    <m/>
    <x v="1"/>
  </r>
  <r>
    <s v="Czechia"/>
    <s v="NATIONAL_AI_STRATEGY_OF_THE_CZECH_REPUBLIC_NAIS_eng_web.pdf"/>
    <n v="3.8761048926971853E-5"/>
    <n v="4.3350020860088989E-5"/>
    <n v="3.2909087167354301E-5"/>
    <n v="1.2931357559864409E-5"/>
    <n v="0.99384146928787231"/>
    <n v="3.2361156772822142E-3"/>
    <n v="2.609858893265482E-5"/>
    <n v="3.5930253943661228E-5"/>
    <n v="3.3592819818295538E-5"/>
    <n v="7.3514274845365435E-5"/>
    <n v="1.676897227298468E-5"/>
    <n v="1.6061014321167019E-5"/>
    <n v="3.5078446671832353E-5"/>
    <n v="1.9410193999647159E-5"/>
    <n v="1.7224756447831169E-5"/>
    <n v="7.0162600422918331E-6"/>
    <n v="1.033746502798749E-5"/>
    <n v="8.5125893747317605E-6"/>
    <n v="1.4004458535055159E-5"/>
    <n v="3.0542967579094693E-5"/>
    <n v="1.8651620848686431E-5"/>
    <n v="3.5184995795134448E-5"/>
    <n v="7.7036365837557241E-6"/>
    <n v="2.380565507337451E-3"/>
    <n v="8.2510459833429195E-6"/>
    <n v="9.1632869953173213E-5"/>
    <x v="0"/>
    <x v="0"/>
    <b v="0"/>
    <b v="0"/>
    <m/>
    <m/>
    <m/>
    <m/>
    <m/>
    <x v="1"/>
  </r>
  <r>
    <s v="Chile"/>
    <s v="AI_NATIONAL_POLICY_documento_politica_ia_digital_.pdf"/>
    <n v="3.1292203348129992E-3"/>
    <n v="3.9825290441513062E-2"/>
    <n v="2.342283369216602E-5"/>
    <n v="9.202507499139756E-6"/>
    <n v="1.6943244190770201E-5"/>
    <n v="3.3593252737773582E-5"/>
    <n v="4.3374754022806877E-4"/>
    <n v="0.35522612929344177"/>
    <n v="2.9541792348027229E-2"/>
    <n v="9.6328938379883766E-3"/>
    <n v="1.435543596744537E-2"/>
    <n v="1.1429704500187651E-5"/>
    <n v="0.2051579803228378"/>
    <n v="1.381312449666439E-5"/>
    <n v="1.2257873095222751E-5"/>
    <n v="4.9930704335565679E-6"/>
    <n v="7.3565820457588424E-6"/>
    <n v="6.0579222918022424E-6"/>
    <n v="9.9661720014410093E-6"/>
    <n v="2.173568282159977E-5"/>
    <n v="1.3273290278448259E-5"/>
    <n v="2.3427281528711319E-2"/>
    <n v="5.4822371566842776E-6"/>
    <n v="0.3190748393535614"/>
    <n v="5.871796929568518E-6"/>
    <n v="0.22937587832825554"/>
    <x v="1"/>
    <x v="1"/>
    <b v="0"/>
    <b v="1"/>
    <s v="AI for climate observation, natural sites as resources to extract AI insights from"/>
    <s v="yes - acknowledges AI's energy requirements, but only mentions energy efficiency as a mitigating means, whilst advocating for more infrastructure"/>
    <s v="yes"/>
    <s v="AI as economic, efficiency solution with vague technical energy/emissions challenges that efficiency gains will overcome"/>
    <m/>
    <x v="3"/>
  </r>
  <r>
    <s v="Japan"/>
    <s v="Announcement of Global Communication Plan 2025 _ Press Release _ MIC ICT Policy.pdf"/>
    <n v="8.9788302779197693E-2"/>
    <n v="9.5563963055610657E-2"/>
    <n v="1.5237918123602871E-2"/>
    <n v="0.16949880123138431"/>
    <n v="0.2465537637472153"/>
    <n v="7.6538615394383669E-4"/>
    <n v="4.2319306521676481E-4"/>
    <n v="5.8261334197595716E-4"/>
    <n v="0.11304172873497011"/>
    <n v="8.5359234362840652E-3"/>
    <n v="2.7191173285245901E-4"/>
    <n v="2.6043207617476583E-4"/>
    <n v="5.68802235648036E-4"/>
    <n v="0.1168586537241936"/>
    <n v="2.7930235955864191E-4"/>
    <n v="1.1376984912203619E-4"/>
    <n v="1.6762375889811659E-4"/>
    <n v="1.380330795655027E-4"/>
    <n v="2.270846889587119E-4"/>
    <n v="4.9525935901328921E-4"/>
    <n v="3.0243920627981419E-4"/>
    <n v="5.7053013006225228E-4"/>
    <n v="1.249157794518396E-4"/>
    <n v="0.139495849609375"/>
    <n v="1.3379211304709321E-4"/>
    <n v="2.3775787711201701E-2"/>
    <x v="0"/>
    <x v="0"/>
    <b v="0"/>
    <b v="0"/>
    <m/>
    <m/>
    <m/>
    <m/>
    <m/>
    <x v="0"/>
  </r>
  <r>
    <s v="Japan"/>
    <s v="TENTATIVE_SUMMARY_OF_AI_ISSUES_ronten_youshi_yaku.pdf"/>
    <n v="5.5167957907542586E-4"/>
    <n v="6.1699957586824894E-4"/>
    <n v="4.6839116839692002E-4"/>
    <n v="1.8405065929982811E-4"/>
    <n v="0.19921936094760889"/>
    <n v="6.7183229839429259E-4"/>
    <n v="3.7145850365050142E-4"/>
    <n v="5.1139004062861204E-4"/>
    <n v="4.7812284901738172E-4"/>
    <n v="1.045679207891226E-3"/>
    <n v="2.3867102572694421E-4"/>
    <n v="2.2859472665004429E-4"/>
    <n v="4.992667818441987E-4"/>
    <n v="2.7626325027085841E-4"/>
    <n v="2.4515815312042832E-4"/>
    <n v="9.9861696071457118E-5"/>
    <n v="1.4713205746375019E-4"/>
    <n v="1.211587878060527E-4"/>
    <n v="1.9932400027755651E-4"/>
    <n v="4.3471480603329837E-4"/>
    <n v="2.6546657318249339E-4"/>
    <n v="5.0078349886462092E-4"/>
    <n v="1.0964505781885241E-4"/>
    <n v="0.79239755868911743"/>
    <n v="1.174362696474418E-4"/>
    <n v="1.3041985148447566E-3"/>
    <x v="0"/>
    <x v="0"/>
    <b v="0"/>
    <b v="0"/>
    <m/>
    <m/>
    <m/>
    <m/>
    <m/>
    <x v="0"/>
  </r>
  <r>
    <s v="Japan"/>
    <s v="aistrategy2022_en.pdf"/>
    <n v="5.3292259573936462E-2"/>
    <n v="3.9796382188796997E-2"/>
    <n v="4.485085082706064E-4"/>
    <n v="1.6571921150898561E-5"/>
    <n v="0.25716876983642578"/>
    <n v="2.0059328526258469E-3"/>
    <n v="3.057291358709335E-2"/>
    <n v="7.5016492046415806E-3"/>
    <n v="4.0091615170240402E-2"/>
    <n v="0.2182438522577286"/>
    <n v="2.1489939172170122E-5"/>
    <n v="2.058266909443773E-5"/>
    <n v="0.1255793422460556"/>
    <n v="2.4874743758118711E-5"/>
    <n v="2.2074040316510949E-5"/>
    <n v="8.9915465650847182E-6"/>
    <n v="2.1287915296852589E-3"/>
    <n v="1.090913701773388E-5"/>
    <n v="1.7947133528650742E-5"/>
    <n v="7.5144089758396149E-2"/>
    <n v="2.3902610337245281E-5"/>
    <n v="2.084793709218502E-2"/>
    <n v="9.8724412964656949E-6"/>
    <n v="0.1269901841878891"/>
    <n v="1.0573961844784209E-5"/>
    <n v="0.15976531143087414"/>
    <x v="1"/>
    <x v="1"/>
    <b v="0"/>
    <b v="1"/>
    <s v="AI for disaster prevention and supporting biodiversity through a catch-all digital twin system"/>
    <s v="no"/>
    <s v="yes"/>
    <s v="AI as environmental solution with no limitations"/>
    <m/>
    <x v="0"/>
  </r>
  <r>
    <s v="Japan"/>
    <s v="ronten_youshi_yaku.pdf"/>
    <n v="5.5167952086776495E-4"/>
    <n v="6.1699951766058803E-4"/>
    <n v="4.6839111018925911E-4"/>
    <n v="1.8405064474791291E-4"/>
    <n v="0.19921889901161191"/>
    <n v="6.7183224018663168E-4"/>
    <n v="3.7145847454667091E-4"/>
    <n v="5.1138998242095113E-4"/>
    <n v="4.7812281991355121E-4"/>
    <n v="1.045679091475904E-3"/>
    <n v="2.3867099662311381E-4"/>
    <n v="2.2859471209812909E-4"/>
    <n v="4.9926672363653779E-4"/>
    <n v="2.76263221167028E-4"/>
    <n v="2.4515812401659792E-4"/>
    <n v="9.9861681519541889E-5"/>
    <n v="1.4713204291183499E-4"/>
    <n v="1.211587732541375E-4"/>
    <n v="1.99323971173726E-4"/>
    <n v="4.3471474782563751E-4"/>
    <n v="2.6546654407866299E-4"/>
    <n v="5.0078344065696001E-4"/>
    <n v="1.096450432669371E-4"/>
    <n v="0.79239797592163086"/>
    <n v="1.174362623714842E-4"/>
    <n v="1.3041983620496467E-3"/>
    <x v="0"/>
    <x v="0"/>
    <b v="0"/>
    <b v="0"/>
    <m/>
    <m/>
    <m/>
    <m/>
    <m/>
    <x v="0"/>
  </r>
  <r>
    <s v="United_Kingdom"/>
    <s v="AI Sector Deal - GOV.UK.pdf"/>
    <n v="7.2651602327823639E-2"/>
    <n v="5.983734130859375E-2"/>
    <n v="3.4173484891653061E-2"/>
    <n v="2.8833509422838688E-3"/>
    <n v="1.903098076581955E-2"/>
    <n v="4.9568330869078636E-3"/>
    <n v="4.4340624299366027E-5"/>
    <n v="6.1044273024890572E-5"/>
    <n v="5.5023571476340294E-3"/>
    <n v="0.14608095586299899"/>
    <n v="2.848991789505817E-5"/>
    <n v="2.728712206589989E-5"/>
    <n v="5.959704503766261E-5"/>
    <n v="3.2431255094707008E-3"/>
    <n v="8.4996531950309873E-4"/>
    <n v="1.192038871522527E-5"/>
    <n v="1.7563004803378132E-5"/>
    <n v="1.446260193915805E-5"/>
    <n v="3.2250482589006417E-2"/>
    <n v="7.9855965450406075E-3"/>
    <n v="3.1688476155977703E-5"/>
    <n v="0.59949856996536255"/>
    <n v="1.308821902057389E-5"/>
    <n v="1.073183305561543E-2"/>
    <n v="1.4018249203218151E-5"/>
    <n v="0.61774091010011034"/>
    <x v="1"/>
    <x v="1"/>
    <b v="0"/>
    <b v="1"/>
    <s v="barely any mention - one reference to funding govtech for climate, and open climate data"/>
    <s v="no"/>
    <s v="no"/>
    <s v="AI as environmental non-factor"/>
    <m/>
    <x v="1"/>
  </r>
  <r>
    <s v="United_Kingdom"/>
    <s v="Declaration of the United States of America and the United Kingdom of Great Britain and Northern Ireland on Cooperation in Artificial Intelligence Research and Development - GOV.UK.pdf"/>
    <n v="6.843751179985702E-4"/>
    <n v="7.0000752806663513E-2"/>
    <n v="5.8105256175622344E-4"/>
    <n v="2.2831992828287179E-4"/>
    <n v="4.2037243838422E-4"/>
    <n v="8.3344260929152369E-4"/>
    <n v="4.6080452739261091E-4"/>
    <n v="6.3439580844715238E-4"/>
    <n v="2.3099619895219799E-2"/>
    <n v="1.298597897402942E-3"/>
    <n v="2.9607801116071641E-4"/>
    <n v="2.8357809060253197E-4"/>
    <n v="6.19354541413486E-4"/>
    <n v="3.4271221375092859E-4"/>
    <n v="3.0412545311264688E-4"/>
    <n v="1.238811819348484E-4"/>
    <n v="1.8252138397656381E-4"/>
    <n v="1.503008243162185E-4"/>
    <n v="0.70771211385726929"/>
    <n v="5.3927593398839235E-4"/>
    <n v="3.2931860187090928E-4"/>
    <n v="0.13326096534729001"/>
    <n v="1.3601772661786529E-4"/>
    <n v="5.7332400232553482E-2"/>
    <n v="1.4568293408956379E-4"/>
    <n v="0.13425762450060572"/>
    <x v="1"/>
    <x v="2"/>
    <b v="1"/>
    <b v="0"/>
    <s v="no mention"/>
    <s v="no"/>
    <s v="no"/>
    <s v="AI as environmental non-factor"/>
    <m/>
    <x v="1"/>
  </r>
  <r>
    <s v="United_Kingdom"/>
    <s v="Government Technology Innovation Strategy - GOV.UK.pdf"/>
    <n v="4.6991161070764058E-5"/>
    <n v="5.2553867135429748E-5"/>
    <n v="3.9896774978842593E-5"/>
    <n v="1.5677118426538069E-5"/>
    <n v="2.8864009436802011E-5"/>
    <n v="5.7226297940360382E-5"/>
    <n v="3.1640192901249968E-5"/>
    <n v="4.3559361074585468E-5"/>
    <n v="4.0725695725996047E-5"/>
    <n v="8.9061359176412225E-5"/>
    <n v="2.0329587641754191E-5"/>
    <n v="1.947130658663809E-5"/>
    <n v="4.2526702600298449E-5"/>
    <n v="2.3531629267381501E-5"/>
    <n v="2.088214932882693E-5"/>
    <n v="8.5060473793419078E-6"/>
    <n v="1.253245591215091E-5"/>
    <n v="1.0320097317162441E-5"/>
    <n v="0.99920284748077393"/>
    <n v="3.7028257793281227E-5"/>
    <n v="2.261198460473679E-5"/>
    <n v="4.2655989091144868E-5"/>
    <n v="9.3393773568095639E-6"/>
    <n v="7.1174748882185668E-5"/>
    <n v="1.0003019269788639E-5"/>
    <n v="1.1108952548966045E-4"/>
    <x v="0"/>
    <x v="0"/>
    <b v="0"/>
    <b v="0"/>
    <m/>
    <m/>
    <m/>
    <m/>
    <m/>
    <x v="1"/>
  </r>
  <r>
    <s v="United_Kingdom"/>
    <s v="INDUSTRIAL_STRATEGY__BUILDING_A_BRITAIN_FIT_FOR_THE_FUTURE__WHITE_PAPER_industrial-strategy-white-paper.pdf"/>
    <n v="1.0820732451975351E-2"/>
    <n v="9.680209586804267E-6"/>
    <n v="2.4706989643163979E-4"/>
    <n v="2.887586333599756E-6"/>
    <n v="5.3164944802119862E-6"/>
    <n v="6.7268317798152566E-4"/>
    <n v="5.8278437791159377E-6"/>
    <n v="8.023257578315679E-6"/>
    <n v="3.9585852064192304E-3"/>
    <n v="4.6397493861150003E-5"/>
    <n v="3.744529976756894E-6"/>
    <n v="3.586442062442075E-6"/>
    <n v="2.6903624529950321E-4"/>
    <n v="4.3343175093468736E-6"/>
    <n v="3.8463067539851181E-6"/>
    <n v="1.566738546898705E-6"/>
    <n v="2.3083673568180529E-6"/>
    <n v="1.9008704157386089E-6"/>
    <n v="3.4444767516106373E-4"/>
    <n v="2.336310688406229E-3"/>
    <n v="4.1649273043731228E-6"/>
    <n v="0.98123091459274292"/>
    <n v="1.72023055711179E-6"/>
    <n v="1.311244704993442E-5"/>
    <n v="1.8424675545247739E-6"/>
    <n v="0.98420774192140925"/>
    <x v="1"/>
    <x v="1"/>
    <b v="0"/>
    <b v="1"/>
    <s v="wider industrial strategy - heavy focus on maintaining growth whilst limiting emissions via renewable energy and efficiency gains - AI is only considered in what can offer in these regards - no impacts considered"/>
    <s v="no"/>
    <s v="yes"/>
    <s v="AI as environmental solution with no limitations"/>
    <m/>
    <x v="1"/>
  </r>
  <r>
    <s v="United_Kingdom"/>
    <s v="NATIONAL_AI_STRATEGY_National_AI_Strategy_-_PDF_version.pdf"/>
    <n v="8.9409269392490387E-2"/>
    <n v="0.19139045476913449"/>
    <n v="2.5531778112053871E-2"/>
    <n v="1.145690021076007E-5"/>
    <n v="2.109393062710296E-5"/>
    <n v="4.993164911866188E-3"/>
    <n v="4.7109462320804603E-2"/>
    <n v="5.6345062330365181E-4"/>
    <n v="7.6275118626654148E-3"/>
    <n v="0.14219650626182559"/>
    <n v="1.485694247094216E-5"/>
    <n v="4.4165982399135828E-4"/>
    <n v="3.1078739993972697E-5"/>
    <n v="1.719700776448008E-5"/>
    <n v="8.7977503426373005E-4"/>
    <n v="6.2162525864550844E-6"/>
    <n v="9.1587680799420923E-6"/>
    <n v="7.5419675340526737E-6"/>
    <n v="7.3822677135467529E-2"/>
    <n v="2.7060403226641941E-5"/>
    <n v="1.652492755965795E-5"/>
    <n v="0.41580468416213989"/>
    <n v="6.8252534219936933E-6"/>
    <n v="5.3217074309941381E-5"/>
    <n v="7.3102460191876162E-6"/>
    <n v="0.43819842773473283"/>
    <x v="1"/>
    <x v="1"/>
    <b v="0"/>
    <b v="1"/>
    <s v="almost entirely on how AI is crucial to solve environmental challenges - a single mention that a study will be done to understand compute's environmental impacts"/>
    <s v="no"/>
    <s v="yes"/>
    <s v="AI as environmental solution with no limitations"/>
    <m/>
    <x v="1"/>
  </r>
  <r>
    <s v="United_Kingdom"/>
    <s v="National Data Strategy - GOV.UK.pdf"/>
    <n v="2.2135542705655101E-2"/>
    <n v="9.7266979515552521E-2"/>
    <n v="0.26993149518966669"/>
    <n v="6.2003218772588298E-6"/>
    <n v="1.1415755579946559E-5"/>
    <n v="8.6844083853065968E-4"/>
    <n v="9.7946459427475929E-3"/>
    <n v="1.722782144497614E-5"/>
    <n v="2.4629507213830951E-2"/>
    <n v="0.15080408751964569"/>
    <n v="8.0403797255712561E-6"/>
    <n v="7.7009281085338444E-6"/>
    <n v="8.0299479886889458E-3"/>
    <n v="4.1214362718164921E-3"/>
    <n v="8.3245488349348307E-4"/>
    <n v="3.3641533718764549E-6"/>
    <n v="4.9566033339942814E-6"/>
    <n v="4.0816125874698628E-6"/>
    <n v="0.25954487919807429"/>
    <n v="1.4644730981672179E-5"/>
    <n v="1.3097808696329589E-3"/>
    <n v="0.14554670453071589"/>
    <n v="3.69373651665228E-6"/>
    <n v="5.0987754948437214E-3"/>
    <n v="3.9562078200106043E-6"/>
    <n v="0.15944134756659872"/>
    <x v="1"/>
    <x v="1"/>
    <b v="0"/>
    <b v="1"/>
    <s v="data as an opportunity for addressing environmental issues, plus for international collaboration on climate - there is also some consideration of data centres' environmental impacts, only focusing on carbon emissions and their transparency"/>
    <s v="yes"/>
    <s v="yes"/>
    <s v="AI as environmental solution with vague technical energy/emissions challenges"/>
    <m/>
    <x v="1"/>
  </r>
  <r>
    <s v="United_Kingdom"/>
    <s v="WELSH_LANGUAGE_TECHNOLOGY_ACTION_PLAN_welsh-language-technology-and-digital-media-action-plan.pdf"/>
    <n v="4.4102420361014083E-5"/>
    <n v="4.9322763516101993E-5"/>
    <n v="3.7444246117956943E-5"/>
    <n v="0.99925076961517334"/>
    <n v="2.7089708964922469E-5"/>
    <n v="5.3706058679381392E-5"/>
    <n v="2.9695240300497971E-5"/>
    <n v="4.0881659515434883E-5"/>
    <n v="3.8222220609895878E-5"/>
    <n v="8.3539234765339643E-5"/>
    <n v="1.907990736071952E-5"/>
    <n v="1.827438609325327E-5"/>
    <n v="3.9912505599204451E-5"/>
    <n v="2.208511614298914E-5"/>
    <n v="1.9598503058659841E-5"/>
    <n v="7.9831715993350372E-6"/>
    <n v="1.176207297248766E-5"/>
    <n v="9.6857102107605897E-6"/>
    <n v="1.5934416296659041E-5"/>
    <n v="3.4752090869005769E-5"/>
    <n v="2.122200385201722E-5"/>
    <n v="4.0033752156887197E-5"/>
    <n v="8.7652761067147367E-6"/>
    <n v="6.6791020799428225E-5"/>
    <n v="9.3881244538351893E-6"/>
    <n v="1.0426053540868452E-4"/>
    <x v="0"/>
    <x v="0"/>
    <b v="0"/>
    <b v="0"/>
    <m/>
    <m/>
    <m/>
    <m/>
    <m/>
    <x v="1"/>
  </r>
  <r>
    <s v="United_Kingdom"/>
    <s v="scotlands-artificial-intelligence-strategy-trustworthy-ethical-inclusive.pdf"/>
    <n v="0.97060352563858032"/>
    <n v="5.1773124141618609E-5"/>
    <n v="3.9303275116253637E-5"/>
    <n v="1.5443898519151841E-5"/>
    <n v="2.8434613341232758E-5"/>
    <n v="5.6375418353127322E-5"/>
    <n v="4.4446736574172974E-3"/>
    <n v="4.2911349737551063E-5"/>
    <n v="4.0119877667166293E-5"/>
    <n v="8.8508248154539615E-5"/>
    <n v="2.0027155187563039E-5"/>
    <n v="1.918164161907043E-5"/>
    <n v="4.1894119931384921E-5"/>
    <n v="2.31815611186903E-5"/>
    <n v="2.0571496861521151E-5"/>
    <n v="8.379506653000135E-6"/>
    <n v="1.234601677424507E-5"/>
    <n v="1.016657006402966E-5"/>
    <n v="1.6017496585845951E-2"/>
    <n v="3.6477409594226629E-5"/>
    <n v="2.2275597075349651E-5"/>
    <n v="8.2677239552140236E-3"/>
    <n v="9.2004402176826261E-6"/>
    <n v="7.0136607973836362E-5"/>
    <n v="9.8542095656739548E-6"/>
    <n v="0.25097444789071233"/>
    <x v="1"/>
    <x v="1"/>
    <b v="0"/>
    <b v="1"/>
    <s v="AI as key tool for environmental challenges and regeneration, and for energy transition - no mention at all of AI's environmental impacts, or infrastructure of any kind - only focused on use-cases"/>
    <s v="no"/>
    <s v="yes"/>
    <s v="AI as environmental solution with no limitations"/>
    <m/>
    <x v="1"/>
  </r>
  <r>
    <s v="Russian_Federation"/>
    <s v="Decree-of-the-President-of-the-Russian-Federation-on-the-Development-of-Artificial-Intelligence-in-the-Russian-Federation-.pdf"/>
    <n v="9.5440424047410488E-5"/>
    <n v="1.06738974864129E-4"/>
    <n v="8.103139407467097E-5"/>
    <n v="3.1840645533520728E-5"/>
    <n v="5.862356920260936E-5"/>
    <n v="1.1678001843392851E-2"/>
    <n v="6.426207983167842E-5"/>
    <n v="8.8470362243242562E-5"/>
    <n v="8.2714963355101645E-5"/>
    <n v="0.13392409682273859"/>
    <n v="4.1289931687060737E-5"/>
    <n v="3.9546739571960643E-5"/>
    <n v="4.8999539576470852E-3"/>
    <n v="4.7793364501558237E-5"/>
    <n v="4.2412200855324038E-5"/>
    <n v="1.727600829326548E-5"/>
    <n v="2.54537517321296E-5"/>
    <n v="2.0960391339031052E-5"/>
    <n v="3.4482924093026668E-5"/>
    <n v="7.5205389293842018E-5"/>
    <n v="4.5925542508484802E-5"/>
    <n v="8.6635191109962761E-5"/>
    <n v="0.77118760347366333"/>
    <n v="7.7203921973705292E-2"/>
    <n v="2.031639996857848E-5"/>
    <n v="5.0392066486892872E-3"/>
    <x v="0"/>
    <x v="0"/>
    <b v="0"/>
    <b v="0"/>
    <m/>
    <m/>
    <m/>
    <m/>
    <m/>
    <x v="1"/>
  </r>
  <r>
    <s v="Russian_Federation"/>
    <s v="digital economy.pdf"/>
    <n v="5.7744406163692467E-2"/>
    <n v="6.4578436315059662E-2"/>
    <n v="4.9026999622583389E-2"/>
    <n v="1.9264798611402512E-2"/>
    <n v="3.5469483584165573E-2"/>
    <n v="7.0315562188625336E-2"/>
    <n v="3.888099268078804E-2"/>
    <n v="5.3527645766735077E-2"/>
    <n v="5.0045616924762733E-2"/>
    <n v="0.1091096848249435"/>
    <n v="2.4981975555419918E-2"/>
    <n v="2.3927276954054829E-2"/>
    <n v="5.2258729934692383E-2"/>
    <n v="2.8916798532009121E-2"/>
    <n v="2.5660991668701168E-2"/>
    <n v="1.0452640242874621E-2"/>
    <n v="1.540048513561487E-2"/>
    <n v="1.2681832537055021E-2"/>
    <n v="2.0863475278019909E-2"/>
    <n v="4.5502092689275742E-2"/>
    <n v="2.7786696329712871E-2"/>
    <n v="5.2417442202568047E-2"/>
    <n v="1.147667597979307E-2"/>
    <n v="8.7417036294937134E-2"/>
    <n v="1.2292192317545411E-2"/>
    <n v="0.13651158800348639"/>
    <x v="1"/>
    <x v="2"/>
    <b v="1"/>
    <b v="0"/>
    <s v="PDF to text failed, so no way to translate"/>
    <s v="N/A"/>
    <s v="N/A"/>
    <s v="N/A"/>
    <m/>
    <x v="1"/>
  </r>
  <r>
    <s v="Romania"/>
    <s v="20240723_SNIA_2024-2027.pdf"/>
    <n v="3.4008338116109371E-3"/>
    <n v="8.6951786652207375E-3"/>
    <n v="7.4399164877831936E-3"/>
    <n v="4.3889172047784086E-6"/>
    <n v="4.8234013956971472E-4"/>
    <n v="1.2573477812111379E-2"/>
    <n v="9.6540842205286026E-3"/>
    <n v="3.1531769782304757E-2"/>
    <n v="1.1401446499803569E-5"/>
    <n v="0.1362175643444061"/>
    <n v="3.063127584755421E-2"/>
    <n v="5.451126071420731E-6"/>
    <n v="0.14393055438995361"/>
    <n v="6.5878416535269926E-6"/>
    <n v="5.8461014305066783E-6"/>
    <n v="2.3813265670469259E-6"/>
    <n v="3.5085472518403549E-6"/>
    <n v="2.8891822694276929E-6"/>
    <n v="4.7531289055768866E-6"/>
    <n v="2.6550472830422223E-4"/>
    <n v="2.7821818366646771E-3"/>
    <n v="9.2191947624087334E-4"/>
    <n v="2.6146228719881041E-6"/>
    <n v="0.61142075061798096"/>
    <n v="2.8004142222926021E-6"/>
    <n v="0.14640060910483044"/>
    <x v="1"/>
    <x v="2"/>
    <b v="1"/>
    <b v="0"/>
    <s v="AI for climate, a single sentence noting that AI's environmental impacts must be considered, amidst a swathe of discussion on using AI for sustainability challenges"/>
    <s v="yes, only once"/>
    <s v="yes"/>
    <s v="AI as environmental solution with vague technical energy/emissions challenges"/>
    <m/>
    <x v="1"/>
  </r>
  <r>
    <s v="Uruguay"/>
    <s v="AI_STRATEGY_FOR_THE_DIGITAL_GOVERNMENT_IA%20Strategy%20-%20english%20version.pdf"/>
    <n v="1.1544152162969111E-2"/>
    <n v="6.9190082140266904E-3"/>
    <n v="2.13923558476381E-4"/>
    <n v="8.4059567598160356E-5"/>
    <n v="1.5476670523639771E-4"/>
    <n v="2.6155872270464901E-2"/>
    <n v="4.3978381901979453E-2"/>
    <n v="0.35514372587203979"/>
    <n v="2.1836839732714E-4"/>
    <n v="6.8015769124031067E-2"/>
    <n v="0.11629645526409151"/>
    <n v="1.3451410457491869E-2"/>
    <n v="2.059235610067844E-2"/>
    <n v="1.2617488391697409E-4"/>
    <n v="2.0428383722901341E-2"/>
    <n v="4.5608801883645362E-5"/>
    <n v="6.7198110627941787E-5"/>
    <n v="5.5335607612505562E-5"/>
    <n v="9.1035195509903133E-5"/>
    <n v="1.98542868020013E-4"/>
    <n v="1.212438146467321E-4"/>
    <n v="2.2871808323543519E-4"/>
    <n v="5.0077058403985568E-5"/>
    <n v="0.31576582789421082"/>
    <n v="5.3635460062650957E-5"/>
    <n v="2.3783031980201482E-2"/>
    <x v="0"/>
    <x v="0"/>
    <b v="0"/>
    <b v="0"/>
    <m/>
    <m/>
    <m/>
    <m/>
    <m/>
    <x v="3"/>
  </r>
  <r>
    <s v="Uruguay"/>
    <s v="DATA_SCIENCE_AND_ML_ROADMAP_6112019%2BHoja%2Bde%2BRuta%2BCD%2BAA.pdf"/>
    <n v="4.3270926107652491E-4"/>
    <n v="3.953173290938139E-5"/>
    <n v="3.0010813134140338E-5"/>
    <n v="1.1792513760156E-5"/>
    <n v="2.1711848603445109E-5"/>
    <n v="4.3046853534178808E-5"/>
    <n v="2.3800128474249501E-5"/>
    <n v="4.4362011249177158E-4"/>
    <n v="3.0634353606728837E-5"/>
    <n v="6.699893856421113E-5"/>
    <n v="0.99859464168548584"/>
    <n v="1.464654633309692E-5"/>
    <n v="3.1989144190447398E-5"/>
    <n v="1.7700769603834491E-5"/>
    <n v="1.570779932080768E-5"/>
    <n v="6.3983493419073056E-6"/>
    <n v="9.4270617410074919E-6"/>
    <n v="7.7628992585232481E-6"/>
    <n v="1.277110914088553E-5"/>
    <n v="2.785310243780259E-5"/>
    <n v="1.7009002476697791E-5"/>
    <n v="3.208627094863914E-5"/>
    <n v="7.0251899160211906E-6"/>
    <n v="5.3552201279671863E-5"/>
    <n v="7.5243897299515083E-6"/>
    <n v="1.8290333036929951E-4"/>
    <x v="0"/>
    <x v="0"/>
    <b v="0"/>
    <b v="0"/>
    <m/>
    <m/>
    <m/>
    <m/>
    <m/>
    <x v="3"/>
  </r>
  <r>
    <s v="Uzbekistan"/>
    <s v="digital 2030.pdf"/>
    <n v="1.8161289626732471E-3"/>
    <n v="2.0311162807047371E-3"/>
    <n v="1.5419390983879571E-3"/>
    <n v="6.0589320491999388E-4"/>
    <n v="1.1155434185639019E-3"/>
    <n v="2.211757935583591E-3"/>
    <n v="1.222838182002306E-3"/>
    <n v="1.683493494056165E-3"/>
    <n v="1.5739755472168331E-3"/>
    <n v="3.44195100478828E-3"/>
    <n v="7.8570301411673427E-4"/>
    <n v="7.5253192335367203E-4"/>
    <n v="0.4775238037109375"/>
    <n v="9.0945634292438626E-4"/>
    <n v="8.0705858999863267E-4"/>
    <n v="3.2874385942704981E-4"/>
    <n v="4.8435750068165362E-4"/>
    <n v="3.9885370642878121E-4"/>
    <n v="6.5617292420938611E-4"/>
    <n v="1.4310779515653851E-3"/>
    <n v="0.49352914094924932"/>
    <n v="1.648571458645165E-3"/>
    <n v="3.6095059476792812E-4"/>
    <n v="2.752363914623857E-3"/>
    <n v="3.865992184728384E-4"/>
    <n v="0.60333743650699034"/>
    <x v="1"/>
    <x v="1"/>
    <b v="0"/>
    <b v="1"/>
    <s v="Grand ideas of the potential of digital transformation, including green/environmental growth + sustainability, but no reckoning with the material impacts of this transformation, either in quantitative terms or in justice terms"/>
    <s v="no"/>
    <s v="yes, digital in general"/>
    <s v="AI as environmental solution with no limitations"/>
    <m/>
    <x v="0"/>
  </r>
  <r>
    <s v="Lithuania"/>
    <s v="DI_strategija_ENG(1) 2019.pdf"/>
    <n v="1.2276537017896769E-4"/>
    <n v="9.8439566791057587E-2"/>
    <n v="1.042306903400458E-4"/>
    <n v="4.0956601878860972E-5"/>
    <n v="2.1617615595459942E-2"/>
    <n v="1.4951080083847051E-4"/>
    <n v="1.5844143927097321E-2"/>
    <n v="4.046333022415638E-3"/>
    <n v="1.0074661113321779E-2"/>
    <n v="0.50032997131347656"/>
    <n v="5.3111216402612633E-5"/>
    <n v="5.0868948164861649E-5"/>
    <n v="1.111015881178901E-4"/>
    <n v="6.147657404653728E-5"/>
    <n v="5.4554788221139461E-5"/>
    <n v="2.22221187868854E-5"/>
    <n v="3.2741143513703719E-5"/>
    <n v="2.6961339244735431E-5"/>
    <n v="4.4355361751513562E-5"/>
    <n v="7.4712545610964298E-3"/>
    <n v="5.9073998272651813E-5"/>
    <n v="1.474202051758766E-2"/>
    <n v="2.4399199901381511E-5"/>
    <n v="0.32644999027252197"/>
    <n v="2.6132971470360641E-5"/>
    <n v="1.492080406660534E-2"/>
    <x v="0"/>
    <x v="0"/>
    <b v="0"/>
    <b v="0"/>
    <m/>
    <m/>
    <m/>
    <m/>
    <m/>
    <x v="1"/>
  </r>
  <r>
    <s v="Iceland"/>
    <s v="AI Action Pla 2024 to 2026.pdf"/>
    <n v="9.6502801170572639E-5"/>
    <n v="1.079275898518972E-4"/>
    <n v="8.1933474575635046E-5"/>
    <n v="3.2195101084653288E-5"/>
    <n v="5.9276178944855928E-5"/>
    <n v="1.175218349089846E-4"/>
    <n v="6.4977451984304935E-5"/>
    <n v="8.9455134002491832E-5"/>
    <n v="8.3635772170964628E-5"/>
    <n v="1.8294430628884581E-4"/>
    <n v="4.1749583033379167E-5"/>
    <n v="0.9983680248260498"/>
    <n v="8.7334454292431474E-5"/>
    <n v="4.8325411626137793E-5"/>
    <n v="4.2884345020866022E-5"/>
    <n v="1.746832822391298E-5"/>
    <n v="2.573710662545636E-5"/>
    <n v="2.11937276617391E-5"/>
    <n v="3.4866792702814557E-5"/>
    <n v="7.6042582804802805E-5"/>
    <n v="4.6436794946203008E-5"/>
    <n v="8.7599699327256531E-5"/>
    <n v="1.9179684386472221E-5"/>
    <n v="1.4626806660089639E-4"/>
    <n v="2.0542565835057761E-5"/>
    <n v="2.2813738087279489E-4"/>
    <x v="0"/>
    <x v="0"/>
    <b v="0"/>
    <b v="0"/>
    <m/>
    <m/>
    <m/>
    <m/>
    <m/>
    <x v="1"/>
  </r>
  <r>
    <s v="Iceland"/>
    <s v="Iceland and the fourth industrial revolution.pdf"/>
    <n v="2.36470140516758E-2"/>
    <n v="3.6877166479825967E-2"/>
    <n v="5.9234251966699958E-4"/>
    <n v="8.7354555944330059E-6"/>
    <n v="2.1409747205325399E-5"/>
    <n v="0.51903146505355835"/>
    <n v="1.7630249203648422E-5"/>
    <n v="2.8126582037657499E-3"/>
    <n v="1.7409920692443851E-2"/>
    <n v="0.22629329562187189"/>
    <n v="1.132786019297782E-5"/>
    <n v="1.0849616046471061E-5"/>
    <n v="3.0822208151221279E-2"/>
    <n v="9.2109907418489456E-3"/>
    <n v="1.163575325335842E-5"/>
    <n v="4.7396588342962787E-6"/>
    <n v="6.9832162807870191E-6"/>
    <n v="5.7504666983732022E-6"/>
    <n v="9.4603619800182059E-6"/>
    <n v="1.0454633738845589E-3"/>
    <n v="6.4566725632175803E-4"/>
    <n v="9.4806134700775146E-2"/>
    <n v="5.2039990805496927E-6"/>
    <n v="3.6686360836029053E-2"/>
    <n v="5.5737878028594423E-6"/>
    <n v="0.13170625283783011"/>
    <x v="1"/>
    <x v="2"/>
    <b v="1"/>
    <b v="0"/>
    <s v="AI as revolution - Major priority to do detailed environmental assessments to ensure that the use of AI does not negatively impact Iceland, ambition to develop AI infrastructure for economic growth, and ensure sufficient supply of energy - focus on ensuring this energy is green/sustainable - however, no engagement with supply chains, justice"/>
    <s v="yes"/>
    <s v="yes"/>
    <s v="AI as environmental solution with clear technical energy/emissions challenges to address within national borders"/>
    <m/>
    <x v="1"/>
  </r>
  <r>
    <s v="Morocco"/>
    <s v="digital morocco 2030.pdf"/>
    <n v="5.7744406163692467E-2"/>
    <n v="6.4578436315059662E-2"/>
    <n v="4.9026999622583389E-2"/>
    <n v="1.9264798611402512E-2"/>
    <n v="3.5469483584165573E-2"/>
    <n v="7.0315562188625336E-2"/>
    <n v="3.888099268078804E-2"/>
    <n v="5.3527645766735077E-2"/>
    <n v="5.0045616924762733E-2"/>
    <n v="0.1091096848249435"/>
    <n v="2.4981975555419918E-2"/>
    <n v="2.3927276954054829E-2"/>
    <n v="5.2258729934692383E-2"/>
    <n v="2.8916798532009121E-2"/>
    <n v="2.5660991668701168E-2"/>
    <n v="1.0452640242874621E-2"/>
    <n v="1.540048513561487E-2"/>
    <n v="1.2681832537055021E-2"/>
    <n v="2.0863475278019909E-2"/>
    <n v="4.5502092689275742E-2"/>
    <n v="2.7786696329712871E-2"/>
    <n v="5.2417442202568047E-2"/>
    <n v="1.147667597979307E-2"/>
    <n v="8.7417036294937134E-2"/>
    <n v="1.2292192317545411E-2"/>
    <n v="0.13651158800348639"/>
    <x v="1"/>
    <x v="2"/>
    <b v="1"/>
    <b v="0"/>
    <s v="PDF to text failed so default score - Overarching plan to digitize public services and to stimulate the digital economy, with AI adoption 'integral' to the strategy, particularly on the digital economy side - plans to build cloud infrastructure - all about using AI to modernise, no mention of environment/energy at all - very brief mention of responsible AI and societal impacts"/>
    <s v="no"/>
    <s v="no"/>
    <s v="AI as environmental non-factor"/>
    <m/>
    <x v="2"/>
  </r>
  <r>
    <s v="Thailand"/>
    <s v="2022-NAIS-Presentation-eng.pdf"/>
    <n v="0.17341515421867371"/>
    <n v="7.2029279544949532E-4"/>
    <n v="5.4681015899404883E-4"/>
    <n v="2.1486471814569091E-4"/>
    <n v="3.9560106233693659E-4"/>
    <n v="7.8433315502479672E-4"/>
    <n v="4.3364864541217679E-4"/>
    <n v="5.9700780548155308E-4"/>
    <n v="0.44424915313720698"/>
    <n v="0.21553041040897369"/>
    <n v="2.7862971182912588E-4"/>
    <n v="2.6686640921980143E-4"/>
    <n v="5.828568828292191E-4"/>
    <n v="3.2251569791696971E-4"/>
    <n v="2.8620290686376387E-4"/>
    <n v="1.165806970675476E-4"/>
    <n v="1.7176514666061851E-4"/>
    <n v="1.4144337910693139E-4"/>
    <n v="2.326951362192631E-4"/>
    <n v="5.0749559886753559E-4"/>
    <n v="3.0991138191893702E-4"/>
    <n v="5.8462657034397125E-4"/>
    <n v="1.2800200784113261E-4"/>
    <n v="0.15904603898525241"/>
    <n v="1.370976387988776E-4"/>
    <n v="4.4715330550388899E-2"/>
    <x v="0"/>
    <x v="0"/>
    <b v="0"/>
    <b v="0"/>
    <m/>
    <m/>
    <m/>
    <m/>
    <m/>
    <x v="0"/>
  </r>
  <r>
    <s v="Colombia"/>
    <s v="SANDBOX_ON_PRIVACY_BY_DESIGN_AND_DEFAULT_IN_AI_031120_Sandbox-sobre-privacidad-desde-el-diseno-y-por-defecto.pdf"/>
    <n v="5.7744406163692467E-2"/>
    <n v="6.4578436315059662E-2"/>
    <n v="4.9026999622583389E-2"/>
    <n v="1.9264798611402512E-2"/>
    <n v="3.5469483584165573E-2"/>
    <n v="7.0315562188625336E-2"/>
    <n v="3.888099268078804E-2"/>
    <n v="5.3527645766735077E-2"/>
    <n v="5.0045616924762733E-2"/>
    <n v="0.1091096848249435"/>
    <n v="2.4981975555419918E-2"/>
    <n v="2.3927276954054829E-2"/>
    <n v="5.2258729934692383E-2"/>
    <n v="2.8916798532009121E-2"/>
    <n v="2.5660991668701168E-2"/>
    <n v="1.0452640242874621E-2"/>
    <n v="1.540048513561487E-2"/>
    <n v="1.2681832537055021E-2"/>
    <n v="2.0863475278019909E-2"/>
    <n v="4.5502092689275742E-2"/>
    <n v="2.7786696329712871E-2"/>
    <n v="5.2417442202568047E-2"/>
    <n v="1.147667597979307E-2"/>
    <n v="8.7417036294937134E-2"/>
    <n v="1.2292192317545411E-2"/>
    <n v="0.13651158800348639"/>
    <x v="1"/>
    <x v="2"/>
    <b v="1"/>
    <b v="0"/>
    <s v="PDF to text failed, so no way to translate and given default score - from title, document is based on privacy"/>
    <s v="N/A"/>
    <s v="N/A"/>
    <s v="N/A"/>
    <m/>
    <x v="3"/>
  </r>
  <r>
    <s v="Colombia"/>
    <s v="colombia ai strategy.pdf"/>
    <n v="3.7883077311562367E-5"/>
    <n v="2.7558960020542141E-2"/>
    <n v="4.1801384650170803E-3"/>
    <n v="1.2638381122087591E-5"/>
    <n v="6.170506589114666E-3"/>
    <n v="1.868019625544548E-2"/>
    <n v="2.5507293685222979E-5"/>
    <n v="0.20831470191478729"/>
    <n v="1.323873549699783E-2"/>
    <n v="1.495679747313261E-2"/>
    <n v="4.3262187391519553E-2"/>
    <n v="1.5697130947955881E-5"/>
    <n v="0.26247331500053411"/>
    <n v="2.3081253748387098E-3"/>
    <n v="6.8709617480635643E-3"/>
    <n v="6.8572976488212589E-6"/>
    <n v="1.0103256499860441E-5"/>
    <n v="8.3197255662526004E-6"/>
    <n v="1.668958738446236E-2"/>
    <n v="1.566352508962154E-2"/>
    <n v="1.268808147870004E-3"/>
    <n v="7.1835401467978954E-4"/>
    <n v="7.5291009125066921E-6"/>
    <n v="0.35751253366470342"/>
    <n v="8.0641075328458101E-6"/>
    <n v="0.26352519911915812"/>
    <x v="1"/>
    <x v="1"/>
    <b v="0"/>
    <b v="1"/>
    <s v="AI as inevitable, force for good, decoupled from infrastructure - sublime, transcendent - minimal, surface-level environmental reflection"/>
    <s v="no"/>
    <s v="yes, very briefly"/>
    <s v="AI as environmental solution with no limitations"/>
    <m/>
    <x v="3"/>
  </r>
  <r>
    <s v="Colombia"/>
    <s v="cyber.pdf"/>
    <n v="4.1130297177005559E-5"/>
    <n v="4.6000197471585118E-5"/>
    <n v="3.4920612961286679E-5"/>
    <n v="1.372177666780772E-5"/>
    <n v="2.5263921997975561E-5"/>
    <n v="5.009031156077981E-5"/>
    <n v="2.769384627754334E-5"/>
    <n v="6.4455769956111908E-2"/>
    <n v="2.617878839373589E-3"/>
    <n v="7.8002987720537931E-5"/>
    <n v="1.524118427187204E-2"/>
    <n v="1.7042730178218332E-5"/>
    <n v="0.13219454884529111"/>
    <n v="2.0596628019120541E-5"/>
    <n v="1.8277605704497549E-5"/>
    <n v="7.4451231739658397E-6"/>
    <n v="1.096933465305483E-5"/>
    <n v="9.032914022100158E-6"/>
    <n v="1.4860470400890341E-5"/>
    <n v="3.2409883715445183E-5"/>
    <n v="1.9791687009274032E-5"/>
    <n v="3.7335594242904342E-5"/>
    <n v="8.1745156421675347E-6"/>
    <n v="0.78496909141540527"/>
    <n v="8.7553844423382543E-6"/>
    <n v="0.13225456005875455"/>
    <x v="1"/>
    <x v="2"/>
    <b v="1"/>
    <b v="0"/>
    <s v="focus on security, and topic 12 has both environmental and security keywords - environmental security is largely not considered, except as a reference point - however, security of AI infrastructure is also not mentioned"/>
    <s v="no"/>
    <s v="no"/>
    <s v="AI as environmental non-factor"/>
    <m/>
    <x v="3"/>
  </r>
  <r>
    <s v="Peru"/>
    <s v="Peru_National_Artificial_Intelligence_Strategy_2021-2026.pdf"/>
    <n v="0.1666526794433594"/>
    <n v="1.2939681299030781E-2"/>
    <n v="6.8707260652445257E-5"/>
    <n v="2.6997955501428809E-5"/>
    <n v="2.774042263627052E-2"/>
    <n v="1.9982663914561272E-2"/>
    <n v="5.448836600407958E-5"/>
    <n v="9.6548065543174744E-2"/>
    <n v="4.0915492922067642E-2"/>
    <n v="9.9556796252727509E-2"/>
    <n v="8.8122174143791199E-2"/>
    <n v="3.3532018278492608E-5"/>
    <n v="6.3685156404972076E-2"/>
    <n v="4.0524402720620862E-5"/>
    <n v="3.5961667890660458E-5"/>
    <n v="1.464847537135938E-5"/>
    <n v="2.1582452973234471E-5"/>
    <n v="1.7772495993995111E-5"/>
    <n v="2.9238364732009359E-5"/>
    <n v="0.15794304013252261"/>
    <n v="7.5551834888756284E-3"/>
    <n v="7.3458897531963885E-5"/>
    <n v="1.6083573427749801E-5"/>
    <n v="0.2179084122180939"/>
    <n v="1.722644810797647E-5"/>
    <n v="0.10732522951093415"/>
    <x v="1"/>
    <x v="2"/>
    <b v="1"/>
    <b v="0"/>
    <s v="AI as solution to all societal issues, including environmental - largely energy efficiency - no mention of AI's environmental impacts, material requirements"/>
    <s v="no"/>
    <s v="yes"/>
    <s v="AI as environmental solution with no limitations"/>
    <m/>
    <x v="3"/>
  </r>
  <r>
    <s v="Peru"/>
    <s v="Transformaci\xf3n_Digital.pdf"/>
    <n v="0.40048450231552118"/>
    <n v="8.2609072327613831E-2"/>
    <n v="5.2093947306275368E-4"/>
    <n v="2.046989684458822E-4"/>
    <n v="3.7688258453272278E-4"/>
    <n v="7.4725761078298092E-4"/>
    <n v="4.1313175461255009E-4"/>
    <n v="2.8158312663435939E-2"/>
    <n v="5.3176353685557842E-4"/>
    <n v="1.1652352986857299E-3"/>
    <n v="5.957413837313652E-2"/>
    <n v="2.5424035266041761E-4"/>
    <n v="8.8660255074501038E-2"/>
    <n v="3.0725673423148692E-4"/>
    <n v="2.7266200049780309E-4"/>
    <n v="1.110649973270483E-4"/>
    <n v="1.6363854228984559E-4"/>
    <n v="1.347513752989471E-4"/>
    <n v="2.2168579744175079E-4"/>
    <n v="0.1554707735776901"/>
    <n v="2.9524878482334321E-4"/>
    <n v="5.5696570780128241E-4"/>
    <n v="1.2194593728054309E-4"/>
    <n v="0.16424213349819181"/>
    <n v="1.440146379172802E-2"/>
    <n v="0.18952322355471551"/>
    <x v="1"/>
    <x v="1"/>
    <b v="0"/>
    <b v="1"/>
    <s v="little mention of AI, or of environment"/>
    <s v="no"/>
    <s v="no"/>
    <s v="AI as environmental non-factor"/>
    <m/>
    <x v="3"/>
  </r>
  <r>
    <s v="Austria"/>
    <s v="AI_MISSION_AUSTRIA_2030_aimat_ua.pdf"/>
    <n v="2.4236677563749251E-4"/>
    <n v="2.7106277411803598E-4"/>
    <n v="2.0577435498125851E-4"/>
    <n v="6.5140783786773682E-2"/>
    <n v="1.488709822297096E-4"/>
    <n v="0.25273323059082031"/>
    <n v="1.6318963025696581E-4"/>
    <n v="2.2466511290986091E-4"/>
    <n v="6.8751260638237E-2"/>
    <n v="0.26785141229629522"/>
    <n v="5.2742276340723038E-2"/>
    <n v="1.0042654321296141E-4"/>
    <n v="2.193388208979741E-4"/>
    <n v="1.314739696681499E-2"/>
    <n v="1.0770320659503339E-4"/>
    <n v="4.3871372326975688E-5"/>
    <n v="6.4638254116289318E-5"/>
    <n v="5.3227639000397182E-5"/>
    <n v="8.7567284936085343E-5"/>
    <n v="9.6404992043972015E-2"/>
    <n v="0.1800661385059357"/>
    <n v="2.2000528406351799E-4"/>
    <n v="4.8169411456910893E-5"/>
    <n v="9.1003975830972195E-4"/>
    <n v="5.1592258387245238E-5"/>
    <n v="4.5560341797681765E-2"/>
    <x v="0"/>
    <x v="0"/>
    <b v="0"/>
    <b v="0"/>
    <m/>
    <m/>
    <m/>
    <m/>
    <m/>
    <x v="1"/>
  </r>
  <r>
    <s v="Costa_Rica"/>
    <s v="DIGITAL TRANSFORMATION STRATEGY THE BICENTENNIAL OF COSTA RICA.pdf"/>
    <n v="4.4271517253946513E-5"/>
    <n v="4.9513360863784328E-5"/>
    <n v="3.7587535189231858E-5"/>
    <n v="1.4769718291063331E-5"/>
    <n v="2.719334406720009E-5"/>
    <n v="5.3915882745059207E-5"/>
    <n v="2.9808845283696431E-5"/>
    <n v="8.8042020797729492E-2"/>
    <n v="3.8368503737729043E-5"/>
    <n v="8.3956700109411031E-5"/>
    <n v="7.5910696759819976E-3"/>
    <n v="1.8344297131989151E-5"/>
    <n v="0.29005175828933721"/>
    <n v="2.2169606381794441E-5"/>
    <n v="1.9673479982884601E-5"/>
    <n v="8.0137124314205721E-6"/>
    <n v="1.180707022285787E-5"/>
    <n v="9.7227648439002223E-6"/>
    <n v="1.599537426955067E-5"/>
    <n v="0.52671122550964355"/>
    <n v="2.1303190806065689E-5"/>
    <n v="4.0186972910305492E-5"/>
    <n v="8.7988091763691045E-6"/>
    <n v="8.703911304473877E-2"/>
    <n v="9.4240394901135005E-6"/>
    <n v="0.29011635265169394"/>
    <x v="1"/>
    <x v="1"/>
    <b v="0"/>
    <b v="1"/>
    <s v="An imaginary where digital transformation automatically results in positive environmental outcomes - technology as a green enabler with no critical analysis of how - based on an assumption - 'environmentally friendly' by expanding digital systems, but no explanation of how, and no analysis of technology's own environmental impacts"/>
    <s v="no"/>
    <s v="yes"/>
    <s v="AI as environmental solution with no limitations"/>
    <m/>
    <x v="3"/>
  </r>
  <r>
    <s v="Costa_Rica"/>
    <s v="Improving the effectiveness of public spending through the appropriate use of digital technologies in the Costa Rican public sector.pdf"/>
    <n v="5.5970181711018085E-4"/>
    <n v="6.2597048236057162E-4"/>
    <n v="1.5822980552911758E-2"/>
    <n v="1.8672604346647861E-4"/>
    <n v="3.4379161661490798E-4"/>
    <n v="6.8160181399434805E-4"/>
    <n v="3.768580500036478E-4"/>
    <n v="5.1882537081837654E-4"/>
    <n v="6.8494066596031189E-2"/>
    <n v="1.0628452291712161E-3"/>
    <n v="2.4214037694036961E-4"/>
    <n v="2.3191761283669621E-4"/>
    <n v="5.0652603385969996E-4"/>
    <n v="2.8027905500493938E-4"/>
    <n v="2.4872180074453348E-4"/>
    <n v="1.013132932712324E-4"/>
    <n v="1.49270796100609E-4"/>
    <n v="1.2291996972635391E-4"/>
    <n v="2.0222140301484609E-4"/>
    <n v="0.48627197742462158"/>
    <n v="2.6932542095892131E-4"/>
    <n v="5.080631235614419E-4"/>
    <n v="7.3099486529827118E-2"/>
    <n v="0.34897327423095698"/>
    <n v="1.191433402709663E-4"/>
    <n v="1.3231592602096498E-3"/>
    <x v="0"/>
    <x v="0"/>
    <b v="0"/>
    <b v="0"/>
    <m/>
    <m/>
    <m/>
    <m/>
    <m/>
    <x v="3"/>
  </r>
  <r>
    <s v="Belgium"/>
    <s v="National Convergence Plan for the Development of Artificial Intelligence (AI).pdf"/>
    <n v="6.1412196606397629E-2"/>
    <n v="1.5082127414643759E-2"/>
    <n v="0.1108193919062614"/>
    <n v="2.3991773559828289E-5"/>
    <n v="1.8881894648075099E-3"/>
    <n v="0.12519803643226621"/>
    <n v="1.006502471864223E-2"/>
    <n v="2.7543693431653082E-4"/>
    <n v="5.1077650859951973E-3"/>
    <n v="0.40079516172409058"/>
    <n v="3.1111765565583482E-5"/>
    <n v="3.9953463710844517E-3"/>
    <n v="5.0730105489492423E-2"/>
    <n v="3.1359802931547158E-2"/>
    <n v="3.1957391911419109E-5"/>
    <n v="1.3017389392189219E-5"/>
    <n v="1.917927875183523E-5"/>
    <n v="1.579355375724845E-5"/>
    <n v="2.5982715669670139E-5"/>
    <n v="3.5181853920221329E-2"/>
    <n v="3.1351812183856957E-2"/>
    <n v="4.2123023420572281E-2"/>
    <n v="1.429269104846753E-5"/>
    <n v="6.8858020007610321E-2"/>
    <n v="5.5813537910580644E-3"/>
    <n v="0.11605714849702053"/>
    <x v="1"/>
    <x v="2"/>
    <b v="1"/>
    <b v="0"/>
    <s v="AI as transformational force for the nation 'AI smart nation' - also transformational for the environment and sustainability - many use cases, key driver, heavy mention of improving sustainability of mobility as well - brief acknowledgement of AI's energy-intensity, with a vague goal of 'in general' ensuring AI does not increase ecological footprint, with a suggestion of studying environmental impacts - so, little detail on energy usage and vague expectations, plus no consideration of justice"/>
    <s v="yes, brief"/>
    <s v="yes"/>
    <s v="AI as environmental solution with vague technical energy/emissions challenges"/>
    <m/>
    <x v="1"/>
  </r>
  <r>
    <s v="Belgium"/>
    <s v="quaternota_aan_de_vlaamse_regering_-_vlaams_beleidsplan_artificiele_intelligentie.pdf"/>
    <n v="5.6672379287192598E-5"/>
    <n v="6.3380859501194209E-5"/>
    <n v="4.8116562538780272E-5"/>
    <n v="1.8906996047007851E-5"/>
    <n v="3.4810716897482052E-5"/>
    <n v="6.901869346620515E-5"/>
    <n v="3.8158865208970383E-5"/>
    <n v="5.2533665439113968E-5"/>
    <n v="4.9116293666884303E-5"/>
    <n v="1.074080137186684E-4"/>
    <n v="2.451799082336947E-5"/>
    <n v="2.3482880351366479E-5"/>
    <n v="5.1288254326209433E-5"/>
    <n v="2.837973261193838E-5"/>
    <n v="2.518439396226313E-5"/>
    <n v="1.0258505426463669E-5"/>
    <n v="1.511445498181274E-5"/>
    <n v="1.244629493157845E-5"/>
    <n v="2.0475981727940958E-5"/>
    <n v="1.8432820215821271E-3"/>
    <n v="2.7270618375041519E-5"/>
    <n v="5.1444028940750293E-5"/>
    <n v="1.126352253777441E-5"/>
    <n v="8.5840729298070073E-5"/>
    <n v="0.99723160266876221"/>
    <n v="1.3397653810898191E-4"/>
    <x v="0"/>
    <x v="0"/>
    <b v="0"/>
    <b v="0"/>
    <m/>
    <m/>
    <m/>
    <m/>
    <m/>
    <x v="1"/>
  </r>
  <r>
    <s v="Israel"/>
    <s v="GOVERNMENT_RESOLUTION_NO__212__PROMOTING_INNOVATION__HIGH-TECH_SECTOR__AND_TECHNOLOGICAL_LEADERSHIP_Government-Resoluion-No.-212.pdf"/>
    <n v="7.5855891918763518E-4"/>
    <n v="8.4837805479764938E-4"/>
    <n v="8.596811443567276E-2"/>
    <n v="2.5306825409643352E-4"/>
    <n v="4.6593794832006102E-4"/>
    <n v="9.2378654517233372E-4"/>
    <n v="5.1075260853394866E-4"/>
    <n v="7.0315843913704157E-4"/>
    <n v="6.5741589060053229E-4"/>
    <n v="0.28550413250923162"/>
    <n v="3.2817086321301758E-4"/>
    <n v="3.1431601382792001E-4"/>
    <n v="6.8648898741230369E-4"/>
    <n v="3.7985987728461618E-4"/>
    <n v="3.3709060517139727E-4"/>
    <n v="1.3730906357523051E-4"/>
    <n v="2.0230546942912039E-4"/>
    <n v="1.665924210101366E-4"/>
    <n v="2.7406899607740343E-4"/>
    <n v="5.9772963868454099E-4"/>
    <n v="3.6501450813375408E-4"/>
    <n v="6.8857352016493678E-4"/>
    <n v="1.5076111594680699E-4"/>
    <n v="0.61861693859100342"/>
    <n v="1.6147398855537179E-4"/>
    <n v="1.7932649279828183E-3"/>
    <x v="0"/>
    <x v="0"/>
    <b v="0"/>
    <b v="0"/>
    <m/>
    <m/>
    <m/>
    <m/>
    <m/>
    <x v="0"/>
  </r>
  <r>
    <s v="Israel"/>
    <s v="NATIONAL_INITIATIVE_FOR_SECURED_INTELLIGENCE_SYSTEMS_The%20National%20Initiative_eng%202021_digital.pdf"/>
    <n v="2.781040093395859E-4"/>
    <n v="4.561589565128088E-3"/>
    <n v="2.0000725271529521E-5"/>
    <n v="7.8591228884761222E-6"/>
    <n v="6.8150609731674194E-3"/>
    <n v="1.7174666747450829E-2"/>
    <n v="1.586159851285629E-5"/>
    <n v="9.3362834304571152E-3"/>
    <n v="2.143059391528368E-3"/>
    <n v="0.746532142162323"/>
    <n v="1.0191460205533079E-5"/>
    <n v="9.7611937235342339E-6"/>
    <n v="2.5143887847661969E-2"/>
    <n v="1.179668106487952E-5"/>
    <n v="1.046846591634676E-5"/>
    <n v="4.2641809159249533E-6"/>
    <n v="6.2826666180626489E-6"/>
    <n v="5.173585577722406E-6"/>
    <n v="8.5113078966969624E-6"/>
    <n v="2.316411770880222E-2"/>
    <n v="1.133565274358261E-5"/>
    <n v="6.1441590078175068E-3"/>
    <n v="4.6819391172903116E-6"/>
    <n v="0.15857574343681341"/>
    <n v="5.0146309149567969E-6"/>
    <n v="3.1364670951916196E-2"/>
    <x v="0"/>
    <x v="0"/>
    <b v="0"/>
    <b v="0"/>
    <m/>
    <m/>
    <m/>
    <m/>
    <m/>
    <x v="0"/>
  </r>
  <r>
    <s v="Malta"/>
    <s v="Malta_Towards_Ethical_and_Trustworthy_AI_vFINAL 2019.pdf"/>
    <n v="5.6367727665929117E-5"/>
    <n v="6.304604175966233E-5"/>
    <n v="4.7857727622613311E-5"/>
    <n v="1.8805314539349641E-5"/>
    <n v="3.4623502870090313E-5"/>
    <n v="6.8646557338070124E-5"/>
    <n v="0.9990614652633667"/>
    <n v="5.2251129091018811E-5"/>
    <n v="4.8852056352188811E-5"/>
    <n v="1.067879056790844E-4"/>
    <n v="2.4386132281506431E-5"/>
    <n v="2.335658973606769E-5"/>
    <n v="5.1012444600928568E-5"/>
    <n v="2.8227106668055061E-5"/>
    <n v="2.5048952011275109E-5"/>
    <n v="1.020333547785413E-5"/>
    <n v="1.503316889284179E-5"/>
    <n v="1.2379358850012069E-5"/>
    <n v="2.0365863747429099E-5"/>
    <n v="4.4416836317395791E-5"/>
    <n v="2.712395689741243E-5"/>
    <n v="5.1167378842364997E-5"/>
    <n v="1.1202947462152221E-5"/>
    <n v="8.5370847955346107E-5"/>
    <n v="1.199901180370944E-5"/>
    <n v="1.3325608006198308E-4"/>
    <x v="0"/>
    <x v="0"/>
    <b v="0"/>
    <b v="0"/>
    <m/>
    <m/>
    <m/>
    <m/>
    <m/>
    <x v="1"/>
  </r>
  <r>
    <s v="Malta"/>
    <s v="Malta_Ultimate_AI_Launchpad_2019-2030.pdf"/>
    <n v="0.10172410309314731"/>
    <n v="0.10597521066665649"/>
    <n v="6.2290448695421219E-2"/>
    <n v="8.9959949036710896E-6"/>
    <n v="1.6563022654736411E-5"/>
    <n v="5.1771286875009537E-2"/>
    <n v="0.17351950705051419"/>
    <n v="2.4995706553454511E-5"/>
    <n v="1.5875209122896191E-2"/>
    <n v="0.29522684216499329"/>
    <n v="1.1665718375297731E-5"/>
    <n v="6.0095600783824921E-3"/>
    <n v="8.8336952030658722E-3"/>
    <n v="5.997589323669672E-3"/>
    <n v="2.2170126438140869E-2"/>
    <n v="4.8810215957928449E-6"/>
    <n v="7.1914937507244758E-6"/>
    <n v="5.9219769354967866E-6"/>
    <n v="6.7943367175757876E-3"/>
    <n v="6.032352801412344E-3"/>
    <n v="1.5836801379919049E-2"/>
    <n v="9.5545381307601929E-2"/>
    <n v="5.3592111726175062E-6"/>
    <n v="2.6306197047233582E-2"/>
    <n v="5.7400284276809543E-6"/>
    <n v="0.13377418365053018"/>
    <x v="1"/>
    <x v="2"/>
    <b v="1"/>
    <b v="0"/>
    <s v="AI as a symbol of national progress, revolution - AI for SDGs, energy efficiency - AI environmental impacts mentioned in ethics principles section- there is a principle that AI should not harm the natural environment, but no further detail, also only a principle, but at least a mention - also dicusses incentives for data centre building, but no reference to environmental challenges here"/>
    <s v="yes, brief"/>
    <s v="yes"/>
    <s v="AI as environmental solution with vague technical energy/emissions challenges"/>
    <m/>
    <x v="1"/>
  </r>
  <r>
    <s v="New_Zealand"/>
    <s v="DEPA-Protocol-signed-version.pdf"/>
    <n v="5.7744406163692467E-2"/>
    <n v="6.4578436315059662E-2"/>
    <n v="4.9026999622583389E-2"/>
    <n v="1.9264798611402512E-2"/>
    <n v="3.5469483584165573E-2"/>
    <n v="7.0315562188625336E-2"/>
    <n v="3.888099268078804E-2"/>
    <n v="5.3527645766735077E-2"/>
    <n v="5.0045616924762733E-2"/>
    <n v="0.1091096848249435"/>
    <n v="2.4981975555419918E-2"/>
    <n v="2.3927276954054829E-2"/>
    <n v="5.2258729934692383E-2"/>
    <n v="2.8916798532009121E-2"/>
    <n v="2.5660991668701168E-2"/>
    <n v="1.0452640242874621E-2"/>
    <n v="1.540048513561487E-2"/>
    <n v="1.2681832537055021E-2"/>
    <n v="2.0863475278019909E-2"/>
    <n v="4.5502092689275742E-2"/>
    <n v="2.7786696329712871E-2"/>
    <n v="5.2417442202568047E-2"/>
    <n v="1.147667597979307E-2"/>
    <n v="8.7417036294937134E-2"/>
    <n v="1.2292192317545411E-2"/>
    <n v="0.13651158800348639"/>
    <x v="1"/>
    <x v="2"/>
    <b v="1"/>
    <b v="0"/>
    <s v="PDF to text failed so given default score - no mention of environment after reading"/>
    <s v="no"/>
    <s v="no"/>
    <s v="AI as environmental non-factor"/>
    <m/>
    <x v="4"/>
  </r>
  <r>
    <s v="Latvia"/>
    <s v="DECLARATION_ON_AI_IN_THE_NORDIC-BALTIC_REGION_AI%20in%20the%20Nordic-Baltic%20region.pdf"/>
    <n v="1.590502564795315E-3"/>
    <n v="1.778751029632986E-3"/>
    <n v="1.3503655791282649E-3"/>
    <n v="5.3061533253639936E-4"/>
    <n v="9.7694515716284513E-4"/>
    <n v="1.9368586363270881E-3"/>
    <n v="1.070909202098846E-3"/>
    <n v="1.4743292704224591E-3"/>
    <n v="1.378422952257097E-3"/>
    <n v="0.80920630693435669"/>
    <n v="6.8808504147455096E-4"/>
    <n v="6.5903522772714496E-4"/>
    <n v="1.439379411749542E-3"/>
    <n v="7.9646287485957146E-4"/>
    <n v="7.0678733754903078E-4"/>
    <n v="2.8789977659471328E-4"/>
    <n v="4.241795395500958E-4"/>
    <n v="3.4929899265989661E-4"/>
    <n v="0.16682849824428561"/>
    <n v="1.2532769469544289E-3"/>
    <n v="7.6533615356311202E-4"/>
    <n v="1.4437515055760739E-3"/>
    <n v="3.1610505538992578E-4"/>
    <n v="2.409291453659534E-3"/>
    <n v="3.3856701338663703E-4"/>
    <n v="3.759990373509936E-3"/>
    <x v="0"/>
    <x v="0"/>
    <b v="0"/>
    <b v="0"/>
    <m/>
    <m/>
    <m/>
    <m/>
    <m/>
    <x v="1"/>
  </r>
  <r>
    <s v="Latvia"/>
    <s v="IZ_MI2.pdf"/>
    <n v="2.6510630050324831E-5"/>
    <n v="2.9648963391082361E-5"/>
    <n v="2.250822035421152E-5"/>
    <n v="8.8444248831365258E-6"/>
    <n v="1.628395875741262E-5"/>
    <n v="3.2285766792483628E-5"/>
    <n v="1.785017411748413E-5"/>
    <n v="2.4574525014031678E-5"/>
    <n v="2.2975873434916139E-5"/>
    <n v="5.0288163038203493E-5"/>
    <n v="1.146916747529758E-5"/>
    <n v="1.098495795304189E-5"/>
    <n v="2.3991948182811029E-5"/>
    <n v="1.327563586528413E-5"/>
    <n v="1.178090224129846E-5"/>
    <n v="4.7987832658691332E-6"/>
    <n v="4.6213791938498622E-4"/>
    <n v="5.8221999097440857E-6"/>
    <n v="9.578374374541454E-6"/>
    <n v="2.0889918232569471E-5"/>
    <n v="1.2756808246194851E-5"/>
    <n v="2.406482053629588E-5"/>
    <n v="5.2689156291307881E-6"/>
    <n v="0.99912577867507935"/>
    <n v="5.64331730856793E-6"/>
    <n v="6.2672411559105967E-5"/>
    <x v="0"/>
    <x v="0"/>
    <b v="0"/>
    <b v="0"/>
    <m/>
    <m/>
    <m/>
    <m/>
    <m/>
    <x v="1"/>
  </r>
  <r>
    <s v="Latvia"/>
    <s v="Latvia National AI Strategy.pdf"/>
    <n v="2.6584029910736721E-5"/>
    <n v="2.9731045287917372E-5"/>
    <n v="2.257053347420879E-5"/>
    <n v="8.8689102994976565E-6"/>
    <n v="1.63290405907901E-5"/>
    <n v="3.2375206501455978E-5"/>
    <n v="1.7899594240589071E-5"/>
    <n v="2.4642560674692501E-5"/>
    <n v="2.3039483494358141E-5"/>
    <n v="5.0452956202207133E-5"/>
    <n v="1.150092066382058E-5"/>
    <n v="1.101537054637447E-5"/>
    <n v="2.4058357666945082E-5"/>
    <n v="1.3312390365172179E-5"/>
    <n v="1.181351763079874E-5"/>
    <n v="4.8120687097252812E-6"/>
    <n v="4.6513904817402357E-4"/>
    <n v="5.8383188843436074E-6"/>
    <n v="9.6048916020663455E-6"/>
    <n v="2.0947754819644618E-5"/>
    <n v="1.27921257444541E-5"/>
    <n v="2.4131444661179561E-5"/>
    <n v="5.2835030146525241E-6"/>
    <n v="0.99912154674530029"/>
    <n v="5.6589410633023363E-6"/>
    <n v="6.2845909951647627E-5"/>
    <x v="0"/>
    <x v="0"/>
    <b v="0"/>
    <b v="0"/>
    <m/>
    <m/>
    <m/>
    <m/>
    <m/>
    <x v="1"/>
  </r>
  <r>
    <s v="Latvia"/>
    <s v="digital transformation guidelines.pdf"/>
    <n v="3.5764187487075112E-5"/>
    <n v="3.9997088606469333E-5"/>
    <n v="3.0364992198883559E-5"/>
    <n v="1.193169646285241E-5"/>
    <n v="2.1968106011627239E-5"/>
    <n v="4.355102646513842E-5"/>
    <n v="2.4081031369860281E-5"/>
    <n v="3.3152493415400393E-5"/>
    <n v="3.0995877750683583E-5"/>
    <n v="6.7606393713504076E-5"/>
    <n v="1.5472644008696079E-5"/>
    <n v="1.48194139910629E-5"/>
    <n v="3.2366595405619591E-5"/>
    <n v="1.790968599379994E-5"/>
    <n v="1.5893192539806481E-5"/>
    <n v="6.4738665059849154E-6"/>
    <n v="0.99939018487930298"/>
    <n v="7.8545217547798529E-6"/>
    <n v="1.2921841516799761E-5"/>
    <n v="2.8181826564832591E-5"/>
    <n v="1.7209753423230719E-5"/>
    <n v="3.2464882679050788E-5"/>
    <n v="7.1081058194977231E-6"/>
    <n v="5.4150488722370937E-5"/>
    <n v="7.6131973401061259E-6"/>
    <n v="8.4548829818231752E-5"/>
    <x v="0"/>
    <x v="0"/>
    <b v="0"/>
    <b v="0"/>
    <m/>
    <m/>
    <m/>
    <m/>
    <m/>
    <x v="1"/>
  </r>
  <r>
    <s v="Brazil"/>
    <s v="BRAZILIAN_AI_STRATEGY_ebia-summary_brazilian_4-979_2021.pdf"/>
    <n v="1.538266224088147E-4"/>
    <n v="0.22404021024703979"/>
    <n v="2.444646134972572E-2"/>
    <n v="4.1450164280831814E-3"/>
    <n v="9.4486618763767183E-5"/>
    <n v="3.2645352184772491E-2"/>
    <n v="0.1229825988411903"/>
    <n v="0.26429596543312073"/>
    <n v="4.4418773613870144E-3"/>
    <n v="2.9073189944028851E-2"/>
    <n v="4.5433647930622101E-2"/>
    <n v="6.3739513279870152E-5"/>
    <n v="2.4131465703248981E-2"/>
    <n v="7.7031021646689624E-5"/>
    <n v="6.8357927375473082E-5"/>
    <n v="2.7844631404150281E-5"/>
    <n v="4.1025119571713731E-5"/>
    <n v="3.3782940590754151E-5"/>
    <n v="5.557790063903667E-5"/>
    <n v="1.212124334415421E-4"/>
    <n v="7.402055780403316E-5"/>
    <n v="1.3963466335553681E-4"/>
    <n v="3.0572544346796349E-5"/>
    <n v="0.2233503460884094"/>
    <n v="3.2744985219324008E-5"/>
    <n v="2.435590679306188E-2"/>
    <x v="0"/>
    <x v="0"/>
    <b v="0"/>
    <b v="0"/>
    <m/>
    <m/>
    <m/>
    <m/>
    <m/>
    <x v="3"/>
  </r>
  <r>
    <s v="Brazil"/>
    <s v="Consulta Publica - Estrategia Brasileira de Inteligencia Artificial.pdf"/>
    <n v="1.000843694782816E-4"/>
    <n v="0.2471054941415787"/>
    <n v="3.5008409759029751E-4"/>
    <n v="4.8708975315093987E-2"/>
    <n v="6.1475904658436775E-5"/>
    <n v="5.2803907543420792E-2"/>
    <n v="1.8217407166957859E-2"/>
    <n v="0.14194768667221069"/>
    <n v="8.6739601101726294E-5"/>
    <n v="4.9248686991631985E-4"/>
    <n v="9.5554493367671967E-2"/>
    <n v="4.1470888390904292E-5"/>
    <n v="0.12684683501720431"/>
    <n v="1.996557600796223E-2"/>
    <n v="4.4475771574070677E-5"/>
    <n v="1.8116574210580438E-5"/>
    <n v="2.6692205210565589E-5"/>
    <n v="2.1980220481054861E-5"/>
    <n v="3.6160690797260031E-5"/>
    <n v="7.8864526585675776E-5"/>
    <n v="4.8160054575419047E-5"/>
    <n v="9.0850626293104142E-5"/>
    <n v="1.9891438569175079E-5"/>
    <n v="0.24731078743934631"/>
    <n v="2.1304895199136809E-5"/>
    <n v="0.12699286332372142"/>
    <x v="1"/>
    <x v="2"/>
    <b v="1"/>
    <b v="0"/>
    <s v="Environment as an economic sector that could benefit from AI - this is the only mention of the environment/green/sustainability/renewable/energy in the whole document"/>
    <s v="no"/>
    <s v="yes, briefly"/>
    <s v="AI as economic, efficiency solution"/>
    <m/>
    <x v="3"/>
  </r>
  <r>
    <s v="Slovak_Republic"/>
    <s v="SDT-English-Version-FINAL.pdf"/>
    <n v="1.180452993139625E-3"/>
    <n v="6.4228666014969349E-3"/>
    <n v="8.279602974653244E-2"/>
    <n v="6.1964524320501368E-6"/>
    <n v="2.8004921972751621E-2"/>
    <n v="0.1092812716960907"/>
    <n v="1.4279907336458559E-3"/>
    <n v="2.6375707238912578E-3"/>
    <n v="5.729159340262413E-3"/>
    <n v="9.739106148481369E-2"/>
    <n v="8.0353620433015749E-6"/>
    <n v="7.6961223385296762E-6"/>
    <n v="4.889872670173645E-2"/>
    <n v="9.3009839474689215E-6"/>
    <n v="3.4282712731510401E-3"/>
    <n v="3.3620538033574121E-6"/>
    <n v="4.9535101425135508E-6"/>
    <n v="4.0790655475575477E-6"/>
    <n v="6.7106616370438132E-6"/>
    <n v="2.6624731617630459E-5"/>
    <n v="1.101952977478504E-3"/>
    <n v="4.6211380511522293E-2"/>
    <n v="3.691431402330636E-6"/>
    <n v="0.56540375947952271"/>
    <n v="3.9537389966426417E-6"/>
    <n v="9.5684070759716633E-2"/>
    <x v="0"/>
    <x v="0"/>
    <b v="1"/>
    <b v="0"/>
    <m/>
    <m/>
    <m/>
    <m/>
    <m/>
    <x v="1"/>
  </r>
  <r>
    <s v="Portugal"/>
    <s v="Portugal_AI_Portugal_2030_2019-2030.pdf"/>
    <n v="2.656360529363155E-2"/>
    <n v="0.15307366847991941"/>
    <n v="4.0358505793847138E-4"/>
    <n v="1.6507767213624899E-5"/>
    <n v="4.457361064851284E-3"/>
    <n v="0.35712653398513788"/>
    <n v="3.3312693703919649E-3"/>
    <n v="5.0398614257574081E-2"/>
    <n v="4.2883573769358918E-5"/>
    <n v="0.30626752972602839"/>
    <n v="1.8161550397053361E-3"/>
    <n v="2.0502986444626E-5"/>
    <n v="3.2162982970476151E-2"/>
    <n v="2.477844645909499E-5"/>
    <n v="2.198876973125152E-5"/>
    <n v="8.9567374743637629E-6"/>
    <n v="1.3196484360378241E-5"/>
    <n v="1.0866904631257061E-5"/>
    <n v="1.7877653590403501E-5"/>
    <n v="4.5288414694368839E-3"/>
    <n v="2.381007470830809E-5"/>
    <n v="5.8376844972372062E-2"/>
    <n v="9.8342216006130911E-6"/>
    <n v="1.271244953386486E-3"/>
    <n v="1.053302639775211E-5"/>
    <n v="9.7195638522407535E-2"/>
    <x v="0"/>
    <x v="0"/>
    <b v="1"/>
    <b v="0"/>
    <m/>
    <m/>
    <m/>
    <m/>
    <m/>
    <x v="1"/>
  </r>
  <r>
    <s v="Portugal"/>
    <s v="national compute strategy.pdf"/>
    <n v="2.4530547671020031E-3"/>
    <n v="2.7435510419309139E-3"/>
    <n v="2.0826873369514938E-3"/>
    <n v="8.1837509060278535E-4"/>
    <n v="1.5067555941641331E-3"/>
    <n v="2.9878974892199039E-3"/>
    <n v="1.651677652262151E-3"/>
    <n v="2.2738836705684662E-3"/>
    <n v="2.1259556524455552E-3"/>
    <n v="4.6569369733333588E-3"/>
    <n v="1.0612427722662689E-3"/>
    <n v="0.79298597574234009"/>
    <n v="2.219980582594872E-3"/>
    <n v="0.16675086319446561"/>
    <n v="1.0900874622166159E-3"/>
    <n v="4.440316697582603E-4"/>
    <n v="6.5421778708696365E-4"/>
    <n v="5.3872849093750119E-4"/>
    <n v="8.8628748198971152E-4"/>
    <n v="1.932945800945163E-3"/>
    <n v="1.180388149805367E-3"/>
    <n v="2.2267214953899379E-3"/>
    <n v="4.8753307783044869E-4"/>
    <n v="3.7180329672992229E-3"/>
    <n v="5.2217644406482577E-4"/>
    <n v="5.7990944769699126E-3"/>
    <x v="0"/>
    <x v="0"/>
    <b v="0"/>
    <b v="0"/>
    <m/>
    <m/>
    <m/>
    <m/>
    <m/>
    <x v="1"/>
  </r>
  <r>
    <s v="Cyprus"/>
    <s v="cyprus national ai strategy.pdf"/>
    <n v="4.2218365706503391E-5"/>
    <n v="4.7217294195434079E-5"/>
    <n v="3.0350398737937212E-3"/>
    <n v="1.408473781339126E-5"/>
    <n v="2.274314314126968E-2"/>
    <n v="5.4511014372110367E-2"/>
    <n v="2.3016013205051419E-2"/>
    <n v="8.8288243860006332E-3"/>
    <n v="3.6589080991689123E-5"/>
    <n v="0.2113901674747467"/>
    <n v="1.8264639948029071E-5"/>
    <n v="0.34171664714813232"/>
    <n v="6.5312787890434265E-2"/>
    <n v="2.1141438992344771E-5"/>
    <n v="1.8761074898065999E-5"/>
    <n v="7.6420574259827845E-6"/>
    <n v="1.125948983826675E-5"/>
    <n v="9.2718482846976258E-6"/>
    <n v="1.525355219200719E-5"/>
    <n v="5.7794526219367981E-3"/>
    <n v="2.664205749169923E-5"/>
    <n v="4.6212892048060894E-3"/>
    <n v="8.3907434600405395E-6"/>
    <n v="0.25875991582870478"/>
    <n v="8.986977263703011E-6"/>
    <n v="6.9958934258465888E-2"/>
    <x v="0"/>
    <x v="0"/>
    <b v="1"/>
    <b v="0"/>
    <m/>
    <m/>
    <m/>
    <m/>
    <m/>
    <x v="1"/>
  </r>
  <r>
    <s v="Denmark"/>
    <s v="DECLARATION_ON_AI_IN_THE_NORDIC-BALTIC_REGION_AI%20in%20the%20Nordic-Baltic%20region.pdf"/>
    <n v="1.5905026812106371E-3"/>
    <n v="1.778751146048307E-3"/>
    <n v="1.350365695543587E-3"/>
    <n v="5.3061539074406028E-4"/>
    <n v="9.7694527357816696E-4"/>
    <n v="1.9368587527424099E-3"/>
    <n v="1.070909318514168E-3"/>
    <n v="1.47432938683778E-3"/>
    <n v="1.378423068672419E-3"/>
    <n v="0.80919992923736572"/>
    <n v="6.8808509968221188E-4"/>
    <n v="6.5903528593480587E-4"/>
    <n v="1.439379528164864E-3"/>
    <n v="7.9646293306723237E-4"/>
    <n v="7.0678733754903078E-4"/>
    <n v="2.8789980569854379E-4"/>
    <n v="4.2417956865392631E-4"/>
    <n v="3.4929902176372712E-4"/>
    <n v="0.1668349355459213"/>
    <n v="1.2532769469544289E-3"/>
    <n v="7.6533621177077293E-4"/>
    <n v="1.443751621991396E-3"/>
    <n v="3.1610508449375629E-4"/>
    <n v="2.4092916864901781E-3"/>
    <n v="3.3856704249046737E-4"/>
    <n v="3.7599906791001563E-3"/>
    <x v="0"/>
    <x v="0"/>
    <b v="0"/>
    <b v="0"/>
    <m/>
    <m/>
    <m/>
    <m/>
    <m/>
    <x v="1"/>
  </r>
  <r>
    <s v="Denmark"/>
    <s v="NATIONAL_STRATEGY_FOR_AI_305755_gb_version_final-a.pdf"/>
    <n v="7.005628664046526E-3"/>
    <n v="4.6604109229519963E-5"/>
    <n v="2.3240717127919201E-2"/>
    <n v="4.0423227474093437E-3"/>
    <n v="2.5595907573006119E-5"/>
    <n v="3.4539978951215737E-2"/>
    <n v="2.8057762392563749E-5"/>
    <n v="3.8627484173048288E-5"/>
    <n v="3.6114604881731793E-5"/>
    <n v="0.2231864333152771"/>
    <n v="1.8027789337793369E-5"/>
    <n v="0.63622379302978516"/>
    <n v="3.7711706681875512E-5"/>
    <n v="2.086728272843175E-5"/>
    <n v="1.8517788703320551E-5"/>
    <n v="7.5429579737829036E-6"/>
    <n v="1.1113480468338819E-5"/>
    <n v="9.1516139946179464E-6"/>
    <n v="1.5055748008307999E-5"/>
    <n v="9.1727310791611671E-3"/>
    <n v="6.1421789228916168E-2"/>
    <n v="7.7328894985839725E-4"/>
    <n v="8.2819351518992335E-6"/>
    <n v="6.3138897530734539E-5"/>
    <n v="8.8704373411019333E-6"/>
    <n v="1.7925398087754729E-2"/>
    <x v="0"/>
    <x v="0"/>
    <b v="0"/>
    <b v="0"/>
    <m/>
    <m/>
    <m/>
    <m/>
    <m/>
    <x v="1"/>
  </r>
  <r>
    <s v="Egypt"/>
    <s v="EGYPT_NATIONAL_AI_STRATEGY_Publications_672021000_Egypt-National-AI-Strategy-English.pdf"/>
    <n v="6.7200228571891785E-2"/>
    <n v="9.6118278801441193E-2"/>
    <n v="5.8366809971630573E-3"/>
    <n v="7.859472134441603E-6"/>
    <n v="5.8911372907459736E-3"/>
    <n v="4.3221194297075272E-2"/>
    <n v="6.8704044679179788E-4"/>
    <n v="3.3159300684928887E-2"/>
    <n v="4.3171532452106483E-2"/>
    <n v="0.39624089002609247"/>
    <n v="5.7819210924208164E-3"/>
    <n v="2.3020457476377491E-2"/>
    <n v="2.6806537061929699E-2"/>
    <n v="1.179720584332244E-5"/>
    <n v="3.6506135948002338E-3"/>
    <n v="4.264370545570273E-6"/>
    <n v="6.2829458329360932E-6"/>
    <n v="5.1738152251346037E-6"/>
    <n v="1.73531228210777E-3"/>
    <n v="4.5264728367328637E-2"/>
    <n v="7.3705174145288765E-5"/>
    <n v="3.3094760030508041E-2"/>
    <n v="4.6821473915770176E-6"/>
    <n v="0.16900062561035159"/>
    <n v="5.0148537411587313E-6"/>
    <n v="7.6724044899492583E-2"/>
    <x v="0"/>
    <x v="0"/>
    <b v="1"/>
    <b v="0"/>
    <m/>
    <m/>
    <m/>
    <m/>
    <m/>
    <x v="2"/>
  </r>
  <r>
    <s v="Viet_Nam"/>
    <s v="vietnam ai strategy.pdf"/>
    <n v="8.2184337079524994E-2"/>
    <n v="5.0771544920280576E-4"/>
    <n v="1.7036811914294961E-4"/>
    <n v="6.6944769059773535E-5"/>
    <n v="0.1731909513473511"/>
    <n v="0.17944806814193731"/>
    <n v="1.3511064753402019E-4"/>
    <n v="7.5155985541641712E-3"/>
    <n v="1.7390795983374119E-4"/>
    <n v="0.1547473818063736"/>
    <n v="8.6811844084877521E-5"/>
    <n v="8.3146791439503431E-5"/>
    <n v="1.755524892359972E-3"/>
    <n v="1.0048527474282309E-4"/>
    <n v="8.9171408035326749E-5"/>
    <n v="3.6322704545455047E-5"/>
    <n v="2.5009748060256238E-3"/>
    <n v="4.5333956368267536E-3"/>
    <n v="1.1468807235360151E-2"/>
    <n v="0.18235701322555539"/>
    <n v="9.6558185759931803E-5"/>
    <n v="1.8215045565739271E-4"/>
    <n v="3.9881211705505848E-5"/>
    <n v="0.19848670065402979"/>
    <n v="4.2715109884738922E-5"/>
    <n v="2.2544221868884051E-2"/>
    <x v="0"/>
    <x v="0"/>
    <b v="0"/>
    <b v="0"/>
    <m/>
    <m/>
    <m/>
    <m/>
    <m/>
    <x v="0"/>
  </r>
  <r>
    <s v="European_Union"/>
    <s v="A European strategy for data _ Shaping Europe\u2019s digital future.pdf"/>
    <n v="0.1498710364103317"/>
    <n v="0.3717254102230072"/>
    <n v="0.16565652191638949"/>
    <n v="1.9238759705331179E-4"/>
    <n v="3.5421541542746132E-4"/>
    <n v="7.0231768768280745E-4"/>
    <n v="8.9899571612477303E-3"/>
    <n v="5.3455593297258019E-4"/>
    <n v="4.9978069728240371E-4"/>
    <n v="0.1013448536396027"/>
    <n v="3.3980529755353928E-2"/>
    <n v="3.0476026237010959E-2"/>
    <n v="5.2188290283083916E-4"/>
    <n v="2.8877714066766202E-4"/>
    <n v="2.5626306887716049E-4"/>
    <n v="1.043851225404069E-4"/>
    <n v="1.5379670367110521E-4"/>
    <n v="1.266469189431518E-4"/>
    <n v="6.5238744020462036E-2"/>
    <n v="4.5440610847435892E-4"/>
    <n v="6.6892616450786591E-2"/>
    <n v="5.2346894517540932E-4"/>
    <n v="1.146116483141668E-4"/>
    <n v="8.7403791258111596E-4"/>
    <n v="1.2275578046683219E-4"/>
    <n v="5.5340650185826228E-2"/>
    <x v="0"/>
    <x v="0"/>
    <b v="1"/>
    <b v="0"/>
    <m/>
    <m/>
    <m/>
    <m/>
    <m/>
    <x v="1"/>
  </r>
  <r>
    <s v="European_Union"/>
    <s v="Coordinated Plan on Artificial Intelligence.pdf"/>
    <n v="5.0273992121219642E-2"/>
    <n v="9.4142057001590729E-2"/>
    <n v="0.14794743061065671"/>
    <n v="5.4898751841392368E-5"/>
    <n v="4.6202726662158966E-3"/>
    <n v="4.9821667373180389E-2"/>
    <n v="1.107988864532672E-4"/>
    <n v="2.016467601060867E-2"/>
    <n v="5.2570007741451263E-2"/>
    <n v="0.19081349670886991"/>
    <n v="7.1190952439792454E-5"/>
    <n v="3.1029839068651199E-2"/>
    <n v="1.7660282901488239E-4"/>
    <n v="8.2403988926671445E-5"/>
    <n v="2.6101486757397652E-2"/>
    <n v="2.978681186505128E-5"/>
    <n v="4.3886648199986673E-5"/>
    <n v="3.6139324947725981E-5"/>
    <n v="5.9454494476085529E-5"/>
    <n v="1.2966705253347749E-4"/>
    <n v="4.3364730663597584E-3"/>
    <n v="0.1356055289506912"/>
    <n v="3.2705000194255263E-5"/>
    <n v="0.1917105168104172"/>
    <n v="3.5028970160055912E-5"/>
    <n v="0.14946453488846598"/>
    <x v="1"/>
    <x v="2"/>
    <b v="1"/>
    <b v="0"/>
    <s v="AI as solution to many issues, including climate change and natural disasters, with specific examples of AI improving energy efficiency via smart meters - no mention of AI's own energy requirements"/>
    <s v="no"/>
    <s v="yes"/>
    <s v="AI as environmental solution with no limitations"/>
    <m/>
    <x v="1"/>
  </r>
  <r>
    <s v="European_Union"/>
    <s v="Destination Earth.pdf"/>
    <n v="2.6653902023099357E-4"/>
    <n v="2.9809906845912337E-4"/>
    <n v="2.262977650389075E-4"/>
    <n v="8.8921842689160258E-5"/>
    <n v="0.99224734306335449"/>
    <n v="3.2460122019983828E-4"/>
    <n v="1.7946565640158951E-4"/>
    <n v="2.4707260308787232E-4"/>
    <n v="2.3099941608961669E-4"/>
    <n v="5.0578679656609893E-4"/>
    <n v="1.153110133600421E-4"/>
    <n v="1.1044277198379859E-4"/>
    <n v="2.4121566093526781E-4"/>
    <n v="1.3347325148060921E-4"/>
    <n v="1.1844519031001249E-4"/>
    <n v="4.8246965889120468E-5"/>
    <n v="7.1085072704590857E-5"/>
    <n v="5.8536399592412642E-5"/>
    <n v="9.6300973382312804E-5"/>
    <n v="2.1002721041440961E-4"/>
    <n v="3.426273819059134E-3"/>
    <n v="2.419478114461526E-4"/>
    <n v="5.2973678975831717E-5"/>
    <n v="4.0384579915553331E-4"/>
    <n v="5.6737910199444741E-5"/>
    <n v="1.4546136480930727E-3"/>
    <x v="0"/>
    <x v="0"/>
    <b v="0"/>
    <b v="0"/>
    <m/>
    <m/>
    <m/>
    <m/>
    <m/>
    <x v="1"/>
  </r>
  <r>
    <s v="European_Union"/>
    <s v="EU COMMUNICATION ON ARTIFICIAL INTELLIGENCE.pdf"/>
    <n v="2.5291584432125092E-2"/>
    <n v="0.19985118508338931"/>
    <n v="0.1112629994750023"/>
    <n v="2.6273282855981961E-5"/>
    <n v="2.4667740799486641E-3"/>
    <n v="0.14865005016326899"/>
    <n v="5.7460474781692028E-3"/>
    <n v="3.9695174200460309E-4"/>
    <n v="3.6091976799070839E-3"/>
    <n v="0.24109053611755371"/>
    <n v="3.4070355468429632E-5"/>
    <n v="3.9942148141562939E-3"/>
    <n v="7.1270878834184259E-5"/>
    <n v="3.9436657971236848E-5"/>
    <n v="3.4996392059838399E-5"/>
    <n v="1.425528353138361E-5"/>
    <n v="2.1003141227993179E-5"/>
    <n v="1.7295449652010572E-5"/>
    <n v="2.8453554477891881E-5"/>
    <n v="6.2055667513050139E-5"/>
    <n v="3.5288732033222909E-3"/>
    <n v="9.5918618142604828E-2"/>
    <n v="1.5651861758669838E-5"/>
    <n v="0.15781144797801969"/>
    <n v="1.676405918260571E-5"/>
    <n v="0.10320925871383224"/>
    <x v="1"/>
    <x v="2"/>
    <b v="1"/>
    <b v="0"/>
    <s v="AI as a transformational technology, including to solve issues of climate change, natural disasters and energy efficiency - rapid investment to avoid 'losing out' on AI benefits to other regions"/>
    <s v="no"/>
    <s v="yes"/>
    <s v="AI as environmental solution with no limitations"/>
    <m/>
    <x v="1"/>
  </r>
  <r>
    <s v="European_Union"/>
    <s v="High-level expert group on artificial intelligence.pdf"/>
    <n v="0.16961412131786349"/>
    <n v="8.1596127711236477E-4"/>
    <n v="6.1943777836859226E-4"/>
    <n v="2.4340310483239591E-4"/>
    <n v="4.4814290595240891E-4"/>
    <n v="8.8852702174335718E-4"/>
    <n v="0.72602999210357666"/>
    <n v="6.7630375269800425E-4"/>
    <n v="6.323078996501863E-4"/>
    <n v="1.382014714181423E-3"/>
    <n v="3.1563738593831658E-4"/>
    <n v="3.0231170239858329E-4"/>
    <n v="6.602698122151196E-4"/>
    <n v="3.6535231629386539E-4"/>
    <n v="3.2421646756120032E-4"/>
    <n v="1.3206497533246869E-4"/>
    <n v="1.945790427271277E-4"/>
    <n v="1.6022993077058351E-4"/>
    <n v="2.6360177434980869E-4"/>
    <n v="5.7490105973556638E-4"/>
    <n v="9.3288712203502655E-2"/>
    <n v="6.622757064178586E-4"/>
    <n v="1.4500327233690771E-4"/>
    <n v="1.10532867256552E-3"/>
    <n v="1.5530698874499649E-4"/>
    <n v="6.7180318874306977E-2"/>
    <x v="0"/>
    <x v="0"/>
    <b v="1"/>
    <b v="0"/>
    <m/>
    <m/>
    <m/>
    <m/>
    <m/>
    <x v="1"/>
  </r>
  <r>
    <s v="European_Union"/>
    <s v="declaration_on_ai_signed_watermarked_4B50487F-B8E4-0DF3-6D719AB7241AC0CA_50951.pdf"/>
    <n v="5.7744406163692467E-2"/>
    <n v="6.4578436315059662E-2"/>
    <n v="4.9026999622583389E-2"/>
    <n v="1.9264798611402512E-2"/>
    <n v="3.5469483584165573E-2"/>
    <n v="7.0315562188625336E-2"/>
    <n v="3.888099268078804E-2"/>
    <n v="5.3527645766735077E-2"/>
    <n v="5.0045616924762733E-2"/>
    <n v="0.1091096848249435"/>
    <n v="2.4981975555419918E-2"/>
    <n v="2.3927276954054829E-2"/>
    <n v="5.2258729934692383E-2"/>
    <n v="2.8916798532009121E-2"/>
    <n v="2.5660991668701168E-2"/>
    <n v="1.0452640242874621E-2"/>
    <n v="1.540048513561487E-2"/>
    <n v="1.2681832537055021E-2"/>
    <n v="2.0863475278019909E-2"/>
    <n v="4.5502092689275742E-2"/>
    <n v="2.7786696329712871E-2"/>
    <n v="5.2417442202568047E-2"/>
    <n v="1.147667597979307E-2"/>
    <n v="8.7417036294937134E-2"/>
    <n v="1.2292192317545411E-2"/>
    <n v="0.13651158800348639"/>
    <x v="1"/>
    <x v="2"/>
    <b v="1"/>
    <b v="0"/>
    <s v="PDF to text failed so given default score - no mention of environment"/>
    <s v="no"/>
    <s v="no"/>
    <s v="AI as environmental non-factor"/>
    <m/>
    <x v="1"/>
  </r>
  <r>
    <s v="Spain"/>
    <s v="20221213_plan_algoritmos_verdes.pdf"/>
    <n v="8.6338834080379456E-5"/>
    <n v="9.6560361271258444E-5"/>
    <n v="6.1718150973320007E-2"/>
    <n v="2.8804053727071729E-5"/>
    <n v="5.303273064782843E-5"/>
    <n v="1.051497820299119E-4"/>
    <n v="5.8133507991442457E-5"/>
    <n v="0.21829260885715479"/>
    <n v="7.4826624768320471E-5"/>
    <n v="1.639846450416371E-4"/>
    <n v="3.7352176150307059E-5"/>
    <n v="3.5775228752754629E-5"/>
    <n v="0.7182610034942627"/>
    <n v="4.3235388147877529E-5"/>
    <n v="3.8367415982065722E-5"/>
    <n v="1.562842226121575E-5"/>
    <n v="2.302626671735197E-5"/>
    <n v="1.8961432942887772E-5"/>
    <n v="3.119434040854685E-5"/>
    <n v="6.8033186835236847E-5"/>
    <n v="4.1545696149114519E-5"/>
    <n v="7.8373079304583371E-5"/>
    <n v="1.7159525668830611E-5"/>
    <n v="5.943835130892694E-4"/>
    <n v="1.8378856111667119E-5"/>
    <n v="0.71838697612838587"/>
    <x v="1"/>
    <x v="1"/>
    <b v="0"/>
    <b v="1"/>
    <s v="Dual framing of AI as solution and culprit to environmental issues, with a belief that technical improvements in efficiency will be enough to ensure that AI is environmentally sustainable e.g. algorithm efficiency improvements, measuring energy usage, and prioritising renewable energy usage in data centres across the AI lifecycle. Expectations set with funding calls for green AI research, aims to be a leader in this area, and goals to develop accreditaions and compliance frameworks for green AI. However, this assumes technical fixes and efficiency are the solution, with no plans to measure beyond energy consumption efficiency, like rebound effects, social impacts like benefit distribution, supply chain, redistribution, limitation, civic engagement"/>
    <s v="yes, efficiency"/>
    <s v="yes"/>
    <s v="AI as environmental non-factor"/>
    <m/>
    <x v="1"/>
  </r>
  <r>
    <s v="Spain"/>
    <s v="LANGUAGE_STRATEGIC_PROJECT_FOR_THE_ECONOMIC_RECOVERY_AND_TRANSFORMATION_PERTE_Nueva_economia_de_la_lengua_RE_16032022.pdf"/>
    <n v="1.1431150778662411E-4"/>
    <n v="1.2784426508005711E-4"/>
    <n v="9.7053001809399575E-5"/>
    <n v="0.46560624241828918"/>
    <n v="7.0214671723078936E-5"/>
    <n v="1.392157137161121E-4"/>
    <n v="7.6968026405666023E-5"/>
    <n v="0.1374410688877106"/>
    <n v="9.9069489806424826E-5"/>
    <n v="2.1690755966119471E-4"/>
    <n v="4.9453810788691037E-5"/>
    <n v="4.7365952923428267E-5"/>
    <n v="0.39521950483322138"/>
    <n v="5.7243109040427953E-5"/>
    <n v="5.0797978474292897E-5"/>
    <n v="2.0691833924502131E-5"/>
    <n v="3.0486487958114591E-5"/>
    <n v="2.5104698579525578E-5"/>
    <n v="4.1300914745079347E-5"/>
    <n v="9.0075060143135488E-5"/>
    <n v="5.5005977628752589E-5"/>
    <n v="1.0376479622209441E-4"/>
    <n v="2.2718995751347389E-5"/>
    <n v="1.7321773339062929E-4"/>
    <n v="2.433337431284599E-5"/>
    <n v="0.39538629083472182"/>
    <x v="1"/>
    <x v="1"/>
    <b v="0"/>
    <b v="1"/>
    <s v="Not related to the environment, focus on developing spanish language AI systems"/>
    <s v="no"/>
    <s v="no"/>
    <s v="N/A"/>
    <m/>
    <x v="1"/>
  </r>
  <r>
    <s v="Spain"/>
    <s v="NATIONAL_AI_STRATEGY_ENIA2B.pdf"/>
    <n v="8.441496902378276E-5"/>
    <n v="9.4406510470435023E-5"/>
    <n v="7.1670707256998867E-5"/>
    <n v="2.816245250869542E-5"/>
    <n v="5.1851446187356487E-5"/>
    <n v="1.027965336106718E-4"/>
    <n v="5.6838602176867432E-5"/>
    <n v="0.99861609935760498"/>
    <n v="7.3159782914444804E-5"/>
    <n v="1.5972794790286571E-4"/>
    <n v="3.6520170397125178E-5"/>
    <n v="3.4978347684955218E-5"/>
    <n v="7.6395277574192733E-5"/>
    <n v="4.2272335122106597E-5"/>
    <n v="3.7512796552618972E-5"/>
    <n v="1.528030406916514E-5"/>
    <n v="2.2513364456244741E-5"/>
    <n v="1.8539072698331441E-5"/>
    <n v="3.0499497370328751E-5"/>
    <n v="6.6517743107397109E-5"/>
    <n v="4.0620281652081758E-5"/>
    <n v="7.662714779144153E-5"/>
    <n v="1.677730324445292E-5"/>
    <n v="1.2784036516677591E-4"/>
    <n v="1.7969474356505089E-5"/>
    <n v="1.9956154210376553E-4"/>
    <x v="0"/>
    <x v="0"/>
    <b v="0"/>
    <b v="0"/>
    <m/>
    <m/>
    <m/>
    <m/>
    <m/>
    <x v="1"/>
  </r>
  <r>
    <s v="Spain"/>
    <s v="RECOVERY__TRANSFORMATION__AND_RESILIENCE_PLAN_30042021-Plan_Recuperacion_%20Transformacion_%20Resiliencia.pdf"/>
    <n v="3.1062679681781451E-6"/>
    <n v="3.4740221508400282E-6"/>
    <n v="2.637297484398005E-6"/>
    <n v="1.036304979606939E-6"/>
    <n v="1.9079982394032409E-6"/>
    <n v="3.782934982154984E-6"/>
    <n v="2.0915124423481761E-6"/>
    <n v="1.814962342905346E-5"/>
    <n v="2.6920931759377709E-6"/>
    <n v="5.8921109484799672E-6"/>
    <n v="1.343847202406323E-6"/>
    <n v="1.2871121271018639E-6"/>
    <n v="0.99990934133529663"/>
    <n v="1.5555118579868581E-6"/>
    <n v="1.38037319175055E-6"/>
    <n v="5.6227543154818704E-7"/>
    <n v="8.2843320114989183E-7"/>
    <n v="6.8218963633626117E-7"/>
    <n v="1.1223021374462409E-6"/>
    <n v="2.447680117256823E-6"/>
    <n v="1.494720549999329E-6"/>
    <n v="2.8197985102451639E-6"/>
    <n v="6.1736108136756229E-7"/>
    <n v="2.9053462640149519E-5"/>
    <n v="6.612298193431343E-7"/>
    <n v="0.99991387365636797"/>
    <x v="1"/>
    <x v="1"/>
    <b v="0"/>
    <b v="1"/>
    <s v="general document on national transformation - document too large to load in full, but general conclusions are AI as enabler - treat above document as main Spain ideology"/>
    <s v="no"/>
    <s v="yes"/>
    <s v="AI as environmental solution with vague technical energy/emissions challenges"/>
    <m/>
    <x v="1"/>
  </r>
  <r>
    <s v="India"/>
    <s v="APPROACH_DOCUMENT_FOR_INDIA__PART_1_-_PRINCIPLES_FOR_RESPONSIBLE_AI_Responsible-AI-22022021.pdf"/>
    <n v="3.4195083571830758E-5"/>
    <n v="0.5341765284538269"/>
    <n v="4.9834696255857118E-5"/>
    <n v="1.140805488830665E-5"/>
    <n v="2.100399979099166E-5"/>
    <n v="4.1644270822871483E-5"/>
    <n v="0.2290870547294617"/>
    <n v="3.169795309077017E-5"/>
    <n v="2.2149907425045971E-2"/>
    <n v="0.15143248438835141"/>
    <n v="1.4793601621931879E-5"/>
    <n v="1.416903978679329E-5"/>
    <n v="3.0946248443797231E-5"/>
    <n v="2.7035608887672421E-2"/>
    <n v="1.519569468655391E-5"/>
    <n v="6.1897503655927721E-6"/>
    <n v="9.1197207439108752E-6"/>
    <n v="7.5098132583661936E-6"/>
    <n v="1.235474519489799E-5"/>
    <n v="2.6858555153012279E-2"/>
    <n v="4.3851062655448914E-3"/>
    <n v="3.1040195608511567E-5"/>
    <n v="6.7961550485051703E-6"/>
    <n v="4.5295231975615016E-3"/>
    <n v="7.2790794547472606E-6"/>
    <n v="1.1730015316970821E-3"/>
    <x v="0"/>
    <x v="0"/>
    <b v="0"/>
    <b v="0"/>
    <m/>
    <m/>
    <m/>
    <m/>
    <m/>
    <x v="0"/>
  </r>
  <r>
    <s v="India"/>
    <s v="APPROACH_DOCUMENT_FOR_INDIA__PART_2_-_OPERATIONALIZING_PRINCIPLES_FOR_RESPONSIBLE_AI_Part2-Responsible-AI-12082021.pdf"/>
    <n v="4.1809391404967762E-5"/>
    <n v="0.66398727893829346"/>
    <n v="2.3853099264670161E-4"/>
    <n v="1.394833179801935E-5"/>
    <n v="2.568104355304968E-5"/>
    <n v="5.0917173211928457E-5"/>
    <n v="7.2568878531455994E-2"/>
    <n v="3.8755963032599539E-5"/>
    <n v="3.623472002800554E-5"/>
    <n v="0.24696141481399539"/>
    <n v="1.8087750504491851E-5"/>
    <n v="1.7324116925010461E-5"/>
    <n v="3.7837176932953298E-5"/>
    <n v="2.0936689907102849E-5"/>
    <n v="4.2039877735078326E-3"/>
    <n v="7.5680468398786624E-6"/>
    <n v="1.115044506150298E-5"/>
    <n v="9.1820529632968828E-6"/>
    <n v="1.510582569608232E-5"/>
    <n v="3.2944997656159103E-5"/>
    <n v="1.107463147491217E-2"/>
    <n v="3.795205702772364E-5"/>
    <n v="8.3094819274265319E-6"/>
    <n v="5.3262413712218404E-4"/>
    <n v="8.8999413492274471E-6"/>
    <n v="2.8624674973798401E-3"/>
    <x v="0"/>
    <x v="0"/>
    <b v="0"/>
    <b v="0"/>
    <m/>
    <m/>
    <m/>
    <m/>
    <m/>
    <x v="0"/>
  </r>
  <r>
    <s v="India"/>
    <s v="NATIONAL_STRATEGY_ON_ARTIFICIAL_INTELLIGENCE_National-Strategy-for-Artificial-Intelligence.pdf"/>
    <n v="1.111210167437093E-5"/>
    <n v="5.5184253142215312E-5"/>
    <n v="9.4344341050600633E-6"/>
    <n v="3.7071858969284222E-6"/>
    <n v="6.8255044425313827E-6"/>
    <n v="1.35326781673939E-5"/>
    <n v="7.4819922701863106E-6"/>
    <n v="1.277475734241307E-3"/>
    <n v="4.2997497075703002E-5"/>
    <n v="0.99777758121490479"/>
    <n v="4.8073602556542028E-6"/>
    <n v="4.6044015107327141E-6"/>
    <n v="1.0056355677079409E-5"/>
    <n v="5.5645509746682356E-6"/>
    <n v="4.9380255404685158E-6"/>
    <n v="2.011434617088526E-6"/>
    <n v="2.9635639293701388E-6"/>
    <n v="2.4404050691373409E-6"/>
    <n v="4.0148247535398704E-6"/>
    <n v="8.7561156760784797E-6"/>
    <n v="5.3470816965273116E-6"/>
    <n v="7.1772455703467131E-4"/>
    <n v="2.2084930151322619E-6"/>
    <n v="1.6834002963150851E-5"/>
    <n v="2.3654254164284789E-6"/>
    <n v="7.339071431715638E-4"/>
    <x v="0"/>
    <x v="0"/>
    <b v="0"/>
    <b v="0"/>
    <m/>
    <m/>
    <m/>
    <m/>
    <m/>
    <x v="0"/>
  </r>
  <r>
    <s v="India"/>
    <s v="NATIONAL_STRATEGY_ON_ARTIFICIAL_INTELLIGENCE_nationalstrategy-for-ai-discussion-paper.pdf"/>
    <n v="1.109799541154644E-5"/>
    <n v="4.4482119847089052E-5"/>
    <n v="9.4224578788271174E-6"/>
    <n v="3.7024797165940981E-6"/>
    <n v="6.816839686507592E-6"/>
    <n v="1.351550599792972E-5"/>
    <n v="7.4724939622683451E-6"/>
    <n v="7.7584793325513601E-4"/>
    <n v="3.1784762541064993E-5"/>
    <n v="0.99820172786712646"/>
    <n v="4.8012575462053056E-6"/>
    <n v="4.5985566430317704E-6"/>
    <n v="1.0043589099950619E-5"/>
    <n v="5.5574869293195661E-6"/>
    <n v="4.9317568482365459E-6"/>
    <n v="2.0088812107132981E-6"/>
    <n v="2.9598018045362551E-6"/>
    <n v="2.4373068754357519E-6"/>
    <n v="4.0097279452311341E-6"/>
    <n v="8.7450007413281128E-6"/>
    <n v="5.3402936828206293E-6"/>
    <n v="8.1735756248235703E-4"/>
    <n v="2.2056894977140469E-6"/>
    <n v="1.681265348452143E-5"/>
    <n v="2.362422492296901E-6"/>
    <n v="8.3351960506661271E-4"/>
    <x v="0"/>
    <x v="0"/>
    <b v="0"/>
    <b v="0"/>
    <m/>
    <m/>
    <m/>
    <m/>
    <m/>
    <x v="0"/>
  </r>
  <r>
    <s v="Mexico"/>
    <s v="MEXICAN_NATIONAL_AI_AGENDA_7be025_6f45f669e2fa4910b32671a001074987.pdf"/>
    <n v="8.2355020567774773E-3"/>
    <n v="9.2103900387883186E-3"/>
    <n v="6.9922194816172123E-3"/>
    <n v="0.86011868715286255"/>
    <n v="5.0586489960551262E-3"/>
    <n v="1.0028388351202009E-2"/>
    <n v="5.5451975204050541E-3"/>
    <n v="7.6341037638485432E-3"/>
    <n v="7.1374960243701926E-3"/>
    <n v="1.5570006333291531E-2"/>
    <n v="3.5629232879728079E-3"/>
    <n v="3.412502352148294E-3"/>
    <n v="7.4531282298266888E-3"/>
    <n v="4.124106839299202E-3"/>
    <n v="3.659764071926475E-3"/>
    <n v="1.490752911195159E-3"/>
    <n v="2.1964132320135832E-3"/>
    <n v="1.808679779060185E-3"/>
    <n v="2.9755437280982728E-3"/>
    <n v="6.4894985407590866E-3"/>
    <n v="3.9629316888749599E-3"/>
    <n v="7.4757635593414307E-3"/>
    <n v="1.636800705455244E-3"/>
    <n v="1.2467461638152599E-2"/>
    <n v="1.7531093908473849E-3"/>
    <n v="1.9469253136776388E-2"/>
    <x v="0"/>
    <x v="0"/>
    <b v="0"/>
    <b v="0"/>
    <m/>
    <m/>
    <m/>
    <m/>
    <m/>
    <x v="3"/>
  </r>
  <r>
    <s v="Canada"/>
    <s v="PAN-CANADIAN_AI_STRATEGY_AICan-2020-CIFAR-Pan-Canadian-AI-Strategy-Impact-Report.pdf"/>
    <n v="0.99858939647674561"/>
    <n v="6.2961451476439834E-5"/>
    <n v="4.7796878789085888E-5"/>
    <n v="1.8781407561618831E-5"/>
    <n v="3.4579483326524503E-5"/>
    <n v="6.8559194914996624E-5"/>
    <n v="3.7905392673565068E-5"/>
    <n v="5.2184801461407908E-5"/>
    <n v="4.8789963329909369E-5"/>
    <n v="5.9826677897945046E-4"/>
    <n v="2.4355129426112399E-5"/>
    <n v="2.3326896553044211E-5"/>
    <n v="5.0947655836353078E-5"/>
    <n v="2.8191219826112501E-5"/>
    <n v="2.5017106963787231E-5"/>
    <n v="1.019036335492274E-5"/>
    <n v="1.501405677117873E-5"/>
    <n v="1.2363620044197891E-5"/>
    <n v="2.0339970433269631E-5"/>
    <n v="4.4360378524288542E-5"/>
    <n v="2.7089474315289411E-5"/>
    <n v="5.1102404540870339E-5"/>
    <n v="1.118870386562776E-5"/>
    <n v="8.5294566815719008E-5"/>
    <n v="1.1983756849076601E-5"/>
    <n v="0.24976636191149737"/>
    <x v="1"/>
    <x v="1"/>
    <b v="0"/>
    <b v="1"/>
    <s v="very little on AI and the environment, although does mention that AI can help build a sustainable world, and using technology for sustainability - main topic score comes from discussions on covid, which is prevalent in the topic"/>
    <s v="no"/>
    <s v="yes, briefly"/>
    <s v="AI as environmental solution with no limitations"/>
    <m/>
    <x v="5"/>
  </r>
  <r>
    <s v="France"/>
    <s v="1645 - DP - Strat\xe9gie Nationale pour lA 2\xe8me phase.pdf"/>
    <n v="0.9902113676071167"/>
    <n v="7.8997007221914828E-5"/>
    <n v="5.9971371229039512E-5"/>
    <n v="2.3565276933368299E-5"/>
    <n v="4.3387331970734522E-5"/>
    <n v="8.6021565948612988E-5"/>
    <n v="4.7560395614709712E-5"/>
    <n v="6.5477172029204667E-5"/>
    <n v="6.121737533248961E-5"/>
    <n v="1.338822185061872E-4"/>
    <n v="3.0558701837435358E-5"/>
    <n v="2.926856177509762E-5"/>
    <n v="6.3924744608812034E-5"/>
    <n v="3.5371893318369978E-5"/>
    <n v="8.6669391021132469E-3"/>
    <n v="1.2785982107743619E-5"/>
    <n v="1.8838334653992209E-5"/>
    <n v="1.551279638078995E-5"/>
    <n v="2.5520828785374761E-5"/>
    <n v="5.5659544159425423E-5"/>
    <n v="3.398951594135724E-5"/>
    <n v="6.4118772570509464E-5"/>
    <n v="1.403861369908554E-5"/>
    <n v="1.070176222128794E-4"/>
    <n v="1.5036177501315249E-5"/>
    <n v="0.24770216878005158"/>
    <x v="1"/>
    <x v="1"/>
    <b v="0"/>
    <b v="1"/>
    <s v="Overall, very limited discussion on AI and the environment, with majority of the focus on AI as a revolutionary force"/>
    <s v="yes, efficiency"/>
    <s v="yes"/>
    <s v="AI as environmental solution with clear technical energy/emissions challenges to address within national borders"/>
    <m/>
    <x v="1"/>
  </r>
  <r>
    <s v="France"/>
    <s v="Dossier_presse_France_IA.pdf"/>
    <n v="0.50220346450805664"/>
    <n v="1.033893277053721E-4"/>
    <n v="7.848838868085295E-5"/>
    <n v="3.0841372790746391E-5"/>
    <n v="3.789939358830452E-2"/>
    <n v="3.3514857292175293E-2"/>
    <n v="6.2245308072306216E-5"/>
    <n v="0.1148085594177246"/>
    <n v="8.0119149060919881E-5"/>
    <n v="0.11724550276994709"/>
    <n v="3.9994109101826332E-5"/>
    <n v="3.830562491202727E-5"/>
    <n v="2.8257813304662701E-2"/>
    <n v="4.6293440391309559E-5"/>
    <n v="4.1081158997258171E-5"/>
    <n v="1.673382575972937E-5"/>
    <n v="2.4654922526678998E-5"/>
    <n v="2.0302581106079739E-5"/>
    <n v="3.3400727261323482E-5"/>
    <n v="6.1866790056228638E-2"/>
    <n v="4.448423715075478E-5"/>
    <n v="8.3916354924440384E-5"/>
    <n v="1.8373224520473741E-5"/>
    <n v="0.1034213304519653"/>
    <n v="1.9678798707900569E-5"/>
    <n v="0.15392045067164872"/>
    <x v="1"/>
    <x v="1"/>
    <b v="0"/>
    <b v="1"/>
    <s v="Practically no mention of the environment explicitly"/>
    <s v="no"/>
    <s v="no"/>
    <s v="AI as environmental non-factor"/>
    <m/>
    <x v="1"/>
  </r>
  <r>
    <s v="France"/>
    <s v="France 2030_ Cloud Acceleration Strategy _ Directorate General for Enterprise.pdf"/>
    <n v="7.3663733201101422E-4"/>
    <n v="8.2384387496858835E-4"/>
    <n v="6.2542420346289873E-4"/>
    <n v="2.4575545103289192E-4"/>
    <n v="4.5247393427416682E-4"/>
    <n v="8.971579372882843E-4"/>
    <n v="4.9599359044805169E-4"/>
    <n v="6.8289588671177626E-4"/>
    <n v="6.3841801602393389E-4"/>
    <n v="1.396466279402375E-3"/>
    <n v="3.1868784571997821E-4"/>
    <n v="3.0523334862664342E-4"/>
    <n v="6.6665426129475236E-4"/>
    <n v="3.6888322210870678E-4"/>
    <n v="0.9875643253326416"/>
    <n v="1.333413092652336E-4"/>
    <n v="1.9645952852442861E-4"/>
    <n v="1.6177845827769491E-4"/>
    <n v="2.6614931994117802E-4"/>
    <n v="5.8045727200806141E-4"/>
    <n v="3.5446684341877699E-4"/>
    <n v="6.6867534769698977E-4"/>
    <n v="1.4640463632531459E-4"/>
    <n v="1.116566476412117E-3"/>
    <n v="1.5680793148931121E-4"/>
    <n v="1.7414469621144235E-3"/>
    <x v="0"/>
    <x v="0"/>
    <b v="0"/>
    <b v="0"/>
    <s v="Imaginary of frugal AI, where AI is energy efficient - no considerations towards any other environmental factors"/>
    <m/>
    <m/>
    <m/>
    <m/>
    <x v="1"/>
  </r>
  <r>
    <s v="France"/>
    <s v="Skills and Careers of the Future (CMA) \u2013 Call for expressions of interest \u2013 2021-2025 _ ANR.pdf"/>
    <n v="0.95744049549102783"/>
    <n v="1.808271772461012E-4"/>
    <n v="1.3727610348723829E-4"/>
    <n v="5.3941537771606818E-5"/>
    <n v="9.9314740509726107E-5"/>
    <n v="1.969092263607308E-4"/>
    <n v="1.088669887394644E-4"/>
    <n v="1.4987835311330849E-4"/>
    <n v="1.401282206643373E-4"/>
    <n v="3.0648228130303318E-4"/>
    <n v="3.9989933371543877E-2"/>
    <n v="6.6996508394367993E-5"/>
    <n v="1.4632543025072661E-4"/>
    <n v="8.0967191024683416E-5"/>
    <n v="7.1850910899229348E-5"/>
    <n v="2.926744855358265E-5"/>
    <n v="4.3121439375681803E-5"/>
    <n v="3.550919791450724E-5"/>
    <n v="5.8417845139047131E-5"/>
    <n v="1.2740615056827659E-4"/>
    <n v="7.7802898886147887E-5"/>
    <n v="1.4676964201498779E-4"/>
    <n v="3.2134754292201251E-5"/>
    <n v="2.4500756990164518E-4"/>
    <n v="3.4418204450048513E-5"/>
    <n v="0.23970193711829779"/>
    <x v="1"/>
    <x v="1"/>
    <b v="0"/>
    <b v="1"/>
    <s v="brief document calling for expressions of interest in skills for the future - strategic aims to decarbonise and switch to renewables and nuclear, but AI not explicitly mentioned"/>
    <s v="no"/>
    <s v="no"/>
    <s v="N/A"/>
    <m/>
    <x v="1"/>
  </r>
  <r>
    <s v="France"/>
    <s v="dossier-de-presse---strat-gie-nationale-pour-l-intelligence-artificielle-2e-phase-14920.pdf"/>
    <n v="0.99318444728851318"/>
    <n v="8.0096579040400684E-5"/>
    <n v="6.0806065448559821E-5"/>
    <n v="2.3893264369689859E-5"/>
    <n v="4.3991210986860103E-5"/>
    <n v="8.7219035776797682E-5"/>
    <n v="4.8222351324511692E-5"/>
    <n v="6.6388340201228857E-5"/>
    <n v="6.2069411796983331E-5"/>
    <n v="1.3575280900113279E-4"/>
    <n v="3.0984025215730071E-5"/>
    <n v="2.9675929908989929E-5"/>
    <n v="6.4815001678653061E-5"/>
    <n v="3.5864210076397278E-5"/>
    <n v="5.6782211177051067E-3"/>
    <n v="1.296394111705013E-5"/>
    <n v="1.910053106257692E-5"/>
    <n v="1.572870860400144E-5"/>
    <n v="2.5876033760141581E-5"/>
    <n v="5.643422991852276E-5"/>
    <n v="3.4462591429473832E-5"/>
    <n v="6.5011190599761903E-5"/>
    <n v="1.423400681233034E-5"/>
    <n v="1.0851002298295501E-4"/>
    <n v="1.524545496067731E-5"/>
    <n v="0.24844751760338113"/>
    <x v="1"/>
    <x v="1"/>
    <b v="0"/>
    <b v="1"/>
    <s v="updated version of national AI strategy for 2021-2030 (original was 2017), but no changes to how AI and the environment is perceived"/>
    <s v="yes, efficiency"/>
    <s v="yes"/>
    <s v="AI as environmental solution with clear technical energy/emissions challenges to address within national borders"/>
    <m/>
    <x v="1"/>
  </r>
  <r>
    <s v="United_States"/>
    <s v="AIM-Strategy.pdf"/>
    <n v="3.6276303231716163E-2"/>
    <n v="0.1083217263221741"/>
    <n v="5.8710076700663187E-5"/>
    <n v="2.3069656890584159E-5"/>
    <n v="4.2474817746551707E-5"/>
    <n v="4.3134268373250961E-2"/>
    <n v="4.8260702897096053E-5"/>
    <n v="1.354542933404446E-2"/>
    <n v="3.0227519571781158E-2"/>
    <n v="0.70004171133041382"/>
    <n v="2.99159946735017E-5"/>
    <n v="5.2711505442857742E-2"/>
    <n v="6.2580271332990378E-5"/>
    <n v="3.4627959394128993E-5"/>
    <n v="3.0729119316674769E-5"/>
    <n v="1.2517069990281021E-5"/>
    <n v="1.8442129658069462E-5"/>
    <n v="1.518653425591765E-5"/>
    <n v="5.049603059887886E-3"/>
    <n v="5.0293328240513802E-4"/>
    <n v="3.3274656743742532E-5"/>
    <n v="6.2770333897788078E-5"/>
    <n v="1.374335624859668E-5"/>
    <n v="9.6879629418253899E-3"/>
    <n v="1.471993891755119E-5"/>
    <n v="9.2152621473360358E-3"/>
    <x v="0"/>
    <x v="0"/>
    <b v="0"/>
    <b v="0"/>
    <m/>
    <m/>
    <m/>
    <m/>
    <m/>
    <x v="5"/>
  </r>
  <r>
    <s v="United_States"/>
    <s v="DOD_DATA_ANALYTICS_AI_ADOPTION_STRATEGY.pdf"/>
    <n v="6.3734056311659515E-5"/>
    <n v="5.3918257355690002E-2"/>
    <n v="5.4111678764456883E-5"/>
    <n v="2.1262754671624862E-5"/>
    <n v="3.914803164661862E-5"/>
    <n v="6.4465873874723911E-3"/>
    <n v="9.4386763870716095E-2"/>
    <n v="5.9079484344692901E-5"/>
    <n v="1.8230387941002849E-2"/>
    <n v="0.68553978204727173"/>
    <n v="2.7572863473324109E-5"/>
    <n v="2.6408781195641499E-5"/>
    <n v="1.0360360145568849E-2"/>
    <n v="3.1915766157908372E-5"/>
    <n v="2.8322298021521419E-5"/>
    <n v="1.15366865429678E-5"/>
    <n v="1.6997673810692501E-5"/>
    <n v="1.3997067981108561E-5"/>
    <n v="8.5552960634231567E-2"/>
    <n v="8.0793288361746818E-5"/>
    <n v="3.0668459658045322E-5"/>
    <n v="2.9215752147138119E-4"/>
    <n v="1.2666925613302739E-5"/>
    <n v="4.4741041958332062E-2"/>
    <n v="1.3567018868343441E-5"/>
    <n v="1.0687654982575625E-2"/>
    <x v="0"/>
    <x v="0"/>
    <b v="0"/>
    <b v="0"/>
    <m/>
    <m/>
    <m/>
    <m/>
    <m/>
    <x v="5"/>
  </r>
  <r>
    <s v="United_States"/>
    <s v="FEDERAL_DATA_STRATEGY_2020-federal-data-strategy-framework.pdf"/>
    <n v="2.0701305766124281E-4"/>
    <n v="0.15106640756130221"/>
    <n v="1.757598220137879E-4"/>
    <n v="6.9063440605532378E-5"/>
    <n v="1.2715651246253401E-4"/>
    <n v="9.3540139496326447E-2"/>
    <n v="1.3938662596046919E-4"/>
    <n v="1.918952621053904E-4"/>
    <n v="1.7941163969226179E-4"/>
    <n v="3.9279446355067188E-4"/>
    <n v="8.9559267507866025E-5"/>
    <n v="8.5778221546206623E-5"/>
    <n v="1.8734595505520699E-4"/>
    <n v="1.167803537100554E-2"/>
    <n v="9.1993504611309618E-5"/>
    <n v="3.7472247640835121E-5"/>
    <n v="5.5210050049936399E-5"/>
    <n v="4.5463799324352287E-5"/>
    <n v="0.74079066514968872"/>
    <n v="1.6312302614096549E-4"/>
    <n v="9.9614058854058385E-5"/>
    <n v="1.879146875580773E-4"/>
    <n v="4.1143372072838247E-5"/>
    <n v="3.136343730147928E-4"/>
    <n v="4.4066957343602553E-5"/>
    <n v="4.893896693829447E-4"/>
    <x v="0"/>
    <x v="0"/>
    <b v="0"/>
    <b v="0"/>
    <m/>
    <m/>
    <m/>
    <m/>
    <m/>
    <x v="5"/>
  </r>
  <r>
    <s v="United_States"/>
    <s v="Federal Register __ Maintaining American Leadership in Artificial Intelligence.pdf"/>
    <n v="6.6713732667267323E-4"/>
    <n v="7.4612215394154191E-4"/>
    <n v="5.6641671108081937E-4"/>
    <n v="2.2256889496929941E-4"/>
    <n v="4.3965939432382577E-2"/>
    <n v="8.1244460307061672E-4"/>
    <n v="4.4919754145666962E-4"/>
    <n v="6.1841524438932538E-4"/>
    <n v="5.7818536879494786E-4"/>
    <n v="0.13382552564144129"/>
    <n v="2.8862024191766977E-4"/>
    <n v="1.702896878123283E-2"/>
    <n v="6.0375401517376304E-4"/>
    <n v="0.46075615286827087"/>
    <n v="2.964650047942996E-4"/>
    <n v="1.207608074764721E-4"/>
    <n v="1.7792395374272019E-4"/>
    <n v="1.4651496894657609E-4"/>
    <n v="2.4103865143843001E-4"/>
    <n v="5.2569236140698195E-4"/>
    <n v="0.2390139102935791"/>
    <n v="6.0558778932318091E-4"/>
    <n v="1.325916382484138E-4"/>
    <n v="9.7468085587024689E-2"/>
    <n v="1.42013406730257E-4"/>
    <n v="6.125036451703636E-2"/>
    <x v="0"/>
    <x v="0"/>
    <b v="1"/>
    <b v="0"/>
    <m/>
    <m/>
    <m/>
    <m/>
    <m/>
    <x v="5"/>
  </r>
  <r>
    <s v="United_States"/>
    <s v="NATIONAL_AI_R_D_STRATEGIC_PLAN__2019_UPDATE_National-AI-RD-Strategy-2019.pdf"/>
    <n v="5.3598219528794289E-3"/>
    <n v="4.4068042188882828E-2"/>
    <n v="1.9654460629681129E-5"/>
    <n v="7.7230533861438744E-6"/>
    <n v="1.421934030076955E-5"/>
    <n v="3.6830973112955689E-4"/>
    <n v="9.2986270785331726E-2"/>
    <n v="5.9678545221686363E-3"/>
    <n v="2.006279828492552E-5"/>
    <n v="0.67459273338317871"/>
    <n v="1.001501004793681E-5"/>
    <n v="9.5921923275454901E-6"/>
    <n v="2.095007948810235E-5"/>
    <n v="0.1211883798241615"/>
    <n v="1.0287219993188049E-5"/>
    <n v="4.1903526835085358E-6"/>
    <n v="2.1962712344247851E-4"/>
    <n v="5.0840121730288956E-6"/>
    <n v="2.0842407830059528E-3"/>
    <n v="1.824131686589681E-5"/>
    <n v="1.113939197239233E-5"/>
    <n v="1.0906717507168651E-3"/>
    <n v="4.6008781282580458E-6"/>
    <n v="5.1913369446992867E-2"/>
    <n v="4.9278096412308514E-6"/>
    <n v="2.4585525191014312E-3"/>
    <x v="0"/>
    <x v="0"/>
    <b v="0"/>
    <b v="0"/>
    <m/>
    <m/>
    <m/>
    <m/>
    <m/>
    <x v="5"/>
  </r>
  <r>
    <s v="United_States"/>
    <s v="NATIONAL_STRATEGY_FOR_CRITICAL_AND_EMERGING_TECHNOLOGIES_National-Strategy-for-CET.pdf"/>
    <n v="2.169946383219212E-4"/>
    <n v="0.20968279242515561"/>
    <n v="1.8423468281980601E-4"/>
    <n v="7.2393449954688549E-5"/>
    <n v="1.3328758359421039E-4"/>
    <n v="2.6426918338984251E-4"/>
    <n v="4.655204713344574E-2"/>
    <n v="2.0114808285143229E-4"/>
    <n v="1.8806263688020411E-4"/>
    <n v="1.7915502190589901E-2"/>
    <n v="9.3877519248053432E-5"/>
    <n v="8.991416689241305E-5"/>
    <n v="1.9637895456980911E-4"/>
    <n v="1.086638367269188E-4"/>
    <n v="9.6429132099729031E-5"/>
    <n v="3.9279035263461992E-5"/>
    <n v="5.7872097386280068E-5"/>
    <n v="4.7655918024247512E-5"/>
    <n v="7.8400982602033764E-5"/>
    <n v="1.7098830721806729E-4"/>
    <n v="1.044171222019941E-4"/>
    <n v="0.52816903591156006"/>
    <n v="4.3127169192302972E-5"/>
    <n v="0.19524699449539179"/>
    <n v="4.6191722503863282E-5"/>
    <n v="0.52848504684152431"/>
    <x v="1"/>
    <x v="1"/>
    <b v="0"/>
    <b v="1"/>
    <s v="Environmental sustainability as a complete non-factor in desirable futures relating to technology - entirely framed as limitless 'American ingenuity' - even the energy technologies part does not refer to emissions or anything else of the sort - has flagged for topic 22, which refers to carbon and labour, but also work more generally, so environmental elements not the reason for this reaching the cutoff"/>
    <s v="no"/>
    <s v="no"/>
    <s v="AI as environmental non-factor"/>
    <m/>
    <x v="5"/>
  </r>
  <r>
    <s v="United_States"/>
    <s v="preparing-future-transportation-automated-vehicle-30.pdf"/>
    <n v="1.5464696843991991E-5"/>
    <n v="1.7295393263339068E-5"/>
    <n v="1.3129909348208461E-5"/>
    <n v="5.1592942327260971E-6"/>
    <n v="9.4990618890733458E-6"/>
    <n v="1.8833581634680741E-5"/>
    <n v="1.0412696610728739E-5"/>
    <n v="1.433526995242573E-5"/>
    <n v="1.340271955996286E-5"/>
    <n v="2.93707871605875E-5"/>
    <n v="6.6904085542773828E-6"/>
    <n v="6.4079504227265724E-6"/>
    <n v="1.3995426343171861E-5"/>
    <n v="0.99973976612091064"/>
    <n v="6.8722551986866156E-6"/>
    <n v="2.7993155526928599E-6"/>
    <n v="4.1243947634939096E-6"/>
    <n v="3.396314014025847E-6"/>
    <n v="5.587435225606896E-6"/>
    <n v="1.218589841300854E-5"/>
    <n v="7.4415388553461534E-6"/>
    <n v="1.403792794008041E-5"/>
    <n v="3.0735620839550388E-6"/>
    <n v="2.3428901840816249E-5"/>
    <n v="3.291964731033659E-6"/>
    <n v="3.6559228760779667E-5"/>
    <x v="0"/>
    <x v="0"/>
    <b v="0"/>
    <b v="0"/>
    <m/>
    <m/>
    <m/>
    <m/>
    <m/>
    <x v="5"/>
  </r>
  <r>
    <s v="Argentina"/>
    <s v="Argentina-National-AI-Strategy.pdf"/>
    <n v="1.0066266440844631E-5"/>
    <n v="1.8504746549297119E-4"/>
    <n v="8.5464889707509428E-6"/>
    <n v="3.3582741707505188E-6"/>
    <n v="6.1831042330595656E-6"/>
    <n v="1.053263404173777E-4"/>
    <n v="6.7778050834021997E-6"/>
    <n v="0.8988831639289856"/>
    <n v="8.7240614448091947E-6"/>
    <n v="2.242228219984099E-4"/>
    <n v="7.0223822258412838E-3"/>
    <n v="4.1710459299793001E-6"/>
    <n v="6.6414698958396912E-2"/>
    <n v="5.0408284550940152E-6"/>
    <n v="4.4732701098837424E-6"/>
    <n v="1.8221230675408151E-6"/>
    <n v="2.684640321604093E-6"/>
    <n v="2.210719912909553E-6"/>
    <n v="3.6369585814099992E-6"/>
    <n v="7.9320107033709064E-6"/>
    <n v="4.8438269004691392E-6"/>
    <n v="9.1375377451186068E-6"/>
    <n v="2.0006348222523229E-6"/>
    <n v="2.7071395888924599E-2"/>
    <n v="2.142797029591748E-6"/>
    <n v="6.6429386142544899E-2"/>
    <x v="0"/>
    <x v="0"/>
    <b v="1"/>
    <b v="0"/>
    <m/>
    <m/>
    <m/>
    <m/>
    <m/>
    <x v="3"/>
  </r>
  <r>
    <s v="Estonia"/>
    <s v="AI_Task_Force_Report_980182_681757534b4a444caf6b7bd8796cfc4c.pdf"/>
    <n v="6.5004575299099088E-4"/>
    <n v="1.2047039490425961E-4"/>
    <n v="9.2948330566287041E-3"/>
    <n v="1.06148927443428E-5"/>
    <n v="1.954366416612174E-5"/>
    <n v="9.7922056913375854E-2"/>
    <n v="1.051830220967531E-2"/>
    <n v="2.9493883630493659E-5"/>
    <n v="8.8665643706917763E-3"/>
    <n v="0.58163803815841675"/>
    <n v="8.9201159775257111E-2"/>
    <n v="1.3183916053094441E-5"/>
    <n v="2.8794647732866E-5"/>
    <n v="3.7780487909913059E-3"/>
    <n v="1.4139191080175809E-5"/>
    <n v="5.7593983910919633E-6"/>
    <n v="8.4856583271175623E-6"/>
    <n v="6.9876818997727241E-6"/>
    <n v="1.149576291936683E-5"/>
    <n v="2.5071640266105529E-5"/>
    <n v="5.4393410682678223E-2"/>
    <n v="3.2013759482651949E-3"/>
    <n v="6.3236420828616247E-6"/>
    <n v="0.1402290612459183"/>
    <n v="6.7729906731983647E-6"/>
    <n v="1.6996794103306456E-2"/>
    <x v="0"/>
    <x v="0"/>
    <b v="0"/>
    <b v="0"/>
    <m/>
    <m/>
    <m/>
    <m/>
    <m/>
    <x v="1"/>
  </r>
  <r>
    <s v="Estonia"/>
    <s v="DECLARATION_ON_AI_IN_THE_NORDIC-BALTIC_REGION_AI%20in%20the%20Nordic-Baltic%20region.pdf"/>
    <n v="1.5905027976259589E-3"/>
    <n v="1.778751262463629E-3"/>
    <n v="1.350365695543587E-3"/>
    <n v="5.3061539074406028E-4"/>
    <n v="9.7694527357816696E-4"/>
    <n v="1.936858869157732E-3"/>
    <n v="1.0709094349294901E-3"/>
    <n v="1.4743295032531021E-3"/>
    <n v="1.37842318508774E-3"/>
    <n v="0.80921393632888794"/>
    <n v="6.8808515788987279E-4"/>
    <n v="6.5903528593480587E-4"/>
    <n v="1.439379644580185E-3"/>
    <n v="7.9646299127489328E-4"/>
    <n v="7.0678739575669169E-4"/>
    <n v="2.8789983480237419E-4"/>
    <n v="4.2417959775775671E-4"/>
    <n v="3.4929905086755753E-4"/>
    <n v="0.16682089865207669"/>
    <n v="1.253277063369751E-3"/>
    <n v="7.6533626997843385E-4"/>
    <n v="1.443751738406718E-3"/>
    <n v="3.1610511359758681E-4"/>
    <n v="2.4092919193208222E-3"/>
    <n v="3.3856707159429789E-4"/>
    <n v="3.7599909846903756E-3"/>
    <x v="0"/>
    <x v="0"/>
    <b v="0"/>
    <b v="0"/>
    <m/>
    <m/>
    <m/>
    <m/>
    <m/>
    <x v="1"/>
  </r>
  <r>
    <s v="Estonia"/>
    <s v="NATIONAL_AI_STRATEGY_1_0_980182_8d0df96fd41145739dff2595e0ab3e8d.pdf"/>
    <n v="2.4693671730346978E-4"/>
    <n v="2.7617326122708619E-4"/>
    <n v="7.5912199914455414E-2"/>
    <n v="8.2382153777871281E-5"/>
    <n v="0.1474402844905853"/>
    <n v="0.1523189842700958"/>
    <n v="1.6626699652988461E-4"/>
    <n v="2.289014810230583E-4"/>
    <n v="2.1401070989668369E-4"/>
    <n v="0.13787487149238589"/>
    <n v="0.48341241478919977"/>
    <n v="1.023203440126963E-4"/>
    <n v="2.2347492631524801E-4"/>
    <n v="1.2365705333650109E-4"/>
    <n v="1.097342246794142E-4"/>
    <n v="4.4698677811538801E-5"/>
    <n v="6.5857173467520624E-5"/>
    <n v="5.4231382819125429E-5"/>
    <n v="8.9218592620454729E-5"/>
    <n v="1.945809053722769E-4"/>
    <n v="1.1882439139299091E-4"/>
    <n v="2.2415404964704069E-4"/>
    <n v="4.9077771109296009E-5"/>
    <n v="3.742072731256485E-4"/>
    <n v="5.2565163059625768E-5"/>
    <n v="5.8376793094794266E-4"/>
    <x v="0"/>
    <x v="0"/>
    <b v="0"/>
    <b v="0"/>
    <m/>
    <m/>
    <m/>
    <m/>
    <m/>
    <x v="1"/>
  </r>
  <r>
    <s v="Estonia"/>
    <s v="National_AI_Strategy_2_0_980182_4434a890f1e64c66b1190b0bd2665dc2.pdf"/>
    <n v="1.2550340034067631E-4"/>
    <n v="1.4036185166332871E-4"/>
    <n v="1.065556280082092E-4"/>
    <n v="4.1870171116897843E-5"/>
    <n v="7.7089483966119587E-5"/>
    <n v="1.5284608525689691E-4"/>
    <n v="4.9624785780906677E-2"/>
    <n v="1.163375054602511E-4"/>
    <n v="1.087694690795615E-4"/>
    <n v="2.3804605007171631E-4"/>
    <n v="0.94833952188491821"/>
    <n v="5.2003619202878333E-5"/>
    <n v="1.1357953917467969E-4"/>
    <n v="6.2847859226167202E-5"/>
    <n v="5.577167758019641E-5"/>
    <n v="2.271780067530926E-5"/>
    <n v="3.3471460483269773E-5"/>
    <n v="2.7562733521335762E-5"/>
    <n v="4.5344742829911411E-5"/>
    <n v="9.8894422990269959E-5"/>
    <n v="6.0391688748495653E-5"/>
    <n v="1.139247324317694E-4"/>
    <n v="2.4943443349911831E-5"/>
    <n v="1.901492360047996E-4"/>
    <n v="2.671588845259976E-5"/>
    <n v="2.9669584455405135E-4"/>
    <x v="0"/>
    <x v="0"/>
    <b v="0"/>
    <b v="0"/>
    <m/>
    <m/>
    <m/>
    <m/>
    <m/>
    <x v="1"/>
  </r>
  <r>
    <s v="Slovenia"/>
    <s v="AI Strategy.pdf"/>
    <n v="1.9189797967555929E-5"/>
    <n v="9.8035938572138548E-4"/>
    <n v="2.2487049922347069E-2"/>
    <n v="6.4020459831226617E-6"/>
    <n v="1.404547481797636E-3"/>
    <n v="0.53991591930389404"/>
    <n v="6.2427041120827198E-3"/>
    <n v="7.7812024392187604E-3"/>
    <n v="7.9497909173369408E-3"/>
    <n v="5.237945169210434E-2"/>
    <n v="2.22379295155406E-3"/>
    <n v="7.9514738899888471E-6"/>
    <n v="2.0997947081923481E-2"/>
    <n v="9.6095827757380903E-6"/>
    <n v="8.5276178651838563E-6"/>
    <n v="3.473604238024564E-6"/>
    <n v="1.24708004295826E-3"/>
    <n v="4.2144056351389736E-6"/>
    <n v="6.9333159444795456E-6"/>
    <n v="5.0432230345904827E-3"/>
    <n v="3.3791880123317242E-3"/>
    <n v="1.7419357391190719E-5"/>
    <n v="3.813910097960616E-6"/>
    <n v="0.32787612080574041"/>
    <n v="4.0849208744475618E-6"/>
    <n v="2.1868434496127517E-2"/>
    <x v="0"/>
    <x v="0"/>
    <b v="0"/>
    <b v="0"/>
    <m/>
    <m/>
    <m/>
    <m/>
    <m/>
    <x v="1"/>
  </r>
  <r>
    <s v="Saudi_Arabia"/>
    <s v="Saudi_Arabia_National_Strategy_for_Data_and_AI_2020.pdf"/>
    <n v="1.1620333680184559E-4"/>
    <n v="3.8992664776742458E-3"/>
    <n v="9.8659169452730566E-5"/>
    <n v="3.8767335354350507E-5"/>
    <n v="7.13766785338521E-5"/>
    <n v="1.4151197683531791E-4"/>
    <n v="7.8241799201350659E-5"/>
    <n v="1.0771644156193359E-4"/>
    <n v="1.0070922144223001E-4"/>
    <n v="2.203752810601145E-4"/>
    <n v="5.0272243242943659E-5"/>
    <n v="0.99426543712615967"/>
    <n v="1.0516266775084659E-4"/>
    <n v="5.8190445997752249E-5"/>
    <n v="5.1638653530972078E-5"/>
    <n v="2.103427141264547E-5"/>
    <n v="3.0991021048976108E-5"/>
    <n v="2.552016485424247E-5"/>
    <n v="4.1984418203355738E-5"/>
    <n v="9.1565751063171774E-5"/>
    <n v="5.591629451373592E-5"/>
    <n v="1.054822278092615E-4"/>
    <n v="2.3094980861060321E-5"/>
    <n v="1.761800522217527E-4"/>
    <n v="2.47360767389182E-5"/>
    <n v="2.7470907480164897E-4"/>
    <x v="0"/>
    <x v="0"/>
    <b v="0"/>
    <b v="0"/>
    <m/>
    <m/>
    <m/>
    <m/>
    <m/>
    <x v="0"/>
  </r>
  <r>
    <s v="Australia"/>
    <s v="AUSTRALIAS TECH FUTURE.pdf"/>
    <n v="5.6370865786448121E-4"/>
    <n v="6.3044740818440914E-4"/>
    <n v="0.10320084542036061"/>
    <n v="0.66533517837524414"/>
    <n v="3.4625179250724608E-4"/>
    <n v="6.864959723316133E-4"/>
    <n v="3.795548109337687E-4"/>
    <n v="5.2253709873184562E-4"/>
    <n v="4.8854463966563344E-4"/>
    <n v="1.069706631824374E-3"/>
    <n v="2.4387313169427219E-4"/>
    <n v="2.3357720056083051E-4"/>
    <n v="5.1014963537454605E-4"/>
    <n v="2.8228471637703478E-4"/>
    <n v="2.5050164549611509E-4"/>
    <n v="1.020382915157825E-4"/>
    <n v="1.5033896488603199E-4"/>
    <n v="1.2379957479424769E-4"/>
    <n v="2.036709483945742E-4"/>
    <n v="4.4418993638828402E-4"/>
    <n v="2.7125270571559668E-4"/>
    <n v="0.22287493944168091"/>
    <n v="1.120348897529766E-4"/>
    <n v="8.5401016985997558E-4"/>
    <n v="1.199959297082387E-4"/>
    <n v="0.22369586770946626"/>
    <x v="1"/>
    <x v="1"/>
    <b v="0"/>
    <b v="1"/>
    <s v="brief document, frames AI and clean energy separately as critical technologies to develop for national security and economic prosperity -little detail beyond that"/>
    <s v="no"/>
    <s v="no"/>
    <s v="AI as environmental non-factor"/>
    <m/>
    <x v="4"/>
  </r>
  <r>
    <s v="Australia"/>
    <s v="Artificial intelligence _ Department of Industry Science and Resources.pdf"/>
    <n v="4.8855209024623036E-4"/>
    <n v="0.53198796510696411"/>
    <n v="4.1479276842437679E-4"/>
    <n v="0.24221579730510709"/>
    <n v="3.0008878093212838E-4"/>
    <n v="5.9497094480320811E-4"/>
    <n v="3.2895177719183272E-4"/>
    <n v="4.52871696325019E-4"/>
    <n v="4.23410878283903E-4"/>
    <n v="9.2606991529464722E-4"/>
    <n v="2.1135945280548191E-4"/>
    <n v="6.7478589713573456E-2"/>
    <n v="4.4213540968485182E-4"/>
    <n v="2.4464994203299279E-4"/>
    <n v="2.1710424334742129E-4"/>
    <n v="8.8434331701137125E-5"/>
    <n v="1.3029546244069931E-4"/>
    <n v="1.072943632607348E-4"/>
    <n v="0.15094192326068881"/>
    <n v="3.849695494864136E-4"/>
    <n v="2.350887225475162E-4"/>
    <n v="4.4347927905619139E-4"/>
    <n v="9.7098170954268426E-5"/>
    <n v="7.4018299346789718E-4"/>
    <n v="1.039978233166039E-4"/>
    <n v="1.154959223640617E-3"/>
    <x v="0"/>
    <x v="0"/>
    <b v="0"/>
    <b v="0"/>
    <m/>
    <m/>
    <m/>
    <m/>
    <m/>
    <x v="4"/>
  </r>
  <r>
    <s v="Australia"/>
    <s v="australia-2030-prosperity-through-innovation-full-report.pdf"/>
    <n v="3.1016319990158081E-3"/>
    <n v="0.60029447078704834"/>
    <n v="8.4017156041227281E-6"/>
    <n v="3.3013864140229998E-6"/>
    <n v="6.0783645494666416E-6"/>
    <n v="7.2866328991949558E-3"/>
    <n v="6.662991381745087E-6"/>
    <n v="9.1730234998976812E-6"/>
    <n v="9.4864338636398315E-2"/>
    <n v="1.051527634263039E-2"/>
    <n v="4.281132532923948E-6"/>
    <n v="4.1003900150826667E-6"/>
    <n v="2.9329987592063839E-4"/>
    <n v="4.9554387260286603E-6"/>
    <n v="4.3974946493108291E-6"/>
    <n v="1.791256977412559E-6"/>
    <n v="2.6391635401523672E-6"/>
    <n v="2.1732710138167022E-6"/>
    <n v="3.5753498650592519E-6"/>
    <n v="2.6185411115875471E-5"/>
    <n v="4.7617741074645892E-6"/>
    <n v="0.28315243124961847"/>
    <n v="1.9667447759275092E-6"/>
    <n v="3.9541290607303381E-4"/>
    <n v="2.106498868670315E-6"/>
    <n v="0.28422412082579734"/>
    <x v="1"/>
    <x v="1"/>
    <b v="0"/>
    <b v="1"/>
    <s v="technological innovation as key to economic growth - little mention of AI in relation to the environment, as this is a general innovation document - environmental focus almost entirely on protecting the great barrier reef"/>
    <s v="no"/>
    <s v="no"/>
    <s v="AI as environmental non-factor"/>
    <m/>
    <x v="4"/>
  </r>
  <r>
    <s v="Australia"/>
    <s v="australias-ai-action-plan.pdf"/>
    <n v="0.2049037963151932"/>
    <n v="0.18309225142002111"/>
    <n v="3.4607749432325363E-2"/>
    <n v="2.028088238148484E-5"/>
    <n v="1.768432185053825E-2"/>
    <n v="4.0631838142871857E-2"/>
    <n v="5.1660626195371151E-3"/>
    <n v="9.3531524762511253E-3"/>
    <n v="1.2883275747299191E-2"/>
    <n v="0.1596958786249161"/>
    <n v="2.6299601813661869E-5"/>
    <n v="2.518927612982225E-5"/>
    <n v="3.2067753374576569E-2"/>
    <n v="3.0441959097515792E-5"/>
    <n v="5.0805171485990286E-4"/>
    <n v="1.10039445644361E-5"/>
    <n v="1.6212754417210821E-5"/>
    <n v="1.335071101493668E-5"/>
    <n v="3.9208624511957169E-2"/>
    <n v="4.6040568500757217E-2"/>
    <n v="2.9252250897116031E-5"/>
    <n v="0.20065408945083621"/>
    <n v="1.2081991371815089E-5"/>
    <n v="1.330555230379105E-2"/>
    <n v="1.294051980949007E-5"/>
    <n v="0.28396610891149976"/>
    <x v="1"/>
    <x v="1"/>
    <b v="0"/>
    <b v="1"/>
    <s v="AI for the environment is heavily discussed and foregrounded, but AI's material requirements and impacts are completely absent"/>
    <s v="no"/>
    <s v="yes"/>
    <s v="AI as environmental solution with no limitations"/>
    <m/>
    <x v="4"/>
  </r>
  <r>
    <s v="United_Arab_Emirates"/>
    <s v="United_Arab_Emirates_National_Strategy_for_Artificial_Intelligence_2017-2031.pdf"/>
    <n v="0.2240714430809021"/>
    <n v="3.8731273263692863E-2"/>
    <n v="5.38487802259624E-5"/>
    <n v="2.1159446987439882E-5"/>
    <n v="4.0628892020322382E-4"/>
    <n v="3.8661345024593169E-4"/>
    <n v="4.2704850784502917E-5"/>
    <n v="5.8792331401491538E-5"/>
    <n v="1.6616405919194221E-2"/>
    <n v="0.30449572205543518"/>
    <n v="2.743889672274236E-5"/>
    <n v="0.13410429656505579"/>
    <n v="5.7398567150812603E-5"/>
    <n v="4.0639173239469528E-3"/>
    <n v="2.8184691473143179E-5"/>
    <n v="1.1480633475002829E-5"/>
    <n v="1.6915088053792718E-5"/>
    <n v="1.392906142427819E-5"/>
    <n v="2.6228087022900581E-2"/>
    <n v="2.3312956094741821E-2"/>
    <n v="3.0519455322064459E-5"/>
    <n v="0.2061784565448761"/>
    <n v="1.260538101632847E-5"/>
    <n v="2.1016044542193409E-2"/>
    <n v="1.3501101420843041E-5"/>
    <n v="0.26227282637955796"/>
    <x v="1"/>
    <x v="1"/>
    <b v="0"/>
    <b v="1"/>
    <s v="Some mention of AI and energy, but only AI as an enabler for more efficient energy management, both for oil and gas extraction and renewable energy management - growth due to AI is decoupled from any negative environmental impacts whatsoever - AI as economic force, rather than material system"/>
    <s v="no"/>
    <s v="yes, only in terms of energy efficiency - no mention of climate or environment as challenges, but rather for economic boosts"/>
    <s v="AI as economic, efficiency solution"/>
    <m/>
    <x v="0"/>
  </r>
  <r>
    <s v="Indonesia"/>
    <s v="national ai strategy.pdf"/>
    <n v="1.195171080325963E-5"/>
    <n v="1.336662808171241E-5"/>
    <n v="1.0147292414330881E-5"/>
    <n v="4.942574305459857E-4"/>
    <n v="7.3412334131717216E-6"/>
    <n v="1.455516576243099E-5"/>
    <n v="8.0473246271139942E-6"/>
    <n v="1.1078843272116499E-5"/>
    <n v="1.035812601912767E-5"/>
    <n v="2.2682699636789039E-5"/>
    <n v="5.1706001613638364E-6"/>
    <n v="4.9523059715284026E-6"/>
    <n v="1.6474914737045761E-3"/>
    <n v="5.985003099340247E-6"/>
    <n v="5.3111380111658954E-6"/>
    <n v="2.1634166387229929E-6"/>
    <n v="3.1874878914095461E-6"/>
    <n v="2.6247996629535919E-6"/>
    <n v="4.3181807996006683E-6"/>
    <n v="0.99679034948348999"/>
    <n v="5.7511019804223906E-6"/>
    <n v="1.0849049431271849E-5"/>
    <n v="2.3753646019031289E-6"/>
    <n v="9.0309989172965288E-4"/>
    <n v="2.5441545403737109E-6"/>
    <n v="1.6649296429704914E-3"/>
    <x v="0"/>
    <x v="0"/>
    <b v="0"/>
    <b v="0"/>
    <m/>
    <m/>
    <m/>
    <m/>
    <m/>
    <x v="0"/>
  </r>
  <r>
    <s v="Netherlands"/>
    <s v="210621-min-ezk-digitaliseringstrategie-en-v03.pdf"/>
    <n v="1.390804663969902E-5"/>
    <n v="1.555467133584898E-5"/>
    <n v="0.99967324733734131"/>
    <n v="4.6399654820561409E-6"/>
    <n v="8.5428964666789398E-6"/>
    <n v="1.6937792679527771E-5"/>
    <n v="9.3645649030804634E-6"/>
    <n v="1.289230840484379E-5"/>
    <n v="1.2053616046614479E-5"/>
    <n v="1.239888952113688E-4"/>
    <n v="6.0169591051817406E-6"/>
    <n v="5.7629331422504038E-6"/>
    <n v="1.258668089576531E-5"/>
    <n v="6.9646689553337637E-6"/>
    <n v="6.1805012592230923E-6"/>
    <n v="2.517539314794703E-6"/>
    <n v="3.7092377169756219E-6"/>
    <n v="3.0544447326974482E-6"/>
    <n v="5.0250100684934304E-6"/>
    <n v="1.0959275641653219E-5"/>
    <n v="6.6924812927027233E-6"/>
    <n v="1.2624904229596719E-5"/>
    <n v="2.7641806354949949E-6"/>
    <n v="2.1072037270641889E-5"/>
    <n v="2.9605992040160341E-6"/>
    <n v="3.2879256423257168E-5"/>
    <x v="0"/>
    <x v="0"/>
    <b v="0"/>
    <b v="0"/>
    <m/>
    <m/>
    <m/>
    <m/>
    <m/>
    <x v="1"/>
  </r>
  <r>
    <s v="Netherlands"/>
    <s v="Dutch+Digitisation+Strategy+2.0.pdf"/>
    <n v="2.6719759262050499E-5"/>
    <n v="2.9882945455028679E-5"/>
    <n v="0.99955976009368896"/>
    <n v="8.9141849457519129E-6"/>
    <n v="1.6412397599196989E-5"/>
    <n v="3.2541905966354527E-5"/>
    <n v="1.799096935428679E-5"/>
    <n v="2.4768351067905311E-5"/>
    <n v="2.3157090254244391E-5"/>
    <n v="5.0667887990130112E-5"/>
    <n v="1.1559630365809431E-5"/>
    <n v="1.107160187530098E-5"/>
    <n v="2.4181177650461901E-5"/>
    <n v="1.3380346899793951E-5"/>
    <n v="1.18738234959892E-5"/>
    <n v="4.8366332521254662E-6"/>
    <n v="7.126094260456739E-6"/>
    <n v="5.8681225709733553E-6"/>
    <n v="9.6539233709336258E-6"/>
    <n v="2.1054682292742651E-5"/>
    <n v="1.285742655454669E-5"/>
    <n v="2.425463208055589E-5"/>
    <n v="5.3104740800336003E-6"/>
    <n v="4.0482063923263922E-5"/>
    <n v="5.687828434020048E-6"/>
    <n v="6.3166739437292549E-5"/>
    <x v="0"/>
    <x v="0"/>
    <b v="0"/>
    <b v="0"/>
    <m/>
    <m/>
    <m/>
    <m/>
    <m/>
    <x v="1"/>
  </r>
  <r>
    <s v="Netherlands"/>
    <s v="KNOWLEDGE_AND_INNOVATION_AGENDA_HTSM-Knowledge-and-Innovation-Agenda-2018-2021.pdf"/>
    <n v="8.4686718881130219E-2"/>
    <n v="1.0645244037732481E-4"/>
    <n v="0.247217983007431"/>
    <n v="3.1754676456330337E-5"/>
    <n v="5.8465288020670407E-5"/>
    <n v="7.2518669068813324E-2"/>
    <n v="6.4088570070452988E-5"/>
    <n v="6.6633527167141438E-3"/>
    <n v="8.2491678767837584E-5"/>
    <n v="0.32573804259300232"/>
    <n v="4.1178449464496232E-5"/>
    <n v="3.9439964893972501E-5"/>
    <n v="3.8208626210689538E-2"/>
    <n v="3.8349010050296783E-2"/>
    <n v="3.2239548861980438E-2"/>
    <n v="1.722936394799035E-5"/>
    <n v="8.2008903846144676E-3"/>
    <n v="2.0903798940707929E-5"/>
    <n v="3.438981730141677E-5"/>
    <n v="4.6404182910919189E-2"/>
    <n v="4.5801545638823882E-5"/>
    <n v="9.9047347903251648E-2"/>
    <n v="1.891730971692596E-5"/>
    <n v="1.442299108020961E-4"/>
    <n v="2.0261544705135751E-5"/>
    <n v="0.15845633358458144"/>
    <x v="1"/>
    <x v="1"/>
    <b v="0"/>
    <b v="1"/>
    <s v="AI as a smart solution to global challenges, including environmental challenges - climate change and sustainability to be addressed by key enabling technologies - AI and tech as neutral forces for good e.g. digital twin systems to simulate the impacts of buildings before creating them, but no suggestion of how AI's own footprint will be tracked"/>
    <s v="no"/>
    <s v="yes"/>
    <s v="AI as environmental solution with no limitations"/>
    <m/>
    <x v="1"/>
  </r>
  <r>
    <s v="Netherlands"/>
    <s v="Netherlands_Strategic_Action_Plan_for_Artificial_Intelligence.pdf"/>
    <n v="2.2362790332408619E-5"/>
    <n v="1.4495488721877341E-3"/>
    <n v="0.96866130828857422"/>
    <n v="7.4606068665161729E-6"/>
    <n v="1.3736134860664609E-5"/>
    <n v="1.115461782319471E-4"/>
    <n v="1.312958635389805E-2"/>
    <n v="2.0729576135636311E-5"/>
    <n v="1.9381019228603691E-5"/>
    <n v="1.312727387994528E-2"/>
    <n v="9.6746771305333823E-6"/>
    <n v="9.2662276074406691E-6"/>
    <n v="2.023814340645913E-5"/>
    <n v="1.119850094255526E-5"/>
    <n v="9.9376366051728837E-6"/>
    <n v="4.047954917041352E-6"/>
    <n v="5.9640883591782767E-6"/>
    <n v="4.9112459237221628E-6"/>
    <n v="8.0797208283911459E-6"/>
    <n v="1.7621436199988239E-5"/>
    <n v="2.6556446682661772E-3"/>
    <n v="1.1400633957237011E-4"/>
    <n v="4.444529622560367E-6"/>
    <n v="5.5726338177919388E-4"/>
    <n v="4.7603516577510163E-6"/>
    <n v="8.0779430254551698E-4"/>
    <x v="0"/>
    <x v="0"/>
    <b v="0"/>
    <b v="0"/>
    <m/>
    <m/>
    <m/>
    <m/>
    <m/>
    <x v="1"/>
  </r>
  <r>
    <s v="Mauritius"/>
    <s v="Mauritius AI Strategy 2018.pdf"/>
    <n v="1.1249390430748459E-2"/>
    <n v="4.6711362898349762E-2"/>
    <n v="1.426318794983672E-5"/>
    <n v="5.6046046665869653E-6"/>
    <n v="5.1249732496216893E-4"/>
    <n v="4.5279927551746368E-2"/>
    <n v="1.131143926613731E-5"/>
    <n v="1.5572597476420921E-5"/>
    <n v="2.46881078928709E-2"/>
    <n v="0.35797163844108582"/>
    <n v="7.2678726610320146E-6"/>
    <n v="6.96103506925283E-6"/>
    <n v="9.9932658486068249E-4"/>
    <n v="1.7619620775803919E-3"/>
    <n v="7.4654149102570946E-6"/>
    <n v="3.0409307782974788E-6"/>
    <n v="4.4803805394622032E-6"/>
    <n v="3.6894575714541129E-6"/>
    <n v="6.0696993386955E-6"/>
    <n v="0.45242598652839661"/>
    <n v="3.6339514190331101E-4"/>
    <n v="5.6009307503700263E-2"/>
    <n v="3.3388480460416758E-6"/>
    <n v="1.9343948224559431E-3"/>
    <n v="3.5761015624302668E-6"/>
    <n v="5.9914871412502187E-2"/>
    <x v="0"/>
    <x v="0"/>
    <b v="1"/>
    <b v="0"/>
    <m/>
    <m/>
    <m/>
    <m/>
    <m/>
    <x v="2"/>
  </r>
  <r>
    <s v="Kazakhstan"/>
    <s v="Digital Kazakhstan _ Electronic government of the Republic of Kazakhstan.pdf"/>
    <n v="4.0832642116583878E-4"/>
    <n v="4.566632560454309E-4"/>
    <n v="3.4667924046516418E-4"/>
    <n v="1.3622484402731061E-4"/>
    <n v="0.1454381346702576"/>
    <n v="0.27890118956565862"/>
    <n v="2.7493448578752577E-4"/>
    <n v="0.1094142943620682"/>
    <n v="0.16276413202285769"/>
    <n v="7.7503017382696271E-4"/>
    <n v="1.7665204359218481E-4"/>
    <n v="1.691940851742402E-4"/>
    <n v="3.7506029009819031E-2"/>
    <n v="6.5071322023868561E-2"/>
    <n v="8.8172703981399536E-2"/>
    <n v="7.3912495281547308E-5"/>
    <n v="1.088995995814912E-4"/>
    <n v="8.9675515482667834E-5"/>
    <n v="1.475293829571456E-4"/>
    <n v="0.10821448266506201"/>
    <n v="1.9648471788968891E-4"/>
    <n v="3.706545103341341E-4"/>
    <n v="8.115364471450448E-5"/>
    <n v="6.187978433445096E-4"/>
    <n v="8.6920299509074539E-5"/>
    <n v="3.8101798800198594E-2"/>
    <x v="0"/>
    <x v="0"/>
    <b v="0"/>
    <b v="0"/>
    <m/>
    <m/>
    <m/>
    <m/>
    <m/>
    <x v="0"/>
  </r>
  <r>
    <s v="China"/>
    <s v="NATIONAL_NEW_GENERATION_AI_PLAN_P020210628714286134479.pdf"/>
    <n v="1.268757478101179E-4"/>
    <n v="1.418977772118524E-4"/>
    <n v="1.0772048699436711E-4"/>
    <n v="4.2327901610406122E-5"/>
    <n v="0.2038165479898453"/>
    <n v="1.545157574582845E-4"/>
    <n v="5.2607089281082153E-2"/>
    <n v="1.176096120616421E-4"/>
    <n v="1.099586370401084E-4"/>
    <n v="0.66422313451766968"/>
    <n v="5.4889474995434277E-5"/>
    <n v="5.2572129789041362E-5"/>
    <n v="2.3130100220441822E-2"/>
    <n v="5.3225401788949966E-3"/>
    <n v="5.6381381000392139E-5"/>
    <n v="2.296615457453299E-5"/>
    <n v="3.3837375667644658E-5"/>
    <n v="2.786405275401194E-5"/>
    <n v="4.5840457460144528E-5"/>
    <n v="5.4837018251419067E-4"/>
    <n v="6.1051898228470236E-5"/>
    <n v="4.4352162629365921E-2"/>
    <n v="2.5216129870386791E-5"/>
    <n v="4.791557788848877E-3"/>
    <n v="2.700795084820129E-5"/>
    <n v="6.7552210915891919E-2"/>
    <x v="0"/>
    <x v="0"/>
    <b v="1"/>
    <b v="0"/>
    <m/>
    <m/>
    <m/>
    <m/>
    <m/>
    <x v="0"/>
  </r>
  <r>
    <s v="China"/>
    <s v="Notice-of-the-Ministry-of-Education-on-Issuing-the-Artificial-Intelligence-Innovation-Action-Plan-for-Institutes-of-Higher-Education.pdf"/>
    <n v="9.1291889548301697E-2"/>
    <n v="2.2991720587015149E-2"/>
    <n v="8.319554035551846E-5"/>
    <n v="3.2691015803720802E-5"/>
    <n v="0.1319299042224884"/>
    <n v="7.8382112085819244E-2"/>
    <n v="5.984429270029068E-2"/>
    <n v="4.353182390332222E-2"/>
    <n v="8.4924344264436513E-5"/>
    <n v="0.37131160497665411"/>
    <n v="4.2392668547108769E-5"/>
    <n v="4.0602917579235509E-5"/>
    <n v="2.2941067814826969E-2"/>
    <n v="5.8741663815453649E-4"/>
    <n v="4.3544907384784892E-5"/>
    <n v="1.7737400412443091E-5"/>
    <n v="2.6133546271012161E-5"/>
    <n v="2.9867293313145641E-2"/>
    <n v="3.54038602381479E-5"/>
    <n v="3.9870459586381912E-2"/>
    <n v="8.702030754648149E-5"/>
    <n v="4.4082142412662513E-2"/>
    <n v="1.9475117369438522E-5"/>
    <n v="5.9653714299201972E-2"/>
    <n v="3.2013941090553999E-3"/>
    <n v="8.9885675091863959E-2"/>
    <x v="0"/>
    <x v="0"/>
    <b v="1"/>
    <b v="0"/>
    <m/>
    <m/>
    <m/>
    <m/>
    <m/>
    <x v="0"/>
  </r>
  <r>
    <s v="China"/>
    <s v="t0390_trustworthy_AI_EN.pdf"/>
    <n v="4.1088787838816643E-5"/>
    <n v="4.5952736400067813E-5"/>
    <n v="3.4885571949416772E-5"/>
    <n v="1.3708013284485791E-5"/>
    <n v="2.5238579837605361E-5"/>
    <n v="5.0037928303936503E-5"/>
    <n v="0.99931585788726807"/>
    <n v="3.8088150176918127E-5"/>
    <n v="3.5610388295026503E-5"/>
    <n v="7.7865232015028596E-5"/>
    <n v="1.777611396391876E-5"/>
    <n v="1.7025635315803811E-5"/>
    <n v="3.7185185647103942E-5"/>
    <n v="2.057596793747507E-5"/>
    <n v="1.8259272110299211E-5"/>
    <n v="7.4376553129695822E-6"/>
    <n v="1.0958331586152781E-5"/>
    <n v="9.0238536358810961E-6"/>
    <n v="1.4845564692222981E-5"/>
    <n v="3.2377371098846197E-5"/>
    <n v="1.9771834558923729E-5"/>
    <n v="3.7298119423212477E-5"/>
    <n v="8.1663165474310517E-6"/>
    <n v="6.2249360780697316E-5"/>
    <n v="8.7466023614979349E-6"/>
    <n v="9.7136115982721094E-5"/>
    <x v="0"/>
    <x v="0"/>
    <b v="0"/>
    <b v="0"/>
    <m/>
    <m/>
    <m/>
    <m/>
    <m/>
    <x v="0"/>
  </r>
  <r>
    <s v="Germany"/>
    <s v="220525_BMZ-Factsheet_EN_FAIR-Forward.pdf"/>
    <n v="5.8136536972597241E-4"/>
    <n v="8.5607267916202545E-2"/>
    <n v="0.1184417977929115"/>
    <n v="6.5777167677879333E-2"/>
    <n v="3.5709724761545658E-4"/>
    <n v="0.20686143636703491"/>
    <n v="3.914434346370399E-4"/>
    <n v="7.5670458376407623E-2"/>
    <n v="5.0384766655042768E-4"/>
    <n v="6.7579515278339386E-2"/>
    <n v="2.5151183945126832E-4"/>
    <n v="2.408934233244509E-4"/>
    <n v="5.2612880244851112E-4"/>
    <n v="2.9112657648511231E-4"/>
    <n v="0.29815909266471857"/>
    <n v="1.05234379589092E-4"/>
    <n v="1.550479501020163E-4"/>
    <n v="1.276772818528116E-4"/>
    <n v="2.1004787413403389E-4"/>
    <n v="7.6234281063079834E-2"/>
    <n v="2.7974898694083089E-4"/>
    <n v="5.2772712660953403E-4"/>
    <n v="1.155440986622125E-4"/>
    <n v="8.8077026885002851E-4"/>
    <n v="1.2375449296087029E-4"/>
    <n v="1.374368897813838E-3"/>
    <x v="0"/>
    <x v="0"/>
    <b v="0"/>
    <b v="0"/>
    <m/>
    <m/>
    <m/>
    <m/>
    <m/>
    <x v="1"/>
  </r>
  <r>
    <s v="Germany"/>
    <s v="National AI Strategy.pdf"/>
    <n v="4.7812052071094513E-2"/>
    <n v="5.0358109176158912E-2"/>
    <n v="5.6357767432928092E-2"/>
    <n v="1.367654476780444E-5"/>
    <n v="2.5180641387123611E-5"/>
    <n v="0.74597370624542236"/>
    <n v="4.6711832284927368E-2"/>
    <n v="3.2286760397255421E-3"/>
    <n v="3.5528657463146367E-5"/>
    <n v="4.2309514246881008E-3"/>
    <n v="1.7735306755639609E-5"/>
    <n v="8.298077154904604E-4"/>
    <n v="4.9826532631414011E-5"/>
    <n v="2.9009992256760601E-2"/>
    <n v="1.82173553184839E-5"/>
    <n v="7.420581368933199E-6"/>
    <n v="1.093317496270174E-5"/>
    <n v="9.0031380750588141E-6"/>
    <n v="1.481148410675814E-5"/>
    <n v="3.2303047191817307E-5"/>
    <n v="4.8980279825627804E-3"/>
    <n v="8.9207561686635017E-3"/>
    <n v="8.1475691331434064E-6"/>
    <n v="1.416790415532887E-3"/>
    <n v="8.726523446966894E-6"/>
    <n v="2.2155523296078172E-2"/>
    <x v="0"/>
    <x v="0"/>
    <b v="0"/>
    <b v="0"/>
    <m/>
    <m/>
    <m/>
    <m/>
    <m/>
    <x v="1"/>
  </r>
  <r>
    <s v="Bulgaria"/>
    <s v="CONCEPT_FOR_THE_DEVELOPMENT_OF_AI_IN_BULGARIA_UNTIL_2030_conceptforthedevelopmentofaiinbulgariauntil2030.pdf"/>
    <n v="2.4711263831704851E-3"/>
    <n v="9.5915095880627632E-3"/>
    <n v="1.4055416919291019E-2"/>
    <n v="2.2178066428750749E-3"/>
    <n v="1.302232965826988E-3"/>
    <n v="0.15451470017433169"/>
    <n v="8.1883575767278671E-3"/>
    <n v="7.6495194807648659E-3"/>
    <n v="1.5294745098799469E-3"/>
    <n v="0.20106971263885501"/>
    <n v="2.5123834609985352E-2"/>
    <n v="1.300452277064323E-3"/>
    <n v="4.6935196965932853E-2"/>
    <n v="2.7476120740175252E-3"/>
    <n v="1.3068158295936881E-5"/>
    <n v="5.3231287893140689E-6"/>
    <n v="7.8428756751236506E-6"/>
    <n v="6.4583705352561083E-6"/>
    <n v="1.062496812664904E-5"/>
    <n v="2.877410501241684E-2"/>
    <n v="2.7296938933432098E-3"/>
    <n v="2.6574905961751941E-2"/>
    <n v="5.8446307775739106E-6"/>
    <n v="0.46316888928413391"/>
    <n v="6.2599415286967997E-6"/>
    <n v="7.4815631125602536E-2"/>
    <x v="0"/>
    <x v="0"/>
    <b v="1"/>
    <b v="0"/>
    <m/>
    <m/>
    <m/>
    <m/>
    <m/>
    <x v="1"/>
  </r>
  <r>
    <s v="Ukraine"/>
    <s v="Ukraine_National_Strategy_for_Development_of_Artificial_Intelligence_in_Ukraine_2021-2030.pdf"/>
    <n v="1.3413841370493169E-3"/>
    <n v="1.500214450061321E-3"/>
    <n v="1.138861174695194E-3"/>
    <n v="4.4750588131137192E-4"/>
    <n v="8.2392775220796466E-4"/>
    <n v="0.69531893730163574"/>
    <n v="9.0317439753562212E-4"/>
    <n v="1.243412028998137E-3"/>
    <n v="1.1625220067799089E-3"/>
    <n v="2.5438691955059771E-3"/>
    <n v="5.8031134540215135E-4"/>
    <n v="5.5581156630069017E-4"/>
    <n v="1.213932409882545E-3"/>
    <n v="6.7171413684263825E-4"/>
    <n v="5.9608434094116092E-4"/>
    <n v="2.428064763080329E-4"/>
    <n v="3.5774096613749862E-4"/>
    <n v="2.9458882636390632E-4"/>
    <n v="4.8464187420904642E-4"/>
    <n v="0.28413072228431702"/>
    <n v="6.4546271460130811E-4"/>
    <n v="1.2176200980320571E-3"/>
    <n v="2.6659402647055691E-4"/>
    <n v="2.0325980149209499E-3"/>
    <n v="2.8553779702633619E-4"/>
    <n v="3.1710706971352911E-3"/>
    <x v="0"/>
    <x v="0"/>
    <b v="0"/>
    <b v="0"/>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48281-1B50-49F6-A294-039C761078A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3:D69" firstHeaderRow="1" firstDataRow="2" firstDataCol="1" rowPageCount="1" colPageCount="1"/>
  <pivotFields count="4">
    <pivotField axis="axisRow" allDrilled="1" subtotalTop="0" showAll="0" sortType="descending"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autoSortScope>
        <pivotArea dataOnly="0" outline="0" fieldPosition="0">
          <references count="1">
            <reference field="4294967294" count="1" selected="0">
              <x v="0"/>
            </reference>
          </references>
        </pivotArea>
      </autoSortScope>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65">
    <i>
      <x v="62"/>
    </i>
    <i>
      <x v="52"/>
    </i>
    <i>
      <x v="26"/>
    </i>
    <i>
      <x v="59"/>
    </i>
    <i>
      <x v="28"/>
    </i>
    <i>
      <x v="58"/>
    </i>
    <i>
      <x v="7"/>
    </i>
    <i>
      <x v="8"/>
    </i>
    <i>
      <x v="2"/>
    </i>
    <i>
      <x v="42"/>
    </i>
    <i>
      <x v="19"/>
    </i>
    <i>
      <x v="10"/>
    </i>
    <i>
      <x v="49"/>
    </i>
    <i>
      <x v="43"/>
    </i>
    <i>
      <x v="45"/>
    </i>
    <i>
      <x v="11"/>
    </i>
    <i>
      <x v="39"/>
    </i>
    <i>
      <x v="41"/>
    </i>
    <i>
      <x v="50"/>
    </i>
    <i>
      <x v="60"/>
    </i>
    <i>
      <x v="54"/>
    </i>
    <i>
      <x v="17"/>
    </i>
    <i>
      <x v="15"/>
    </i>
    <i>
      <x v="5"/>
    </i>
    <i>
      <x v="6"/>
    </i>
    <i>
      <x v="35"/>
    </i>
    <i>
      <x v="46"/>
    </i>
    <i>
      <x v="12"/>
    </i>
    <i>
      <x v="36"/>
    </i>
    <i>
      <x v="1"/>
    </i>
    <i>
      <x v="23"/>
    </i>
    <i>
      <x v="37"/>
    </i>
    <i>
      <x v="4"/>
    </i>
    <i>
      <x v="9"/>
    </i>
    <i>
      <x v="44"/>
    </i>
    <i>
      <x v="29"/>
    </i>
    <i>
      <x/>
    </i>
    <i>
      <x v="3"/>
    </i>
    <i>
      <x v="56"/>
    </i>
    <i>
      <x v="40"/>
    </i>
    <i>
      <x v="30"/>
    </i>
    <i>
      <x v="18"/>
    </i>
    <i>
      <x v="63"/>
    </i>
    <i>
      <x v="51"/>
    </i>
    <i>
      <x v="38"/>
    </i>
    <i>
      <x v="48"/>
    </i>
    <i>
      <x v="27"/>
    </i>
    <i>
      <x v="34"/>
    </i>
    <i>
      <x v="61"/>
    </i>
    <i>
      <x v="20"/>
    </i>
    <i>
      <x v="14"/>
    </i>
    <i>
      <x v="31"/>
    </i>
    <i>
      <x v="21"/>
    </i>
    <i>
      <x v="53"/>
    </i>
    <i>
      <x v="16"/>
    </i>
    <i>
      <x v="57"/>
    </i>
    <i>
      <x v="25"/>
    </i>
    <i>
      <x v="24"/>
    </i>
    <i>
      <x v="33"/>
    </i>
    <i>
      <x v="32"/>
    </i>
    <i>
      <x v="47"/>
    </i>
    <i>
      <x v="55"/>
    </i>
    <i>
      <x v="13"/>
    </i>
    <i>
      <x v="22"/>
    </i>
    <i t="grand">
      <x/>
    </i>
  </rowItems>
  <colFields count="1">
    <field x="3"/>
  </colFields>
  <colItems count="3">
    <i>
      <x/>
    </i>
    <i>
      <x v="1"/>
    </i>
    <i t="grand">
      <x/>
    </i>
  </colItems>
  <pageFields count="1">
    <pageField fld="1" hier="28" name="[Table1].[Over cut-off (0.1)].[All]" cap="All"/>
  </pageFields>
  <dataFields count="1">
    <dataField name="Average of Enviroscore" fld="2" subtotal="average" baseField="0" baseItem="0"/>
  </dataFields>
  <pivotHierarchies count="4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Enviroscore"/>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3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opic_dist_per_doc_scor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FFEC3F-31E6-46D0-BA6D-314547DB2DF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Y4" firstHeaderRow="0" firstDataRow="1" firstDataCol="0"/>
  <pivotFields count="38">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5">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colItems>
  <dataFields count="25">
    <dataField name="Sum of topic_0" fld="2" baseField="0" baseItem="0"/>
    <dataField name="Sum of topic_2" fld="4" baseField="0" baseItem="0"/>
    <dataField name="Sum of topic_12" fld="14" baseField="0" baseItem="0"/>
    <dataField name="Sum of topic_15" fld="17" baseField="0" baseItem="0"/>
    <dataField name="Sum of topic_20" fld="22" baseField="0" baseItem="0"/>
    <dataField name="Sum of topic_21" fld="23" baseField="0" baseItem="0"/>
    <dataField name="Sum of topic_24" fld="26" baseField="0" baseItem="0"/>
    <dataField name="Sum of topic_23" fld="25" baseField="0" baseItem="0"/>
    <dataField name="Sum of topic_22" fld="24" baseField="0" baseItem="0"/>
    <dataField name="Sum of topic_19" fld="21" baseField="0" baseItem="0"/>
    <dataField name="Sum of topic_18" fld="20" baseField="0" baseItem="0"/>
    <dataField name="Sum of topic_17" fld="19" baseField="0" baseItem="0"/>
    <dataField name="Sum of topic_16" fld="18" baseField="0" baseItem="0"/>
    <dataField name="Sum of topic_14" fld="16" baseField="0" baseItem="0"/>
    <dataField name="Sum of topic_13" fld="15" baseField="0" baseItem="0"/>
    <dataField name="Sum of topic_10" fld="12" baseField="0" baseItem="0"/>
    <dataField name="Sum of topic_8" fld="10" baseField="0" baseItem="0"/>
    <dataField name="Sum of topic_9" fld="11" baseField="0" baseItem="0"/>
    <dataField name="Sum of topic_7" fld="9" baseField="0" baseItem="0"/>
    <dataField name="Sum of topic_6" fld="8" baseField="0" baseItem="0"/>
    <dataField name="Sum of topic_5" fld="7" baseField="0" baseItem="0"/>
    <dataField name="Sum of topic_4" fld="6" baseField="0" baseItem="0"/>
    <dataField name="Sum of topic_3" fld="5" baseField="0" baseItem="0"/>
    <dataField name="Sum of topic_1" fld="3" baseField="0" baseItem="0"/>
    <dataField name="Sum of topic_11"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F1733C-DE64-46CF-99D1-9096570F3AA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0:Q11" firstHeaderRow="0" firstDataRow="1" firstDataCol="0"/>
  <pivotFields count="38">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5">
    <i>
      <x/>
    </i>
    <i i="1">
      <x v="1"/>
    </i>
    <i i="2">
      <x v="2"/>
    </i>
    <i i="3">
      <x v="3"/>
    </i>
    <i i="4">
      <x v="4"/>
    </i>
  </colItems>
  <dataFields count="5">
    <dataField name="Sum of topic_0" fld="2" baseField="0" baseItem="0"/>
    <dataField name="Sum of topic_12" fld="14" baseField="0" baseItem="0"/>
    <dataField name="Sum of topic_15" fld="17" baseField="0" baseItem="0"/>
    <dataField name="Sum of topic_20" fld="22" baseField="0" baseItem="0"/>
    <dataField name="Sum of topic_21" fld="2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BA0D01-CA54-4300-8EAA-254BB4155D4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x="2"/>
        <item t="default"/>
      </items>
    </pivotField>
    <pivotField showAll="0"/>
    <pivotField showAll="0"/>
    <pivotField showAll="0"/>
    <pivotField showAll="0"/>
    <pivotField showAll="0"/>
    <pivotField showAll="0"/>
    <pivotField showAll="0"/>
    <pivotField axis="axisRow" dataField="1" showAll="0">
      <items count="7">
        <item x="2"/>
        <item x="0"/>
        <item x="4"/>
        <item x="1"/>
        <item x="5"/>
        <item x="3"/>
        <item t="default"/>
      </items>
    </pivotField>
  </pivotFields>
  <rowFields count="1">
    <field x="37"/>
  </rowFields>
  <rowItems count="7">
    <i>
      <x/>
    </i>
    <i>
      <x v="1"/>
    </i>
    <i>
      <x v="2"/>
    </i>
    <i>
      <x v="3"/>
    </i>
    <i>
      <x v="4"/>
    </i>
    <i>
      <x v="5"/>
    </i>
    <i t="grand">
      <x/>
    </i>
  </rowItems>
  <colFields count="1">
    <field x="29"/>
  </colFields>
  <colItems count="4">
    <i>
      <x/>
    </i>
    <i>
      <x v="1"/>
    </i>
    <i>
      <x v="2"/>
    </i>
    <i t="grand">
      <x/>
    </i>
  </colItems>
  <dataFields count="1">
    <dataField name="Count of Continent" fld="3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14C118-08C4-4DFA-8DED-51D0238E7F7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1" firstHeaderRow="1" firstDataRow="2" firstDataCol="1"/>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showAll="0"/>
    <pivotField showAll="0"/>
    <pivotField showAll="0"/>
    <pivotField showAll="0"/>
    <pivotField showAll="0"/>
    <pivotField axis="axisRow" dataField="1" showAll="0">
      <items count="7">
        <item x="2"/>
        <item x="0"/>
        <item x="4"/>
        <item x="1"/>
        <item x="5"/>
        <item x="3"/>
        <item t="default"/>
      </items>
    </pivotField>
  </pivotFields>
  <rowFields count="1">
    <field x="37"/>
  </rowFields>
  <rowItems count="7">
    <i>
      <x/>
    </i>
    <i>
      <x v="1"/>
    </i>
    <i>
      <x v="2"/>
    </i>
    <i>
      <x v="3"/>
    </i>
    <i>
      <x v="4"/>
    </i>
    <i>
      <x v="5"/>
    </i>
    <i t="grand">
      <x/>
    </i>
  </rowItems>
  <colFields count="1">
    <field x="28"/>
  </colFields>
  <colItems count="3">
    <i>
      <x/>
    </i>
    <i>
      <x v="1"/>
    </i>
    <i t="grand">
      <x/>
    </i>
  </colItems>
  <dataFields count="1">
    <dataField name="Count of Continent" fld="3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B9554-1E42-492C-8A1A-909FF342AFC3}" name="Table2" displayName="Table2" ref="A1:B4" totalsRowShown="0">
  <autoFilter ref="A1:B4" xr:uid="{D36B9554-1E42-492C-8A1A-909FF342AFC3}"/>
  <tableColumns count="2">
    <tableColumn id="1" xr3:uid="{EC20045E-B60B-40C9-8B29-A4C37F71FE5B}" name="Engagement Level"/>
    <tableColumn id="2" xr3:uid="{BF99BF0E-401E-49BE-B872-ED022B37943A}" name="No. Strategie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2FE14A-4216-46BE-94C4-23599B205407}" name="Table3" displayName="Table3" ref="A8:B11" totalsRowShown="0">
  <autoFilter ref="A8:B11" xr:uid="{E22FE14A-4216-46BE-94C4-23599B205407}"/>
  <tableColumns count="2">
    <tableColumn id="1" xr3:uid="{0948ADC5-A387-40A2-8B87-2DCCC092B5AA}" name="SI of AI and the Environment" dataDxfId="0"/>
    <tableColumn id="2" xr3:uid="{9BB12C55-C3C6-4588-8F53-02F493B2DD0C}" name="Pct of Strategi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4A77F1-F36B-40BA-AAAD-9616A91C1CDD}" name="Table1" displayName="Table1" ref="A1:AL134" totalsRowShown="0" headerRowDxfId="39" headerRowBorderDxfId="38" tableBorderDxfId="37">
  <autoFilter ref="A1:AL134" xr:uid="{574A77F1-F36B-40BA-AAAD-9616A91C1CDD}"/>
  <tableColumns count="38">
    <tableColumn id="1" xr3:uid="{3517E727-4335-49D6-A5B6-C5E513FA99C1}" name="country"/>
    <tableColumn id="2" xr3:uid="{A88F3F6A-A1D6-4892-A357-20BB5DFEC4E7}" name="filename"/>
    <tableColumn id="3" xr3:uid="{62133006-4F64-40F8-8FCE-5DF7AD901DDF}" name="topic_0" dataDxfId="36"/>
    <tableColumn id="4" xr3:uid="{6A478963-184D-4ABB-8A26-3D7E4F2BF522}" name="topic_1" dataDxfId="35"/>
    <tableColumn id="5" xr3:uid="{70B2E5E9-5EBA-4E1D-AC57-663F00E0EDEE}" name="topic_2" dataDxfId="34"/>
    <tableColumn id="6" xr3:uid="{A03807BD-E366-4343-8FA9-BD390DF6874D}" name="topic_3" dataDxfId="33"/>
    <tableColumn id="7" xr3:uid="{6D34DC68-2B55-4BFF-857C-AEC0953DDAD9}" name="topic_4" dataDxfId="32"/>
    <tableColumn id="8" xr3:uid="{9255D17E-2968-4904-8C33-090B3CFBFA76}" name="topic_5" dataDxfId="31"/>
    <tableColumn id="9" xr3:uid="{2EF5FF8B-3A8C-43F3-9C7B-F78620E7AE7A}" name="topic_6" dataDxfId="30"/>
    <tableColumn id="10" xr3:uid="{F96501C5-3BEF-4396-B135-5C9403C601F5}" name="topic_7" dataDxfId="29"/>
    <tableColumn id="11" xr3:uid="{DD67B9AB-5D0C-4F8B-A0F7-BD8A260C8290}" name="topic_8" dataDxfId="28"/>
    <tableColumn id="12" xr3:uid="{FB017514-1A17-449E-A920-A0FEC6AAA436}" name="topic_9" dataDxfId="27"/>
    <tableColumn id="13" xr3:uid="{177E11D7-19AC-4EBF-8B55-5A302429F574}" name="topic_10" dataDxfId="26"/>
    <tableColumn id="14" xr3:uid="{94A854FD-B74D-4A22-B85D-21460B8BEF47}" name="topic_11" dataDxfId="25"/>
    <tableColumn id="15" xr3:uid="{051B414C-9C12-4208-8275-C3775CB922C9}" name="topic_12" dataDxfId="24"/>
    <tableColumn id="16" xr3:uid="{787B0D22-A333-4EB4-B35D-5E1B7DA2B391}" name="topic_13" dataDxfId="23"/>
    <tableColumn id="17" xr3:uid="{B2559F75-21C7-4277-8E0B-847732B6FD58}" name="topic_14" dataDxfId="22"/>
    <tableColumn id="18" xr3:uid="{6DA8F1F9-3828-432C-915C-AF7BCED98F03}" name="topic_15" dataDxfId="21"/>
    <tableColumn id="19" xr3:uid="{82DD5DC0-D199-436E-BB57-6734521272B5}" name="topic_16" dataDxfId="20"/>
    <tableColumn id="20" xr3:uid="{B07BBFD1-2685-4951-8CE3-EF00318EFF5C}" name="topic_17" dataDxfId="19"/>
    <tableColumn id="21" xr3:uid="{4B2348B8-9741-4B34-867F-9BF050D374E3}" name="topic_18" dataDxfId="18"/>
    <tableColumn id="22" xr3:uid="{467446F9-EFAB-41B0-8AC0-00818647901B}" name="topic_19" dataDxfId="17"/>
    <tableColumn id="23" xr3:uid="{CCFE3D5C-34C8-4571-80AD-9A8F6CFBE035}" name="topic_20" dataDxfId="16"/>
    <tableColumn id="24" xr3:uid="{BA951060-01C1-4385-96FB-A46BD88583BF}" name="topic_21" dataDxfId="15"/>
    <tableColumn id="25" xr3:uid="{006F831B-FF7C-406E-94AE-CA3F5B589C89}" name="topic_22" dataDxfId="14"/>
    <tableColumn id="26" xr3:uid="{72C0F858-1D15-4E89-8C1F-6FB6256AA5EB}" name="topic_23" dataDxfId="13"/>
    <tableColumn id="27" xr3:uid="{E2147A4E-D5D4-4021-A8D8-0BD25078EA5D}" name="topic_24" dataDxfId="12"/>
    <tableColumn id="28" xr3:uid="{262AE09A-9D0B-49E0-A4C9-ACB4B8F2B36D}" name="Enviroscore" dataDxfId="11">
      <calculatedColumnFormula>SUM((Table1[[#This Row],[topic_0]]*0.25),Table1[[#This Row],[topic_12]],Table1[[#This Row],[topic_15]],(Table1[[#This Row],[topic_20]]*0.25),Table1[[#This Row],[topic_21]])</calculatedColumnFormula>
    </tableColumn>
    <tableColumn id="30" xr3:uid="{C6DF8AB9-430F-4A07-8792-875F42E88552}" name="Over cut-off (0.1)" dataDxfId="10">
      <calculatedColumnFormula>IF(Table1[[#This Row],[Enviroscore]]&gt;=0.1,TRUE,FALSE)</calculatedColumnFormula>
    </tableColumn>
    <tableColumn id="31" xr3:uid="{5915F146-BA23-402E-888B-17C9D770276B}" name="Engagement Level (Low &lt;=0.1 &lt; Medium &lt;= 0.15 &lt; High)" dataDxfId="9">
      <calculatedColumnFormula>IF(Table1[[#This Row],[Enviroscore]]&lt;0.1,"LOW",(IF(AND(Table1[[#This Row],[Enviroscore]]&gt;=0.1,Table1[[#This Row],[Enviroscore]]&lt;=0.15),"MEDIUM",(IF(Table1[[#This Row],[Enviroscore]]&gt;0.15,"HIGH",FALSE)))))</calculatedColumnFormula>
    </tableColumn>
    <tableColumn id="32" xr3:uid="{0E66EDCB-8046-443D-B3EC-98F9D429D021}" name="Medium Engagement(0.05 - 0.15)" dataDxfId="8">
      <calculatedColumnFormula>IF(AND(Table1[[#This Row],[Enviroscore]]&gt;0.05,Table1[[#This Row],[Enviroscore]]&lt;=0.15),TRUE,FALSE)</calculatedColumnFormula>
    </tableColumn>
    <tableColumn id="33" xr3:uid="{C1C427E9-26C7-405A-AA21-B29C7A71F921}" name="High Engagement (&gt;0.15)" dataDxfId="7">
      <calculatedColumnFormula>IF(Table1[[#This Row],[Enviroscore]]&gt;0.15,TRUE,FALSE)</calculatedColumnFormula>
    </tableColumn>
    <tableColumn id="29" xr3:uid="{C10B8C14-D5A3-45F4-ABD3-0470B30AFDBF}" name="Discourse Analysis Summary" dataDxfId="6"/>
    <tableColumn id="34" xr3:uid="{95F4F1E8-D9F6-470F-BFA0-3D07C697F0B5}" name="Mentions AI's environmental impact" dataDxfId="5"/>
    <tableColumn id="35" xr3:uid="{8A5DF145-90D4-4463-A7AF-8E9F3E751639}" name="AI for sustainability" dataDxfId="4"/>
    <tableColumn id="36" xr3:uid="{B5635CA9-00F7-4828-9F4A-497F9222E287}" name="Imaginary" dataDxfId="3"/>
    <tableColumn id="37" xr3:uid="{B3BA7F30-16C6-4ADA-B1D9-0618B6EC03D5}" name="Imaginary Group" dataDxfId="2"/>
    <tableColumn id="38" xr3:uid="{949878ED-0985-42F8-ABB3-6D78E0F7D3F0}" name="Continent"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5B927-4321-4E25-9376-478CB8A46EE2}">
  <dimension ref="A1:D69"/>
  <sheetViews>
    <sheetView topLeftCell="A7" workbookViewId="0">
      <selection activeCell="A56" sqref="A56:A68"/>
    </sheetView>
  </sheetViews>
  <sheetFormatPr defaultRowHeight="14.5" x14ac:dyDescent="0.35"/>
  <cols>
    <col min="1" max="1" width="20.08984375" bestFit="1" customWidth="1"/>
    <col min="2" max="2" width="15.26953125" bestFit="1" customWidth="1"/>
    <col min="3" max="4" width="11.81640625" bestFit="1" customWidth="1"/>
  </cols>
  <sheetData>
    <row r="1" spans="1:4" x14ac:dyDescent="0.35">
      <c r="A1" s="3" t="s">
        <v>225</v>
      </c>
      <c r="B1" t="s" vm="1">
        <v>329</v>
      </c>
    </row>
    <row r="3" spans="1:4" x14ac:dyDescent="0.35">
      <c r="A3" s="3" t="s">
        <v>228</v>
      </c>
      <c r="B3" s="3" t="s">
        <v>313</v>
      </c>
    </row>
    <row r="4" spans="1:4" x14ac:dyDescent="0.35">
      <c r="A4" s="3" t="s">
        <v>223</v>
      </c>
      <c r="B4" t="s">
        <v>314</v>
      </c>
      <c r="C4" t="s">
        <v>315</v>
      </c>
      <c r="D4" t="s">
        <v>224</v>
      </c>
    </row>
    <row r="5" spans="1:4" x14ac:dyDescent="0.35">
      <c r="A5" s="4" t="s">
        <v>93</v>
      </c>
      <c r="C5">
        <v>0.60333743650699034</v>
      </c>
      <c r="D5">
        <v>0.60333743650699034</v>
      </c>
    </row>
    <row r="6" spans="1:4" x14ac:dyDescent="0.35">
      <c r="A6" s="4" t="s">
        <v>155</v>
      </c>
      <c r="B6">
        <v>1.9956154210376553E-4</v>
      </c>
      <c r="C6">
        <v>0.70456238020649187</v>
      </c>
      <c r="D6">
        <v>0.52847167554039487</v>
      </c>
    </row>
    <row r="7" spans="1:4" x14ac:dyDescent="0.35">
      <c r="A7" s="4" t="s">
        <v>44</v>
      </c>
      <c r="C7">
        <v>0.37968589497108951</v>
      </c>
      <c r="D7">
        <v>0.37968589497108951</v>
      </c>
    </row>
    <row r="8" spans="1:4" x14ac:dyDescent="0.35">
      <c r="A8" s="4" t="s">
        <v>76</v>
      </c>
      <c r="B8">
        <v>4.4824324853834689E-2</v>
      </c>
      <c r="C8">
        <v>0.49011257504271272</v>
      </c>
      <c r="D8">
        <v>0.32312948122188345</v>
      </c>
    </row>
    <row r="9" spans="1:4" x14ac:dyDescent="0.35">
      <c r="A9" s="4" t="s">
        <v>49</v>
      </c>
      <c r="C9">
        <v>0.26475456477237458</v>
      </c>
      <c r="D9">
        <v>0.26475456477237458</v>
      </c>
    </row>
    <row r="10" spans="1:4" x14ac:dyDescent="0.35">
      <c r="A10" s="4" t="s">
        <v>198</v>
      </c>
      <c r="C10">
        <v>0.26227282637955796</v>
      </c>
      <c r="D10">
        <v>0.26227282637955796</v>
      </c>
    </row>
    <row r="11" spans="1:4" x14ac:dyDescent="0.35">
      <c r="A11" s="4" t="s">
        <v>167</v>
      </c>
      <c r="C11">
        <v>0.24976636191149737</v>
      </c>
      <c r="D11">
        <v>0.24976636191149737</v>
      </c>
    </row>
    <row r="12" spans="1:4" x14ac:dyDescent="0.35">
      <c r="A12" s="4" t="s">
        <v>69</v>
      </c>
      <c r="C12">
        <v>0.22937587832825554</v>
      </c>
      <c r="D12">
        <v>0.22937587832825554</v>
      </c>
    </row>
    <row r="13" spans="1:4" x14ac:dyDescent="0.35">
      <c r="A13" s="4" t="s">
        <v>193</v>
      </c>
      <c r="B13">
        <v>1.154959223640617E-3</v>
      </c>
      <c r="C13">
        <v>0.26396203248225447</v>
      </c>
      <c r="D13">
        <v>0.19826026416760101</v>
      </c>
    </row>
    <row r="14" spans="1:4" x14ac:dyDescent="0.35">
      <c r="A14" s="4" t="s">
        <v>62</v>
      </c>
      <c r="C14">
        <v>0.1947689538310442</v>
      </c>
      <c r="D14">
        <v>0.1947689538310442</v>
      </c>
    </row>
    <row r="15" spans="1:4" x14ac:dyDescent="0.35">
      <c r="A15" s="4" t="s">
        <v>169</v>
      </c>
      <c r="B15">
        <v>1.7414469621144235E-3</v>
      </c>
      <c r="C15">
        <v>0.22244301854334481</v>
      </c>
      <c r="D15">
        <v>0.17830270422709874</v>
      </c>
    </row>
    <row r="16" spans="1:4" x14ac:dyDescent="0.35">
      <c r="A16" s="4" t="s">
        <v>104</v>
      </c>
      <c r="B16">
        <v>0.13438307403112049</v>
      </c>
      <c r="C16">
        <v>0.26352519911915812</v>
      </c>
      <c r="D16">
        <v>0.17743044906046634</v>
      </c>
    </row>
    <row r="17" spans="1:4" x14ac:dyDescent="0.35">
      <c r="A17" s="4" t="s">
        <v>47</v>
      </c>
      <c r="C17">
        <v>0.16984470151191999</v>
      </c>
      <c r="D17">
        <v>0.16984470151191999</v>
      </c>
    </row>
    <row r="18" spans="1:4" x14ac:dyDescent="0.35">
      <c r="A18" s="4" t="s">
        <v>108</v>
      </c>
      <c r="B18">
        <v>0.10732522951093415</v>
      </c>
      <c r="C18">
        <v>0.18952322355471551</v>
      </c>
      <c r="D18">
        <v>0.14842422653282483</v>
      </c>
    </row>
    <row r="19" spans="1:4" x14ac:dyDescent="0.35">
      <c r="A19" s="4" t="s">
        <v>88</v>
      </c>
      <c r="B19">
        <v>0.14640060910483044</v>
      </c>
      <c r="D19">
        <v>0.14640060910483044</v>
      </c>
    </row>
    <row r="20" spans="1:4" x14ac:dyDescent="0.35">
      <c r="A20" s="4" t="s">
        <v>113</v>
      </c>
      <c r="B20">
        <v>1.3231592602096498E-3</v>
      </c>
      <c r="C20">
        <v>0.29011635265169394</v>
      </c>
      <c r="D20">
        <v>0.1457197559559518</v>
      </c>
    </row>
    <row r="21" spans="1:4" x14ac:dyDescent="0.35">
      <c r="A21" s="4" t="s">
        <v>100</v>
      </c>
      <c r="B21">
        <v>0.13651158800348639</v>
      </c>
      <c r="D21">
        <v>0.13651158800348639</v>
      </c>
    </row>
    <row r="22" spans="1:4" x14ac:dyDescent="0.35">
      <c r="A22" s="4" t="s">
        <v>125</v>
      </c>
      <c r="B22">
        <v>0.13651158800348639</v>
      </c>
      <c r="D22">
        <v>0.13651158800348639</v>
      </c>
    </row>
    <row r="23" spans="1:4" x14ac:dyDescent="0.35">
      <c r="A23" s="4" t="s">
        <v>135</v>
      </c>
      <c r="B23">
        <v>9.5684070759716633E-2</v>
      </c>
      <c r="D23">
        <v>9.5684070759716633E-2</v>
      </c>
    </row>
    <row r="24" spans="1:4" x14ac:dyDescent="0.35">
      <c r="A24" s="4" t="s">
        <v>175</v>
      </c>
      <c r="B24">
        <v>1.4022963844032196E-2</v>
      </c>
      <c r="C24">
        <v>0.52848504684152431</v>
      </c>
      <c r="D24">
        <v>8.751754712938821E-2</v>
      </c>
    </row>
    <row r="25" spans="1:4" x14ac:dyDescent="0.35">
      <c r="A25" s="4" t="s">
        <v>29</v>
      </c>
      <c r="B25">
        <v>8.7373537899111398E-2</v>
      </c>
      <c r="D25">
        <v>8.7373537899111398E-2</v>
      </c>
    </row>
    <row r="26" spans="1:4" x14ac:dyDescent="0.35">
      <c r="A26" s="4" t="s">
        <v>148</v>
      </c>
      <c r="B26">
        <v>8.5526827385668483E-2</v>
      </c>
      <c r="D26">
        <v>8.5526827385668483E-2</v>
      </c>
    </row>
    <row r="27" spans="1:4" x14ac:dyDescent="0.35">
      <c r="A27" s="4" t="s">
        <v>144</v>
      </c>
      <c r="B27">
        <v>7.6724044899492583E-2</v>
      </c>
      <c r="D27">
        <v>7.6724044899492583E-2</v>
      </c>
    </row>
    <row r="28" spans="1:4" x14ac:dyDescent="0.35">
      <c r="A28" s="4" t="s">
        <v>132</v>
      </c>
      <c r="B28">
        <v>7.5674385058391649E-2</v>
      </c>
      <c r="D28">
        <v>7.5674385058391649E-2</v>
      </c>
    </row>
    <row r="29" spans="1:4" x14ac:dyDescent="0.35">
      <c r="A29" s="4" t="s">
        <v>218</v>
      </c>
      <c r="B29">
        <v>7.4815631125602536E-2</v>
      </c>
      <c r="D29">
        <v>7.4815631125602536E-2</v>
      </c>
    </row>
    <row r="30" spans="1:4" x14ac:dyDescent="0.35">
      <c r="A30" s="4" t="s">
        <v>51</v>
      </c>
      <c r="B30">
        <v>7.4345415918287472E-2</v>
      </c>
      <c r="D30">
        <v>7.4345415918287472E-2</v>
      </c>
    </row>
    <row r="31" spans="1:4" x14ac:dyDescent="0.35">
      <c r="A31" s="4" t="s">
        <v>85</v>
      </c>
      <c r="B31">
        <v>7.0775397326087841E-2</v>
      </c>
      <c r="D31">
        <v>7.0775397326087841E-2</v>
      </c>
    </row>
    <row r="32" spans="1:4" x14ac:dyDescent="0.35">
      <c r="A32" s="4" t="s">
        <v>140</v>
      </c>
      <c r="B32">
        <v>6.9958934258465888E-2</v>
      </c>
      <c r="D32">
        <v>6.9958934258465888E-2</v>
      </c>
    </row>
    <row r="33" spans="1:4" x14ac:dyDescent="0.35">
      <c r="A33" s="4" t="s">
        <v>122</v>
      </c>
      <c r="B33">
        <v>6.695371986529608E-2</v>
      </c>
      <c r="D33">
        <v>6.695371986529608E-2</v>
      </c>
    </row>
    <row r="34" spans="1:4" x14ac:dyDescent="0.35">
      <c r="A34" s="4" t="s">
        <v>183</v>
      </c>
      <c r="B34">
        <v>6.6429386142544899E-2</v>
      </c>
      <c r="D34">
        <v>6.6429386142544899E-2</v>
      </c>
    </row>
    <row r="35" spans="1:4" x14ac:dyDescent="0.35">
      <c r="A35" s="4" t="s">
        <v>97</v>
      </c>
      <c r="B35">
        <v>6.5967195109351451E-2</v>
      </c>
      <c r="D35">
        <v>6.5967195109351451E-2</v>
      </c>
    </row>
    <row r="36" spans="1:4" x14ac:dyDescent="0.35">
      <c r="A36" s="4" t="s">
        <v>207</v>
      </c>
      <c r="B36">
        <v>5.9914871412502187E-2</v>
      </c>
      <c r="D36">
        <v>5.9914871412502187E-2</v>
      </c>
    </row>
    <row r="37" spans="1:4" x14ac:dyDescent="0.35">
      <c r="A37" s="4" t="s">
        <v>116</v>
      </c>
      <c r="B37">
        <v>5.8095562517564758E-2</v>
      </c>
      <c r="D37">
        <v>5.8095562517564758E-2</v>
      </c>
    </row>
    <row r="38" spans="1:4" x14ac:dyDescent="0.35">
      <c r="A38" s="4" t="s">
        <v>211</v>
      </c>
      <c r="B38">
        <v>5.2511674041246202E-2</v>
      </c>
      <c r="D38">
        <v>5.2511674041246202E-2</v>
      </c>
    </row>
    <row r="39" spans="1:4" x14ac:dyDescent="0.35">
      <c r="A39" s="4" t="s">
        <v>137</v>
      </c>
      <c r="B39">
        <v>5.1497366499688724E-2</v>
      </c>
      <c r="D39">
        <v>5.1497366499688724E-2</v>
      </c>
    </row>
    <row r="40" spans="1:4" x14ac:dyDescent="0.35">
      <c r="A40" s="4" t="s">
        <v>71</v>
      </c>
      <c r="B40">
        <v>8.7947281960320343E-3</v>
      </c>
      <c r="C40">
        <v>0.15976531143087414</v>
      </c>
      <c r="D40">
        <v>4.653737400474256E-2</v>
      </c>
    </row>
    <row r="41" spans="1:4" x14ac:dyDescent="0.35">
      <c r="A41" s="4" t="s">
        <v>40</v>
      </c>
      <c r="B41">
        <v>4.5598379080729494E-2</v>
      </c>
      <c r="D41">
        <v>4.5598379080729494E-2</v>
      </c>
    </row>
    <row r="42" spans="1:4" x14ac:dyDescent="0.35">
      <c r="A42" s="4" t="s">
        <v>111</v>
      </c>
      <c r="B42">
        <v>4.5560341797681765E-2</v>
      </c>
      <c r="D42">
        <v>4.5560341797681765E-2</v>
      </c>
    </row>
    <row r="43" spans="1:4" x14ac:dyDescent="0.35">
      <c r="A43" s="4" t="s">
        <v>102</v>
      </c>
      <c r="B43">
        <v>4.4715330550388899E-2</v>
      </c>
      <c r="D43">
        <v>4.4715330550388899E-2</v>
      </c>
    </row>
    <row r="44" spans="1:4" x14ac:dyDescent="0.35">
      <c r="A44" s="4" t="s">
        <v>202</v>
      </c>
      <c r="B44">
        <v>3.0128009946868889E-4</v>
      </c>
      <c r="C44">
        <v>0.15845633358458144</v>
      </c>
      <c r="D44">
        <v>3.9840043470746878E-2</v>
      </c>
    </row>
    <row r="45" spans="1:4" x14ac:dyDescent="0.35">
      <c r="A45" s="4" t="s">
        <v>209</v>
      </c>
      <c r="B45">
        <v>3.8101798800198594E-2</v>
      </c>
      <c r="D45">
        <v>3.8101798800198594E-2</v>
      </c>
    </row>
    <row r="46" spans="1:4" x14ac:dyDescent="0.35">
      <c r="A46" s="4" t="s">
        <v>58</v>
      </c>
      <c r="B46">
        <v>3.2225277267646867E-2</v>
      </c>
      <c r="D46">
        <v>3.2225277267646867E-2</v>
      </c>
    </row>
    <row r="47" spans="1:4" x14ac:dyDescent="0.35">
      <c r="A47" s="4" t="s">
        <v>146</v>
      </c>
      <c r="B47">
        <v>2.2544221868884051E-2</v>
      </c>
      <c r="D47">
        <v>2.2544221868884051E-2</v>
      </c>
    </row>
    <row r="48" spans="1:4" x14ac:dyDescent="0.35">
      <c r="A48" s="4" t="s">
        <v>189</v>
      </c>
      <c r="B48">
        <v>2.1868434496127517E-2</v>
      </c>
      <c r="D48">
        <v>2.1868434496127517E-2</v>
      </c>
    </row>
    <row r="49" spans="1:4" x14ac:dyDescent="0.35">
      <c r="A49" s="4" t="s">
        <v>165</v>
      </c>
      <c r="B49">
        <v>1.9469253136776388E-2</v>
      </c>
      <c r="D49">
        <v>1.9469253136776388E-2</v>
      </c>
    </row>
    <row r="50" spans="1:4" x14ac:dyDescent="0.35">
      <c r="A50" s="4" t="s">
        <v>65</v>
      </c>
      <c r="B50">
        <v>1.8340816542604443E-2</v>
      </c>
      <c r="D50">
        <v>1.8340816542604443E-2</v>
      </c>
    </row>
    <row r="51" spans="1:4" x14ac:dyDescent="0.35">
      <c r="A51" s="4" t="s">
        <v>119</v>
      </c>
      <c r="B51">
        <v>1.6578967939949507E-2</v>
      </c>
      <c r="D51">
        <v>1.6578967939949507E-2</v>
      </c>
    </row>
    <row r="52" spans="1:4" x14ac:dyDescent="0.35">
      <c r="A52" s="4" t="s">
        <v>95</v>
      </c>
      <c r="B52">
        <v>1.492080406660534E-2</v>
      </c>
      <c r="D52">
        <v>1.492080406660534E-2</v>
      </c>
    </row>
    <row r="53" spans="1:4" x14ac:dyDescent="0.35">
      <c r="A53" s="4" t="s">
        <v>90</v>
      </c>
      <c r="B53">
        <v>1.1982967655285391E-2</v>
      </c>
      <c r="D53">
        <v>1.1982967655285391E-2</v>
      </c>
    </row>
    <row r="54" spans="1:4" x14ac:dyDescent="0.35">
      <c r="A54" s="4" t="s">
        <v>215</v>
      </c>
      <c r="B54">
        <v>1.1764946096946005E-2</v>
      </c>
      <c r="D54">
        <v>1.1764946096946005E-2</v>
      </c>
    </row>
    <row r="55" spans="1:4" x14ac:dyDescent="0.35">
      <c r="A55" s="4" t="s">
        <v>142</v>
      </c>
      <c r="B55">
        <v>1.0842694383427443E-2</v>
      </c>
      <c r="D55">
        <v>1.0842694383427443E-2</v>
      </c>
    </row>
    <row r="56" spans="1:4" x14ac:dyDescent="0.35">
      <c r="A56" s="4" t="s">
        <v>31</v>
      </c>
      <c r="B56">
        <v>9.6576107916916953E-3</v>
      </c>
      <c r="D56">
        <v>9.6576107916916953E-3</v>
      </c>
    </row>
    <row r="57" spans="1:4" x14ac:dyDescent="0.35">
      <c r="A57" s="4" t="s">
        <v>37</v>
      </c>
      <c r="B57">
        <v>8.0292010281368675E-3</v>
      </c>
      <c r="D57">
        <v>8.0292010281368675E-3</v>
      </c>
    </row>
    <row r="58" spans="1:4" x14ac:dyDescent="0.35">
      <c r="A58" s="4" t="s">
        <v>53</v>
      </c>
      <c r="B58">
        <v>7.5719183278124573E-3</v>
      </c>
      <c r="D58">
        <v>7.5719183278124573E-3</v>
      </c>
    </row>
    <row r="59" spans="1:4" x14ac:dyDescent="0.35">
      <c r="A59" s="4" t="s">
        <v>185</v>
      </c>
      <c r="B59">
        <v>5.4093122158747065E-3</v>
      </c>
      <c r="D59">
        <v>5.4093122158747065E-3</v>
      </c>
    </row>
    <row r="60" spans="1:4" x14ac:dyDescent="0.35">
      <c r="A60" s="4" t="s">
        <v>220</v>
      </c>
      <c r="B60">
        <v>3.1710706971352911E-3</v>
      </c>
      <c r="D60">
        <v>3.1710706971352911E-3</v>
      </c>
    </row>
    <row r="61" spans="1:4" x14ac:dyDescent="0.35">
      <c r="A61" s="4" t="s">
        <v>200</v>
      </c>
      <c r="B61">
        <v>1.6649296429704914E-3</v>
      </c>
      <c r="D61">
        <v>1.6649296429704914E-3</v>
      </c>
    </row>
    <row r="62" spans="1:4" x14ac:dyDescent="0.35">
      <c r="A62" s="4" t="s">
        <v>160</v>
      </c>
      <c r="B62">
        <v>1.4007239443287747E-3</v>
      </c>
      <c r="D62">
        <v>1.4007239443287747E-3</v>
      </c>
    </row>
    <row r="63" spans="1:4" x14ac:dyDescent="0.35">
      <c r="A63" s="4" t="s">
        <v>127</v>
      </c>
      <c r="B63">
        <v>9.9251438120973035E-4</v>
      </c>
      <c r="D63">
        <v>9.9251438120973035E-4</v>
      </c>
    </row>
    <row r="64" spans="1:4" x14ac:dyDescent="0.35">
      <c r="A64" s="4" t="s">
        <v>27</v>
      </c>
      <c r="B64">
        <v>7.7358696398732718E-4</v>
      </c>
      <c r="D64">
        <v>7.7358696398732718E-4</v>
      </c>
    </row>
    <row r="65" spans="1:4" x14ac:dyDescent="0.35">
      <c r="A65" s="4" t="s">
        <v>191</v>
      </c>
      <c r="B65">
        <v>2.7470907480164897E-4</v>
      </c>
      <c r="D65">
        <v>2.7470907480164897E-4</v>
      </c>
    </row>
    <row r="66" spans="1:4" x14ac:dyDescent="0.35">
      <c r="A66" s="4" t="s">
        <v>42</v>
      </c>
      <c r="B66">
        <v>2.1899488456256217E-4</v>
      </c>
      <c r="D66">
        <v>2.1899488456256217E-4</v>
      </c>
    </row>
    <row r="67" spans="1:4" x14ac:dyDescent="0.35">
      <c r="A67" s="4" t="s">
        <v>67</v>
      </c>
      <c r="B67">
        <v>9.1632869953173213E-5</v>
      </c>
      <c r="D67">
        <v>9.1632869953173213E-5</v>
      </c>
    </row>
    <row r="68" spans="1:4" x14ac:dyDescent="0.35">
      <c r="A68" s="4" t="s">
        <v>34</v>
      </c>
      <c r="B68">
        <v>6.1050401654938469E-5</v>
      </c>
      <c r="D68">
        <v>6.1050401654938469E-5</v>
      </c>
    </row>
    <row r="69" spans="1:4" x14ac:dyDescent="0.35">
      <c r="A69" s="4" t="s">
        <v>224</v>
      </c>
      <c r="B69">
        <v>3.6010049922930533E-2</v>
      </c>
      <c r="C69">
        <v>0.34722713295647073</v>
      </c>
      <c r="D69">
        <v>0.10854937002849253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4F892-9F3C-41E0-B9E8-2BCF9A0A78BE}">
  <dimension ref="A3:AA11"/>
  <sheetViews>
    <sheetView topLeftCell="I1" workbookViewId="0">
      <selection activeCell="L14" sqref="L14"/>
    </sheetView>
  </sheetViews>
  <sheetFormatPr defaultRowHeight="14.5" x14ac:dyDescent="0.35"/>
  <cols>
    <col min="1" max="2" width="13.36328125" bestFit="1" customWidth="1"/>
    <col min="3" max="12" width="14.36328125" bestFit="1" customWidth="1"/>
    <col min="13" max="13" width="13.36328125" bestFit="1" customWidth="1"/>
    <col min="14" max="17" width="14.36328125" bestFit="1" customWidth="1"/>
    <col min="18" max="24" width="13.36328125" bestFit="1" customWidth="1"/>
    <col min="25" max="25" width="14.36328125" bestFit="1" customWidth="1"/>
  </cols>
  <sheetData>
    <row r="3" spans="1:27" x14ac:dyDescent="0.35">
      <c r="A3" t="s">
        <v>283</v>
      </c>
      <c r="B3" t="s">
        <v>285</v>
      </c>
      <c r="C3" t="s">
        <v>292</v>
      </c>
      <c r="D3" t="s">
        <v>293</v>
      </c>
      <c r="E3" t="s">
        <v>294</v>
      </c>
      <c r="F3" t="s">
        <v>295</v>
      </c>
      <c r="G3" t="s">
        <v>296</v>
      </c>
      <c r="H3" t="s">
        <v>297</v>
      </c>
      <c r="I3" t="s">
        <v>298</v>
      </c>
      <c r="J3" t="s">
        <v>299</v>
      </c>
      <c r="K3" t="s">
        <v>300</v>
      </c>
      <c r="L3" t="s">
        <v>301</v>
      </c>
      <c r="M3" t="s">
        <v>302</v>
      </c>
      <c r="N3" t="s">
        <v>304</v>
      </c>
      <c r="O3" t="s">
        <v>305</v>
      </c>
      <c r="P3" t="s">
        <v>306</v>
      </c>
      <c r="Q3" t="s">
        <v>291</v>
      </c>
      <c r="R3" t="s">
        <v>307</v>
      </c>
      <c r="S3" t="s">
        <v>290</v>
      </c>
      <c r="T3" t="s">
        <v>289</v>
      </c>
      <c r="U3" t="s">
        <v>288</v>
      </c>
      <c r="V3" t="s">
        <v>287</v>
      </c>
      <c r="W3" t="s">
        <v>286</v>
      </c>
      <c r="X3" t="s">
        <v>284</v>
      </c>
      <c r="Y3" t="s">
        <v>303</v>
      </c>
      <c r="Z3" t="s">
        <v>308</v>
      </c>
      <c r="AA3" t="s">
        <v>309</v>
      </c>
    </row>
    <row r="4" spans="1:27" x14ac:dyDescent="0.35">
      <c r="A4">
        <v>9.9333352027676938</v>
      </c>
      <c r="B4">
        <v>5.8199074990591271</v>
      </c>
      <c r="C4">
        <v>5.3355092485599016</v>
      </c>
      <c r="D4">
        <v>5.9018593527980549E-2</v>
      </c>
      <c r="E4">
        <v>3.0457916178617097</v>
      </c>
      <c r="F4">
        <v>5.7977566665442737</v>
      </c>
      <c r="G4">
        <v>1.0897379419317303</v>
      </c>
      <c r="H4">
        <v>14.966375244348455</v>
      </c>
      <c r="I4">
        <v>0.90895747476855604</v>
      </c>
      <c r="J4">
        <v>4.4383071584795744</v>
      </c>
      <c r="K4">
        <v>3.8689302947020678</v>
      </c>
      <c r="L4">
        <v>2.5316895498431791</v>
      </c>
      <c r="M4">
        <v>1.1398166503171865</v>
      </c>
      <c r="N4">
        <v>3.405756561094563</v>
      </c>
      <c r="O4">
        <v>3.0493686486323668</v>
      </c>
      <c r="P4">
        <v>3.8628827023375152</v>
      </c>
      <c r="Q4">
        <v>3.3359370371879322</v>
      </c>
      <c r="R4">
        <v>20.701310196569921</v>
      </c>
      <c r="S4">
        <v>5.235018091360871</v>
      </c>
      <c r="T4">
        <v>4.4360507994908858</v>
      </c>
      <c r="U4">
        <v>8.3349981557457795</v>
      </c>
      <c r="V4">
        <v>5.1765569142801269</v>
      </c>
      <c r="W4">
        <v>3.7027316316188035</v>
      </c>
      <c r="X4">
        <v>8.3998234803818832</v>
      </c>
      <c r="Y4">
        <v>4.4244323838856872</v>
      </c>
      <c r="Z4">
        <f>SUM(A4:Y4)</f>
        <v>132.99999974529777</v>
      </c>
      <c r="AA4">
        <f>AVERAGE(A4:Y4)</f>
        <v>5.3199999898119108</v>
      </c>
    </row>
    <row r="8" spans="1:27" x14ac:dyDescent="0.35">
      <c r="X8" t="s">
        <v>310</v>
      </c>
      <c r="Y8">
        <f>100-Y9</f>
        <v>18.173993515451969</v>
      </c>
    </row>
    <row r="9" spans="1:27" x14ac:dyDescent="0.35">
      <c r="X9" t="s">
        <v>311</v>
      </c>
      <c r="Y9">
        <f>((Z4-S11)/Z4)*100</f>
        <v>81.826006484548031</v>
      </c>
    </row>
    <row r="10" spans="1:27" x14ac:dyDescent="0.35">
      <c r="M10" t="s">
        <v>283</v>
      </c>
      <c r="N10" t="s">
        <v>292</v>
      </c>
      <c r="O10" t="s">
        <v>293</v>
      </c>
      <c r="P10" t="s">
        <v>294</v>
      </c>
      <c r="Q10" t="s">
        <v>295</v>
      </c>
      <c r="S10" t="s">
        <v>308</v>
      </c>
      <c r="T10" t="s">
        <v>309</v>
      </c>
    </row>
    <row r="11" spans="1:27" x14ac:dyDescent="0.35">
      <c r="M11">
        <v>9.9333352027676938</v>
      </c>
      <c r="N11">
        <v>5.3355092485599016</v>
      </c>
      <c r="O11">
        <v>5.9018593527980549E-2</v>
      </c>
      <c r="P11">
        <v>3.0457916178617097</v>
      </c>
      <c r="Q11">
        <v>5.7977566665442737</v>
      </c>
      <c r="S11">
        <f>SUM(M11:R11)</f>
        <v>24.171411329261559</v>
      </c>
      <c r="T11">
        <f>AVERAGE(M11:R11)</f>
        <v>4.8342822658523117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FBAA3-76FC-4202-8380-2870CF849363}">
  <dimension ref="A3:E11"/>
  <sheetViews>
    <sheetView workbookViewId="0">
      <selection activeCell="C5" sqref="C5:C10"/>
    </sheetView>
  </sheetViews>
  <sheetFormatPr defaultRowHeight="14.5" x14ac:dyDescent="0.35"/>
  <cols>
    <col min="1" max="1" width="17.08984375" bestFit="1" customWidth="1"/>
    <col min="2" max="2" width="15.26953125" bestFit="1" customWidth="1"/>
    <col min="3" max="3" width="4.81640625" bestFit="1" customWidth="1"/>
    <col min="4" max="4" width="8.36328125" bestFit="1" customWidth="1"/>
    <col min="5" max="5" width="10.7265625" bestFit="1" customWidth="1"/>
  </cols>
  <sheetData>
    <row r="3" spans="1:5" x14ac:dyDescent="0.35">
      <c r="A3" s="3" t="s">
        <v>340</v>
      </c>
      <c r="B3" s="3" t="s">
        <v>313</v>
      </c>
    </row>
    <row r="4" spans="1:5" x14ac:dyDescent="0.35">
      <c r="A4" s="3" t="s">
        <v>223</v>
      </c>
      <c r="B4" t="s">
        <v>337</v>
      </c>
      <c r="C4" t="s">
        <v>338</v>
      </c>
      <c r="D4" t="s">
        <v>339</v>
      </c>
      <c r="E4" t="s">
        <v>224</v>
      </c>
    </row>
    <row r="5" spans="1:5" x14ac:dyDescent="0.35">
      <c r="A5" s="4" t="s">
        <v>333</v>
      </c>
      <c r="C5">
        <v>5</v>
      </c>
      <c r="D5">
        <v>1</v>
      </c>
      <c r="E5">
        <v>6</v>
      </c>
    </row>
    <row r="6" spans="1:5" x14ac:dyDescent="0.35">
      <c r="A6" s="4" t="s">
        <v>331</v>
      </c>
      <c r="B6">
        <v>4</v>
      </c>
      <c r="C6">
        <v>19</v>
      </c>
      <c r="E6">
        <v>23</v>
      </c>
    </row>
    <row r="7" spans="1:5" x14ac:dyDescent="0.35">
      <c r="A7" s="4" t="s">
        <v>336</v>
      </c>
      <c r="B7">
        <v>3</v>
      </c>
      <c r="C7">
        <v>1</v>
      </c>
      <c r="D7">
        <v>1</v>
      </c>
      <c r="E7">
        <v>5</v>
      </c>
    </row>
    <row r="8" spans="1:5" x14ac:dyDescent="0.35">
      <c r="A8" s="4" t="s">
        <v>332</v>
      </c>
      <c r="B8">
        <v>18</v>
      </c>
      <c r="C8">
        <v>50</v>
      </c>
      <c r="D8">
        <v>9</v>
      </c>
      <c r="E8">
        <v>77</v>
      </c>
    </row>
    <row r="9" spans="1:5" x14ac:dyDescent="0.35">
      <c r="A9" s="4" t="s">
        <v>335</v>
      </c>
      <c r="B9">
        <v>2</v>
      </c>
      <c r="C9">
        <v>6</v>
      </c>
      <c r="E9">
        <v>8</v>
      </c>
    </row>
    <row r="10" spans="1:5" x14ac:dyDescent="0.35">
      <c r="A10" s="4" t="s">
        <v>334</v>
      </c>
      <c r="B10">
        <v>4</v>
      </c>
      <c r="C10">
        <v>6</v>
      </c>
      <c r="D10">
        <v>4</v>
      </c>
      <c r="E10">
        <v>14</v>
      </c>
    </row>
    <row r="11" spans="1:5" x14ac:dyDescent="0.35">
      <c r="A11" s="4" t="s">
        <v>224</v>
      </c>
      <c r="B11">
        <v>31</v>
      </c>
      <c r="C11">
        <v>87</v>
      </c>
      <c r="D11">
        <v>15</v>
      </c>
      <c r="E11">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EB8A6-8856-4534-932B-B11BD1D754B7}">
  <dimension ref="A1:B11"/>
  <sheetViews>
    <sheetView topLeftCell="A9" workbookViewId="0">
      <selection activeCell="H20" sqref="H20"/>
    </sheetView>
  </sheetViews>
  <sheetFormatPr defaultRowHeight="14.5" x14ac:dyDescent="0.35"/>
  <cols>
    <col min="1" max="1" width="26.81640625" customWidth="1"/>
    <col min="2" max="2" width="16.36328125" customWidth="1"/>
  </cols>
  <sheetData>
    <row r="1" spans="1:2" x14ac:dyDescent="0.35">
      <c r="A1" t="s">
        <v>347</v>
      </c>
      <c r="B1" t="s">
        <v>348</v>
      </c>
    </row>
    <row r="2" spans="1:2" x14ac:dyDescent="0.35">
      <c r="A2" t="s">
        <v>344</v>
      </c>
      <c r="B2">
        <f>COUNTIF(Table1[Engagement Level (Low &lt;=0.1 &lt; Medium &lt;= 0.15 &lt; High)],"LOW")</f>
        <v>87</v>
      </c>
    </row>
    <row r="3" spans="1:2" x14ac:dyDescent="0.35">
      <c r="A3" t="s">
        <v>345</v>
      </c>
      <c r="B3">
        <f>COUNTIF(Table1[Engagement Level (Low &lt;=0.1 &lt; Medium &lt;= 0.15 &lt; High)],"MEDIUM")</f>
        <v>15</v>
      </c>
    </row>
    <row r="4" spans="1:2" x14ac:dyDescent="0.35">
      <c r="A4" t="s">
        <v>346</v>
      </c>
      <c r="B4">
        <f>COUNTIF(Table1[Engagement Level (Low &lt;=0.1 &lt; Medium &lt;= 0.15 &lt; High)],"HIGH")</f>
        <v>31</v>
      </c>
    </row>
    <row r="6" spans="1:2" x14ac:dyDescent="0.35">
      <c r="A6" t="s">
        <v>350</v>
      </c>
    </row>
    <row r="8" spans="1:2" x14ac:dyDescent="0.35">
      <c r="A8" t="s">
        <v>352</v>
      </c>
      <c r="B8" t="s">
        <v>351</v>
      </c>
    </row>
    <row r="9" spans="1:2" x14ac:dyDescent="0.35">
      <c r="A9" s="6" t="s">
        <v>353</v>
      </c>
      <c r="B9">
        <v>12.2</v>
      </c>
    </row>
    <row r="10" spans="1:2" x14ac:dyDescent="0.35">
      <c r="A10" s="6" t="s">
        <v>354</v>
      </c>
      <c r="B10">
        <v>10.7</v>
      </c>
    </row>
    <row r="11" spans="1:2" x14ac:dyDescent="0.35">
      <c r="A11" s="6" t="s">
        <v>355</v>
      </c>
      <c r="B11">
        <v>77.099999999999994</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4DB70-EEE5-4FB5-8E7A-96245980F2DA}">
  <dimension ref="A3:I11"/>
  <sheetViews>
    <sheetView workbookViewId="0">
      <selection activeCell="I4" sqref="I4"/>
    </sheetView>
  </sheetViews>
  <sheetFormatPr defaultRowHeight="14.5" x14ac:dyDescent="0.35"/>
  <cols>
    <col min="1" max="1" width="17.08984375" bestFit="1" customWidth="1"/>
    <col min="2" max="2" width="15.26953125" bestFit="1" customWidth="1"/>
    <col min="3" max="3" width="5.1796875" bestFit="1" customWidth="1"/>
    <col min="4" max="4" width="10.7265625" bestFit="1" customWidth="1"/>
    <col min="8" max="8" width="16.7265625" bestFit="1" customWidth="1"/>
    <col min="9" max="9" width="31" bestFit="1" customWidth="1"/>
  </cols>
  <sheetData>
    <row r="3" spans="1:9" x14ac:dyDescent="0.35">
      <c r="A3" s="3" t="s">
        <v>340</v>
      </c>
      <c r="B3" s="3" t="s">
        <v>313</v>
      </c>
    </row>
    <row r="4" spans="1:9" x14ac:dyDescent="0.35">
      <c r="A4" s="3" t="s">
        <v>223</v>
      </c>
      <c r="B4" t="s">
        <v>314</v>
      </c>
      <c r="C4" t="s">
        <v>315</v>
      </c>
      <c r="D4" t="s">
        <v>224</v>
      </c>
      <c r="H4" t="s">
        <v>330</v>
      </c>
      <c r="I4" t="s">
        <v>356</v>
      </c>
    </row>
    <row r="5" spans="1:9" x14ac:dyDescent="0.35">
      <c r="A5" s="4" t="s">
        <v>333</v>
      </c>
      <c r="B5">
        <v>5</v>
      </c>
      <c r="C5">
        <v>1</v>
      </c>
      <c r="D5">
        <v>6</v>
      </c>
      <c r="E5">
        <f>100*(GETPIVOTDATA("Continent",$A$3,"Over cut-off (0.1)",TRUE,"Continent","Africa")/GETPIVOTDATA("Continent",$A$3,"Continent","Africa"))</f>
        <v>16.666666666666664</v>
      </c>
      <c r="H5" s="4" t="s">
        <v>333</v>
      </c>
      <c r="I5">
        <v>16.7</v>
      </c>
    </row>
    <row r="6" spans="1:9" x14ac:dyDescent="0.35">
      <c r="A6" s="4" t="s">
        <v>331</v>
      </c>
      <c r="B6">
        <v>19</v>
      </c>
      <c r="C6">
        <v>4</v>
      </c>
      <c r="D6">
        <v>23</v>
      </c>
      <c r="E6">
        <f>100*(GETPIVOTDATA("Continent",$A$3,"Over cut-off (0.1)",TRUE,"Continent","Asia")/GETPIVOTDATA("Continent",$A$3,"Continent","Asia"))</f>
        <v>17.391304347826086</v>
      </c>
      <c r="H6" s="4" t="s">
        <v>331</v>
      </c>
      <c r="I6">
        <v>17.399999999999999</v>
      </c>
    </row>
    <row r="7" spans="1:9" x14ac:dyDescent="0.35">
      <c r="A7" s="4" t="s">
        <v>336</v>
      </c>
      <c r="B7">
        <v>1</v>
      </c>
      <c r="C7">
        <v>4</v>
      </c>
      <c r="D7">
        <v>5</v>
      </c>
      <c r="E7">
        <f>100*(GETPIVOTDATA("Continent",$A$3,"Over cut-off (0.1)",TRUE,"Continent","Australia (Oceania)")/GETPIVOTDATA("Continent",$A$3,"Continent","Australia (Oceania)"))</f>
        <v>80</v>
      </c>
      <c r="H7" s="4" t="s">
        <v>336</v>
      </c>
      <c r="I7">
        <v>80</v>
      </c>
    </row>
    <row r="8" spans="1:9" x14ac:dyDescent="0.35">
      <c r="A8" s="4" t="s">
        <v>332</v>
      </c>
      <c r="B8">
        <v>50</v>
      </c>
      <c r="C8">
        <v>27</v>
      </c>
      <c r="D8">
        <v>77</v>
      </c>
      <c r="E8">
        <f>100*(GETPIVOTDATA("Continent",$A$3,"Over cut-off (0.1)",TRUE,"Continent","Europe")/GETPIVOTDATA("Continent",$A$3,"Continent","Europe"))</f>
        <v>35.064935064935064</v>
      </c>
      <c r="H8" s="4" t="s">
        <v>332</v>
      </c>
      <c r="I8">
        <v>35.1</v>
      </c>
    </row>
    <row r="9" spans="1:9" x14ac:dyDescent="0.35">
      <c r="A9" s="4" t="s">
        <v>335</v>
      </c>
      <c r="B9">
        <v>6</v>
      </c>
      <c r="C9">
        <v>2</v>
      </c>
      <c r="D9">
        <v>8</v>
      </c>
      <c r="E9">
        <f>100*(GETPIVOTDATA("Continent",$A$3,"Over cut-off (0.1)",TRUE,"Continent","North America")/GETPIVOTDATA("Continent",$A$3,"Continent","North America"))</f>
        <v>25</v>
      </c>
      <c r="H9" s="4" t="s">
        <v>335</v>
      </c>
      <c r="I9">
        <v>25</v>
      </c>
    </row>
    <row r="10" spans="1:9" x14ac:dyDescent="0.35">
      <c r="A10" s="4" t="s">
        <v>334</v>
      </c>
      <c r="B10">
        <v>6</v>
      </c>
      <c r="C10">
        <v>8</v>
      </c>
      <c r="D10">
        <v>14</v>
      </c>
      <c r="E10">
        <f>100*(GETPIVOTDATA("Continent",$A$3,"Over cut-off (0.1)",TRUE,"Continent","South America")/GETPIVOTDATA("Continent",$A$3,"Continent","South America"))</f>
        <v>57.142857142857139</v>
      </c>
      <c r="H10" s="4" t="s">
        <v>334</v>
      </c>
      <c r="I10">
        <v>57.11</v>
      </c>
    </row>
    <row r="11" spans="1:9" x14ac:dyDescent="0.35">
      <c r="A11" s="4" t="s">
        <v>224</v>
      </c>
      <c r="B11">
        <v>87</v>
      </c>
      <c r="C11">
        <v>46</v>
      </c>
      <c r="D11">
        <v>133</v>
      </c>
      <c r="E11">
        <f>100*(GETPIVOTDATA("Continent",$A$3,"Over cut-off (0.1)",TRUE)/GETPIVOTDATA("Continent",$A$3))</f>
        <v>34.586466165413533</v>
      </c>
      <c r="H11" s="4" t="s">
        <v>349</v>
      </c>
      <c r="I11">
        <v>34.6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4"/>
  <sheetViews>
    <sheetView tabSelected="1" zoomScaleNormal="80" workbookViewId="0">
      <selection activeCell="A4" sqref="A4"/>
    </sheetView>
  </sheetViews>
  <sheetFormatPr defaultRowHeight="14.5" x14ac:dyDescent="0.35"/>
  <cols>
    <col min="1" max="1" width="9.26953125" customWidth="1"/>
    <col min="2" max="2" width="54.90625" customWidth="1"/>
    <col min="3" max="3" width="9" customWidth="1"/>
    <col min="4" max="12" width="9" hidden="1" customWidth="1"/>
    <col min="13" max="14" width="10" hidden="1" customWidth="1"/>
    <col min="15" max="15" width="10" customWidth="1"/>
    <col min="16" max="17" width="10" hidden="1" customWidth="1"/>
    <col min="18" max="18" width="10" customWidth="1"/>
    <col min="19" max="22" width="10" hidden="1" customWidth="1"/>
    <col min="23" max="24" width="10" customWidth="1"/>
    <col min="25" max="27" width="10" hidden="1" customWidth="1"/>
    <col min="28" max="28" width="16.7265625" bestFit="1" customWidth="1"/>
    <col min="29" max="29" width="15.453125" bestFit="1" customWidth="1"/>
    <col min="30" max="30" width="55.453125" bestFit="1" customWidth="1"/>
    <col min="31" max="31" width="23.36328125" customWidth="1"/>
    <col min="32" max="32" width="28.6328125" customWidth="1"/>
    <col min="33" max="33" width="26.26953125" customWidth="1"/>
    <col min="34" max="34" width="35.6328125" customWidth="1"/>
    <col min="35" max="35" width="15.1796875" customWidth="1"/>
    <col min="36" max="36" width="101.453125" customWidth="1"/>
    <col min="37" max="37" width="55.81640625" bestFit="1" customWidth="1"/>
  </cols>
  <sheetData>
    <row r="1" spans="1:3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222</v>
      </c>
      <c r="AC1" s="2" t="s">
        <v>225</v>
      </c>
      <c r="AD1" s="2" t="s">
        <v>341</v>
      </c>
      <c r="AE1" s="2" t="s">
        <v>226</v>
      </c>
      <c r="AF1" s="2" t="s">
        <v>227</v>
      </c>
      <c r="AG1" s="2" t="s">
        <v>316</v>
      </c>
      <c r="AH1" s="1" t="s">
        <v>232</v>
      </c>
      <c r="AI1" s="1" t="s">
        <v>233</v>
      </c>
      <c r="AJ1" s="1" t="s">
        <v>317</v>
      </c>
      <c r="AK1" s="1" t="s">
        <v>328</v>
      </c>
      <c r="AL1" s="1" t="s">
        <v>330</v>
      </c>
    </row>
    <row r="2" spans="1:38" x14ac:dyDescent="0.35">
      <c r="A2" t="s">
        <v>27</v>
      </c>
      <c r="B2" t="s">
        <v>28</v>
      </c>
      <c r="C2">
        <v>2.8640055097639561E-3</v>
      </c>
      <c r="D2">
        <v>3.0464238079730421E-5</v>
      </c>
      <c r="E2">
        <v>2.3127029635361399E-5</v>
      </c>
      <c r="F2">
        <v>9.0875801106449217E-6</v>
      </c>
      <c r="G2">
        <v>0.99629652500152588</v>
      </c>
      <c r="H2">
        <v>3.3174506825162098E-5</v>
      </c>
      <c r="I2">
        <v>1.834092290664557E-5</v>
      </c>
      <c r="J2">
        <v>2.525013405829668E-5</v>
      </c>
      <c r="K2">
        <v>2.3607573893968951E-5</v>
      </c>
      <c r="L2">
        <v>5.1662849728018052E-5</v>
      </c>
      <c r="M2">
        <v>1.178448383143404E-5</v>
      </c>
      <c r="N2">
        <v>1.12869629447232E-5</v>
      </c>
      <c r="O2">
        <v>2.4651550120324831E-5</v>
      </c>
      <c r="P2">
        <v>1.364061699860031E-5</v>
      </c>
      <c r="Q2">
        <v>1.210478876600973E-5</v>
      </c>
      <c r="R2">
        <v>4.9307136578136124E-6</v>
      </c>
      <c r="S2">
        <v>7.2647085289645466E-6</v>
      </c>
      <c r="T2">
        <v>4.1749922093003988E-4</v>
      </c>
      <c r="U2">
        <v>9.8417076515033841E-6</v>
      </c>
      <c r="V2">
        <v>2.1464235032908618E-5</v>
      </c>
      <c r="W2">
        <v>1.310752486460842E-5</v>
      </c>
      <c r="X2">
        <v>2.4726441552047621E-5</v>
      </c>
      <c r="Y2">
        <v>5.4137717597768642E-6</v>
      </c>
      <c r="Z2">
        <v>4.126744534005411E-5</v>
      </c>
      <c r="AA2">
        <v>5.7984661907539703E-6</v>
      </c>
      <c r="AB2">
        <f>SUM((Table1[[#This Row],[topic_0]]*0.25),Table1[[#This Row],[topic_12]],Table1[[#This Row],[topic_15]],(Table1[[#This Row],[topic_20]]*0.25),Table1[[#This Row],[topic_21]])</f>
        <v>7.7358696398732718E-4</v>
      </c>
      <c r="AC2" t="b">
        <f>IF(Table1[[#This Row],[Enviroscore]]&gt;=0.1,TRUE,FALSE)</f>
        <v>0</v>
      </c>
      <c r="AD2" t="str">
        <f>IF(Table1[[#This Row],[Enviroscore]]&lt;0.1,"LOW",(IF(AND(Table1[[#This Row],[Enviroscore]]&gt;=0.1,Table1[[#This Row],[Enviroscore]]&lt;=0.15),"MEDIUM",(IF(Table1[[#This Row],[Enviroscore]]&gt;0.15,"HIGH",FALSE)))))</f>
        <v>LOW</v>
      </c>
      <c r="AE2" t="b">
        <f>IF(AND(Table1[[#This Row],[Enviroscore]]&gt;0.05,Table1[[#This Row],[Enviroscore]]&lt;=0.15),TRUE,FALSE)</f>
        <v>0</v>
      </c>
      <c r="AF2" t="b">
        <f>IF(Table1[[#This Row],[Enviroscore]]&gt;0.15,TRUE,FALSE)</f>
        <v>0</v>
      </c>
      <c r="AL2" t="s">
        <v>331</v>
      </c>
    </row>
    <row r="3" spans="1:38" x14ac:dyDescent="0.35">
      <c r="A3" t="s">
        <v>29</v>
      </c>
      <c r="B3" t="s">
        <v>30</v>
      </c>
      <c r="C3">
        <v>5.1467161392793059E-4</v>
      </c>
      <c r="D3">
        <v>5.7560793356969953E-4</v>
      </c>
      <c r="E3">
        <v>4.478159174323082E-2</v>
      </c>
      <c r="F3">
        <v>1.7170369392260909E-4</v>
      </c>
      <c r="G3">
        <v>3.1613314058631659E-4</v>
      </c>
      <c r="H3">
        <v>7.2585880756378174E-2</v>
      </c>
      <c r="I3">
        <v>3.4653930924832821E-4</v>
      </c>
      <c r="J3">
        <v>4.7708462807349861E-4</v>
      </c>
      <c r="K3">
        <v>4.460485652089119E-4</v>
      </c>
      <c r="L3">
        <v>9.7620935412123799E-4</v>
      </c>
      <c r="M3">
        <v>0.45114898681640619</v>
      </c>
      <c r="N3">
        <v>2.132595400325954E-4</v>
      </c>
      <c r="O3">
        <v>4.6577418106608087E-4</v>
      </c>
      <c r="P3">
        <v>0.25706136226654053</v>
      </c>
      <c r="Q3">
        <v>8.1120818853378296E-2</v>
      </c>
      <c r="R3">
        <v>9.3162510893307626E-5</v>
      </c>
      <c r="S3">
        <v>1.3726175529882309E-4</v>
      </c>
      <c r="T3">
        <v>1.1303089559078221E-4</v>
      </c>
      <c r="U3">
        <v>1.8595241999719289E-4</v>
      </c>
      <c r="V3">
        <v>4.0555215673521161E-4</v>
      </c>
      <c r="W3">
        <v>2.4765782291069632E-4</v>
      </c>
      <c r="X3">
        <v>8.6624018847942352E-2</v>
      </c>
      <c r="Y3">
        <v>1.022895594360307E-4</v>
      </c>
      <c r="Z3">
        <v>7.7982491347938776E-4</v>
      </c>
      <c r="AA3">
        <v>1.095581028494053E-4</v>
      </c>
      <c r="AB3">
        <f>SUM((Table1[[#This Row],[topic_0]]*0.25),Table1[[#This Row],[topic_12]],Table1[[#This Row],[topic_15]],(Table1[[#This Row],[topic_20]]*0.25),Table1[[#This Row],[topic_21]])</f>
        <v>8.7373537899111398E-2</v>
      </c>
      <c r="AC3" t="b">
        <f>IF(Table1[[#This Row],[Enviroscore]]&gt;=0.1,TRUE,FALSE)</f>
        <v>0</v>
      </c>
      <c r="AD3" t="str">
        <f>IF(Table1[[#This Row],[Enviroscore]]&lt;0.1,"LOW",(IF(AND(Table1[[#This Row],[Enviroscore]]&gt;=0.1,Table1[[#This Row],[Enviroscore]]&lt;=0.15),"MEDIUM",(IF(Table1[[#This Row],[Enviroscore]]&gt;0.15,"HIGH",FALSE)))))</f>
        <v>LOW</v>
      </c>
      <c r="AE3" t="b">
        <f>IF(AND(Table1[[#This Row],[Enviroscore]]&gt;0.05,Table1[[#This Row],[Enviroscore]]&lt;=0.15),TRUE,FALSE)</f>
        <v>1</v>
      </c>
      <c r="AF3" t="b">
        <f>IF(Table1[[#This Row],[Enviroscore]]&gt;0.15,TRUE,FALSE)</f>
        <v>0</v>
      </c>
      <c r="AL3" t="s">
        <v>332</v>
      </c>
    </row>
    <row r="4" spans="1:38" x14ac:dyDescent="0.35">
      <c r="A4" t="s">
        <v>31</v>
      </c>
      <c r="B4" t="s">
        <v>32</v>
      </c>
      <c r="C4">
        <v>2.0057554138475101E-5</v>
      </c>
      <c r="D4">
        <v>2.4913690984249112E-2</v>
      </c>
      <c r="E4">
        <v>1.7221776943188161E-5</v>
      </c>
      <c r="F4">
        <v>6.6915354182128786E-6</v>
      </c>
      <c r="G4">
        <v>1.2320155292400161E-5</v>
      </c>
      <c r="H4">
        <v>4.2067982256412513E-2</v>
      </c>
      <c r="I4">
        <v>1.8587345257401471E-3</v>
      </c>
      <c r="J4">
        <v>1.859269650594797E-5</v>
      </c>
      <c r="K4">
        <v>0.1076866388320923</v>
      </c>
      <c r="L4">
        <v>5.8692291378974908E-2</v>
      </c>
      <c r="M4">
        <v>8.6773698058095761E-6</v>
      </c>
      <c r="N4">
        <v>8.3110253399354406E-6</v>
      </c>
      <c r="O4">
        <v>1.8152031771023761E-5</v>
      </c>
      <c r="P4">
        <v>9.1861691325902939E-3</v>
      </c>
      <c r="Q4">
        <v>0.67903953790664673</v>
      </c>
      <c r="R4">
        <v>3.630674655141775E-6</v>
      </c>
      <c r="S4">
        <v>5.3492849474423557E-6</v>
      </c>
      <c r="T4">
        <v>4.4049738789908588E-6</v>
      </c>
      <c r="U4">
        <v>8.7984399215201847E-6</v>
      </c>
      <c r="V4">
        <v>5.0751931965351098E-2</v>
      </c>
      <c r="W4">
        <v>9.6515759651083499E-6</v>
      </c>
      <c r="X4">
        <v>1.926160603761673E-2</v>
      </c>
      <c r="Y4">
        <v>3.9863689380581491E-6</v>
      </c>
      <c r="Z4">
        <v>6.3912789337337017E-3</v>
      </c>
      <c r="AA4">
        <v>4.2696342461567838E-6</v>
      </c>
      <c r="AB4">
        <f>SUM((Table1[[#This Row],[topic_0]]*0.25),Table1[[#This Row],[topic_12]],Table1[[#This Row],[topic_15]],(Table1[[#This Row],[topic_20]]*0.25),Table1[[#This Row],[topic_21]])</f>
        <v>1.9290816026568791E-2</v>
      </c>
      <c r="AC4" t="b">
        <f>IF(Table1[[#This Row],[Enviroscore]]&gt;=0.1,TRUE,FALSE)</f>
        <v>0</v>
      </c>
      <c r="AD4" t="str">
        <f>IF(Table1[[#This Row],[Enviroscore]]&lt;0.1,"LOW",(IF(AND(Table1[[#This Row],[Enviroscore]]&gt;=0.1,Table1[[#This Row],[Enviroscore]]&lt;=0.15),"MEDIUM",(IF(Table1[[#This Row],[Enviroscore]]&gt;0.15,"HIGH",FALSE)))))</f>
        <v>LOW</v>
      </c>
      <c r="AE4" t="b">
        <f>IF(AND(Table1[[#This Row],[Enviroscore]]&gt;0.05,Table1[[#This Row],[Enviroscore]]&lt;=0.15),TRUE,FALSE)</f>
        <v>0</v>
      </c>
      <c r="AF4" t="b">
        <f>IF(Table1[[#This Row],[Enviroscore]]&gt;0.15,TRUE,FALSE)</f>
        <v>0</v>
      </c>
      <c r="AL4" t="s">
        <v>333</v>
      </c>
    </row>
    <row r="5" spans="1:38" x14ac:dyDescent="0.35">
      <c r="A5" t="s">
        <v>31</v>
      </c>
      <c r="B5" t="s">
        <v>33</v>
      </c>
      <c r="C5">
        <v>1.0323666174372191E-5</v>
      </c>
      <c r="D5">
        <v>1.154588790086564E-5</v>
      </c>
      <c r="E5">
        <v>9.4501643616240472E-5</v>
      </c>
      <c r="F5">
        <v>3.4441461593814888E-6</v>
      </c>
      <c r="G5">
        <v>6.3412076087843161E-6</v>
      </c>
      <c r="H5">
        <v>1.257252370123751E-5</v>
      </c>
      <c r="I5">
        <v>6.9511147557932418E-6</v>
      </c>
      <c r="J5">
        <v>9.5696777862031013E-6</v>
      </c>
      <c r="K5">
        <v>0.997031569480896</v>
      </c>
      <c r="L5">
        <v>1.6503322694916281E-4</v>
      </c>
      <c r="M5">
        <v>4.4662588152277749E-6</v>
      </c>
      <c r="N5">
        <v>4.2777005546668079E-6</v>
      </c>
      <c r="O5">
        <v>9.3428134277928621E-6</v>
      </c>
      <c r="P5">
        <v>5.1697234084713273E-6</v>
      </c>
      <c r="Q5">
        <v>4.5876527110522147E-6</v>
      </c>
      <c r="R5">
        <v>1.86871511687059E-6</v>
      </c>
      <c r="S5">
        <v>2.7532871627045101E-6</v>
      </c>
      <c r="T5">
        <v>2.2672484192298729E-6</v>
      </c>
      <c r="U5">
        <v>3.7299564610293601E-6</v>
      </c>
      <c r="V5">
        <v>2.575477352365851E-3</v>
      </c>
      <c r="W5">
        <v>4.9676846174406819E-6</v>
      </c>
      <c r="X5">
        <v>9.3711905719828792E-6</v>
      </c>
      <c r="Y5">
        <v>2.0517916254902961E-6</v>
      </c>
      <c r="Z5">
        <v>1.564134981890675E-5</v>
      </c>
      <c r="AA5">
        <v>2.1975888557790309E-6</v>
      </c>
      <c r="AB5">
        <f>SUM((Table1[[#This Row],[topic_0]]*0.25),Table1[[#This Row],[topic_12]],Table1[[#This Row],[topic_15]],(Table1[[#This Row],[topic_20]]*0.25),Table1[[#This Row],[topic_21]])</f>
        <v>2.4405556814599549E-5</v>
      </c>
      <c r="AC5" t="b">
        <f>IF(Table1[[#This Row],[Enviroscore]]&gt;=0.1,TRUE,FALSE)</f>
        <v>0</v>
      </c>
      <c r="AD5" t="str">
        <f>IF(Table1[[#This Row],[Enviroscore]]&lt;0.1,"LOW",(IF(AND(Table1[[#This Row],[Enviroscore]]&gt;=0.1,Table1[[#This Row],[Enviroscore]]&lt;=0.15),"MEDIUM",(IF(Table1[[#This Row],[Enviroscore]]&gt;0.15,"HIGH",FALSE)))))</f>
        <v>LOW</v>
      </c>
      <c r="AE5" t="b">
        <f>IF(AND(Table1[[#This Row],[Enviroscore]]&gt;0.05,Table1[[#This Row],[Enviroscore]]&lt;=0.15),TRUE,FALSE)</f>
        <v>0</v>
      </c>
      <c r="AF5" t="b">
        <f>IF(Table1[[#This Row],[Enviroscore]]&gt;0.15,TRUE,FALSE)</f>
        <v>0</v>
      </c>
      <c r="AL5" t="s">
        <v>333</v>
      </c>
    </row>
    <row r="6" spans="1:38" x14ac:dyDescent="0.35">
      <c r="A6" t="s">
        <v>34</v>
      </c>
      <c r="B6" t="s">
        <v>35</v>
      </c>
      <c r="C6">
        <v>2.582449451438151E-5</v>
      </c>
      <c r="D6">
        <v>2.888163362513296E-5</v>
      </c>
      <c r="E6">
        <v>2.192569445469417E-5</v>
      </c>
      <c r="F6">
        <v>8.6155287135625258E-6</v>
      </c>
      <c r="G6">
        <v>1.5862526197452102E-5</v>
      </c>
      <c r="H6">
        <v>0.98980635404586792</v>
      </c>
      <c r="I6">
        <v>1.7388209016644399E-5</v>
      </c>
      <c r="J6">
        <v>9.8016243427991867E-3</v>
      </c>
      <c r="K6">
        <v>2.2381245798897002E-5</v>
      </c>
      <c r="L6">
        <v>4.8950150812743232E-5</v>
      </c>
      <c r="M6">
        <v>1.117234296543756E-5</v>
      </c>
      <c r="N6">
        <v>1.07006653706776E-5</v>
      </c>
      <c r="O6">
        <v>2.3371016141027209E-5</v>
      </c>
      <c r="P6">
        <v>1.293205968977418E-5</v>
      </c>
      <c r="Q6">
        <v>1.1476009603939021E-5</v>
      </c>
      <c r="R6">
        <v>4.6745894906052854E-6</v>
      </c>
      <c r="S6">
        <v>6.8873455347784329E-6</v>
      </c>
      <c r="T6">
        <v>5.6715202845225576E-6</v>
      </c>
      <c r="U6">
        <v>9.3304834081209265E-6</v>
      </c>
      <c r="V6">
        <v>2.0349280021036978E-5</v>
      </c>
      <c r="W6">
        <v>1.2426658940967171E-5</v>
      </c>
      <c r="X6">
        <v>2.3442000383511189E-5</v>
      </c>
      <c r="Y6">
        <v>5.132555088493973E-6</v>
      </c>
      <c r="Z6">
        <v>3.9123224269133061E-5</v>
      </c>
      <c r="AA6">
        <v>5.4972670113784261E-6</v>
      </c>
      <c r="AB6">
        <f>SUM((Table1[[#This Row],[topic_0]]*0.25),Table1[[#This Row],[topic_12]],Table1[[#This Row],[topic_15]],(Table1[[#This Row],[topic_20]]*0.25),Table1[[#This Row],[topic_21]])</f>
        <v>6.1050394378980855E-5</v>
      </c>
      <c r="AC6" t="b">
        <f>IF(Table1[[#This Row],[Enviroscore]]&gt;=0.1,TRUE,FALSE)</f>
        <v>0</v>
      </c>
      <c r="AD6" t="str">
        <f>IF(Table1[[#This Row],[Enviroscore]]&lt;0.1,"LOW",(IF(AND(Table1[[#This Row],[Enviroscore]]&gt;=0.1,Table1[[#This Row],[Enviroscore]]&lt;=0.15),"MEDIUM",(IF(Table1[[#This Row],[Enviroscore]]&gt;0.15,"HIGH",FALSE)))))</f>
        <v>LOW</v>
      </c>
      <c r="AE6" t="b">
        <f>IF(AND(Table1[[#This Row],[Enviroscore]]&gt;0.05,Table1[[#This Row],[Enviroscore]]&lt;=0.15),TRUE,FALSE)</f>
        <v>0</v>
      </c>
      <c r="AF6" t="b">
        <f>IF(Table1[[#This Row],[Enviroscore]]&gt;0.15,TRUE,FALSE)</f>
        <v>0</v>
      </c>
      <c r="AL6" t="s">
        <v>332</v>
      </c>
    </row>
    <row r="7" spans="1:38" x14ac:dyDescent="0.35">
      <c r="A7" t="s">
        <v>34</v>
      </c>
      <c r="B7" t="s">
        <v>36</v>
      </c>
      <c r="C7">
        <v>2.582449997134972E-5</v>
      </c>
      <c r="D7">
        <v>2.8881640901090581E-5</v>
      </c>
      <c r="E7">
        <v>2.1925699911662381E-5</v>
      </c>
      <c r="F7">
        <v>8.6155314420466311E-6</v>
      </c>
      <c r="G7">
        <v>1.5862529835430909E-5</v>
      </c>
      <c r="H7">
        <v>0.98980808258056641</v>
      </c>
      <c r="I7">
        <v>1.73882126546232E-5</v>
      </c>
      <c r="J7">
        <v>9.7998930141329765E-3</v>
      </c>
      <c r="K7">
        <v>2.2381251255865209E-5</v>
      </c>
      <c r="L7">
        <v>4.895016536465846E-5</v>
      </c>
      <c r="M7">
        <v>1.117234569392167E-5</v>
      </c>
      <c r="N7">
        <v>1.07006680991617E-5</v>
      </c>
      <c r="O7">
        <v>2.3371021597995419E-5</v>
      </c>
      <c r="P7">
        <v>1.293206241825828E-5</v>
      </c>
      <c r="Q7">
        <v>1.1476012332423119E-5</v>
      </c>
      <c r="R7">
        <v>4.6745908548473381E-6</v>
      </c>
      <c r="S7">
        <v>6.8873473537678356E-6</v>
      </c>
      <c r="T7">
        <v>5.6715216487646103E-6</v>
      </c>
      <c r="U7">
        <v>9.3304861366050318E-6</v>
      </c>
      <c r="V7">
        <v>2.0349283659015779E-5</v>
      </c>
      <c r="W7">
        <v>1.2426662578945979E-5</v>
      </c>
      <c r="X7">
        <v>2.34420058404794E-5</v>
      </c>
      <c r="Y7">
        <v>5.1325564527360257E-6</v>
      </c>
      <c r="Z7">
        <v>3.9123231545090682E-5</v>
      </c>
      <c r="AA7">
        <v>5.4972683756204788E-6</v>
      </c>
      <c r="AB7">
        <f>SUM((Table1[[#This Row],[topic_0]]*0.25),Table1[[#This Row],[topic_12]],Table1[[#This Row],[topic_15]],(Table1[[#This Row],[topic_20]]*0.25),Table1[[#This Row],[topic_21]])</f>
        <v>6.1050408930896083E-5</v>
      </c>
      <c r="AC7" t="b">
        <f>IF(Table1[[#This Row],[Enviroscore]]&gt;=0.1,TRUE,FALSE)</f>
        <v>0</v>
      </c>
      <c r="AD7" t="str">
        <f>IF(Table1[[#This Row],[Enviroscore]]&lt;0.1,"LOW",(IF(AND(Table1[[#This Row],[Enviroscore]]&gt;=0.1,Table1[[#This Row],[Enviroscore]]&lt;=0.15),"MEDIUM",(IF(Table1[[#This Row],[Enviroscore]]&gt;0.15,"HIGH",FALSE)))))</f>
        <v>LOW</v>
      </c>
      <c r="AE7" t="b">
        <f>IF(AND(Table1[[#This Row],[Enviroscore]]&gt;0.05,Table1[[#This Row],[Enviroscore]]&lt;=0.15),TRUE,FALSE)</f>
        <v>0</v>
      </c>
      <c r="AF7" t="b">
        <f>IF(Table1[[#This Row],[Enviroscore]]&gt;0.15,TRUE,FALSE)</f>
        <v>0</v>
      </c>
      <c r="AL7" t="s">
        <v>332</v>
      </c>
    </row>
    <row r="8" spans="1:38" x14ac:dyDescent="0.35">
      <c r="A8" t="s">
        <v>37</v>
      </c>
      <c r="B8" t="s">
        <v>38</v>
      </c>
      <c r="C8">
        <v>6.8170521408319473E-3</v>
      </c>
      <c r="D8">
        <v>0.13705803453922269</v>
      </c>
      <c r="E8">
        <v>1.2873471714556219E-3</v>
      </c>
      <c r="F8">
        <v>3.7680849800381111E-6</v>
      </c>
      <c r="G8">
        <v>9.5205358229577541E-4</v>
      </c>
      <c r="H8">
        <v>1.273935381323099E-2</v>
      </c>
      <c r="I8">
        <v>1.2223820667713881E-3</v>
      </c>
      <c r="J8">
        <v>2.101768925786018E-2</v>
      </c>
      <c r="K8">
        <v>1.364826783537865E-2</v>
      </c>
      <c r="L8">
        <v>0.22473187744617459</v>
      </c>
      <c r="M8">
        <v>4.886332135356497E-6</v>
      </c>
      <c r="N8">
        <v>2.740054856985807E-3</v>
      </c>
      <c r="O8">
        <v>2.8726102318614721E-3</v>
      </c>
      <c r="P8">
        <v>5.6559615586593281E-6</v>
      </c>
      <c r="Q8">
        <v>5.0191438276669942E-6</v>
      </c>
      <c r="R8">
        <v>2.0444770143512869E-6</v>
      </c>
      <c r="S8">
        <v>3.0122471343929651E-6</v>
      </c>
      <c r="T8">
        <v>2.4804942313494389E-6</v>
      </c>
      <c r="U8">
        <v>4.6600404311902821E-4</v>
      </c>
      <c r="V8">
        <v>8.8999559011426754E-6</v>
      </c>
      <c r="W8">
        <v>5.4349197853298392E-6</v>
      </c>
      <c r="X8">
        <v>2.6573420036584139E-3</v>
      </c>
      <c r="Y8">
        <v>2.244772531412309E-6</v>
      </c>
      <c r="Z8">
        <v>0.57174408435821533</v>
      </c>
      <c r="AA8">
        <v>2.404282895440701E-6</v>
      </c>
      <c r="AB8">
        <f>SUM((Table1[[#This Row],[topic_0]]*0.25),Table1[[#This Row],[topic_12]],Table1[[#This Row],[topic_15]],(Table1[[#This Row],[topic_20]]*0.25),Table1[[#This Row],[topic_21]])</f>
        <v>7.2376184776885566E-3</v>
      </c>
      <c r="AC8" t="b">
        <f>IF(Table1[[#This Row],[Enviroscore]]&gt;=0.1,TRUE,FALSE)</f>
        <v>0</v>
      </c>
      <c r="AD8" t="str">
        <f>IF(Table1[[#This Row],[Enviroscore]]&lt;0.1,"LOW",(IF(AND(Table1[[#This Row],[Enviroscore]]&gt;=0.1,Table1[[#This Row],[Enviroscore]]&lt;=0.15),"MEDIUM",(IF(Table1[[#This Row],[Enviroscore]]&gt;0.15,"HIGH",FALSE)))))</f>
        <v>LOW</v>
      </c>
      <c r="AE8" t="b">
        <f>IF(AND(Table1[[#This Row],[Enviroscore]]&gt;0.05,Table1[[#This Row],[Enviroscore]]&lt;=0.15),TRUE,FALSE)</f>
        <v>0</v>
      </c>
      <c r="AF8" t="b">
        <f>IF(Table1[[#This Row],[Enviroscore]]&gt;0.15,TRUE,FALSE)</f>
        <v>0</v>
      </c>
      <c r="AL8" t="s">
        <v>332</v>
      </c>
    </row>
    <row r="9" spans="1:38" x14ac:dyDescent="0.35">
      <c r="A9" t="s">
        <v>37</v>
      </c>
      <c r="B9" t="s">
        <v>39</v>
      </c>
      <c r="C9">
        <v>1.715581864118576E-3</v>
      </c>
      <c r="D9">
        <v>0.59323644638061523</v>
      </c>
      <c r="E9">
        <v>1.1031802743673319E-2</v>
      </c>
      <c r="F9">
        <v>4.3896793613384943E-6</v>
      </c>
      <c r="G9">
        <v>6.5210605971515179E-3</v>
      </c>
      <c r="H9">
        <v>8.3862496539950371E-3</v>
      </c>
      <c r="I9">
        <v>7.6231234706938267E-3</v>
      </c>
      <c r="J9">
        <v>4.8434967175126076E-3</v>
      </c>
      <c r="K9">
        <v>2.3052394390106201E-3</v>
      </c>
      <c r="L9">
        <v>0.2162003964185715</v>
      </c>
      <c r="M9">
        <v>3.247724671382457E-4</v>
      </c>
      <c r="N9">
        <v>1.088948687538505E-3</v>
      </c>
      <c r="O9">
        <v>3.0398254748433828E-3</v>
      </c>
      <c r="P9">
        <v>4.186033911537379E-4</v>
      </c>
      <c r="Q9">
        <v>3.081595525145531E-2</v>
      </c>
      <c r="R9">
        <v>2.3817399323888822E-6</v>
      </c>
      <c r="S9">
        <v>1.941278344020247E-3</v>
      </c>
      <c r="T9">
        <v>2.8896840831293962E-6</v>
      </c>
      <c r="U9">
        <v>1.850074855610728E-3</v>
      </c>
      <c r="V9">
        <v>5.1080845296382904E-3</v>
      </c>
      <c r="W9">
        <v>3.0090273357927799E-3</v>
      </c>
      <c r="X9">
        <v>4.5974240638315678E-3</v>
      </c>
      <c r="Y9">
        <v>2.6150771645916389E-6</v>
      </c>
      <c r="Z9">
        <v>9.5927521586418152E-2</v>
      </c>
      <c r="AA9">
        <v>2.8009005745843751E-6</v>
      </c>
      <c r="AB9">
        <f>SUM((Table1[[#This Row],[topic_0]]*0.25),Table1[[#This Row],[topic_12]],Table1[[#This Row],[topic_15]],(Table1[[#This Row],[topic_20]]*0.25),Table1[[#This Row],[topic_21]])</f>
        <v>8.8207835785851785E-3</v>
      </c>
      <c r="AC9" t="b">
        <f>IF(Table1[[#This Row],[Enviroscore]]&gt;=0.1,TRUE,FALSE)</f>
        <v>0</v>
      </c>
      <c r="AD9" t="str">
        <f>IF(Table1[[#This Row],[Enviroscore]]&lt;0.1,"LOW",(IF(AND(Table1[[#This Row],[Enviroscore]]&gt;=0.1,Table1[[#This Row],[Enviroscore]]&lt;=0.15),"MEDIUM",(IF(Table1[[#This Row],[Enviroscore]]&gt;0.15,"HIGH",FALSE)))))</f>
        <v>LOW</v>
      </c>
      <c r="AE9" t="b">
        <f>IF(AND(Table1[[#This Row],[Enviroscore]]&gt;0.05,Table1[[#This Row],[Enviroscore]]&lt;=0.15),TRUE,FALSE)</f>
        <v>0</v>
      </c>
      <c r="AF9" t="b">
        <f>IF(Table1[[#This Row],[Enviroscore]]&gt;0.15,TRUE,FALSE)</f>
        <v>0</v>
      </c>
      <c r="AL9" t="s">
        <v>332</v>
      </c>
    </row>
    <row r="10" spans="1:38" x14ac:dyDescent="0.35">
      <c r="A10" t="s">
        <v>40</v>
      </c>
      <c r="B10" t="s">
        <v>41</v>
      </c>
      <c r="C10">
        <v>2.6454061298863959E-5</v>
      </c>
      <c r="D10">
        <v>0.90639543533325195</v>
      </c>
      <c r="E10">
        <v>1.687929732725024E-3</v>
      </c>
      <c r="F10">
        <v>8.825254553812556E-6</v>
      </c>
      <c r="G10">
        <v>9.4537856057286263E-3</v>
      </c>
      <c r="H10">
        <v>2.399466373026371E-2</v>
      </c>
      <c r="I10">
        <v>1.781148785084952E-5</v>
      </c>
      <c r="J10">
        <v>2.4521308660041541E-5</v>
      </c>
      <c r="K10">
        <v>3.7908456288278099E-3</v>
      </c>
      <c r="L10">
        <v>3.0368854640983051E-4</v>
      </c>
      <c r="M10">
        <v>1.144430916610872E-5</v>
      </c>
      <c r="N10">
        <v>1.096114920073887E-5</v>
      </c>
      <c r="O10">
        <v>4.5027635991573327E-2</v>
      </c>
      <c r="P10">
        <v>1.324686218140414E-5</v>
      </c>
      <c r="Q10">
        <v>3.2921403180807829E-3</v>
      </c>
      <c r="R10">
        <v>4.788382284459658E-6</v>
      </c>
      <c r="S10">
        <v>7.0550026975979563E-6</v>
      </c>
      <c r="T10">
        <v>5.8095806707569864E-6</v>
      </c>
      <c r="U10">
        <v>9.5576133389840834E-6</v>
      </c>
      <c r="V10">
        <v>4.4772584806196392E-4</v>
      </c>
      <c r="W10">
        <v>2.141314093023539E-3</v>
      </c>
      <c r="X10">
        <v>2.401266829110682E-5</v>
      </c>
      <c r="Y10">
        <v>5.2574960136553273E-6</v>
      </c>
      <c r="Z10">
        <v>3.2894148025661711E-3</v>
      </c>
      <c r="AA10">
        <v>5.6310855143237859E-6</v>
      </c>
      <c r="AB10">
        <f>SUM((Table1[[#This Row],[topic_0]]*0.25),Table1[[#This Row],[topic_12]],Table1[[#This Row],[topic_15]],(Table1[[#This Row],[topic_20]]*0.25),Table1[[#This Row],[topic_21]])</f>
        <v>4.5598379080729494E-2</v>
      </c>
      <c r="AC10" t="b">
        <f>IF(Table1[[#This Row],[Enviroscore]]&gt;=0.1,TRUE,FALSE)</f>
        <v>0</v>
      </c>
      <c r="AD10" t="str">
        <f>IF(Table1[[#This Row],[Enviroscore]]&lt;0.1,"LOW",(IF(AND(Table1[[#This Row],[Enviroscore]]&gt;=0.1,Table1[[#This Row],[Enviroscore]]&lt;=0.15),"MEDIUM",(IF(Table1[[#This Row],[Enviroscore]]&gt;0.15,"HIGH",FALSE)))))</f>
        <v>LOW</v>
      </c>
      <c r="AE10" t="b">
        <f>IF(AND(Table1[[#This Row],[Enviroscore]]&gt;0.05,Table1[[#This Row],[Enviroscore]]&lt;=0.15),TRUE,FALSE)</f>
        <v>0</v>
      </c>
      <c r="AF10" t="b">
        <f>IF(Table1[[#This Row],[Enviroscore]]&gt;0.15,TRUE,FALSE)</f>
        <v>0</v>
      </c>
      <c r="AL10" t="s">
        <v>333</v>
      </c>
    </row>
    <row r="11" spans="1:38" x14ac:dyDescent="0.35">
      <c r="A11" t="s">
        <v>42</v>
      </c>
      <c r="B11" t="s">
        <v>43</v>
      </c>
      <c r="C11">
        <v>7.987755088834092E-5</v>
      </c>
      <c r="D11">
        <v>5.24187833070755E-2</v>
      </c>
      <c r="E11">
        <v>6.7817920353263617E-5</v>
      </c>
      <c r="F11">
        <v>2.664849853317719E-5</v>
      </c>
      <c r="G11">
        <v>4.9064023187384009E-5</v>
      </c>
      <c r="H11">
        <v>2.297180704772472E-2</v>
      </c>
      <c r="I11">
        <v>6.769157201051712E-2</v>
      </c>
      <c r="J11">
        <v>6.4233340322971344E-2</v>
      </c>
      <c r="K11">
        <v>0.42871496081352228</v>
      </c>
      <c r="L11">
        <v>7.7216620557010174E-3</v>
      </c>
      <c r="M11">
        <v>1.9243465736508369E-2</v>
      </c>
      <c r="N11">
        <v>3.3097985578933731E-5</v>
      </c>
      <c r="O11">
        <v>1.024495359160937E-4</v>
      </c>
      <c r="P11">
        <v>3.9999864384299137E-5</v>
      </c>
      <c r="Q11">
        <v>3.549618850229308E-5</v>
      </c>
      <c r="R11">
        <v>1.4458868463407271E-5</v>
      </c>
      <c r="S11">
        <v>2.1303094399627302E-5</v>
      </c>
      <c r="T11">
        <v>1.754245204210747E-5</v>
      </c>
      <c r="U11">
        <v>2.8859909434686412E-5</v>
      </c>
      <c r="V11">
        <v>6.2941915530245751E-5</v>
      </c>
      <c r="W11">
        <v>3.8436621252913028E-5</v>
      </c>
      <c r="X11">
        <v>7.2507937147747725E-5</v>
      </c>
      <c r="Y11">
        <v>1.5875390090513971E-5</v>
      </c>
      <c r="Z11">
        <v>0.33628103137016302</v>
      </c>
      <c r="AA11">
        <v>1.7003472748911012E-5</v>
      </c>
      <c r="AB11">
        <f>SUM((Table1[[#This Row],[topic_0]]*0.25),Table1[[#This Row],[topic_12]],Table1[[#This Row],[topic_15]],(Table1[[#This Row],[topic_20]]*0.25),Table1[[#This Row],[topic_21]])</f>
        <v>2.1899488456256217E-4</v>
      </c>
      <c r="AC11" t="b">
        <f>IF(Table1[[#This Row],[Enviroscore]]&gt;=0.1,TRUE,FALSE)</f>
        <v>0</v>
      </c>
      <c r="AD11" t="str">
        <f>IF(Table1[[#This Row],[Enviroscore]]&lt;0.1,"LOW",(IF(AND(Table1[[#This Row],[Enviroscore]]&gt;=0.1,Table1[[#This Row],[Enviroscore]]&lt;=0.15),"MEDIUM",(IF(Table1[[#This Row],[Enviroscore]]&gt;0.15,"HIGH",FALSE)))))</f>
        <v>LOW</v>
      </c>
      <c r="AE11" t="b">
        <f>IF(AND(Table1[[#This Row],[Enviroscore]]&gt;0.05,Table1[[#This Row],[Enviroscore]]&lt;=0.15),TRUE,FALSE)</f>
        <v>0</v>
      </c>
      <c r="AF11" t="b">
        <f>IF(Table1[[#This Row],[Enviroscore]]&gt;0.15,TRUE,FALSE)</f>
        <v>0</v>
      </c>
      <c r="AL11" t="s">
        <v>331</v>
      </c>
    </row>
    <row r="12" spans="1:38" x14ac:dyDescent="0.35">
      <c r="A12" t="s">
        <v>44</v>
      </c>
      <c r="B12" t="s">
        <v>45</v>
      </c>
      <c r="C12">
        <v>0.3719344437122345</v>
      </c>
      <c r="D12">
        <v>7.9706259071826935E-2</v>
      </c>
      <c r="E12">
        <v>3.1441561877727509E-3</v>
      </c>
      <c r="F12">
        <v>7.0388973654189613E-6</v>
      </c>
      <c r="G12">
        <v>1.2959702871739859E-5</v>
      </c>
      <c r="H12">
        <v>2.9872238636016849E-2</v>
      </c>
      <c r="I12">
        <v>1.420618809788721E-5</v>
      </c>
      <c r="J12">
        <v>1.9557824998628352E-5</v>
      </c>
      <c r="K12">
        <v>3.040098119527102E-3</v>
      </c>
      <c r="L12">
        <v>5.9970906004309654E-3</v>
      </c>
      <c r="M12">
        <v>9.1278179752407596E-6</v>
      </c>
      <c r="N12">
        <v>8.7424559751525521E-6</v>
      </c>
      <c r="O12">
        <v>6.6577501595020294E-2</v>
      </c>
      <c r="P12">
        <v>1.056550809153123E-5</v>
      </c>
      <c r="Q12">
        <v>1.134147401899099E-2</v>
      </c>
      <c r="R12">
        <v>3.8191451494640214E-6</v>
      </c>
      <c r="S12">
        <v>5.6269695960509134E-6</v>
      </c>
      <c r="T12">
        <v>4.6336385821632584E-6</v>
      </c>
      <c r="U12">
        <v>7.6230162449064656E-6</v>
      </c>
      <c r="V12">
        <v>1.6625386706436981E-5</v>
      </c>
      <c r="W12">
        <v>1.7212338207173161E-5</v>
      </c>
      <c r="X12">
        <v>0.42820832133293152</v>
      </c>
      <c r="Y12">
        <v>4.1933035390684381E-6</v>
      </c>
      <c r="Z12">
        <v>3.1983086955733597E-5</v>
      </c>
      <c r="AA12">
        <v>4.4912735575053384E-6</v>
      </c>
      <c r="AB12">
        <f>SUM((Table1[[#This Row],[topic_0]]*0.25),Table1[[#This Row],[topic_12]],Table1[[#This Row],[topic_15]],(Table1[[#This Row],[topic_20]]*0.25),Table1[[#This Row],[topic_21]])</f>
        <v>0.58777755608571169</v>
      </c>
      <c r="AC12" t="b">
        <f>IF(Table1[[#This Row],[Enviroscore]]&gt;=0.1,TRUE,FALSE)</f>
        <v>1</v>
      </c>
      <c r="AD12" t="str">
        <f>IF(Table1[[#This Row],[Enviroscore]]&lt;0.1,"LOW",(IF(AND(Table1[[#This Row],[Enviroscore]]&gt;=0.1,Table1[[#This Row],[Enviroscore]]&lt;=0.15),"MEDIUM",(IF(Table1[[#This Row],[Enviroscore]]&gt;0.15,"HIGH",FALSE)))))</f>
        <v>HIGH</v>
      </c>
      <c r="AE12" t="b">
        <f>IF(AND(Table1[[#This Row],[Enviroscore]]&gt;0.05,Table1[[#This Row],[Enviroscore]]&lt;=0.15),TRUE,FALSE)</f>
        <v>0</v>
      </c>
      <c r="AF12" t="b">
        <f>IF(Table1[[#This Row],[Enviroscore]]&gt;0.15,TRUE,FALSE)</f>
        <v>1</v>
      </c>
      <c r="AG12" t="s">
        <v>280</v>
      </c>
      <c r="AH12" t="s">
        <v>234</v>
      </c>
      <c r="AI12" t="s">
        <v>234</v>
      </c>
      <c r="AJ12" t="s">
        <v>322</v>
      </c>
      <c r="AK12" t="s">
        <v>343</v>
      </c>
      <c r="AL12" t="s">
        <v>332</v>
      </c>
    </row>
    <row r="13" spans="1:38" x14ac:dyDescent="0.35">
      <c r="A13" t="s">
        <v>44</v>
      </c>
      <c r="B13" t="s">
        <v>46</v>
      </c>
      <c r="C13">
        <v>0.2443122863769531</v>
      </c>
      <c r="D13">
        <v>0.19342383742332461</v>
      </c>
      <c r="E13">
        <v>4.67849001288414E-2</v>
      </c>
      <c r="F13">
        <v>7.5828029366675756E-6</v>
      </c>
      <c r="G13">
        <v>1.396111656504218E-5</v>
      </c>
      <c r="H13">
        <v>1.6336968168616291E-2</v>
      </c>
      <c r="I13">
        <v>8.6075842380523682E-2</v>
      </c>
      <c r="J13">
        <v>1.2303121911827469E-4</v>
      </c>
      <c r="K13">
        <v>1.797333534341305E-4</v>
      </c>
      <c r="L13">
        <v>3.4631837159395218E-2</v>
      </c>
      <c r="M13">
        <v>9.833136573433876E-6</v>
      </c>
      <c r="N13">
        <v>9.4179977168096229E-6</v>
      </c>
      <c r="O13">
        <v>1.5623459592461589E-2</v>
      </c>
      <c r="P13">
        <v>1.1381919648556499E-5</v>
      </c>
      <c r="Q13">
        <v>0.2128395140171051</v>
      </c>
      <c r="R13">
        <v>4.1142561713058967E-6</v>
      </c>
      <c r="S13">
        <v>6.0617735471168999E-6</v>
      </c>
      <c r="T13">
        <v>4.9916866373678204E-6</v>
      </c>
      <c r="U13">
        <v>1.038270629942417E-2</v>
      </c>
      <c r="V13">
        <v>6.9090044125914574E-3</v>
      </c>
      <c r="W13">
        <v>4.5235656201839447E-2</v>
      </c>
      <c r="X13">
        <v>8.3579674363136292E-2</v>
      </c>
      <c r="Y13">
        <v>4.5173260332376231E-6</v>
      </c>
      <c r="Z13">
        <v>3.4848633222281928E-3</v>
      </c>
      <c r="AA13">
        <v>4.838320364797255E-6</v>
      </c>
      <c r="AB13">
        <f>SUM((Table1[[#This Row],[topic_0]]*0.25),Table1[[#This Row],[topic_12]],Table1[[#This Row],[topic_15]],(Table1[[#This Row],[topic_20]]*0.25),Table1[[#This Row],[topic_21]])</f>
        <v>0.17159423385646733</v>
      </c>
      <c r="AC13" t="b">
        <f>IF(Table1[[#This Row],[Enviroscore]]&gt;=0.1,TRUE,FALSE)</f>
        <v>1</v>
      </c>
      <c r="AD13" t="str">
        <f>IF(Table1[[#This Row],[Enviroscore]]&lt;0.1,"LOW",(IF(AND(Table1[[#This Row],[Enviroscore]]&gt;=0.1,Table1[[#This Row],[Enviroscore]]&lt;=0.15),"MEDIUM",(IF(Table1[[#This Row],[Enviroscore]]&gt;0.15,"HIGH",FALSE)))))</f>
        <v>HIGH</v>
      </c>
      <c r="AE13" t="b">
        <f>IF(AND(Table1[[#This Row],[Enviroscore]]&gt;0.05,Table1[[#This Row],[Enviroscore]]&lt;=0.15),TRUE,FALSE)</f>
        <v>0</v>
      </c>
      <c r="AF13" t="b">
        <f>IF(Table1[[#This Row],[Enviroscore]]&gt;0.15,TRUE,FALSE)</f>
        <v>1</v>
      </c>
      <c r="AG13" t="s">
        <v>229</v>
      </c>
      <c r="AH13" t="s">
        <v>234</v>
      </c>
      <c r="AI13" t="s">
        <v>234</v>
      </c>
      <c r="AJ13" t="s">
        <v>322</v>
      </c>
      <c r="AK13" t="s">
        <v>343</v>
      </c>
      <c r="AL13" t="s">
        <v>332</v>
      </c>
    </row>
    <row r="14" spans="1:38" x14ac:dyDescent="0.35">
      <c r="A14" t="s">
        <v>47</v>
      </c>
      <c r="B14" t="s">
        <v>48</v>
      </c>
      <c r="C14">
        <v>0.62331241369247437</v>
      </c>
      <c r="D14">
        <v>2.7051098644733429E-2</v>
      </c>
      <c r="E14">
        <v>3.111109253950417E-5</v>
      </c>
      <c r="F14">
        <v>1.2224852071085481E-5</v>
      </c>
      <c r="G14">
        <v>2.250784928037319E-5</v>
      </c>
      <c r="H14">
        <v>1.662207883782685E-3</v>
      </c>
      <c r="I14">
        <v>3.595664631575346E-3</v>
      </c>
      <c r="J14">
        <v>3.396717511350289E-5</v>
      </c>
      <c r="K14">
        <v>1.305041369050741E-2</v>
      </c>
      <c r="L14">
        <v>0.28564643859863281</v>
      </c>
      <c r="M14">
        <v>1.5852798242121932E-5</v>
      </c>
      <c r="N14">
        <v>1.5183519280981271E-5</v>
      </c>
      <c r="O14">
        <v>3.3161915780510747E-5</v>
      </c>
      <c r="P14">
        <v>1.0010364465415479E-2</v>
      </c>
      <c r="Q14">
        <v>3.2596307573840022E-4</v>
      </c>
      <c r="R14">
        <v>6.6329262153885793E-6</v>
      </c>
      <c r="S14">
        <v>9.7726770036388189E-6</v>
      </c>
      <c r="T14">
        <v>8.0475028880755417E-6</v>
      </c>
      <c r="U14">
        <v>1.3245231457403859E-5</v>
      </c>
      <c r="V14">
        <v>2.108315005898476E-2</v>
      </c>
      <c r="W14">
        <v>1.7632588424021382E-5</v>
      </c>
      <c r="X14">
        <v>1.3972395099699501E-2</v>
      </c>
      <c r="Y14">
        <v>7.2827479016268626E-6</v>
      </c>
      <c r="Z14">
        <v>5.5520631576655433E-5</v>
      </c>
      <c r="AA14">
        <v>7.800249477440957E-6</v>
      </c>
      <c r="AB14">
        <f>SUM((Table1[[#This Row],[topic_0]]*0.25),Table1[[#This Row],[topic_12]],Table1[[#This Row],[topic_15]],(Table1[[#This Row],[topic_20]]*0.25),Table1[[#This Row],[topic_21]])</f>
        <v>0.16984470151191999</v>
      </c>
      <c r="AC14" t="b">
        <f>IF(Table1[[#This Row],[Enviroscore]]&gt;=0.1,TRUE,FALSE)</f>
        <v>1</v>
      </c>
      <c r="AD14" t="str">
        <f>IF(Table1[[#This Row],[Enviroscore]]&lt;0.1,"LOW",(IF(AND(Table1[[#This Row],[Enviroscore]]&gt;=0.1,Table1[[#This Row],[Enviroscore]]&lt;=0.15),"MEDIUM",(IF(Table1[[#This Row],[Enviroscore]]&gt;0.15,"HIGH",FALSE)))))</f>
        <v>HIGH</v>
      </c>
      <c r="AE14" t="b">
        <f>IF(AND(Table1[[#This Row],[Enviroscore]]&gt;0.05,Table1[[#This Row],[Enviroscore]]&lt;=0.15),TRUE,FALSE)</f>
        <v>0</v>
      </c>
      <c r="AF14" t="b">
        <f>IF(Table1[[#This Row],[Enviroscore]]&gt;0.15,TRUE,FALSE)</f>
        <v>1</v>
      </c>
      <c r="AG14" t="s">
        <v>230</v>
      </c>
      <c r="AH14" t="s">
        <v>235</v>
      </c>
      <c r="AI14" t="s">
        <v>235</v>
      </c>
      <c r="AJ14" t="s">
        <v>318</v>
      </c>
      <c r="AK14" t="s">
        <v>318</v>
      </c>
      <c r="AL14" t="s">
        <v>331</v>
      </c>
    </row>
    <row r="15" spans="1:38" x14ac:dyDescent="0.35">
      <c r="A15" t="s">
        <v>49</v>
      </c>
      <c r="B15" t="s">
        <v>50</v>
      </c>
      <c r="C15">
        <v>0.19847968220710749</v>
      </c>
      <c r="D15">
        <v>1.44307529553771E-2</v>
      </c>
      <c r="E15">
        <v>4.4892269215779379E-5</v>
      </c>
      <c r="F15">
        <v>1.4132173964753749E-3</v>
      </c>
      <c r="G15">
        <v>1.8636032473295929E-3</v>
      </c>
      <c r="H15">
        <v>0.15406662225723269</v>
      </c>
      <c r="I15">
        <v>3.5598841350292787E-5</v>
      </c>
      <c r="J15">
        <v>3.793305903673172E-2</v>
      </c>
      <c r="K15">
        <v>4.5821103412890807E-5</v>
      </c>
      <c r="L15">
        <v>0.10869798809289929</v>
      </c>
      <c r="M15">
        <v>4.3725274503231049E-2</v>
      </c>
      <c r="N15">
        <v>2.1907446352997791E-5</v>
      </c>
      <c r="O15">
        <v>0.16834080219268799</v>
      </c>
      <c r="P15">
        <v>2.6475776394363489E-5</v>
      </c>
      <c r="Q15">
        <v>2.3494807464885529E-5</v>
      </c>
      <c r="R15">
        <v>9.5702762337168679E-6</v>
      </c>
      <c r="S15">
        <v>1.4100446605880281E-5</v>
      </c>
      <c r="T15">
        <v>1.161129057436483E-5</v>
      </c>
      <c r="U15">
        <v>1.910227729240432E-5</v>
      </c>
      <c r="V15">
        <v>1.8755713477730751E-2</v>
      </c>
      <c r="W15">
        <v>2.5441069738008079E-5</v>
      </c>
      <c r="X15">
        <v>4.6777911484241493E-2</v>
      </c>
      <c r="Y15">
        <v>1.0507867955311671E-5</v>
      </c>
      <c r="Z15">
        <v>0.2052156180143356</v>
      </c>
      <c r="AA15">
        <v>1.12545412775944E-5</v>
      </c>
      <c r="AB15">
        <f>SUM((Table1[[#This Row],[topic_0]]*0.25),Table1[[#This Row],[topic_12]],Table1[[#This Row],[topic_15]],(Table1[[#This Row],[topic_20]]*0.25),Table1[[#This Row],[topic_21]])</f>
        <v>0.26475456477237458</v>
      </c>
      <c r="AC15" t="b">
        <f>IF(Table1[[#This Row],[Enviroscore]]&gt;=0.1,TRUE,FALSE)</f>
        <v>1</v>
      </c>
      <c r="AD15" t="str">
        <f>IF(Table1[[#This Row],[Enviroscore]]&lt;0.1,"LOW",(IF(AND(Table1[[#This Row],[Enviroscore]]&gt;=0.1,Table1[[#This Row],[Enviroscore]]&lt;=0.15),"MEDIUM",(IF(Table1[[#This Row],[Enviroscore]]&gt;0.15,"HIGH",FALSE)))))</f>
        <v>HIGH</v>
      </c>
      <c r="AE15" t="b">
        <f>IF(AND(Table1[[#This Row],[Enviroscore]]&gt;0.05,Table1[[#This Row],[Enviroscore]]&lt;=0.15),TRUE,FALSE)</f>
        <v>0</v>
      </c>
      <c r="AF15" t="b">
        <f>IF(Table1[[#This Row],[Enviroscore]]&gt;0.15,TRUE,FALSE)</f>
        <v>1</v>
      </c>
      <c r="AG15" t="s">
        <v>281</v>
      </c>
      <c r="AH15" t="s">
        <v>235</v>
      </c>
      <c r="AI15" t="s">
        <v>234</v>
      </c>
      <c r="AJ15" t="s">
        <v>320</v>
      </c>
      <c r="AK15" t="s">
        <v>342</v>
      </c>
      <c r="AL15" t="s">
        <v>332</v>
      </c>
    </row>
    <row r="16" spans="1:38" x14ac:dyDescent="0.35">
      <c r="A16" t="s">
        <v>51</v>
      </c>
      <c r="B16" t="s">
        <v>52</v>
      </c>
      <c r="C16">
        <v>0.1561570018529892</v>
      </c>
      <c r="D16">
        <v>2.1294776350259781E-2</v>
      </c>
      <c r="E16">
        <v>1.929215528070927E-2</v>
      </c>
      <c r="F16">
        <v>2.8225837013451379E-5</v>
      </c>
      <c r="G16">
        <v>5.1968145271530368E-5</v>
      </c>
      <c r="H16">
        <v>2.0771588606294239E-4</v>
      </c>
      <c r="I16">
        <v>5.6966528063639998E-5</v>
      </c>
      <c r="J16">
        <v>6.843981146812439E-2</v>
      </c>
      <c r="K16">
        <v>3.3129684627056122E-2</v>
      </c>
      <c r="L16">
        <v>0.46730554103851318</v>
      </c>
      <c r="M16">
        <v>3.6602366890292608E-5</v>
      </c>
      <c r="N16">
        <v>2.3734502494335171E-2</v>
      </c>
      <c r="O16">
        <v>1.406479254364967E-2</v>
      </c>
      <c r="P16">
        <v>4.2367475543869659E-5</v>
      </c>
      <c r="Q16">
        <v>4.0862821042537689E-3</v>
      </c>
      <c r="R16">
        <v>1.5314695701817979E-5</v>
      </c>
      <c r="S16">
        <v>2.2564034225069921E-5</v>
      </c>
      <c r="T16">
        <v>1.858079849625938E-5</v>
      </c>
      <c r="U16">
        <v>3.0568142392439768E-5</v>
      </c>
      <c r="V16">
        <v>2.9090153053402901E-2</v>
      </c>
      <c r="W16">
        <v>4.0711704059503973E-5</v>
      </c>
      <c r="X16">
        <v>2.1215880289673809E-2</v>
      </c>
      <c r="Y16">
        <v>1.6815063645481129E-5</v>
      </c>
      <c r="Z16">
        <v>0.1416030079126358</v>
      </c>
      <c r="AA16">
        <v>1.800991776690353E-5</v>
      </c>
      <c r="AB16">
        <f>SUM((Table1[[#This Row],[topic_0]]*0.25),Table1[[#This Row],[topic_12]],Table1[[#This Row],[topic_15]],(Table1[[#This Row],[topic_20]]*0.25),Table1[[#This Row],[topic_21]])</f>
        <v>7.4345415918287472E-2</v>
      </c>
      <c r="AC16" t="b">
        <f>IF(Table1[[#This Row],[Enviroscore]]&gt;=0.1,TRUE,FALSE)</f>
        <v>0</v>
      </c>
      <c r="AD16" t="str">
        <f>IF(Table1[[#This Row],[Enviroscore]]&lt;0.1,"LOW",(IF(AND(Table1[[#This Row],[Enviroscore]]&gt;=0.1,Table1[[#This Row],[Enviroscore]]&lt;=0.15),"MEDIUM",(IF(Table1[[#This Row],[Enviroscore]]&gt;0.15,"HIGH",FALSE)))))</f>
        <v>LOW</v>
      </c>
      <c r="AE16" t="b">
        <f>IF(AND(Table1[[#This Row],[Enviroscore]]&gt;0.05,Table1[[#This Row],[Enviroscore]]&lt;=0.15),TRUE,FALSE)</f>
        <v>1</v>
      </c>
      <c r="AF16" t="b">
        <f>IF(Table1[[#This Row],[Enviroscore]]&gt;0.15,TRUE,FALSE)</f>
        <v>0</v>
      </c>
      <c r="AL16" t="s">
        <v>332</v>
      </c>
    </row>
    <row r="17" spans="1:38" x14ac:dyDescent="0.35">
      <c r="A17" t="s">
        <v>53</v>
      </c>
      <c r="B17" t="s">
        <v>54</v>
      </c>
      <c r="C17">
        <v>6.9028115831315517E-4</v>
      </c>
      <c r="D17">
        <v>7.7201682142913342E-4</v>
      </c>
      <c r="E17">
        <v>5.8607000391930342E-4</v>
      </c>
      <c r="F17">
        <v>2.302913635503501E-4</v>
      </c>
      <c r="G17">
        <v>4.2400212259963149E-4</v>
      </c>
      <c r="H17">
        <v>8.4067514399066567E-4</v>
      </c>
      <c r="I17">
        <v>4.6478331205435103E-4</v>
      </c>
      <c r="J17">
        <v>6.3987140310928226E-4</v>
      </c>
      <c r="K17">
        <v>5.9824582422152162E-4</v>
      </c>
      <c r="L17">
        <v>1.3076912146061661E-3</v>
      </c>
      <c r="M17">
        <v>2.986344916280359E-4</v>
      </c>
      <c r="N17">
        <v>2.8602662496268749E-4</v>
      </c>
      <c r="O17">
        <v>6.2470196280628443E-4</v>
      </c>
      <c r="P17">
        <v>3.4567134571261699E-4</v>
      </c>
      <c r="Q17">
        <v>0.37825390696525568</v>
      </c>
      <c r="R17">
        <v>1.2495083501562479E-4</v>
      </c>
      <c r="S17">
        <v>1.840973709477112E-4</v>
      </c>
      <c r="T17">
        <v>0.61024618148803711</v>
      </c>
      <c r="U17">
        <v>2.4940195726230741E-4</v>
      </c>
      <c r="V17">
        <v>5.4393208120018244E-4</v>
      </c>
      <c r="W17">
        <v>3.3216210431419308E-4</v>
      </c>
      <c r="X17">
        <v>6.2660069670528173E-4</v>
      </c>
      <c r="Y17">
        <v>1.371921680402011E-4</v>
      </c>
      <c r="Z17">
        <v>1.045696553774178E-3</v>
      </c>
      <c r="AA17">
        <v>1.469408452976495E-4</v>
      </c>
      <c r="AB17">
        <f>SUM((Table1[[#This Row],[topic_0]]*0.25),Table1[[#This Row],[topic_12]],Table1[[#This Row],[topic_15]],(Table1[[#This Row],[topic_20]]*0.25),Table1[[#This Row],[topic_21]])</f>
        <v>1.631864310184028E-3</v>
      </c>
      <c r="AC17" t="b">
        <f>IF(Table1[[#This Row],[Enviroscore]]&gt;=0.1,TRUE,FALSE)</f>
        <v>0</v>
      </c>
      <c r="AD17" t="str">
        <f>IF(Table1[[#This Row],[Enviroscore]]&lt;0.1,"LOW",(IF(AND(Table1[[#This Row],[Enviroscore]]&gt;=0.1,Table1[[#This Row],[Enviroscore]]&lt;=0.15),"MEDIUM",(IF(Table1[[#This Row],[Enviroscore]]&gt;0.15,"HIGH",FALSE)))))</f>
        <v>LOW</v>
      </c>
      <c r="AE17" t="b">
        <f>IF(AND(Table1[[#This Row],[Enviroscore]]&gt;0.05,Table1[[#This Row],[Enviroscore]]&lt;=0.15),TRUE,FALSE)</f>
        <v>0</v>
      </c>
      <c r="AF17" t="b">
        <f>IF(Table1[[#This Row],[Enviroscore]]&gt;0.15,TRUE,FALSE)</f>
        <v>0</v>
      </c>
      <c r="AL17" t="s">
        <v>332</v>
      </c>
    </row>
    <row r="18" spans="1:38" x14ac:dyDescent="0.35">
      <c r="A18" t="s">
        <v>53</v>
      </c>
      <c r="B18" t="s">
        <v>55</v>
      </c>
      <c r="C18">
        <v>5.5948446970432997E-4</v>
      </c>
      <c r="D18">
        <v>6.2570383306592703E-4</v>
      </c>
      <c r="E18">
        <v>4.750205553136766E-4</v>
      </c>
      <c r="F18">
        <v>1.866557577159256E-4</v>
      </c>
      <c r="G18">
        <v>3.4366222098469729E-4</v>
      </c>
      <c r="H18">
        <v>6.8130611907690763E-4</v>
      </c>
      <c r="I18">
        <v>3.7671616883017117E-4</v>
      </c>
      <c r="J18">
        <v>5.1862769760191441E-4</v>
      </c>
      <c r="K18">
        <v>4.8488980974070728E-4</v>
      </c>
      <c r="L18">
        <v>1.0580406524240971E-3</v>
      </c>
      <c r="M18">
        <v>2.4204922374337909E-4</v>
      </c>
      <c r="N18">
        <v>2.3183030134532601E-4</v>
      </c>
      <c r="O18">
        <v>5.0633330829441547E-4</v>
      </c>
      <c r="P18">
        <v>2.8017355361953378E-4</v>
      </c>
      <c r="Q18">
        <v>2.4862817372195423E-4</v>
      </c>
      <c r="R18">
        <v>1.0127515270141881E-4</v>
      </c>
      <c r="S18">
        <v>1.4921459660399711E-4</v>
      </c>
      <c r="T18">
        <v>0.99043279886245728</v>
      </c>
      <c r="U18">
        <v>2.021452673943713E-4</v>
      </c>
      <c r="V18">
        <v>4.4086773414164782E-4</v>
      </c>
      <c r="W18">
        <v>2.6922402321361011E-4</v>
      </c>
      <c r="X18">
        <v>5.0787051441147923E-4</v>
      </c>
      <c r="Y18">
        <v>1.1119699775008481E-4</v>
      </c>
      <c r="Z18">
        <v>8.4718223661184311E-4</v>
      </c>
      <c r="AA18">
        <v>1.1909849126823251E-4</v>
      </c>
      <c r="AB18">
        <f>SUM((Table1[[#This Row],[topic_0]]*0.25),Table1[[#This Row],[topic_12]],Table1[[#This Row],[topic_15]],(Table1[[#This Row],[topic_20]]*0.25),Table1[[#This Row],[topic_21]])</f>
        <v>1.3226560986367986E-3</v>
      </c>
      <c r="AC18" t="b">
        <f>IF(Table1[[#This Row],[Enviroscore]]&gt;=0.1,TRUE,FALSE)</f>
        <v>0</v>
      </c>
      <c r="AD18" t="str">
        <f>IF(Table1[[#This Row],[Enviroscore]]&lt;0.1,"LOW",(IF(AND(Table1[[#This Row],[Enviroscore]]&gt;=0.1,Table1[[#This Row],[Enviroscore]]&lt;=0.15),"MEDIUM",(IF(Table1[[#This Row],[Enviroscore]]&gt;0.15,"HIGH",FALSE)))))</f>
        <v>LOW</v>
      </c>
      <c r="AE18" t="b">
        <f>IF(AND(Table1[[#This Row],[Enviroscore]]&gt;0.05,Table1[[#This Row],[Enviroscore]]&lt;=0.15),TRUE,FALSE)</f>
        <v>0</v>
      </c>
      <c r="AF18" t="b">
        <f>IF(Table1[[#This Row],[Enviroscore]]&gt;0.15,TRUE,FALSE)</f>
        <v>0</v>
      </c>
      <c r="AL18" t="s">
        <v>332</v>
      </c>
    </row>
    <row r="19" spans="1:38" x14ac:dyDescent="0.35">
      <c r="A19" t="s">
        <v>53</v>
      </c>
      <c r="B19" t="s">
        <v>56</v>
      </c>
      <c r="C19">
        <v>6.4401514828205109E-4</v>
      </c>
      <c r="D19">
        <v>7.2026532143354416E-4</v>
      </c>
      <c r="E19">
        <v>5.4678902961313725E-4</v>
      </c>
      <c r="F19">
        <v>2.148564672097564E-4</v>
      </c>
      <c r="G19">
        <v>3.9558409480378032E-4</v>
      </c>
      <c r="H19">
        <v>7.8431778820231557E-4</v>
      </c>
      <c r="I19">
        <v>4.336319980211556E-4</v>
      </c>
      <c r="J19">
        <v>5.9698452241718769E-4</v>
      </c>
      <c r="K19">
        <v>5.5814982624724507E-4</v>
      </c>
      <c r="L19">
        <v>1.219167257659137E-3</v>
      </c>
      <c r="M19">
        <v>2.7861903072334831E-4</v>
      </c>
      <c r="N19">
        <v>2.6685619377531111E-4</v>
      </c>
      <c r="O19">
        <v>5.8283220278099179E-4</v>
      </c>
      <c r="P19">
        <v>3.2250332878902549E-4</v>
      </c>
      <c r="Q19">
        <v>0.16419705748558039</v>
      </c>
      <c r="R19">
        <v>1.1657622235361489E-4</v>
      </c>
      <c r="S19">
        <v>1.7175855464302001E-4</v>
      </c>
      <c r="T19">
        <v>0.82507461309432983</v>
      </c>
      <c r="U19">
        <v>2.3268621589522809E-4</v>
      </c>
      <c r="V19">
        <v>5.0747592467814684E-4</v>
      </c>
      <c r="W19">
        <v>3.0989950755611062E-4</v>
      </c>
      <c r="X19">
        <v>5.8460194850340486E-4</v>
      </c>
      <c r="Y19">
        <v>1.2799708929378539E-4</v>
      </c>
      <c r="Z19">
        <v>9.7567314514890313E-4</v>
      </c>
      <c r="AA19">
        <v>1.3709238555748021E-4</v>
      </c>
      <c r="AB19">
        <f>SUM((Table1[[#This Row],[topic_0]]*0.25),Table1[[#This Row],[topic_12]],Table1[[#This Row],[topic_15]],(Table1[[#This Row],[topic_20]]*0.25),Table1[[#This Row],[topic_21]])</f>
        <v>1.5224890375975519E-3</v>
      </c>
      <c r="AC19" t="b">
        <f>IF(Table1[[#This Row],[Enviroscore]]&gt;=0.1,TRUE,FALSE)</f>
        <v>0</v>
      </c>
      <c r="AD19" t="str">
        <f>IF(Table1[[#This Row],[Enviroscore]]&lt;0.1,"LOW",(IF(AND(Table1[[#This Row],[Enviroscore]]&gt;=0.1,Table1[[#This Row],[Enviroscore]]&lt;=0.15),"MEDIUM",(IF(Table1[[#This Row],[Enviroscore]]&gt;0.15,"HIGH",FALSE)))))</f>
        <v>LOW</v>
      </c>
      <c r="AE19" t="b">
        <f>IF(AND(Table1[[#This Row],[Enviroscore]]&gt;0.05,Table1[[#This Row],[Enviroscore]]&lt;=0.15),TRUE,FALSE)</f>
        <v>0</v>
      </c>
      <c r="AF19" t="b">
        <f>IF(Table1[[#This Row],[Enviroscore]]&gt;0.15,TRUE,FALSE)</f>
        <v>0</v>
      </c>
      <c r="AL19" t="s">
        <v>332</v>
      </c>
    </row>
    <row r="20" spans="1:38" x14ac:dyDescent="0.35">
      <c r="A20" t="s">
        <v>53</v>
      </c>
      <c r="B20" t="s">
        <v>57</v>
      </c>
      <c r="C20">
        <v>3.1225007842294872E-4</v>
      </c>
      <c r="D20">
        <v>0.24747844040393829</v>
      </c>
      <c r="E20">
        <v>0.1048888862133026</v>
      </c>
      <c r="F20">
        <v>1.041716750478372E-4</v>
      </c>
      <c r="G20">
        <v>1.9179622177034619E-4</v>
      </c>
      <c r="H20">
        <v>3.8046014378778642E-4</v>
      </c>
      <c r="I20">
        <v>2.1024349553044891E-4</v>
      </c>
      <c r="J20">
        <v>4.1226550936698907E-2</v>
      </c>
      <c r="K20">
        <v>2.706150698941201E-4</v>
      </c>
      <c r="L20">
        <v>0.23886938393116</v>
      </c>
      <c r="M20">
        <v>1.3508650590665641E-4</v>
      </c>
      <c r="N20">
        <v>5.6500274688005447E-2</v>
      </c>
      <c r="O20">
        <v>2.8258247766643763E-4</v>
      </c>
      <c r="P20">
        <v>1.5636350144632161E-4</v>
      </c>
      <c r="Q20">
        <v>0.10859312117099761</v>
      </c>
      <c r="R20">
        <v>5.6521173974033452E-5</v>
      </c>
      <c r="S20">
        <v>3.651893138885498E-2</v>
      </c>
      <c r="T20">
        <v>6.8575216573663056E-5</v>
      </c>
      <c r="U20">
        <v>1.128162984969094E-4</v>
      </c>
      <c r="V20">
        <v>2.460464602336287E-4</v>
      </c>
      <c r="W20">
        <v>0.100440226495266</v>
      </c>
      <c r="X20">
        <v>2.8344106976874173E-4</v>
      </c>
      <c r="Y20">
        <v>6.205850513651967E-5</v>
      </c>
      <c r="Z20">
        <v>6.2544666230678558E-2</v>
      </c>
      <c r="AA20">
        <v>6.6468288423493505E-5</v>
      </c>
      <c r="AB20">
        <f>SUM((Table1[[#This Row],[topic_0]]*0.25),Table1[[#This Row],[topic_12]],Table1[[#This Row],[topic_15]],(Table1[[#This Row],[topic_20]]*0.25),Table1[[#This Row],[topic_21]])</f>
        <v>2.5810663864831451E-2</v>
      </c>
      <c r="AC20" t="b">
        <f>IF(Table1[[#This Row],[Enviroscore]]&gt;=0.1,TRUE,FALSE)</f>
        <v>0</v>
      </c>
      <c r="AD20" t="str">
        <f>IF(Table1[[#This Row],[Enviroscore]]&lt;0.1,"LOW",(IF(AND(Table1[[#This Row],[Enviroscore]]&gt;=0.1,Table1[[#This Row],[Enviroscore]]&lt;=0.15),"MEDIUM",(IF(Table1[[#This Row],[Enviroscore]]&gt;0.15,"HIGH",FALSE)))))</f>
        <v>LOW</v>
      </c>
      <c r="AE20" t="b">
        <f>IF(AND(Table1[[#This Row],[Enviroscore]]&gt;0.05,Table1[[#This Row],[Enviroscore]]&lt;=0.15),TRUE,FALSE)</f>
        <v>0</v>
      </c>
      <c r="AF20" t="b">
        <f>IF(Table1[[#This Row],[Enviroscore]]&gt;0.15,TRUE,FALSE)</f>
        <v>0</v>
      </c>
      <c r="AL20" t="s">
        <v>332</v>
      </c>
    </row>
    <row r="21" spans="1:38" x14ac:dyDescent="0.35">
      <c r="A21" t="s">
        <v>58</v>
      </c>
      <c r="B21" t="s">
        <v>59</v>
      </c>
      <c r="C21">
        <v>1.8924197182059291E-2</v>
      </c>
      <c r="D21">
        <v>9.2595255409833044E-5</v>
      </c>
      <c r="E21">
        <v>0.22039614617824549</v>
      </c>
      <c r="F21">
        <v>2.7621212211670351E-5</v>
      </c>
      <c r="G21">
        <v>5.0854938308475539E-5</v>
      </c>
      <c r="H21">
        <v>1.453039608895779E-2</v>
      </c>
      <c r="I21">
        <v>5.5746248108334839E-5</v>
      </c>
      <c r="J21">
        <v>1.033592037856579E-2</v>
      </c>
      <c r="K21">
        <v>7.1753827796783298E-5</v>
      </c>
      <c r="L21">
        <v>0.16307976841926569</v>
      </c>
      <c r="M21">
        <v>3.5818306059809402E-5</v>
      </c>
      <c r="N21">
        <v>5.1180373877286911E-2</v>
      </c>
      <c r="O21">
        <v>7.4927142122760415E-5</v>
      </c>
      <c r="P21">
        <v>0.46502354741096502</v>
      </c>
      <c r="Q21">
        <v>3.6791854654438787E-5</v>
      </c>
      <c r="R21">
        <v>1.498664005339378E-5</v>
      </c>
      <c r="S21">
        <v>2.2080692360759709E-5</v>
      </c>
      <c r="T21">
        <v>1.81827799679013E-5</v>
      </c>
      <c r="U21">
        <v>2.991334258695133E-5</v>
      </c>
      <c r="V21">
        <v>6.5239386458415538E-5</v>
      </c>
      <c r="W21">
        <v>3.9839618693804368E-5</v>
      </c>
      <c r="X21">
        <v>5.5637992918491357E-2</v>
      </c>
      <c r="Y21">
        <v>1.6454869182780388E-5</v>
      </c>
      <c r="Z21">
        <v>1.2545987556222829E-4</v>
      </c>
      <c r="AA21">
        <v>1.1336409079376609E-4</v>
      </c>
      <c r="AB21">
        <f>SUM((Table1[[#This Row],[topic_0]]*0.25),Table1[[#This Row],[topic_12]],Table1[[#This Row],[topic_15]],(Table1[[#This Row],[topic_20]]*0.25),Table1[[#This Row],[topic_21]])</f>
        <v>6.0468915900855784E-2</v>
      </c>
      <c r="AC21" t="b">
        <f>IF(Table1[[#This Row],[Enviroscore]]&gt;=0.1,TRUE,FALSE)</f>
        <v>0</v>
      </c>
      <c r="AD21" t="str">
        <f>IF(Table1[[#This Row],[Enviroscore]]&lt;0.1,"LOW",(IF(AND(Table1[[#This Row],[Enviroscore]]&gt;=0.1,Table1[[#This Row],[Enviroscore]]&lt;=0.15),"MEDIUM",(IF(Table1[[#This Row],[Enviroscore]]&gt;0.15,"HIGH",FALSE)))))</f>
        <v>LOW</v>
      </c>
      <c r="AE21" t="b">
        <f>IF(AND(Table1[[#This Row],[Enviroscore]]&gt;0.05,Table1[[#This Row],[Enviroscore]]&lt;=0.15),TRUE,FALSE)</f>
        <v>1</v>
      </c>
      <c r="AF21" t="b">
        <f>IF(Table1[[#This Row],[Enviroscore]]&gt;0.15,TRUE,FALSE)</f>
        <v>0</v>
      </c>
      <c r="AL21" t="s">
        <v>332</v>
      </c>
    </row>
    <row r="22" spans="1:38" x14ac:dyDescent="0.35">
      <c r="A22" t="s">
        <v>58</v>
      </c>
      <c r="B22" t="s">
        <v>60</v>
      </c>
      <c r="C22">
        <v>3.2258289138553657E-5</v>
      </c>
      <c r="D22">
        <v>9.1458717361092567E-3</v>
      </c>
      <c r="E22">
        <v>5.6315381079912193E-2</v>
      </c>
      <c r="F22">
        <v>1.076190801541088E-5</v>
      </c>
      <c r="G22">
        <v>8.6201829835772514E-3</v>
      </c>
      <c r="H22">
        <v>6.4671672880649567E-2</v>
      </c>
      <c r="I22">
        <v>2.1720117729273621E-5</v>
      </c>
      <c r="J22">
        <v>1.6510790213942531E-2</v>
      </c>
      <c r="K22">
        <v>5.102548748254776E-3</v>
      </c>
      <c r="L22">
        <v>0.7809329628944397</v>
      </c>
      <c r="M22">
        <v>1.3955699614598419E-5</v>
      </c>
      <c r="N22">
        <v>4.2776092886924744E-3</v>
      </c>
      <c r="O22">
        <v>1.6485519707202911E-2</v>
      </c>
      <c r="P22">
        <v>3.1631637830287218E-3</v>
      </c>
      <c r="Q22">
        <v>1.433501802239334E-5</v>
      </c>
      <c r="R22">
        <v>5.8391660786583088E-6</v>
      </c>
      <c r="S22">
        <v>8.6031841419753619E-6</v>
      </c>
      <c r="T22">
        <v>7.0844612309883806E-6</v>
      </c>
      <c r="U22">
        <v>1.1654979061859191E-5</v>
      </c>
      <c r="V22">
        <v>2.5418879886274229E-5</v>
      </c>
      <c r="W22">
        <v>5.2289413288235656E-3</v>
      </c>
      <c r="X22">
        <v>8.7541118264198303E-3</v>
      </c>
      <c r="Y22">
        <v>6.4112241489056032E-6</v>
      </c>
      <c r="Z22">
        <v>2.0626312121748921E-2</v>
      </c>
      <c r="AA22">
        <v>6.8667964114865754E-6</v>
      </c>
      <c r="AB22">
        <f>SUM((Table1[[#This Row],[topic_0]]*0.25),Table1[[#This Row],[topic_12]],Table1[[#This Row],[topic_15]],(Table1[[#This Row],[topic_20]]*0.25),Table1[[#This Row],[topic_21]])</f>
        <v>2.656077060419193E-2</v>
      </c>
      <c r="AC22" t="b">
        <f>IF(Table1[[#This Row],[Enviroscore]]&gt;=0.1,TRUE,FALSE)</f>
        <v>0</v>
      </c>
      <c r="AD22" t="str">
        <f>IF(Table1[[#This Row],[Enviroscore]]&lt;0.1,"LOW",(IF(AND(Table1[[#This Row],[Enviroscore]]&gt;=0.1,Table1[[#This Row],[Enviroscore]]&lt;=0.15),"MEDIUM",(IF(Table1[[#This Row],[Enviroscore]]&gt;0.15,"HIGH",FALSE)))))</f>
        <v>LOW</v>
      </c>
      <c r="AE22" t="b">
        <f>IF(AND(Table1[[#This Row],[Enviroscore]]&gt;0.05,Table1[[#This Row],[Enviroscore]]&lt;=0.15),TRUE,FALSE)</f>
        <v>0</v>
      </c>
      <c r="AF22" t="b">
        <f>IF(Table1[[#This Row],[Enviroscore]]&gt;0.15,TRUE,FALSE)</f>
        <v>0</v>
      </c>
      <c r="AL22" t="s">
        <v>332</v>
      </c>
    </row>
    <row r="23" spans="1:38" x14ac:dyDescent="0.35">
      <c r="A23" t="s">
        <v>58</v>
      </c>
      <c r="B23" t="s">
        <v>61</v>
      </c>
      <c r="C23">
        <v>1.1811296280939131E-4</v>
      </c>
      <c r="D23">
        <v>1.8628541511134241E-5</v>
      </c>
      <c r="E23">
        <v>3.8805704563856118E-2</v>
      </c>
      <c r="F23">
        <v>5.5568893913005013E-6</v>
      </c>
      <c r="G23">
        <v>1.823629136197269E-3</v>
      </c>
      <c r="H23">
        <v>3.4006979316473007E-2</v>
      </c>
      <c r="I23">
        <v>2.120640565408394E-4</v>
      </c>
      <c r="J23">
        <v>8.23145208414644E-4</v>
      </c>
      <c r="K23">
        <v>1.85694734682329E-5</v>
      </c>
      <c r="L23">
        <v>0.87787133455276489</v>
      </c>
      <c r="M23">
        <v>7.2059970079862978E-6</v>
      </c>
      <c r="N23">
        <v>2.818956738337874E-3</v>
      </c>
      <c r="O23">
        <v>1.5073980648594439E-5</v>
      </c>
      <c r="P23">
        <v>8.3409877333906479E-6</v>
      </c>
      <c r="Q23">
        <v>7.4018571467604488E-6</v>
      </c>
      <c r="R23">
        <v>3.015041556864162E-6</v>
      </c>
      <c r="S23">
        <v>4.4422363316698474E-6</v>
      </c>
      <c r="T23">
        <v>3.6580470350600081E-6</v>
      </c>
      <c r="U23">
        <v>6.0180245782248676E-6</v>
      </c>
      <c r="V23">
        <v>1.312498625338776E-5</v>
      </c>
      <c r="W23">
        <v>2.3890599608421329E-2</v>
      </c>
      <c r="X23">
        <v>3.625878132879734E-3</v>
      </c>
      <c r="Y23">
        <v>3.3104224712587889E-6</v>
      </c>
      <c r="Z23">
        <v>1.5885671600699421E-2</v>
      </c>
      <c r="AA23">
        <v>3.545656227288418E-6</v>
      </c>
      <c r="AB23">
        <f>SUM((Table1[[#This Row],[topic_0]]*0.25),Table1[[#This Row],[topic_12]],Table1[[#This Row],[topic_15]],(Table1[[#This Row],[topic_20]]*0.25),Table1[[#This Row],[topic_21]])</f>
        <v>9.6461452978928719E-3</v>
      </c>
      <c r="AC23" t="b">
        <f>IF(Table1[[#This Row],[Enviroscore]]&gt;=0.1,TRUE,FALSE)</f>
        <v>0</v>
      </c>
      <c r="AD23" t="str">
        <f>IF(Table1[[#This Row],[Enviroscore]]&lt;0.1,"LOW",(IF(AND(Table1[[#This Row],[Enviroscore]]&gt;=0.1,Table1[[#This Row],[Enviroscore]]&lt;=0.15),"MEDIUM",(IF(Table1[[#This Row],[Enviroscore]]&gt;0.15,"HIGH",FALSE)))))</f>
        <v>LOW</v>
      </c>
      <c r="AE23" t="b">
        <f>IF(AND(Table1[[#This Row],[Enviroscore]]&gt;0.05,Table1[[#This Row],[Enviroscore]]&lt;=0.15),TRUE,FALSE)</f>
        <v>0</v>
      </c>
      <c r="AF23" t="b">
        <f>IF(Table1[[#This Row],[Enviroscore]]&gt;0.15,TRUE,FALSE)</f>
        <v>0</v>
      </c>
      <c r="AL23" t="s">
        <v>332</v>
      </c>
    </row>
    <row r="24" spans="1:38" x14ac:dyDescent="0.35">
      <c r="A24" t="s">
        <v>62</v>
      </c>
      <c r="B24" t="s">
        <v>63</v>
      </c>
      <c r="C24">
        <v>1.0097289923578501E-3</v>
      </c>
      <c r="D24">
        <v>3.2195825042435899E-5</v>
      </c>
      <c r="E24">
        <v>3.0296178010758009E-5</v>
      </c>
      <c r="F24">
        <v>9.6039993877639063E-6</v>
      </c>
      <c r="G24">
        <v>1.7682454199530181E-5</v>
      </c>
      <c r="H24">
        <v>3.593984991312027E-3</v>
      </c>
      <c r="I24">
        <v>3.3981592860072851E-3</v>
      </c>
      <c r="J24">
        <v>2.8148838318884368E-3</v>
      </c>
      <c r="K24">
        <v>2.494908403605223E-5</v>
      </c>
      <c r="L24">
        <v>5.4777085781097412E-2</v>
      </c>
      <c r="M24">
        <v>1.245416024175938E-5</v>
      </c>
      <c r="N24">
        <v>1.1928365893254521E-5</v>
      </c>
      <c r="O24">
        <v>2.6052417524624619E-5</v>
      </c>
      <c r="P24">
        <v>1.441577114746906E-5</v>
      </c>
      <c r="Q24">
        <v>1.279266689380165E-5</v>
      </c>
      <c r="R24">
        <v>5.210911240283167E-6</v>
      </c>
      <c r="S24">
        <v>7.6775395427830517E-6</v>
      </c>
      <c r="T24">
        <v>6.3222209973901036E-6</v>
      </c>
      <c r="U24">
        <v>1.0400982318969911E-5</v>
      </c>
      <c r="V24">
        <v>2.2683982024318539E-5</v>
      </c>
      <c r="W24">
        <v>0.93102985620498657</v>
      </c>
      <c r="X24">
        <v>2.613156721054111E-5</v>
      </c>
      <c r="Y24">
        <v>5.7214197113353293E-6</v>
      </c>
      <c r="Z24">
        <v>3.093650564551353E-3</v>
      </c>
      <c r="AA24">
        <v>6.1279752117116004E-6</v>
      </c>
      <c r="AB24">
        <f>SUM((Table1[[#This Row],[topic_0]]*0.25),Table1[[#This Row],[topic_12]],Table1[[#This Row],[topic_15]],(Table1[[#This Row],[topic_20]]*0.25),Table1[[#This Row],[topic_21]])</f>
        <v>0.23306729119531155</v>
      </c>
      <c r="AC24" t="b">
        <f>IF(Table1[[#This Row],[Enviroscore]]&gt;=0.1,TRUE,FALSE)</f>
        <v>1</v>
      </c>
      <c r="AD24" t="str">
        <f>IF(Table1[[#This Row],[Enviroscore]]&lt;0.1,"LOW",(IF(AND(Table1[[#This Row],[Enviroscore]]&gt;=0.1,Table1[[#This Row],[Enviroscore]]&lt;=0.15),"MEDIUM",(IF(Table1[[#This Row],[Enviroscore]]&gt;0.15,"HIGH",FALSE)))))</f>
        <v>HIGH</v>
      </c>
      <c r="AE24" t="b">
        <f>IF(AND(Table1[[#This Row],[Enviroscore]]&gt;0.05,Table1[[#This Row],[Enviroscore]]&lt;=0.15),TRUE,FALSE)</f>
        <v>0</v>
      </c>
      <c r="AF24" t="b">
        <f>IF(Table1[[#This Row],[Enviroscore]]&gt;0.15,TRUE,FALSE)</f>
        <v>1</v>
      </c>
      <c r="AG24" t="s">
        <v>231</v>
      </c>
      <c r="AH24" t="s">
        <v>234</v>
      </c>
      <c r="AI24" t="s">
        <v>234</v>
      </c>
      <c r="AJ24" t="s">
        <v>322</v>
      </c>
      <c r="AK24" t="s">
        <v>343</v>
      </c>
      <c r="AL24" t="s">
        <v>332</v>
      </c>
    </row>
    <row r="25" spans="1:38" x14ac:dyDescent="0.35">
      <c r="A25" t="s">
        <v>62</v>
      </c>
      <c r="B25" t="s">
        <v>64</v>
      </c>
      <c r="C25">
        <v>9.0805660875048488E-5</v>
      </c>
      <c r="D25">
        <v>8.8402107357978821E-3</v>
      </c>
      <c r="E25">
        <v>9.08040851354599E-2</v>
      </c>
      <c r="F25">
        <v>4.1522985156916548E-6</v>
      </c>
      <c r="G25">
        <v>1.276783761568367E-3</v>
      </c>
      <c r="H25">
        <v>1.5039512887597081E-2</v>
      </c>
      <c r="I25">
        <v>8.3803370216628537E-6</v>
      </c>
      <c r="J25">
        <v>0.2107221186161041</v>
      </c>
      <c r="K25">
        <v>3.30755952745676E-3</v>
      </c>
      <c r="L25">
        <v>7.0683807134628296E-2</v>
      </c>
      <c r="M25">
        <v>5.3845678849029346E-6</v>
      </c>
      <c r="N25">
        <v>5.1572405936894938E-6</v>
      </c>
      <c r="O25">
        <v>1.9113151211058721E-5</v>
      </c>
      <c r="P25">
        <v>3.0498119303956628E-4</v>
      </c>
      <c r="Q25">
        <v>7.8796781599521637E-2</v>
      </c>
      <c r="R25">
        <v>2.2529425223183348E-6</v>
      </c>
      <c r="S25">
        <v>3.319391453260323E-6</v>
      </c>
      <c r="T25">
        <v>2.7334183414495779E-6</v>
      </c>
      <c r="U25">
        <v>4.4968742258788552E-6</v>
      </c>
      <c r="V25">
        <v>7.9248435795307159E-3</v>
      </c>
      <c r="W25">
        <v>0.47082564234733582</v>
      </c>
      <c r="X25">
        <v>3.8720138370990753E-2</v>
      </c>
      <c r="Y25">
        <v>2.4736611976550189E-6</v>
      </c>
      <c r="Z25">
        <v>2.6026589330285792E-3</v>
      </c>
      <c r="AA25">
        <v>2.649436055435217E-6</v>
      </c>
      <c r="AB25">
        <f>SUM((Table1[[#This Row],[topic_0]]*0.25),Table1[[#This Row],[topic_12]],Table1[[#This Row],[topic_15]],(Table1[[#This Row],[topic_20]]*0.25),Table1[[#This Row],[topic_21]])</f>
        <v>0.15647061646677685</v>
      </c>
      <c r="AC25" t="b">
        <f>IF(Table1[[#This Row],[Enviroscore]]&gt;=0.1,TRUE,FALSE)</f>
        <v>1</v>
      </c>
      <c r="AD25" t="str">
        <f>IF(Table1[[#This Row],[Enviroscore]]&lt;0.1,"LOW",(IF(AND(Table1[[#This Row],[Enviroscore]]&gt;=0.1,Table1[[#This Row],[Enviroscore]]&lt;=0.15),"MEDIUM",(IF(Table1[[#This Row],[Enviroscore]]&gt;0.15,"HIGH",FALSE)))))</f>
        <v>HIGH</v>
      </c>
      <c r="AE25" t="b">
        <f>IF(AND(Table1[[#This Row],[Enviroscore]]&gt;0.05,Table1[[#This Row],[Enviroscore]]&lt;=0.15),TRUE,FALSE)</f>
        <v>0</v>
      </c>
      <c r="AF25" t="b">
        <f>IF(Table1[[#This Row],[Enviroscore]]&gt;0.15,TRUE,FALSE)</f>
        <v>1</v>
      </c>
      <c r="AG25" t="s">
        <v>231</v>
      </c>
      <c r="AH25" t="s">
        <v>234</v>
      </c>
      <c r="AI25" t="s">
        <v>234</v>
      </c>
      <c r="AJ25" t="s">
        <v>322</v>
      </c>
      <c r="AK25" t="s">
        <v>343</v>
      </c>
      <c r="AL25" t="s">
        <v>332</v>
      </c>
    </row>
    <row r="26" spans="1:38" x14ac:dyDescent="0.35">
      <c r="A26" t="s">
        <v>65</v>
      </c>
      <c r="B26" t="s">
        <v>66</v>
      </c>
      <c r="C26">
        <v>3.1773823138792068E-5</v>
      </c>
      <c r="D26">
        <v>1.7006235430017111E-4</v>
      </c>
      <c r="E26">
        <v>2.6540158432908362E-4</v>
      </c>
      <c r="F26">
        <v>9.0725417248904705E-4</v>
      </c>
      <c r="G26">
        <v>7.457374595105648E-3</v>
      </c>
      <c r="H26">
        <v>2.250351570546627E-2</v>
      </c>
      <c r="I26">
        <v>5.5130831897258759E-3</v>
      </c>
      <c r="J26">
        <v>4.1103726252913484E-3</v>
      </c>
      <c r="K26">
        <v>2.7537193091120571E-5</v>
      </c>
      <c r="L26">
        <v>9.1308772563934326E-2</v>
      </c>
      <c r="M26">
        <v>4.6554510481655598E-3</v>
      </c>
      <c r="N26">
        <v>1.316575344390003E-5</v>
      </c>
      <c r="O26">
        <v>5.5561773478984833E-3</v>
      </c>
      <c r="P26">
        <v>1.591118962096516E-5</v>
      </c>
      <c r="Q26">
        <v>4.3421750888228423E-5</v>
      </c>
      <c r="R26">
        <v>5.7514639593136963E-6</v>
      </c>
      <c r="S26">
        <v>8.4739676822209731E-6</v>
      </c>
      <c r="T26">
        <v>6.9780553531018086E-6</v>
      </c>
      <c r="U26">
        <v>1.147992588812485E-5</v>
      </c>
      <c r="V26">
        <v>1.6594579210504889E-4</v>
      </c>
      <c r="W26">
        <v>1.844772323966026E-2</v>
      </c>
      <c r="X26">
        <v>8.1590134650468826E-3</v>
      </c>
      <c r="Y26">
        <v>6.3149300331133418E-6</v>
      </c>
      <c r="Z26">
        <v>0.83060228824615479</v>
      </c>
      <c r="AA26">
        <v>6.7636597123055253E-6</v>
      </c>
      <c r="AB26">
        <f>SUM((Table1[[#This Row],[topic_0]]*0.25),Table1[[#This Row],[topic_12]],Table1[[#This Row],[topic_15]],(Table1[[#This Row],[topic_20]]*0.25),Table1[[#This Row],[topic_21]])</f>
        <v>1.8340816542604443E-2</v>
      </c>
      <c r="AC26" t="b">
        <f>IF(Table1[[#This Row],[Enviroscore]]&gt;=0.1,TRUE,FALSE)</f>
        <v>0</v>
      </c>
      <c r="AD26" t="str">
        <f>IF(Table1[[#This Row],[Enviroscore]]&lt;0.1,"LOW",(IF(AND(Table1[[#This Row],[Enviroscore]]&gt;=0.1,Table1[[#This Row],[Enviroscore]]&lt;=0.15),"MEDIUM",(IF(Table1[[#This Row],[Enviroscore]]&gt;0.15,"HIGH",FALSE)))))</f>
        <v>LOW</v>
      </c>
      <c r="AE26" t="b">
        <f>IF(AND(Table1[[#This Row],[Enviroscore]]&gt;0.05,Table1[[#This Row],[Enviroscore]]&lt;=0.15),TRUE,FALSE)</f>
        <v>0</v>
      </c>
      <c r="AF26" t="b">
        <f>IF(Table1[[#This Row],[Enviroscore]]&gt;0.15,TRUE,FALSE)</f>
        <v>0</v>
      </c>
      <c r="AL26" t="s">
        <v>332</v>
      </c>
    </row>
    <row r="27" spans="1:38" x14ac:dyDescent="0.35">
      <c r="A27" t="s">
        <v>67</v>
      </c>
      <c r="B27" t="s">
        <v>68</v>
      </c>
      <c r="C27">
        <v>3.8761048926971853E-5</v>
      </c>
      <c r="D27">
        <v>4.3350020860088989E-5</v>
      </c>
      <c r="E27">
        <v>3.2909087167354301E-5</v>
      </c>
      <c r="F27">
        <v>1.2931357559864409E-5</v>
      </c>
      <c r="G27">
        <v>0.99384146928787231</v>
      </c>
      <c r="H27">
        <v>3.2361156772822142E-3</v>
      </c>
      <c r="I27">
        <v>2.609858893265482E-5</v>
      </c>
      <c r="J27">
        <v>3.5930253943661228E-5</v>
      </c>
      <c r="K27">
        <v>3.3592819818295538E-5</v>
      </c>
      <c r="L27">
        <v>7.3514274845365435E-5</v>
      </c>
      <c r="M27">
        <v>1.676897227298468E-5</v>
      </c>
      <c r="N27">
        <v>1.6061014321167019E-5</v>
      </c>
      <c r="O27">
        <v>3.5078446671832353E-5</v>
      </c>
      <c r="P27">
        <v>1.9410193999647159E-5</v>
      </c>
      <c r="Q27">
        <v>1.7224756447831169E-5</v>
      </c>
      <c r="R27">
        <v>7.0162600422918331E-6</v>
      </c>
      <c r="S27">
        <v>1.033746502798749E-5</v>
      </c>
      <c r="T27">
        <v>8.5125893747317605E-6</v>
      </c>
      <c r="U27">
        <v>1.4004458535055159E-5</v>
      </c>
      <c r="V27">
        <v>3.0542967579094693E-5</v>
      </c>
      <c r="W27">
        <v>1.8651620848686431E-5</v>
      </c>
      <c r="X27">
        <v>3.5184995795134448E-5</v>
      </c>
      <c r="Y27">
        <v>7.7036365837557241E-6</v>
      </c>
      <c r="Z27">
        <v>2.380565507337451E-3</v>
      </c>
      <c r="AA27">
        <v>8.2510459833429195E-6</v>
      </c>
      <c r="AB27">
        <f>SUM((Table1[[#This Row],[topic_0]]*0.25),Table1[[#This Row],[topic_12]],Table1[[#This Row],[topic_15]],(Table1[[#This Row],[topic_20]]*0.25),Table1[[#This Row],[topic_21]])</f>
        <v>9.1632869953173213E-5</v>
      </c>
      <c r="AC27" t="b">
        <f>IF(Table1[[#This Row],[Enviroscore]]&gt;=0.1,TRUE,FALSE)</f>
        <v>0</v>
      </c>
      <c r="AD27" t="str">
        <f>IF(Table1[[#This Row],[Enviroscore]]&lt;0.1,"LOW",(IF(AND(Table1[[#This Row],[Enviroscore]]&gt;=0.1,Table1[[#This Row],[Enviroscore]]&lt;=0.15),"MEDIUM",(IF(Table1[[#This Row],[Enviroscore]]&gt;0.15,"HIGH",FALSE)))))</f>
        <v>LOW</v>
      </c>
      <c r="AE27" t="b">
        <f>IF(AND(Table1[[#This Row],[Enviroscore]]&gt;0.05,Table1[[#This Row],[Enviroscore]]&lt;=0.15),TRUE,FALSE)</f>
        <v>0</v>
      </c>
      <c r="AF27" t="b">
        <f>IF(Table1[[#This Row],[Enviroscore]]&gt;0.15,TRUE,FALSE)</f>
        <v>0</v>
      </c>
      <c r="AL27" t="s">
        <v>332</v>
      </c>
    </row>
    <row r="28" spans="1:38" x14ac:dyDescent="0.35">
      <c r="A28" t="s">
        <v>69</v>
      </c>
      <c r="B28" t="s">
        <v>70</v>
      </c>
      <c r="C28">
        <v>3.1292203348129992E-3</v>
      </c>
      <c r="D28">
        <v>3.9825290441513062E-2</v>
      </c>
      <c r="E28">
        <v>2.342283369216602E-5</v>
      </c>
      <c r="F28">
        <v>9.202507499139756E-6</v>
      </c>
      <c r="G28">
        <v>1.6943244190770201E-5</v>
      </c>
      <c r="H28">
        <v>3.3593252737773582E-5</v>
      </c>
      <c r="I28">
        <v>4.3374754022806877E-4</v>
      </c>
      <c r="J28">
        <v>0.35522612929344177</v>
      </c>
      <c r="K28">
        <v>2.9541792348027229E-2</v>
      </c>
      <c r="L28">
        <v>9.6328938379883766E-3</v>
      </c>
      <c r="M28">
        <v>1.435543596744537E-2</v>
      </c>
      <c r="N28">
        <v>1.1429704500187651E-5</v>
      </c>
      <c r="O28">
        <v>0.2051579803228378</v>
      </c>
      <c r="P28">
        <v>1.381312449666439E-5</v>
      </c>
      <c r="Q28">
        <v>1.2257873095222751E-5</v>
      </c>
      <c r="R28">
        <v>4.9930704335565679E-6</v>
      </c>
      <c r="S28">
        <v>7.3565820457588424E-6</v>
      </c>
      <c r="T28">
        <v>6.0579222918022424E-6</v>
      </c>
      <c r="U28">
        <v>9.9661720014410093E-6</v>
      </c>
      <c r="V28">
        <v>2.173568282159977E-5</v>
      </c>
      <c r="W28">
        <v>1.3273290278448259E-5</v>
      </c>
      <c r="X28">
        <v>2.3427281528711319E-2</v>
      </c>
      <c r="Y28">
        <v>5.4822371566842776E-6</v>
      </c>
      <c r="Z28">
        <v>0.3190748393535614</v>
      </c>
      <c r="AA28">
        <v>5.871796929568518E-6</v>
      </c>
      <c r="AB28">
        <f>SUM((Table1[[#This Row],[topic_0]]*0.25),Table1[[#This Row],[topic_12]],Table1[[#This Row],[topic_15]],(Table1[[#This Row],[topic_20]]*0.25),Table1[[#This Row],[topic_21]])</f>
        <v>0.22937587832825554</v>
      </c>
      <c r="AC28" t="b">
        <f>IF(Table1[[#This Row],[Enviroscore]]&gt;=0.1,TRUE,FALSE)</f>
        <v>1</v>
      </c>
      <c r="AD28" t="str">
        <f>IF(Table1[[#This Row],[Enviroscore]]&lt;0.1,"LOW",(IF(AND(Table1[[#This Row],[Enviroscore]]&gt;=0.1,Table1[[#This Row],[Enviroscore]]&lt;=0.15),"MEDIUM",(IF(Table1[[#This Row],[Enviroscore]]&gt;0.15,"HIGH",FALSE)))))</f>
        <v>HIGH</v>
      </c>
      <c r="AE28" t="b">
        <f>IF(AND(Table1[[#This Row],[Enviroscore]]&gt;0.05,Table1[[#This Row],[Enviroscore]]&lt;=0.15),TRUE,FALSE)</f>
        <v>0</v>
      </c>
      <c r="AF28" t="b">
        <f>IF(Table1[[#This Row],[Enviroscore]]&gt;0.15,TRUE,FALSE)</f>
        <v>1</v>
      </c>
      <c r="AG28" t="s">
        <v>236</v>
      </c>
      <c r="AH28" t="s">
        <v>319</v>
      </c>
      <c r="AI28" t="s">
        <v>234</v>
      </c>
      <c r="AJ28" t="s">
        <v>326</v>
      </c>
      <c r="AK28" t="s">
        <v>343</v>
      </c>
      <c r="AL28" t="s">
        <v>334</v>
      </c>
    </row>
    <row r="29" spans="1:38" x14ac:dyDescent="0.35">
      <c r="A29" t="s">
        <v>71</v>
      </c>
      <c r="B29" t="s">
        <v>72</v>
      </c>
      <c r="C29">
        <v>8.9788302779197693E-2</v>
      </c>
      <c r="D29">
        <v>9.5563963055610657E-2</v>
      </c>
      <c r="E29">
        <v>1.5237918123602871E-2</v>
      </c>
      <c r="F29">
        <v>0.16949880123138431</v>
      </c>
      <c r="G29">
        <v>0.2465537637472153</v>
      </c>
      <c r="H29">
        <v>7.6538615394383669E-4</v>
      </c>
      <c r="I29">
        <v>4.2319306521676481E-4</v>
      </c>
      <c r="J29">
        <v>5.8261334197595716E-4</v>
      </c>
      <c r="K29">
        <v>0.11304172873497011</v>
      </c>
      <c r="L29">
        <v>8.5359234362840652E-3</v>
      </c>
      <c r="M29">
        <v>2.7191173285245901E-4</v>
      </c>
      <c r="N29">
        <v>2.6043207617476583E-4</v>
      </c>
      <c r="O29">
        <v>5.68802235648036E-4</v>
      </c>
      <c r="P29">
        <v>0.1168586537241936</v>
      </c>
      <c r="Q29">
        <v>2.7930235955864191E-4</v>
      </c>
      <c r="R29">
        <v>1.1376984912203619E-4</v>
      </c>
      <c r="S29">
        <v>1.6762375889811659E-4</v>
      </c>
      <c r="T29">
        <v>1.380330795655027E-4</v>
      </c>
      <c r="U29">
        <v>2.270846889587119E-4</v>
      </c>
      <c r="V29">
        <v>4.9525935901328921E-4</v>
      </c>
      <c r="W29">
        <v>3.0243920627981419E-4</v>
      </c>
      <c r="X29">
        <v>5.7053013006225228E-4</v>
      </c>
      <c r="Y29">
        <v>1.249157794518396E-4</v>
      </c>
      <c r="Z29">
        <v>0.139495849609375</v>
      </c>
      <c r="AA29">
        <v>1.3379211304709321E-4</v>
      </c>
      <c r="AB29">
        <f>SUM((Table1[[#This Row],[topic_0]]*0.25),Table1[[#This Row],[topic_12]],Table1[[#This Row],[topic_15]],(Table1[[#This Row],[topic_20]]*0.25),Table1[[#This Row],[topic_21]])</f>
        <v>2.3775787711201701E-2</v>
      </c>
      <c r="AC29" t="b">
        <f>IF(Table1[[#This Row],[Enviroscore]]&gt;=0.1,TRUE,FALSE)</f>
        <v>0</v>
      </c>
      <c r="AD29" t="str">
        <f>IF(Table1[[#This Row],[Enviroscore]]&lt;0.1,"LOW",(IF(AND(Table1[[#This Row],[Enviroscore]]&gt;=0.1,Table1[[#This Row],[Enviroscore]]&lt;=0.15),"MEDIUM",(IF(Table1[[#This Row],[Enviroscore]]&gt;0.15,"HIGH",FALSE)))))</f>
        <v>LOW</v>
      </c>
      <c r="AE29" t="b">
        <f>IF(AND(Table1[[#This Row],[Enviroscore]]&gt;0.05,Table1[[#This Row],[Enviroscore]]&lt;=0.15),TRUE,FALSE)</f>
        <v>0</v>
      </c>
      <c r="AF29" t="b">
        <f>IF(Table1[[#This Row],[Enviroscore]]&gt;0.15,TRUE,FALSE)</f>
        <v>0</v>
      </c>
      <c r="AL29" t="s">
        <v>331</v>
      </c>
    </row>
    <row r="30" spans="1:38" x14ac:dyDescent="0.35">
      <c r="A30" t="s">
        <v>71</v>
      </c>
      <c r="B30" t="s">
        <v>73</v>
      </c>
      <c r="C30">
        <v>5.5167957907542586E-4</v>
      </c>
      <c r="D30">
        <v>6.1699957586824894E-4</v>
      </c>
      <c r="E30">
        <v>4.6839116839692002E-4</v>
      </c>
      <c r="F30">
        <v>1.8405065929982811E-4</v>
      </c>
      <c r="G30">
        <v>0.19921936094760889</v>
      </c>
      <c r="H30">
        <v>6.7183229839429259E-4</v>
      </c>
      <c r="I30">
        <v>3.7145850365050142E-4</v>
      </c>
      <c r="J30">
        <v>5.1139004062861204E-4</v>
      </c>
      <c r="K30">
        <v>4.7812284901738172E-4</v>
      </c>
      <c r="L30">
        <v>1.045679207891226E-3</v>
      </c>
      <c r="M30">
        <v>2.3867102572694421E-4</v>
      </c>
      <c r="N30">
        <v>2.2859472665004429E-4</v>
      </c>
      <c r="O30">
        <v>4.992667818441987E-4</v>
      </c>
      <c r="P30">
        <v>2.7626325027085841E-4</v>
      </c>
      <c r="Q30">
        <v>2.4515815312042832E-4</v>
      </c>
      <c r="R30">
        <v>9.9861696071457118E-5</v>
      </c>
      <c r="S30">
        <v>1.4713205746375019E-4</v>
      </c>
      <c r="T30">
        <v>1.211587878060527E-4</v>
      </c>
      <c r="U30">
        <v>1.9932400027755651E-4</v>
      </c>
      <c r="V30">
        <v>4.3471480603329837E-4</v>
      </c>
      <c r="W30">
        <v>2.6546657318249339E-4</v>
      </c>
      <c r="X30">
        <v>5.0078349886462092E-4</v>
      </c>
      <c r="Y30">
        <v>1.0964505781885241E-4</v>
      </c>
      <c r="Z30">
        <v>0.79239755868911743</v>
      </c>
      <c r="AA30">
        <v>1.174362696474418E-4</v>
      </c>
      <c r="AB30">
        <f>SUM((Table1[[#This Row],[topic_0]]*0.25),Table1[[#This Row],[topic_12]],Table1[[#This Row],[topic_15]],(Table1[[#This Row],[topic_20]]*0.25),Table1[[#This Row],[topic_21]])</f>
        <v>1.3041985148447566E-3</v>
      </c>
      <c r="AC30" t="b">
        <f>IF(Table1[[#This Row],[Enviroscore]]&gt;=0.1,TRUE,FALSE)</f>
        <v>0</v>
      </c>
      <c r="AD30" t="str">
        <f>IF(Table1[[#This Row],[Enviroscore]]&lt;0.1,"LOW",(IF(AND(Table1[[#This Row],[Enviroscore]]&gt;=0.1,Table1[[#This Row],[Enviroscore]]&lt;=0.15),"MEDIUM",(IF(Table1[[#This Row],[Enviroscore]]&gt;0.15,"HIGH",FALSE)))))</f>
        <v>LOW</v>
      </c>
      <c r="AE30" t="b">
        <f>IF(AND(Table1[[#This Row],[Enviroscore]]&gt;0.05,Table1[[#This Row],[Enviroscore]]&lt;=0.15),TRUE,FALSE)</f>
        <v>0</v>
      </c>
      <c r="AF30" t="b">
        <f>IF(Table1[[#This Row],[Enviroscore]]&gt;0.15,TRUE,FALSE)</f>
        <v>0</v>
      </c>
      <c r="AL30" t="s">
        <v>331</v>
      </c>
    </row>
    <row r="31" spans="1:38" x14ac:dyDescent="0.35">
      <c r="A31" t="s">
        <v>71</v>
      </c>
      <c r="B31" t="s">
        <v>74</v>
      </c>
      <c r="C31">
        <v>5.3292259573936462E-2</v>
      </c>
      <c r="D31">
        <v>3.9796382188796997E-2</v>
      </c>
      <c r="E31">
        <v>4.485085082706064E-4</v>
      </c>
      <c r="F31">
        <v>1.6571921150898561E-5</v>
      </c>
      <c r="G31">
        <v>0.25716876983642578</v>
      </c>
      <c r="H31">
        <v>2.0059328526258469E-3</v>
      </c>
      <c r="I31">
        <v>3.057291358709335E-2</v>
      </c>
      <c r="J31">
        <v>7.5016492046415806E-3</v>
      </c>
      <c r="K31">
        <v>4.0091615170240402E-2</v>
      </c>
      <c r="L31">
        <v>0.2182438522577286</v>
      </c>
      <c r="M31">
        <v>2.1489939172170122E-5</v>
      </c>
      <c r="N31">
        <v>2.058266909443773E-5</v>
      </c>
      <c r="O31">
        <v>0.1255793422460556</v>
      </c>
      <c r="P31">
        <v>2.4874743758118711E-5</v>
      </c>
      <c r="Q31">
        <v>2.2074040316510949E-5</v>
      </c>
      <c r="R31">
        <v>8.9915465650847182E-6</v>
      </c>
      <c r="S31">
        <v>2.1287915296852589E-3</v>
      </c>
      <c r="T31">
        <v>1.090913701773388E-5</v>
      </c>
      <c r="U31">
        <v>1.7947133528650742E-5</v>
      </c>
      <c r="V31">
        <v>7.5144089758396149E-2</v>
      </c>
      <c r="W31">
        <v>2.3902610337245281E-5</v>
      </c>
      <c r="X31">
        <v>2.084793709218502E-2</v>
      </c>
      <c r="Y31">
        <v>9.8724412964656949E-6</v>
      </c>
      <c r="Z31">
        <v>0.1269901841878891</v>
      </c>
      <c r="AA31">
        <v>1.0573961844784209E-5</v>
      </c>
      <c r="AB31">
        <f>SUM((Table1[[#This Row],[topic_0]]*0.25),Table1[[#This Row],[topic_12]],Table1[[#This Row],[topic_15]],(Table1[[#This Row],[topic_20]]*0.25),Table1[[#This Row],[topic_21]])</f>
        <v>0.15976531143087414</v>
      </c>
      <c r="AC31" t="b">
        <f>IF(Table1[[#This Row],[Enviroscore]]&gt;=0.1,TRUE,FALSE)</f>
        <v>1</v>
      </c>
      <c r="AD31" t="str">
        <f>IF(Table1[[#This Row],[Enviroscore]]&lt;0.1,"LOW",(IF(AND(Table1[[#This Row],[Enviroscore]]&gt;=0.1,Table1[[#This Row],[Enviroscore]]&lt;=0.15),"MEDIUM",(IF(Table1[[#This Row],[Enviroscore]]&gt;0.15,"HIGH",FALSE)))))</f>
        <v>HIGH</v>
      </c>
      <c r="AE31" t="b">
        <f>IF(AND(Table1[[#This Row],[Enviroscore]]&gt;0.05,Table1[[#This Row],[Enviroscore]]&lt;=0.15),TRUE,FALSE)</f>
        <v>0</v>
      </c>
      <c r="AF31" t="b">
        <f>IF(Table1[[#This Row],[Enviroscore]]&gt;0.15,TRUE,FALSE)</f>
        <v>1</v>
      </c>
      <c r="AG31" t="s">
        <v>237</v>
      </c>
      <c r="AH31" t="s">
        <v>235</v>
      </c>
      <c r="AI31" t="s">
        <v>234</v>
      </c>
      <c r="AJ31" t="s">
        <v>320</v>
      </c>
      <c r="AK31" t="s">
        <v>342</v>
      </c>
      <c r="AL31" t="s">
        <v>331</v>
      </c>
    </row>
    <row r="32" spans="1:38" x14ac:dyDescent="0.35">
      <c r="A32" t="s">
        <v>71</v>
      </c>
      <c r="B32" t="s">
        <v>75</v>
      </c>
      <c r="C32">
        <v>5.5167952086776495E-4</v>
      </c>
      <c r="D32">
        <v>6.1699951766058803E-4</v>
      </c>
      <c r="E32">
        <v>4.6839111018925911E-4</v>
      </c>
      <c r="F32">
        <v>1.8405064474791291E-4</v>
      </c>
      <c r="G32">
        <v>0.19921889901161191</v>
      </c>
      <c r="H32">
        <v>6.7183224018663168E-4</v>
      </c>
      <c r="I32">
        <v>3.7145847454667091E-4</v>
      </c>
      <c r="J32">
        <v>5.1138998242095113E-4</v>
      </c>
      <c r="K32">
        <v>4.7812281991355121E-4</v>
      </c>
      <c r="L32">
        <v>1.045679091475904E-3</v>
      </c>
      <c r="M32">
        <v>2.3867099662311381E-4</v>
      </c>
      <c r="N32">
        <v>2.2859471209812909E-4</v>
      </c>
      <c r="O32">
        <v>4.9926672363653779E-4</v>
      </c>
      <c r="P32">
        <v>2.76263221167028E-4</v>
      </c>
      <c r="Q32">
        <v>2.4515812401659792E-4</v>
      </c>
      <c r="R32">
        <v>9.9861681519541889E-5</v>
      </c>
      <c r="S32">
        <v>1.4713204291183499E-4</v>
      </c>
      <c r="T32">
        <v>1.211587732541375E-4</v>
      </c>
      <c r="U32">
        <v>1.99323971173726E-4</v>
      </c>
      <c r="V32">
        <v>4.3471474782563751E-4</v>
      </c>
      <c r="W32">
        <v>2.6546654407866299E-4</v>
      </c>
      <c r="X32">
        <v>5.0078344065696001E-4</v>
      </c>
      <c r="Y32">
        <v>1.096450432669371E-4</v>
      </c>
      <c r="Z32">
        <v>0.79239797592163086</v>
      </c>
      <c r="AA32">
        <v>1.174362623714842E-4</v>
      </c>
      <c r="AB32">
        <f>SUM((Table1[[#This Row],[topic_0]]*0.25),Table1[[#This Row],[topic_12]],Table1[[#This Row],[topic_15]],(Table1[[#This Row],[topic_20]]*0.25),Table1[[#This Row],[topic_21]])</f>
        <v>1.3041983620496467E-3</v>
      </c>
      <c r="AC32" t="b">
        <f>IF(Table1[[#This Row],[Enviroscore]]&gt;=0.1,TRUE,FALSE)</f>
        <v>0</v>
      </c>
      <c r="AD32" t="str">
        <f>IF(Table1[[#This Row],[Enviroscore]]&lt;0.1,"LOW",(IF(AND(Table1[[#This Row],[Enviroscore]]&gt;=0.1,Table1[[#This Row],[Enviroscore]]&lt;=0.15),"MEDIUM",(IF(Table1[[#This Row],[Enviroscore]]&gt;0.15,"HIGH",FALSE)))))</f>
        <v>LOW</v>
      </c>
      <c r="AE32" t="b">
        <f>IF(AND(Table1[[#This Row],[Enviroscore]]&gt;0.05,Table1[[#This Row],[Enviroscore]]&lt;=0.15),TRUE,FALSE)</f>
        <v>0</v>
      </c>
      <c r="AF32" t="b">
        <f>IF(Table1[[#This Row],[Enviroscore]]&gt;0.15,TRUE,FALSE)</f>
        <v>0</v>
      </c>
      <c r="AL32" t="s">
        <v>331</v>
      </c>
    </row>
    <row r="33" spans="1:38" x14ac:dyDescent="0.35">
      <c r="A33" t="s">
        <v>76</v>
      </c>
      <c r="B33" t="s">
        <v>77</v>
      </c>
      <c r="C33">
        <v>7.2651602327823639E-2</v>
      </c>
      <c r="D33">
        <v>5.983734130859375E-2</v>
      </c>
      <c r="E33">
        <v>3.4173484891653061E-2</v>
      </c>
      <c r="F33">
        <v>2.8833509422838688E-3</v>
      </c>
      <c r="G33">
        <v>1.903098076581955E-2</v>
      </c>
      <c r="H33">
        <v>4.9568330869078636E-3</v>
      </c>
      <c r="I33">
        <v>4.4340624299366027E-5</v>
      </c>
      <c r="J33">
        <v>6.1044273024890572E-5</v>
      </c>
      <c r="K33">
        <v>5.5023571476340294E-3</v>
      </c>
      <c r="L33">
        <v>0.14608095586299899</v>
      </c>
      <c r="M33">
        <v>2.848991789505817E-5</v>
      </c>
      <c r="N33">
        <v>2.728712206589989E-5</v>
      </c>
      <c r="O33">
        <v>5.959704503766261E-5</v>
      </c>
      <c r="P33">
        <v>3.2431255094707008E-3</v>
      </c>
      <c r="Q33">
        <v>8.4996531950309873E-4</v>
      </c>
      <c r="R33">
        <v>1.192038871522527E-5</v>
      </c>
      <c r="S33">
        <v>1.7563004803378132E-5</v>
      </c>
      <c r="T33">
        <v>1.446260193915805E-5</v>
      </c>
      <c r="U33">
        <v>3.2250482589006417E-2</v>
      </c>
      <c r="V33">
        <v>7.9855965450406075E-3</v>
      </c>
      <c r="W33">
        <v>3.1688476155977703E-5</v>
      </c>
      <c r="X33">
        <v>0.59949856996536255</v>
      </c>
      <c r="Y33">
        <v>1.308821902057389E-5</v>
      </c>
      <c r="Z33">
        <v>1.073183305561543E-2</v>
      </c>
      <c r="AA33">
        <v>1.4018249203218151E-5</v>
      </c>
      <c r="AB33">
        <f>SUM((Table1[[#This Row],[topic_0]]*0.25),Table1[[#This Row],[topic_12]],Table1[[#This Row],[topic_15]],(Table1[[#This Row],[topic_20]]*0.25),Table1[[#This Row],[topic_21]])</f>
        <v>0.61774091010011034</v>
      </c>
      <c r="AC33" t="b">
        <f>IF(Table1[[#This Row],[Enviroscore]]&gt;=0.1,TRUE,FALSE)</f>
        <v>1</v>
      </c>
      <c r="AD33" t="str">
        <f>IF(Table1[[#This Row],[Enviroscore]]&lt;0.1,"LOW",(IF(AND(Table1[[#This Row],[Enviroscore]]&gt;=0.1,Table1[[#This Row],[Enviroscore]]&lt;=0.15),"MEDIUM",(IF(Table1[[#This Row],[Enviroscore]]&gt;0.15,"HIGH",FALSE)))))</f>
        <v>HIGH</v>
      </c>
      <c r="AE33" t="b">
        <f>IF(AND(Table1[[#This Row],[Enviroscore]]&gt;0.05,Table1[[#This Row],[Enviroscore]]&lt;=0.15),TRUE,FALSE)</f>
        <v>0</v>
      </c>
      <c r="AF33" t="b">
        <f>IF(Table1[[#This Row],[Enviroscore]]&gt;0.15,TRUE,FALSE)</f>
        <v>1</v>
      </c>
      <c r="AG33" t="s">
        <v>238</v>
      </c>
      <c r="AH33" t="s">
        <v>235</v>
      </c>
      <c r="AI33" t="s">
        <v>235</v>
      </c>
      <c r="AJ33" t="s">
        <v>318</v>
      </c>
      <c r="AK33" t="s">
        <v>318</v>
      </c>
      <c r="AL33" t="s">
        <v>332</v>
      </c>
    </row>
    <row r="34" spans="1:38" x14ac:dyDescent="0.35">
      <c r="A34" t="s">
        <v>76</v>
      </c>
      <c r="B34" t="s">
        <v>78</v>
      </c>
      <c r="C34">
        <v>6.843751179985702E-4</v>
      </c>
      <c r="D34">
        <v>7.0000752806663513E-2</v>
      </c>
      <c r="E34">
        <v>5.8105256175622344E-4</v>
      </c>
      <c r="F34">
        <v>2.2831992828287179E-4</v>
      </c>
      <c r="G34">
        <v>4.2037243838422E-4</v>
      </c>
      <c r="H34">
        <v>8.3344260929152369E-4</v>
      </c>
      <c r="I34">
        <v>4.6080452739261091E-4</v>
      </c>
      <c r="J34">
        <v>6.3439580844715238E-4</v>
      </c>
      <c r="K34">
        <v>2.3099619895219799E-2</v>
      </c>
      <c r="L34">
        <v>1.298597897402942E-3</v>
      </c>
      <c r="M34">
        <v>2.9607801116071641E-4</v>
      </c>
      <c r="N34">
        <v>2.8357809060253197E-4</v>
      </c>
      <c r="O34">
        <v>6.19354541413486E-4</v>
      </c>
      <c r="P34">
        <v>3.4271221375092859E-4</v>
      </c>
      <c r="Q34">
        <v>3.0412545311264688E-4</v>
      </c>
      <c r="R34">
        <v>1.238811819348484E-4</v>
      </c>
      <c r="S34">
        <v>1.8252138397656381E-4</v>
      </c>
      <c r="T34">
        <v>1.503008243162185E-4</v>
      </c>
      <c r="U34">
        <v>0.70771211385726929</v>
      </c>
      <c r="V34">
        <v>5.3927593398839235E-4</v>
      </c>
      <c r="W34">
        <v>3.2931860187090928E-4</v>
      </c>
      <c r="X34">
        <v>0.13326096534729001</v>
      </c>
      <c r="Y34">
        <v>1.3601772661786529E-4</v>
      </c>
      <c r="Z34">
        <v>5.7332400232553482E-2</v>
      </c>
      <c r="AA34">
        <v>1.4568293408956379E-4</v>
      </c>
      <c r="AB34">
        <f>SUM((Table1[[#This Row],[topic_0]]*0.25),Table1[[#This Row],[topic_12]],Table1[[#This Row],[topic_15]],(Table1[[#This Row],[topic_20]]*0.25),Table1[[#This Row],[topic_21]])</f>
        <v>0.13425762450060572</v>
      </c>
      <c r="AC34" t="b">
        <f>IF(Table1[[#This Row],[Enviroscore]]&gt;=0.1,TRUE,FALSE)</f>
        <v>1</v>
      </c>
      <c r="AD34" t="str">
        <f>IF(Table1[[#This Row],[Enviroscore]]&lt;0.1,"LOW",(IF(AND(Table1[[#This Row],[Enviroscore]]&gt;=0.1,Table1[[#This Row],[Enviroscore]]&lt;=0.15),"MEDIUM",(IF(Table1[[#This Row],[Enviroscore]]&gt;0.15,"HIGH",FALSE)))))</f>
        <v>MEDIUM</v>
      </c>
      <c r="AE34" t="b">
        <f>IF(AND(Table1[[#This Row],[Enviroscore]]&gt;0.05,Table1[[#This Row],[Enviroscore]]&lt;=0.15),TRUE,FALSE)</f>
        <v>1</v>
      </c>
      <c r="AF34" t="b">
        <f>IF(Table1[[#This Row],[Enviroscore]]&gt;0.15,TRUE,FALSE)</f>
        <v>0</v>
      </c>
      <c r="AG34" t="s">
        <v>239</v>
      </c>
      <c r="AH34" t="s">
        <v>235</v>
      </c>
      <c r="AI34" t="s">
        <v>235</v>
      </c>
      <c r="AJ34" t="s">
        <v>318</v>
      </c>
      <c r="AK34" t="s">
        <v>318</v>
      </c>
      <c r="AL34" t="s">
        <v>332</v>
      </c>
    </row>
    <row r="35" spans="1:38" x14ac:dyDescent="0.35">
      <c r="A35" t="s">
        <v>76</v>
      </c>
      <c r="B35" t="s">
        <v>79</v>
      </c>
      <c r="C35">
        <v>4.6991161070764058E-5</v>
      </c>
      <c r="D35">
        <v>5.2553867135429748E-5</v>
      </c>
      <c r="E35">
        <v>3.9896774978842593E-5</v>
      </c>
      <c r="F35">
        <v>1.5677118426538069E-5</v>
      </c>
      <c r="G35">
        <v>2.8864009436802011E-5</v>
      </c>
      <c r="H35">
        <v>5.7226297940360382E-5</v>
      </c>
      <c r="I35">
        <v>3.1640192901249968E-5</v>
      </c>
      <c r="J35">
        <v>4.3559361074585468E-5</v>
      </c>
      <c r="K35">
        <v>4.0725695725996047E-5</v>
      </c>
      <c r="L35">
        <v>8.9061359176412225E-5</v>
      </c>
      <c r="M35">
        <v>2.0329587641754191E-5</v>
      </c>
      <c r="N35">
        <v>1.947130658663809E-5</v>
      </c>
      <c r="O35">
        <v>4.2526702600298449E-5</v>
      </c>
      <c r="P35">
        <v>2.3531629267381501E-5</v>
      </c>
      <c r="Q35">
        <v>2.088214932882693E-5</v>
      </c>
      <c r="R35">
        <v>8.5060473793419078E-6</v>
      </c>
      <c r="S35">
        <v>1.253245591215091E-5</v>
      </c>
      <c r="T35">
        <v>1.0320097317162441E-5</v>
      </c>
      <c r="U35">
        <v>0.99920284748077393</v>
      </c>
      <c r="V35">
        <v>3.7028257793281227E-5</v>
      </c>
      <c r="W35">
        <v>2.261198460473679E-5</v>
      </c>
      <c r="X35">
        <v>4.2655989091144868E-5</v>
      </c>
      <c r="Y35">
        <v>9.3393773568095639E-6</v>
      </c>
      <c r="Z35">
        <v>7.1174748882185668E-5</v>
      </c>
      <c r="AA35">
        <v>1.0003019269788639E-5</v>
      </c>
      <c r="AB35">
        <f>SUM((Table1[[#This Row],[topic_0]]*0.25),Table1[[#This Row],[topic_12]],Table1[[#This Row],[topic_15]],(Table1[[#This Row],[topic_20]]*0.25),Table1[[#This Row],[topic_21]])</f>
        <v>1.1108952548966045E-4</v>
      </c>
      <c r="AC35" t="b">
        <f>IF(Table1[[#This Row],[Enviroscore]]&gt;=0.1,TRUE,FALSE)</f>
        <v>0</v>
      </c>
      <c r="AD35" t="str">
        <f>IF(Table1[[#This Row],[Enviroscore]]&lt;0.1,"LOW",(IF(AND(Table1[[#This Row],[Enviroscore]]&gt;=0.1,Table1[[#This Row],[Enviroscore]]&lt;=0.15),"MEDIUM",(IF(Table1[[#This Row],[Enviroscore]]&gt;0.15,"HIGH",FALSE)))))</f>
        <v>LOW</v>
      </c>
      <c r="AE35" t="b">
        <f>IF(AND(Table1[[#This Row],[Enviroscore]]&gt;0.05,Table1[[#This Row],[Enviroscore]]&lt;=0.15),TRUE,FALSE)</f>
        <v>0</v>
      </c>
      <c r="AF35" t="b">
        <f>IF(Table1[[#This Row],[Enviroscore]]&gt;0.15,TRUE,FALSE)</f>
        <v>0</v>
      </c>
      <c r="AL35" t="s">
        <v>332</v>
      </c>
    </row>
    <row r="36" spans="1:38" x14ac:dyDescent="0.35">
      <c r="A36" t="s">
        <v>76</v>
      </c>
      <c r="B36" t="s">
        <v>80</v>
      </c>
      <c r="C36">
        <v>1.0820732451975351E-2</v>
      </c>
      <c r="D36">
        <v>9.680209586804267E-6</v>
      </c>
      <c r="E36">
        <v>2.4706989643163979E-4</v>
      </c>
      <c r="F36">
        <v>2.887586333599756E-6</v>
      </c>
      <c r="G36">
        <v>5.3164944802119862E-6</v>
      </c>
      <c r="H36">
        <v>6.7268317798152566E-4</v>
      </c>
      <c r="I36">
        <v>5.8278437791159377E-6</v>
      </c>
      <c r="J36">
        <v>8.023257578315679E-6</v>
      </c>
      <c r="K36">
        <v>3.9585852064192304E-3</v>
      </c>
      <c r="L36">
        <v>4.6397493861150003E-5</v>
      </c>
      <c r="M36">
        <v>3.744529976756894E-6</v>
      </c>
      <c r="N36">
        <v>3.586442062442075E-6</v>
      </c>
      <c r="O36">
        <v>2.6903624529950321E-4</v>
      </c>
      <c r="P36">
        <v>4.3343175093468736E-6</v>
      </c>
      <c r="Q36">
        <v>3.8463067539851181E-6</v>
      </c>
      <c r="R36">
        <v>1.566738546898705E-6</v>
      </c>
      <c r="S36">
        <v>2.3083673568180529E-6</v>
      </c>
      <c r="T36">
        <v>1.9008704157386089E-6</v>
      </c>
      <c r="U36">
        <v>3.4444767516106373E-4</v>
      </c>
      <c r="V36">
        <v>2.336310688406229E-3</v>
      </c>
      <c r="W36">
        <v>4.1649273043731228E-6</v>
      </c>
      <c r="X36">
        <v>0.98123091459274292</v>
      </c>
      <c r="Y36">
        <v>1.72023055711179E-6</v>
      </c>
      <c r="Z36">
        <v>1.311244704993442E-5</v>
      </c>
      <c r="AA36">
        <v>1.8424675545247739E-6</v>
      </c>
      <c r="AB36">
        <f>SUM((Table1[[#This Row],[topic_0]]*0.25),Table1[[#This Row],[topic_12]],Table1[[#This Row],[topic_15]],(Table1[[#This Row],[topic_20]]*0.25),Table1[[#This Row],[topic_21]])</f>
        <v>0.98420774192140925</v>
      </c>
      <c r="AC36" t="b">
        <f>IF(Table1[[#This Row],[Enviroscore]]&gt;=0.1,TRUE,FALSE)</f>
        <v>1</v>
      </c>
      <c r="AD36" t="str">
        <f>IF(Table1[[#This Row],[Enviroscore]]&lt;0.1,"LOW",(IF(AND(Table1[[#This Row],[Enviroscore]]&gt;=0.1,Table1[[#This Row],[Enviroscore]]&lt;=0.15),"MEDIUM",(IF(Table1[[#This Row],[Enviroscore]]&gt;0.15,"HIGH",FALSE)))))</f>
        <v>HIGH</v>
      </c>
      <c r="AE36" t="b">
        <f>IF(AND(Table1[[#This Row],[Enviroscore]]&gt;0.05,Table1[[#This Row],[Enviroscore]]&lt;=0.15),TRUE,FALSE)</f>
        <v>0</v>
      </c>
      <c r="AF36" t="b">
        <f>IF(Table1[[#This Row],[Enviroscore]]&gt;0.15,TRUE,FALSE)</f>
        <v>1</v>
      </c>
      <c r="AG36" t="s">
        <v>240</v>
      </c>
      <c r="AH36" t="s">
        <v>235</v>
      </c>
      <c r="AI36" t="s">
        <v>234</v>
      </c>
      <c r="AJ36" t="s">
        <v>320</v>
      </c>
      <c r="AK36" t="s">
        <v>342</v>
      </c>
      <c r="AL36" t="s">
        <v>332</v>
      </c>
    </row>
    <row r="37" spans="1:38" x14ac:dyDescent="0.35">
      <c r="A37" t="s">
        <v>76</v>
      </c>
      <c r="B37" t="s">
        <v>81</v>
      </c>
      <c r="C37">
        <v>8.9409269392490387E-2</v>
      </c>
      <c r="D37">
        <v>0.19139045476913449</v>
      </c>
      <c r="E37">
        <v>2.5531778112053871E-2</v>
      </c>
      <c r="F37">
        <v>1.145690021076007E-5</v>
      </c>
      <c r="G37">
        <v>2.109393062710296E-5</v>
      </c>
      <c r="H37">
        <v>4.993164911866188E-3</v>
      </c>
      <c r="I37">
        <v>4.7109462320804603E-2</v>
      </c>
      <c r="J37">
        <v>5.6345062330365181E-4</v>
      </c>
      <c r="K37">
        <v>7.6275118626654148E-3</v>
      </c>
      <c r="L37">
        <v>0.14219650626182559</v>
      </c>
      <c r="M37">
        <v>1.485694247094216E-5</v>
      </c>
      <c r="N37">
        <v>4.4165982399135828E-4</v>
      </c>
      <c r="O37">
        <v>3.1078739993972697E-5</v>
      </c>
      <c r="P37">
        <v>1.719700776448008E-5</v>
      </c>
      <c r="Q37">
        <v>8.7977503426373005E-4</v>
      </c>
      <c r="R37">
        <v>6.2162525864550844E-6</v>
      </c>
      <c r="S37">
        <v>9.1587680799420923E-6</v>
      </c>
      <c r="T37">
        <v>7.5419675340526737E-6</v>
      </c>
      <c r="U37">
        <v>7.3822677135467529E-2</v>
      </c>
      <c r="V37">
        <v>2.7060403226641941E-5</v>
      </c>
      <c r="W37">
        <v>1.652492755965795E-5</v>
      </c>
      <c r="X37">
        <v>0.41580468416213989</v>
      </c>
      <c r="Y37">
        <v>6.8252534219936933E-6</v>
      </c>
      <c r="Z37">
        <v>5.3217074309941381E-5</v>
      </c>
      <c r="AA37">
        <v>7.3102460191876162E-6</v>
      </c>
      <c r="AB37">
        <f>SUM((Table1[[#This Row],[topic_0]]*0.25),Table1[[#This Row],[topic_12]],Table1[[#This Row],[topic_15]],(Table1[[#This Row],[topic_20]]*0.25),Table1[[#This Row],[topic_21]])</f>
        <v>0.43819842773473283</v>
      </c>
      <c r="AC37" t="b">
        <f>IF(Table1[[#This Row],[Enviroscore]]&gt;=0.1,TRUE,FALSE)</f>
        <v>1</v>
      </c>
      <c r="AD37" t="str">
        <f>IF(Table1[[#This Row],[Enviroscore]]&lt;0.1,"LOW",(IF(AND(Table1[[#This Row],[Enviroscore]]&gt;=0.1,Table1[[#This Row],[Enviroscore]]&lt;=0.15),"MEDIUM",(IF(Table1[[#This Row],[Enviroscore]]&gt;0.15,"HIGH",FALSE)))))</f>
        <v>HIGH</v>
      </c>
      <c r="AE37" t="b">
        <f>IF(AND(Table1[[#This Row],[Enviroscore]]&gt;0.05,Table1[[#This Row],[Enviroscore]]&lt;=0.15),TRUE,FALSE)</f>
        <v>0</v>
      </c>
      <c r="AF37" t="b">
        <f>IF(Table1[[#This Row],[Enviroscore]]&gt;0.15,TRUE,FALSE)</f>
        <v>1</v>
      </c>
      <c r="AG37" t="s">
        <v>241</v>
      </c>
      <c r="AH37" t="s">
        <v>235</v>
      </c>
      <c r="AI37" t="s">
        <v>234</v>
      </c>
      <c r="AJ37" t="s">
        <v>320</v>
      </c>
      <c r="AK37" t="s">
        <v>342</v>
      </c>
      <c r="AL37" t="s">
        <v>332</v>
      </c>
    </row>
    <row r="38" spans="1:38" x14ac:dyDescent="0.35">
      <c r="A38" t="s">
        <v>76</v>
      </c>
      <c r="B38" t="s">
        <v>82</v>
      </c>
      <c r="C38">
        <v>2.2135542705655101E-2</v>
      </c>
      <c r="D38">
        <v>9.7266979515552521E-2</v>
      </c>
      <c r="E38">
        <v>0.26993149518966669</v>
      </c>
      <c r="F38">
        <v>6.2003218772588298E-6</v>
      </c>
      <c r="G38">
        <v>1.1415755579946559E-5</v>
      </c>
      <c r="H38">
        <v>8.6844083853065968E-4</v>
      </c>
      <c r="I38">
        <v>9.7946459427475929E-3</v>
      </c>
      <c r="J38">
        <v>1.722782144497614E-5</v>
      </c>
      <c r="K38">
        <v>2.4629507213830951E-2</v>
      </c>
      <c r="L38">
        <v>0.15080408751964569</v>
      </c>
      <c r="M38">
        <v>8.0403797255712561E-6</v>
      </c>
      <c r="N38">
        <v>7.7009281085338444E-6</v>
      </c>
      <c r="O38">
        <v>8.0299479886889458E-3</v>
      </c>
      <c r="P38">
        <v>4.1214362718164921E-3</v>
      </c>
      <c r="Q38">
        <v>8.3245488349348307E-4</v>
      </c>
      <c r="R38">
        <v>3.3641533718764549E-6</v>
      </c>
      <c r="S38">
        <v>4.9566033339942814E-6</v>
      </c>
      <c r="T38">
        <v>4.0816125874698628E-6</v>
      </c>
      <c r="U38">
        <v>0.25954487919807429</v>
      </c>
      <c r="V38">
        <v>1.4644730981672179E-5</v>
      </c>
      <c r="W38">
        <v>1.3097808696329589E-3</v>
      </c>
      <c r="X38">
        <v>0.14554670453071589</v>
      </c>
      <c r="Y38">
        <v>3.69373651665228E-6</v>
      </c>
      <c r="Z38">
        <v>5.0987754948437214E-3</v>
      </c>
      <c r="AA38">
        <v>3.9562078200106043E-6</v>
      </c>
      <c r="AB38">
        <f>SUM((Table1[[#This Row],[topic_0]]*0.25),Table1[[#This Row],[topic_12]],Table1[[#This Row],[topic_15]],(Table1[[#This Row],[topic_20]]*0.25),Table1[[#This Row],[topic_21]])</f>
        <v>0.15944134756659872</v>
      </c>
      <c r="AC38" t="b">
        <f>IF(Table1[[#This Row],[Enviroscore]]&gt;=0.1,TRUE,FALSE)</f>
        <v>1</v>
      </c>
      <c r="AD38" t="str">
        <f>IF(Table1[[#This Row],[Enviroscore]]&lt;0.1,"LOW",(IF(AND(Table1[[#This Row],[Enviroscore]]&gt;=0.1,Table1[[#This Row],[Enviroscore]]&lt;=0.15),"MEDIUM",(IF(Table1[[#This Row],[Enviroscore]]&gt;0.15,"HIGH",FALSE)))))</f>
        <v>HIGH</v>
      </c>
      <c r="AE38" t="b">
        <f>IF(AND(Table1[[#This Row],[Enviroscore]]&gt;0.05,Table1[[#This Row],[Enviroscore]]&lt;=0.15),TRUE,FALSE)</f>
        <v>0</v>
      </c>
      <c r="AF38" t="b">
        <f>IF(Table1[[#This Row],[Enviroscore]]&gt;0.15,TRUE,FALSE)</f>
        <v>1</v>
      </c>
      <c r="AG38" t="s">
        <v>242</v>
      </c>
      <c r="AH38" t="s">
        <v>234</v>
      </c>
      <c r="AI38" t="s">
        <v>234</v>
      </c>
      <c r="AJ38" t="s">
        <v>322</v>
      </c>
      <c r="AK38" t="s">
        <v>343</v>
      </c>
      <c r="AL38" t="s">
        <v>332</v>
      </c>
    </row>
    <row r="39" spans="1:38" x14ac:dyDescent="0.35">
      <c r="A39" t="s">
        <v>76</v>
      </c>
      <c r="B39" t="s">
        <v>83</v>
      </c>
      <c r="C39">
        <v>4.4102420361014083E-5</v>
      </c>
      <c r="D39">
        <v>4.9322763516101993E-5</v>
      </c>
      <c r="E39">
        <v>3.7444246117956943E-5</v>
      </c>
      <c r="F39">
        <v>0.99925076961517334</v>
      </c>
      <c r="G39">
        <v>2.7089708964922469E-5</v>
      </c>
      <c r="H39">
        <v>5.3706058679381392E-5</v>
      </c>
      <c r="I39">
        <v>2.9695240300497971E-5</v>
      </c>
      <c r="J39">
        <v>4.0881659515434883E-5</v>
      </c>
      <c r="K39">
        <v>3.8222220609895878E-5</v>
      </c>
      <c r="L39">
        <v>8.3539234765339643E-5</v>
      </c>
      <c r="M39">
        <v>1.907990736071952E-5</v>
      </c>
      <c r="N39">
        <v>1.827438609325327E-5</v>
      </c>
      <c r="O39">
        <v>3.9912505599204451E-5</v>
      </c>
      <c r="P39">
        <v>2.208511614298914E-5</v>
      </c>
      <c r="Q39">
        <v>1.9598503058659841E-5</v>
      </c>
      <c r="R39">
        <v>7.9831715993350372E-6</v>
      </c>
      <c r="S39">
        <v>1.176207297248766E-5</v>
      </c>
      <c r="T39">
        <v>9.6857102107605897E-6</v>
      </c>
      <c r="U39">
        <v>1.5934416296659041E-5</v>
      </c>
      <c r="V39">
        <v>3.4752090869005769E-5</v>
      </c>
      <c r="W39">
        <v>2.122200385201722E-5</v>
      </c>
      <c r="X39">
        <v>4.0033752156887197E-5</v>
      </c>
      <c r="Y39">
        <v>8.7652761067147367E-6</v>
      </c>
      <c r="Z39">
        <v>6.6791020799428225E-5</v>
      </c>
      <c r="AA39">
        <v>9.3881244538351893E-6</v>
      </c>
      <c r="AB39">
        <f>SUM((Table1[[#This Row],[topic_0]]*0.25),Table1[[#This Row],[topic_12]],Table1[[#This Row],[topic_15]],(Table1[[#This Row],[topic_20]]*0.25),Table1[[#This Row],[topic_21]])</f>
        <v>1.0426053540868452E-4</v>
      </c>
      <c r="AC39" t="b">
        <f>IF(Table1[[#This Row],[Enviroscore]]&gt;=0.1,TRUE,FALSE)</f>
        <v>0</v>
      </c>
      <c r="AD39" t="str">
        <f>IF(Table1[[#This Row],[Enviroscore]]&lt;0.1,"LOW",(IF(AND(Table1[[#This Row],[Enviroscore]]&gt;=0.1,Table1[[#This Row],[Enviroscore]]&lt;=0.15),"MEDIUM",(IF(Table1[[#This Row],[Enviroscore]]&gt;0.15,"HIGH",FALSE)))))</f>
        <v>LOW</v>
      </c>
      <c r="AE39" t="b">
        <f>IF(AND(Table1[[#This Row],[Enviroscore]]&gt;0.05,Table1[[#This Row],[Enviroscore]]&lt;=0.15),TRUE,FALSE)</f>
        <v>0</v>
      </c>
      <c r="AF39" t="b">
        <f>IF(Table1[[#This Row],[Enviroscore]]&gt;0.15,TRUE,FALSE)</f>
        <v>0</v>
      </c>
      <c r="AL39" t="s">
        <v>332</v>
      </c>
    </row>
    <row r="40" spans="1:38" x14ac:dyDescent="0.35">
      <c r="A40" t="s">
        <v>76</v>
      </c>
      <c r="B40" t="s">
        <v>84</v>
      </c>
      <c r="C40">
        <v>0.97060352563858032</v>
      </c>
      <c r="D40">
        <v>5.1773124141618609E-5</v>
      </c>
      <c r="E40">
        <v>3.9303275116253637E-5</v>
      </c>
      <c r="F40">
        <v>1.5443898519151841E-5</v>
      </c>
      <c r="G40">
        <v>2.8434613341232758E-5</v>
      </c>
      <c r="H40">
        <v>5.6375418353127322E-5</v>
      </c>
      <c r="I40">
        <v>4.4446736574172974E-3</v>
      </c>
      <c r="J40">
        <v>4.2911349737551063E-5</v>
      </c>
      <c r="K40">
        <v>4.0119877667166293E-5</v>
      </c>
      <c r="L40">
        <v>8.8508248154539615E-5</v>
      </c>
      <c r="M40">
        <v>2.0027155187563039E-5</v>
      </c>
      <c r="N40">
        <v>1.918164161907043E-5</v>
      </c>
      <c r="O40">
        <v>4.1894119931384921E-5</v>
      </c>
      <c r="P40">
        <v>2.31815611186903E-5</v>
      </c>
      <c r="Q40">
        <v>2.0571496861521151E-5</v>
      </c>
      <c r="R40">
        <v>8.379506653000135E-6</v>
      </c>
      <c r="S40">
        <v>1.234601677424507E-5</v>
      </c>
      <c r="T40">
        <v>1.016657006402966E-5</v>
      </c>
      <c r="U40">
        <v>1.6017496585845951E-2</v>
      </c>
      <c r="V40">
        <v>3.6477409594226629E-5</v>
      </c>
      <c r="W40">
        <v>2.2275597075349651E-5</v>
      </c>
      <c r="X40">
        <v>8.2677239552140236E-3</v>
      </c>
      <c r="Y40">
        <v>9.2004402176826261E-6</v>
      </c>
      <c r="Z40">
        <v>7.0136607973836362E-5</v>
      </c>
      <c r="AA40">
        <v>9.8542095656739548E-6</v>
      </c>
      <c r="AB40">
        <f>SUM((Table1[[#This Row],[topic_0]]*0.25),Table1[[#This Row],[topic_12]],Table1[[#This Row],[topic_15]],(Table1[[#This Row],[topic_20]]*0.25),Table1[[#This Row],[topic_21]])</f>
        <v>0.25097444789071233</v>
      </c>
      <c r="AC40" t="b">
        <f>IF(Table1[[#This Row],[Enviroscore]]&gt;=0.1,TRUE,FALSE)</f>
        <v>1</v>
      </c>
      <c r="AD40" t="str">
        <f>IF(Table1[[#This Row],[Enviroscore]]&lt;0.1,"LOW",(IF(AND(Table1[[#This Row],[Enviroscore]]&gt;=0.1,Table1[[#This Row],[Enviroscore]]&lt;=0.15),"MEDIUM",(IF(Table1[[#This Row],[Enviroscore]]&gt;0.15,"HIGH",FALSE)))))</f>
        <v>HIGH</v>
      </c>
      <c r="AE40" t="b">
        <f>IF(AND(Table1[[#This Row],[Enviroscore]]&gt;0.05,Table1[[#This Row],[Enviroscore]]&lt;=0.15),TRUE,FALSE)</f>
        <v>0</v>
      </c>
      <c r="AF40" t="b">
        <f>IF(Table1[[#This Row],[Enviroscore]]&gt;0.15,TRUE,FALSE)</f>
        <v>1</v>
      </c>
      <c r="AG40" t="s">
        <v>243</v>
      </c>
      <c r="AH40" t="s">
        <v>235</v>
      </c>
      <c r="AI40" t="s">
        <v>234</v>
      </c>
      <c r="AJ40" t="s">
        <v>320</v>
      </c>
      <c r="AK40" t="s">
        <v>342</v>
      </c>
      <c r="AL40" t="s">
        <v>332</v>
      </c>
    </row>
    <row r="41" spans="1:38" x14ac:dyDescent="0.35">
      <c r="A41" t="s">
        <v>85</v>
      </c>
      <c r="B41" t="s">
        <v>86</v>
      </c>
      <c r="C41">
        <v>9.5440424047410488E-5</v>
      </c>
      <c r="D41">
        <v>1.06738974864129E-4</v>
      </c>
      <c r="E41">
        <v>8.103139407467097E-5</v>
      </c>
      <c r="F41">
        <v>3.1840645533520728E-5</v>
      </c>
      <c r="G41">
        <v>5.862356920260936E-5</v>
      </c>
      <c r="H41">
        <v>1.1678001843392851E-2</v>
      </c>
      <c r="I41">
        <v>6.426207983167842E-5</v>
      </c>
      <c r="J41">
        <v>8.8470362243242562E-5</v>
      </c>
      <c r="K41">
        <v>8.2714963355101645E-5</v>
      </c>
      <c r="L41">
        <v>0.13392409682273859</v>
      </c>
      <c r="M41">
        <v>4.1289931687060737E-5</v>
      </c>
      <c r="N41">
        <v>3.9546739571960643E-5</v>
      </c>
      <c r="O41">
        <v>4.8999539576470852E-3</v>
      </c>
      <c r="P41">
        <v>4.7793364501558237E-5</v>
      </c>
      <c r="Q41">
        <v>4.2412200855324038E-5</v>
      </c>
      <c r="R41">
        <v>1.727600829326548E-5</v>
      </c>
      <c r="S41">
        <v>2.54537517321296E-5</v>
      </c>
      <c r="T41">
        <v>2.0960391339031052E-5</v>
      </c>
      <c r="U41">
        <v>3.4482924093026668E-5</v>
      </c>
      <c r="V41">
        <v>7.5205389293842018E-5</v>
      </c>
      <c r="W41">
        <v>4.5925542508484802E-5</v>
      </c>
      <c r="X41">
        <v>8.6635191109962761E-5</v>
      </c>
      <c r="Y41">
        <v>0.77118760347366333</v>
      </c>
      <c r="Z41">
        <v>7.7203921973705292E-2</v>
      </c>
      <c r="AA41">
        <v>2.031639996857848E-5</v>
      </c>
      <c r="AB41">
        <f>SUM((Table1[[#This Row],[topic_0]]*0.25),Table1[[#This Row],[topic_12]],Table1[[#This Row],[topic_15]],(Table1[[#This Row],[topic_20]]*0.25),Table1[[#This Row],[topic_21]])</f>
        <v>5.0392066486892872E-3</v>
      </c>
      <c r="AC41" t="b">
        <f>IF(Table1[[#This Row],[Enviroscore]]&gt;=0.1,TRUE,FALSE)</f>
        <v>0</v>
      </c>
      <c r="AD41" t="str">
        <f>IF(Table1[[#This Row],[Enviroscore]]&lt;0.1,"LOW",(IF(AND(Table1[[#This Row],[Enviroscore]]&gt;=0.1,Table1[[#This Row],[Enviroscore]]&lt;=0.15),"MEDIUM",(IF(Table1[[#This Row],[Enviroscore]]&gt;0.15,"HIGH",FALSE)))))</f>
        <v>LOW</v>
      </c>
      <c r="AE41" t="b">
        <f>IF(AND(Table1[[#This Row],[Enviroscore]]&gt;0.05,Table1[[#This Row],[Enviroscore]]&lt;=0.15),TRUE,FALSE)</f>
        <v>0</v>
      </c>
      <c r="AF41" t="b">
        <f>IF(Table1[[#This Row],[Enviroscore]]&gt;0.15,TRUE,FALSE)</f>
        <v>0</v>
      </c>
      <c r="AL41" t="s">
        <v>332</v>
      </c>
    </row>
    <row r="42" spans="1:38" x14ac:dyDescent="0.35">
      <c r="A42" t="s">
        <v>85</v>
      </c>
      <c r="B42" t="s">
        <v>87</v>
      </c>
      <c r="C42">
        <v>5.7744406163692467E-2</v>
      </c>
      <c r="D42">
        <v>6.4578436315059662E-2</v>
      </c>
      <c r="E42">
        <v>4.9026999622583389E-2</v>
      </c>
      <c r="F42">
        <v>1.9264798611402512E-2</v>
      </c>
      <c r="G42">
        <v>3.5469483584165573E-2</v>
      </c>
      <c r="H42">
        <v>7.0315562188625336E-2</v>
      </c>
      <c r="I42">
        <v>3.888099268078804E-2</v>
      </c>
      <c r="J42">
        <v>5.3527645766735077E-2</v>
      </c>
      <c r="K42">
        <v>5.0045616924762733E-2</v>
      </c>
      <c r="L42">
        <v>0.1091096848249435</v>
      </c>
      <c r="M42">
        <v>2.4981975555419918E-2</v>
      </c>
      <c r="N42">
        <v>2.3927276954054829E-2</v>
      </c>
      <c r="O42">
        <v>5.2258729934692383E-2</v>
      </c>
      <c r="P42">
        <v>2.8916798532009121E-2</v>
      </c>
      <c r="Q42">
        <v>2.5660991668701168E-2</v>
      </c>
      <c r="R42">
        <v>1.0452640242874621E-2</v>
      </c>
      <c r="S42">
        <v>1.540048513561487E-2</v>
      </c>
      <c r="T42">
        <v>1.2681832537055021E-2</v>
      </c>
      <c r="U42">
        <v>2.0863475278019909E-2</v>
      </c>
      <c r="V42">
        <v>4.5502092689275742E-2</v>
      </c>
      <c r="W42">
        <v>2.7786696329712871E-2</v>
      </c>
      <c r="X42">
        <v>5.2417442202568047E-2</v>
      </c>
      <c r="Y42">
        <v>1.147667597979307E-2</v>
      </c>
      <c r="Z42">
        <v>8.7417036294937134E-2</v>
      </c>
      <c r="AA42">
        <v>1.2292192317545411E-2</v>
      </c>
      <c r="AB42">
        <f>SUM((Table1[[#This Row],[topic_0]]*0.25),Table1[[#This Row],[topic_12]],Table1[[#This Row],[topic_15]],(Table1[[#This Row],[topic_20]]*0.25),Table1[[#This Row],[topic_21]])</f>
        <v>0.13651158800348639</v>
      </c>
      <c r="AC42" t="b">
        <f>IF(Table1[[#This Row],[Enviroscore]]&gt;=0.1,TRUE,FALSE)</f>
        <v>1</v>
      </c>
      <c r="AD42" t="str">
        <f>IF(Table1[[#This Row],[Enviroscore]]&lt;0.1,"LOW",(IF(AND(Table1[[#This Row],[Enviroscore]]&gt;=0.1,Table1[[#This Row],[Enviroscore]]&lt;=0.15),"MEDIUM",(IF(Table1[[#This Row],[Enviroscore]]&gt;0.15,"HIGH",FALSE)))))</f>
        <v>MEDIUM</v>
      </c>
      <c r="AE42" t="b">
        <f>IF(AND(Table1[[#This Row],[Enviroscore]]&gt;0.05,Table1[[#This Row],[Enviroscore]]&lt;=0.15),TRUE,FALSE)</f>
        <v>1</v>
      </c>
      <c r="AF42" t="b">
        <f>IF(Table1[[#This Row],[Enviroscore]]&gt;0.15,TRUE,FALSE)</f>
        <v>0</v>
      </c>
      <c r="AG42" t="s">
        <v>277</v>
      </c>
      <c r="AH42" t="s">
        <v>278</v>
      </c>
      <c r="AI42" t="s">
        <v>278</v>
      </c>
      <c r="AJ42" t="s">
        <v>278</v>
      </c>
      <c r="AL42" t="s">
        <v>332</v>
      </c>
    </row>
    <row r="43" spans="1:38" x14ac:dyDescent="0.35">
      <c r="A43" t="s">
        <v>88</v>
      </c>
      <c r="B43" t="s">
        <v>89</v>
      </c>
      <c r="C43">
        <v>3.4008338116109371E-3</v>
      </c>
      <c r="D43">
        <v>8.6951786652207375E-3</v>
      </c>
      <c r="E43">
        <v>7.4399164877831936E-3</v>
      </c>
      <c r="F43">
        <v>4.3889172047784086E-6</v>
      </c>
      <c r="G43">
        <v>4.8234013956971472E-4</v>
      </c>
      <c r="H43">
        <v>1.2573477812111379E-2</v>
      </c>
      <c r="I43">
        <v>9.6540842205286026E-3</v>
      </c>
      <c r="J43">
        <v>3.1531769782304757E-2</v>
      </c>
      <c r="K43">
        <v>1.1401446499803569E-5</v>
      </c>
      <c r="L43">
        <v>0.1362175643444061</v>
      </c>
      <c r="M43">
        <v>3.063127584755421E-2</v>
      </c>
      <c r="N43">
        <v>5.451126071420731E-6</v>
      </c>
      <c r="O43">
        <v>0.14393055438995361</v>
      </c>
      <c r="P43">
        <v>6.5878416535269926E-6</v>
      </c>
      <c r="Q43">
        <v>5.8461014305066783E-6</v>
      </c>
      <c r="R43">
        <v>2.3813265670469259E-6</v>
      </c>
      <c r="S43">
        <v>3.5085472518403549E-6</v>
      </c>
      <c r="T43">
        <v>2.8891822694276929E-6</v>
      </c>
      <c r="U43">
        <v>4.7531289055768866E-6</v>
      </c>
      <c r="V43">
        <v>2.6550472830422223E-4</v>
      </c>
      <c r="W43">
        <v>2.7821818366646771E-3</v>
      </c>
      <c r="X43">
        <v>9.2191947624087334E-4</v>
      </c>
      <c r="Y43">
        <v>2.6146228719881041E-6</v>
      </c>
      <c r="Z43">
        <v>0.61142075061798096</v>
      </c>
      <c r="AA43">
        <v>2.8004142222926021E-6</v>
      </c>
      <c r="AB43">
        <f>SUM((Table1[[#This Row],[topic_0]]*0.25),Table1[[#This Row],[topic_12]],Table1[[#This Row],[topic_15]],(Table1[[#This Row],[topic_20]]*0.25),Table1[[#This Row],[topic_21]])</f>
        <v>0.14640060910483044</v>
      </c>
      <c r="AC43" t="b">
        <f>IF(Table1[[#This Row],[Enviroscore]]&gt;=0.1,TRUE,FALSE)</f>
        <v>1</v>
      </c>
      <c r="AD43" t="str">
        <f>IF(Table1[[#This Row],[Enviroscore]]&lt;0.1,"LOW",(IF(AND(Table1[[#This Row],[Enviroscore]]&gt;=0.1,Table1[[#This Row],[Enviroscore]]&lt;=0.15),"MEDIUM",(IF(Table1[[#This Row],[Enviroscore]]&gt;0.15,"HIGH",FALSE)))))</f>
        <v>MEDIUM</v>
      </c>
      <c r="AE43" t="b">
        <f>IF(AND(Table1[[#This Row],[Enviroscore]]&gt;0.05,Table1[[#This Row],[Enviroscore]]&lt;=0.15),TRUE,FALSE)</f>
        <v>1</v>
      </c>
      <c r="AF43" t="b">
        <f>IF(Table1[[#This Row],[Enviroscore]]&gt;0.15,TRUE,FALSE)</f>
        <v>0</v>
      </c>
      <c r="AG43" t="s">
        <v>244</v>
      </c>
      <c r="AH43" t="s">
        <v>245</v>
      </c>
      <c r="AI43" t="s">
        <v>234</v>
      </c>
      <c r="AJ43" t="s">
        <v>322</v>
      </c>
      <c r="AK43" t="s">
        <v>343</v>
      </c>
      <c r="AL43" t="s">
        <v>332</v>
      </c>
    </row>
    <row r="44" spans="1:38" x14ac:dyDescent="0.35">
      <c r="A44" t="s">
        <v>90</v>
      </c>
      <c r="B44" t="s">
        <v>91</v>
      </c>
      <c r="C44">
        <v>1.1544152162969111E-2</v>
      </c>
      <c r="D44">
        <v>6.9190082140266904E-3</v>
      </c>
      <c r="E44">
        <v>2.13923558476381E-4</v>
      </c>
      <c r="F44">
        <v>8.4059567598160356E-5</v>
      </c>
      <c r="G44">
        <v>1.5476670523639771E-4</v>
      </c>
      <c r="H44">
        <v>2.6155872270464901E-2</v>
      </c>
      <c r="I44">
        <v>4.3978381901979453E-2</v>
      </c>
      <c r="J44">
        <v>0.35514372587203979</v>
      </c>
      <c r="K44">
        <v>2.1836839732714E-4</v>
      </c>
      <c r="L44">
        <v>6.8015769124031067E-2</v>
      </c>
      <c r="M44">
        <v>0.11629645526409151</v>
      </c>
      <c r="N44">
        <v>1.3451410457491869E-2</v>
      </c>
      <c r="O44">
        <v>2.059235610067844E-2</v>
      </c>
      <c r="P44">
        <v>1.2617488391697409E-4</v>
      </c>
      <c r="Q44">
        <v>2.0428383722901341E-2</v>
      </c>
      <c r="R44">
        <v>4.5608801883645362E-5</v>
      </c>
      <c r="S44">
        <v>6.7198110627941787E-5</v>
      </c>
      <c r="T44">
        <v>5.5335607612505562E-5</v>
      </c>
      <c r="U44">
        <v>9.1035195509903133E-5</v>
      </c>
      <c r="V44">
        <v>1.98542868020013E-4</v>
      </c>
      <c r="W44">
        <v>1.212438146467321E-4</v>
      </c>
      <c r="X44">
        <v>2.2871808323543519E-4</v>
      </c>
      <c r="Y44">
        <v>5.0077058403985568E-5</v>
      </c>
      <c r="Z44">
        <v>0.31576582789421082</v>
      </c>
      <c r="AA44">
        <v>5.3635460062650957E-5</v>
      </c>
      <c r="AB44">
        <f>SUM((Table1[[#This Row],[topic_0]]*0.25),Table1[[#This Row],[topic_12]],Table1[[#This Row],[topic_15]],(Table1[[#This Row],[topic_20]]*0.25),Table1[[#This Row],[topic_21]])</f>
        <v>2.3783031980201482E-2</v>
      </c>
      <c r="AC44" t="b">
        <f>IF(Table1[[#This Row],[Enviroscore]]&gt;=0.1,TRUE,FALSE)</f>
        <v>0</v>
      </c>
      <c r="AD44" t="str">
        <f>IF(Table1[[#This Row],[Enviroscore]]&lt;0.1,"LOW",(IF(AND(Table1[[#This Row],[Enviroscore]]&gt;=0.1,Table1[[#This Row],[Enviroscore]]&lt;=0.15),"MEDIUM",(IF(Table1[[#This Row],[Enviroscore]]&gt;0.15,"HIGH",FALSE)))))</f>
        <v>LOW</v>
      </c>
      <c r="AE44" t="b">
        <f>IF(AND(Table1[[#This Row],[Enviroscore]]&gt;0.05,Table1[[#This Row],[Enviroscore]]&lt;=0.15),TRUE,FALSE)</f>
        <v>0</v>
      </c>
      <c r="AF44" t="b">
        <f>IF(Table1[[#This Row],[Enviroscore]]&gt;0.15,TRUE,FALSE)</f>
        <v>0</v>
      </c>
      <c r="AL44" t="s">
        <v>334</v>
      </c>
    </row>
    <row r="45" spans="1:38" x14ac:dyDescent="0.35">
      <c r="A45" t="s">
        <v>90</v>
      </c>
      <c r="B45" t="s">
        <v>92</v>
      </c>
      <c r="C45">
        <v>4.3270926107652491E-4</v>
      </c>
      <c r="D45">
        <v>3.953173290938139E-5</v>
      </c>
      <c r="E45">
        <v>3.0010813134140338E-5</v>
      </c>
      <c r="F45">
        <v>1.1792513760156E-5</v>
      </c>
      <c r="G45">
        <v>2.1711848603445109E-5</v>
      </c>
      <c r="H45">
        <v>4.3046853534178808E-5</v>
      </c>
      <c r="I45">
        <v>2.3800128474249501E-5</v>
      </c>
      <c r="J45">
        <v>4.4362011249177158E-4</v>
      </c>
      <c r="K45">
        <v>3.0634353606728837E-5</v>
      </c>
      <c r="L45">
        <v>6.699893856421113E-5</v>
      </c>
      <c r="M45">
        <v>0.99859464168548584</v>
      </c>
      <c r="N45">
        <v>1.464654633309692E-5</v>
      </c>
      <c r="O45">
        <v>3.1989144190447398E-5</v>
      </c>
      <c r="P45">
        <v>1.7700769603834491E-5</v>
      </c>
      <c r="Q45">
        <v>1.570779932080768E-5</v>
      </c>
      <c r="R45">
        <v>6.3983493419073056E-6</v>
      </c>
      <c r="S45">
        <v>9.4270617410074919E-6</v>
      </c>
      <c r="T45">
        <v>7.7628992585232481E-6</v>
      </c>
      <c r="U45">
        <v>1.277110914088553E-5</v>
      </c>
      <c r="V45">
        <v>2.785310243780259E-5</v>
      </c>
      <c r="W45">
        <v>1.7009002476697791E-5</v>
      </c>
      <c r="X45">
        <v>3.208627094863914E-5</v>
      </c>
      <c r="Y45">
        <v>7.0251899160211906E-6</v>
      </c>
      <c r="Z45">
        <v>5.3552201279671863E-5</v>
      </c>
      <c r="AA45">
        <v>7.5243897299515083E-6</v>
      </c>
      <c r="AB45">
        <f>SUM((Table1[[#This Row],[topic_0]]*0.25),Table1[[#This Row],[topic_12]],Table1[[#This Row],[topic_15]],(Table1[[#This Row],[topic_20]]*0.25),Table1[[#This Row],[topic_21]])</f>
        <v>1.8290333036929951E-4</v>
      </c>
      <c r="AC45" t="b">
        <f>IF(Table1[[#This Row],[Enviroscore]]&gt;=0.1,TRUE,FALSE)</f>
        <v>0</v>
      </c>
      <c r="AD45" t="str">
        <f>IF(Table1[[#This Row],[Enviroscore]]&lt;0.1,"LOW",(IF(AND(Table1[[#This Row],[Enviroscore]]&gt;=0.1,Table1[[#This Row],[Enviroscore]]&lt;=0.15),"MEDIUM",(IF(Table1[[#This Row],[Enviroscore]]&gt;0.15,"HIGH",FALSE)))))</f>
        <v>LOW</v>
      </c>
      <c r="AE45" t="b">
        <f>IF(AND(Table1[[#This Row],[Enviroscore]]&gt;0.05,Table1[[#This Row],[Enviroscore]]&lt;=0.15),TRUE,FALSE)</f>
        <v>0</v>
      </c>
      <c r="AF45" t="b">
        <f>IF(Table1[[#This Row],[Enviroscore]]&gt;0.15,TRUE,FALSE)</f>
        <v>0</v>
      </c>
      <c r="AL45" t="s">
        <v>334</v>
      </c>
    </row>
    <row r="46" spans="1:38" x14ac:dyDescent="0.35">
      <c r="A46" t="s">
        <v>93</v>
      </c>
      <c r="B46" t="s">
        <v>94</v>
      </c>
      <c r="C46">
        <v>1.8161289626732471E-3</v>
      </c>
      <c r="D46">
        <v>2.0311162807047371E-3</v>
      </c>
      <c r="E46">
        <v>1.5419390983879571E-3</v>
      </c>
      <c r="F46">
        <v>6.0589320491999388E-4</v>
      </c>
      <c r="G46">
        <v>1.1155434185639019E-3</v>
      </c>
      <c r="H46">
        <v>2.211757935583591E-3</v>
      </c>
      <c r="I46">
        <v>1.222838182002306E-3</v>
      </c>
      <c r="J46">
        <v>1.683493494056165E-3</v>
      </c>
      <c r="K46">
        <v>1.5739755472168331E-3</v>
      </c>
      <c r="L46">
        <v>3.44195100478828E-3</v>
      </c>
      <c r="M46">
        <v>7.8570301411673427E-4</v>
      </c>
      <c r="N46">
        <v>7.5253192335367203E-4</v>
      </c>
      <c r="O46">
        <v>0.4775238037109375</v>
      </c>
      <c r="P46">
        <v>9.0945634292438626E-4</v>
      </c>
      <c r="Q46">
        <v>8.0705858999863267E-4</v>
      </c>
      <c r="R46">
        <v>3.2874385942704981E-4</v>
      </c>
      <c r="S46">
        <v>4.8435750068165362E-4</v>
      </c>
      <c r="T46">
        <v>3.9885370642878121E-4</v>
      </c>
      <c r="U46">
        <v>6.5617292420938611E-4</v>
      </c>
      <c r="V46">
        <v>1.4310779515653851E-3</v>
      </c>
      <c r="W46">
        <v>0.49352914094924932</v>
      </c>
      <c r="X46">
        <v>1.648571458645165E-3</v>
      </c>
      <c r="Y46">
        <v>3.6095059476792812E-4</v>
      </c>
      <c r="Z46">
        <v>2.752363914623857E-3</v>
      </c>
      <c r="AA46">
        <v>3.865992184728384E-4</v>
      </c>
      <c r="AB46">
        <f>SUM((Table1[[#This Row],[topic_0]]*0.25),Table1[[#This Row],[topic_12]],Table1[[#This Row],[topic_15]],(Table1[[#This Row],[topic_20]]*0.25),Table1[[#This Row],[topic_21]])</f>
        <v>0.60333743650699034</v>
      </c>
      <c r="AC46" t="b">
        <f>IF(Table1[[#This Row],[Enviroscore]]&gt;=0.1,TRUE,FALSE)</f>
        <v>1</v>
      </c>
      <c r="AD46" t="str">
        <f>IF(Table1[[#This Row],[Enviroscore]]&lt;0.1,"LOW",(IF(AND(Table1[[#This Row],[Enviroscore]]&gt;=0.1,Table1[[#This Row],[Enviroscore]]&lt;=0.15),"MEDIUM",(IF(Table1[[#This Row],[Enviroscore]]&gt;0.15,"HIGH",FALSE)))))</f>
        <v>HIGH</v>
      </c>
      <c r="AE46" t="b">
        <f>IF(AND(Table1[[#This Row],[Enviroscore]]&gt;0.05,Table1[[#This Row],[Enviroscore]]&lt;=0.15),TRUE,FALSE)</f>
        <v>0</v>
      </c>
      <c r="AF46" t="b">
        <f>IF(Table1[[#This Row],[Enviroscore]]&gt;0.15,TRUE,FALSE)</f>
        <v>1</v>
      </c>
      <c r="AG46" t="s">
        <v>246</v>
      </c>
      <c r="AH46" t="s">
        <v>235</v>
      </c>
      <c r="AI46" t="s">
        <v>321</v>
      </c>
      <c r="AJ46" t="s">
        <v>320</v>
      </c>
      <c r="AK46" t="s">
        <v>342</v>
      </c>
      <c r="AL46" t="s">
        <v>331</v>
      </c>
    </row>
    <row r="47" spans="1:38" x14ac:dyDescent="0.35">
      <c r="A47" t="s">
        <v>95</v>
      </c>
      <c r="B47" t="s">
        <v>96</v>
      </c>
      <c r="C47">
        <v>1.2276537017896769E-4</v>
      </c>
      <c r="D47">
        <v>9.8439566791057587E-2</v>
      </c>
      <c r="E47">
        <v>1.042306903400458E-4</v>
      </c>
      <c r="F47">
        <v>4.0956601878860972E-5</v>
      </c>
      <c r="G47">
        <v>2.1617615595459942E-2</v>
      </c>
      <c r="H47">
        <v>1.4951080083847051E-4</v>
      </c>
      <c r="I47">
        <v>1.5844143927097321E-2</v>
      </c>
      <c r="J47">
        <v>4.046333022415638E-3</v>
      </c>
      <c r="K47">
        <v>1.0074661113321779E-2</v>
      </c>
      <c r="L47">
        <v>0.50032997131347656</v>
      </c>
      <c r="M47">
        <v>5.3111216402612633E-5</v>
      </c>
      <c r="N47">
        <v>5.0868948164861649E-5</v>
      </c>
      <c r="O47">
        <v>1.111015881178901E-4</v>
      </c>
      <c r="P47">
        <v>6.147657404653728E-5</v>
      </c>
      <c r="Q47">
        <v>5.4554788221139461E-5</v>
      </c>
      <c r="R47">
        <v>2.22221187868854E-5</v>
      </c>
      <c r="S47">
        <v>3.2741143513703719E-5</v>
      </c>
      <c r="T47">
        <v>2.6961339244735431E-5</v>
      </c>
      <c r="U47">
        <v>4.4355361751513562E-5</v>
      </c>
      <c r="V47">
        <v>7.4712545610964298E-3</v>
      </c>
      <c r="W47">
        <v>5.9073998272651813E-5</v>
      </c>
      <c r="X47">
        <v>1.474202051758766E-2</v>
      </c>
      <c r="Y47">
        <v>2.4399199901381511E-5</v>
      </c>
      <c r="Z47">
        <v>0.32644999027252197</v>
      </c>
      <c r="AA47">
        <v>2.6132971470360641E-5</v>
      </c>
      <c r="AB47">
        <f>SUM((Table1[[#This Row],[topic_0]]*0.25),Table1[[#This Row],[topic_12]],Table1[[#This Row],[topic_15]],(Table1[[#This Row],[topic_20]]*0.25),Table1[[#This Row],[topic_21]])</f>
        <v>1.492080406660534E-2</v>
      </c>
      <c r="AC47" t="b">
        <f>IF(Table1[[#This Row],[Enviroscore]]&gt;=0.1,TRUE,FALSE)</f>
        <v>0</v>
      </c>
      <c r="AD47" t="str">
        <f>IF(Table1[[#This Row],[Enviroscore]]&lt;0.1,"LOW",(IF(AND(Table1[[#This Row],[Enviroscore]]&gt;=0.1,Table1[[#This Row],[Enviroscore]]&lt;=0.15),"MEDIUM",(IF(Table1[[#This Row],[Enviroscore]]&gt;0.15,"HIGH",FALSE)))))</f>
        <v>LOW</v>
      </c>
      <c r="AE47" t="b">
        <f>IF(AND(Table1[[#This Row],[Enviroscore]]&gt;0.05,Table1[[#This Row],[Enviroscore]]&lt;=0.15),TRUE,FALSE)</f>
        <v>0</v>
      </c>
      <c r="AF47" t="b">
        <f>IF(Table1[[#This Row],[Enviroscore]]&gt;0.15,TRUE,FALSE)</f>
        <v>0</v>
      </c>
      <c r="AL47" t="s">
        <v>332</v>
      </c>
    </row>
    <row r="48" spans="1:38" x14ac:dyDescent="0.35">
      <c r="A48" t="s">
        <v>97</v>
      </c>
      <c r="B48" t="s">
        <v>98</v>
      </c>
      <c r="C48">
        <v>9.6502801170572639E-5</v>
      </c>
      <c r="D48">
        <v>1.079275898518972E-4</v>
      </c>
      <c r="E48">
        <v>8.1933474575635046E-5</v>
      </c>
      <c r="F48">
        <v>3.2195101084653288E-5</v>
      </c>
      <c r="G48">
        <v>5.9276178944855928E-5</v>
      </c>
      <c r="H48">
        <v>1.175218349089846E-4</v>
      </c>
      <c r="I48">
        <v>6.4977451984304935E-5</v>
      </c>
      <c r="J48">
        <v>8.9455134002491832E-5</v>
      </c>
      <c r="K48">
        <v>8.3635772170964628E-5</v>
      </c>
      <c r="L48">
        <v>1.8294430628884581E-4</v>
      </c>
      <c r="M48">
        <v>4.1749583033379167E-5</v>
      </c>
      <c r="N48">
        <v>0.9983680248260498</v>
      </c>
      <c r="O48">
        <v>8.7334454292431474E-5</v>
      </c>
      <c r="P48">
        <v>4.8325411626137793E-5</v>
      </c>
      <c r="Q48">
        <v>4.2884345020866022E-5</v>
      </c>
      <c r="R48">
        <v>1.746832822391298E-5</v>
      </c>
      <c r="S48">
        <v>2.573710662545636E-5</v>
      </c>
      <c r="T48">
        <v>2.11937276617391E-5</v>
      </c>
      <c r="U48">
        <v>3.4866792702814557E-5</v>
      </c>
      <c r="V48">
        <v>7.6042582804802805E-5</v>
      </c>
      <c r="W48">
        <v>4.6436794946203008E-5</v>
      </c>
      <c r="X48">
        <v>8.7599699327256531E-5</v>
      </c>
      <c r="Y48">
        <v>1.9179684386472221E-5</v>
      </c>
      <c r="Z48">
        <v>1.4626806660089639E-4</v>
      </c>
      <c r="AA48">
        <v>2.0542565835057761E-5</v>
      </c>
      <c r="AB48">
        <f>SUM((Table1[[#This Row],[topic_0]]*0.25),Table1[[#This Row],[topic_12]],Table1[[#This Row],[topic_15]],(Table1[[#This Row],[topic_20]]*0.25),Table1[[#This Row],[topic_21]])</f>
        <v>2.2813738087279489E-4</v>
      </c>
      <c r="AC48" t="b">
        <f>IF(Table1[[#This Row],[Enviroscore]]&gt;=0.1,TRUE,FALSE)</f>
        <v>0</v>
      </c>
      <c r="AD48" t="str">
        <f>IF(Table1[[#This Row],[Enviroscore]]&lt;0.1,"LOW",(IF(AND(Table1[[#This Row],[Enviroscore]]&gt;=0.1,Table1[[#This Row],[Enviroscore]]&lt;=0.15),"MEDIUM",(IF(Table1[[#This Row],[Enviroscore]]&gt;0.15,"HIGH",FALSE)))))</f>
        <v>LOW</v>
      </c>
      <c r="AE48" t="b">
        <f>IF(AND(Table1[[#This Row],[Enviroscore]]&gt;0.05,Table1[[#This Row],[Enviroscore]]&lt;=0.15),TRUE,FALSE)</f>
        <v>0</v>
      </c>
      <c r="AF48" t="b">
        <f>IF(Table1[[#This Row],[Enviroscore]]&gt;0.15,TRUE,FALSE)</f>
        <v>0</v>
      </c>
      <c r="AL48" t="s">
        <v>332</v>
      </c>
    </row>
    <row r="49" spans="1:38" x14ac:dyDescent="0.35">
      <c r="A49" t="s">
        <v>97</v>
      </c>
      <c r="B49" t="s">
        <v>99</v>
      </c>
      <c r="C49">
        <v>2.36470140516758E-2</v>
      </c>
      <c r="D49">
        <v>3.6877166479825967E-2</v>
      </c>
      <c r="E49">
        <v>5.9234251966699958E-4</v>
      </c>
      <c r="F49">
        <v>8.7354555944330059E-6</v>
      </c>
      <c r="G49">
        <v>2.1409747205325399E-5</v>
      </c>
      <c r="H49">
        <v>0.51903146505355835</v>
      </c>
      <c r="I49">
        <v>1.7630249203648422E-5</v>
      </c>
      <c r="J49">
        <v>2.8126582037657499E-3</v>
      </c>
      <c r="K49">
        <v>1.7409920692443851E-2</v>
      </c>
      <c r="L49">
        <v>0.22629329562187189</v>
      </c>
      <c r="M49">
        <v>1.132786019297782E-5</v>
      </c>
      <c r="N49">
        <v>1.0849616046471061E-5</v>
      </c>
      <c r="O49">
        <v>3.0822208151221279E-2</v>
      </c>
      <c r="P49">
        <v>9.2109907418489456E-3</v>
      </c>
      <c r="Q49">
        <v>1.163575325335842E-5</v>
      </c>
      <c r="R49">
        <v>4.7396588342962787E-6</v>
      </c>
      <c r="S49">
        <v>6.9832162807870191E-6</v>
      </c>
      <c r="T49">
        <v>5.7504666983732022E-6</v>
      </c>
      <c r="U49">
        <v>9.4603619800182059E-6</v>
      </c>
      <c r="V49">
        <v>1.0454633738845589E-3</v>
      </c>
      <c r="W49">
        <v>6.4566725632175803E-4</v>
      </c>
      <c r="X49">
        <v>9.4806134700775146E-2</v>
      </c>
      <c r="Y49">
        <v>5.2039990805496927E-6</v>
      </c>
      <c r="Z49">
        <v>3.6686360836029053E-2</v>
      </c>
      <c r="AA49">
        <v>5.5737878028594423E-6</v>
      </c>
      <c r="AB49">
        <f>SUM((Table1[[#This Row],[topic_0]]*0.25),Table1[[#This Row],[topic_12]],Table1[[#This Row],[topic_15]],(Table1[[#This Row],[topic_20]]*0.25),Table1[[#This Row],[topic_21]])</f>
        <v>0.13170625283783011</v>
      </c>
      <c r="AC49" t="b">
        <f>IF(Table1[[#This Row],[Enviroscore]]&gt;=0.1,TRUE,FALSE)</f>
        <v>1</v>
      </c>
      <c r="AD49" t="str">
        <f>IF(Table1[[#This Row],[Enviroscore]]&lt;0.1,"LOW",(IF(AND(Table1[[#This Row],[Enviroscore]]&gt;=0.1,Table1[[#This Row],[Enviroscore]]&lt;=0.15),"MEDIUM",(IF(Table1[[#This Row],[Enviroscore]]&gt;0.15,"HIGH",FALSE)))))</f>
        <v>MEDIUM</v>
      </c>
      <c r="AE49" t="b">
        <f>IF(AND(Table1[[#This Row],[Enviroscore]]&gt;0.05,Table1[[#This Row],[Enviroscore]]&lt;=0.15),TRUE,FALSE)</f>
        <v>1</v>
      </c>
      <c r="AF49" t="b">
        <f>IF(Table1[[#This Row],[Enviroscore]]&gt;0.15,TRUE,FALSE)</f>
        <v>0</v>
      </c>
      <c r="AG49" t="s">
        <v>247</v>
      </c>
      <c r="AH49" t="s">
        <v>234</v>
      </c>
      <c r="AI49" t="s">
        <v>234</v>
      </c>
      <c r="AJ49" t="s">
        <v>323</v>
      </c>
      <c r="AK49" t="s">
        <v>343</v>
      </c>
      <c r="AL49" t="s">
        <v>332</v>
      </c>
    </row>
    <row r="50" spans="1:38" x14ac:dyDescent="0.35">
      <c r="A50" t="s">
        <v>100</v>
      </c>
      <c r="B50" t="s">
        <v>101</v>
      </c>
      <c r="C50">
        <v>5.7744406163692467E-2</v>
      </c>
      <c r="D50">
        <v>6.4578436315059662E-2</v>
      </c>
      <c r="E50">
        <v>4.9026999622583389E-2</v>
      </c>
      <c r="F50">
        <v>1.9264798611402512E-2</v>
      </c>
      <c r="G50">
        <v>3.5469483584165573E-2</v>
      </c>
      <c r="H50">
        <v>7.0315562188625336E-2</v>
      </c>
      <c r="I50">
        <v>3.888099268078804E-2</v>
      </c>
      <c r="J50">
        <v>5.3527645766735077E-2</v>
      </c>
      <c r="K50">
        <v>5.0045616924762733E-2</v>
      </c>
      <c r="L50">
        <v>0.1091096848249435</v>
      </c>
      <c r="M50">
        <v>2.4981975555419918E-2</v>
      </c>
      <c r="N50">
        <v>2.3927276954054829E-2</v>
      </c>
      <c r="O50">
        <v>5.2258729934692383E-2</v>
      </c>
      <c r="P50">
        <v>2.8916798532009121E-2</v>
      </c>
      <c r="Q50">
        <v>2.5660991668701168E-2</v>
      </c>
      <c r="R50">
        <v>1.0452640242874621E-2</v>
      </c>
      <c r="S50">
        <v>1.540048513561487E-2</v>
      </c>
      <c r="T50">
        <v>1.2681832537055021E-2</v>
      </c>
      <c r="U50">
        <v>2.0863475278019909E-2</v>
      </c>
      <c r="V50">
        <v>4.5502092689275742E-2</v>
      </c>
      <c r="W50">
        <v>2.7786696329712871E-2</v>
      </c>
      <c r="X50">
        <v>5.2417442202568047E-2</v>
      </c>
      <c r="Y50">
        <v>1.147667597979307E-2</v>
      </c>
      <c r="Z50">
        <v>8.7417036294937134E-2</v>
      </c>
      <c r="AA50">
        <v>1.2292192317545411E-2</v>
      </c>
      <c r="AB50">
        <f>SUM((Table1[[#This Row],[topic_0]]*0.25),Table1[[#This Row],[topic_12]],Table1[[#This Row],[topic_15]],(Table1[[#This Row],[topic_20]]*0.25),Table1[[#This Row],[topic_21]])</f>
        <v>0.13651158800348639</v>
      </c>
      <c r="AC50" t="b">
        <f>IF(Table1[[#This Row],[Enviroscore]]&gt;=0.1,TRUE,FALSE)</f>
        <v>1</v>
      </c>
      <c r="AD50" t="str">
        <f>IF(Table1[[#This Row],[Enviroscore]]&lt;0.1,"LOW",(IF(AND(Table1[[#This Row],[Enviroscore]]&gt;=0.1,Table1[[#This Row],[Enviroscore]]&lt;=0.15),"MEDIUM",(IF(Table1[[#This Row],[Enviroscore]]&gt;0.15,"HIGH",FALSE)))))</f>
        <v>MEDIUM</v>
      </c>
      <c r="AE50" t="b">
        <f>IF(AND(Table1[[#This Row],[Enviroscore]]&gt;0.05,Table1[[#This Row],[Enviroscore]]&lt;=0.15),TRUE,FALSE)</f>
        <v>1</v>
      </c>
      <c r="AF50" t="b">
        <f>IF(Table1[[#This Row],[Enviroscore]]&gt;0.15,TRUE,FALSE)</f>
        <v>0</v>
      </c>
      <c r="AG50" t="s">
        <v>276</v>
      </c>
      <c r="AH50" t="s">
        <v>235</v>
      </c>
      <c r="AI50" t="s">
        <v>235</v>
      </c>
      <c r="AJ50" t="s">
        <v>318</v>
      </c>
      <c r="AK50" t="s">
        <v>318</v>
      </c>
      <c r="AL50" t="s">
        <v>333</v>
      </c>
    </row>
    <row r="51" spans="1:38" x14ac:dyDescent="0.35">
      <c r="A51" t="s">
        <v>102</v>
      </c>
      <c r="B51" t="s">
        <v>103</v>
      </c>
      <c r="C51">
        <v>0.17341515421867371</v>
      </c>
      <c r="D51">
        <v>7.2029279544949532E-4</v>
      </c>
      <c r="E51">
        <v>5.4681015899404883E-4</v>
      </c>
      <c r="F51">
        <v>2.1486471814569091E-4</v>
      </c>
      <c r="G51">
        <v>3.9560106233693659E-4</v>
      </c>
      <c r="H51">
        <v>7.8433315502479672E-4</v>
      </c>
      <c r="I51">
        <v>4.3364864541217679E-4</v>
      </c>
      <c r="J51">
        <v>5.9700780548155308E-4</v>
      </c>
      <c r="K51">
        <v>0.44424915313720698</v>
      </c>
      <c r="L51">
        <v>0.21553041040897369</v>
      </c>
      <c r="M51">
        <v>2.7862971182912588E-4</v>
      </c>
      <c r="N51">
        <v>2.6686640921980143E-4</v>
      </c>
      <c r="O51">
        <v>5.828568828292191E-4</v>
      </c>
      <c r="P51">
        <v>3.2251569791696971E-4</v>
      </c>
      <c r="Q51">
        <v>2.8620290686376387E-4</v>
      </c>
      <c r="R51">
        <v>1.165806970675476E-4</v>
      </c>
      <c r="S51">
        <v>1.7176514666061851E-4</v>
      </c>
      <c r="T51">
        <v>1.4144337910693139E-4</v>
      </c>
      <c r="U51">
        <v>2.326951362192631E-4</v>
      </c>
      <c r="V51">
        <v>5.0749559886753559E-4</v>
      </c>
      <c r="W51">
        <v>3.0991138191893702E-4</v>
      </c>
      <c r="X51">
        <v>5.8462657034397125E-4</v>
      </c>
      <c r="Y51">
        <v>1.2800200784113261E-4</v>
      </c>
      <c r="Z51">
        <v>0.15904603898525241</v>
      </c>
      <c r="AA51">
        <v>1.370976387988776E-4</v>
      </c>
      <c r="AB51">
        <f>SUM((Table1[[#This Row],[topic_0]]*0.25),Table1[[#This Row],[topic_12]],Table1[[#This Row],[topic_15]],(Table1[[#This Row],[topic_20]]*0.25),Table1[[#This Row],[topic_21]])</f>
        <v>4.4715330550388899E-2</v>
      </c>
      <c r="AC51" t="b">
        <f>IF(Table1[[#This Row],[Enviroscore]]&gt;=0.1,TRUE,FALSE)</f>
        <v>0</v>
      </c>
      <c r="AD51" t="str">
        <f>IF(Table1[[#This Row],[Enviroscore]]&lt;0.1,"LOW",(IF(AND(Table1[[#This Row],[Enviroscore]]&gt;=0.1,Table1[[#This Row],[Enviroscore]]&lt;=0.15),"MEDIUM",(IF(Table1[[#This Row],[Enviroscore]]&gt;0.15,"HIGH",FALSE)))))</f>
        <v>LOW</v>
      </c>
      <c r="AE51" t="b">
        <f>IF(AND(Table1[[#This Row],[Enviroscore]]&gt;0.05,Table1[[#This Row],[Enviroscore]]&lt;=0.15),TRUE,FALSE)</f>
        <v>0</v>
      </c>
      <c r="AF51" t="b">
        <f>IF(Table1[[#This Row],[Enviroscore]]&gt;0.15,TRUE,FALSE)</f>
        <v>0</v>
      </c>
      <c r="AL51" t="s">
        <v>331</v>
      </c>
    </row>
    <row r="52" spans="1:38" x14ac:dyDescent="0.35">
      <c r="A52" t="s">
        <v>104</v>
      </c>
      <c r="B52" t="s">
        <v>105</v>
      </c>
      <c r="C52">
        <v>5.7744406163692467E-2</v>
      </c>
      <c r="D52">
        <v>6.4578436315059662E-2</v>
      </c>
      <c r="E52">
        <v>4.9026999622583389E-2</v>
      </c>
      <c r="F52">
        <v>1.9264798611402512E-2</v>
      </c>
      <c r="G52">
        <v>3.5469483584165573E-2</v>
      </c>
      <c r="H52">
        <v>7.0315562188625336E-2</v>
      </c>
      <c r="I52">
        <v>3.888099268078804E-2</v>
      </c>
      <c r="J52">
        <v>5.3527645766735077E-2</v>
      </c>
      <c r="K52">
        <v>5.0045616924762733E-2</v>
      </c>
      <c r="L52">
        <v>0.1091096848249435</v>
      </c>
      <c r="M52">
        <v>2.4981975555419918E-2</v>
      </c>
      <c r="N52">
        <v>2.3927276954054829E-2</v>
      </c>
      <c r="O52">
        <v>5.2258729934692383E-2</v>
      </c>
      <c r="P52">
        <v>2.8916798532009121E-2</v>
      </c>
      <c r="Q52">
        <v>2.5660991668701168E-2</v>
      </c>
      <c r="R52">
        <v>1.0452640242874621E-2</v>
      </c>
      <c r="S52">
        <v>1.540048513561487E-2</v>
      </c>
      <c r="T52">
        <v>1.2681832537055021E-2</v>
      </c>
      <c r="U52">
        <v>2.0863475278019909E-2</v>
      </c>
      <c r="V52">
        <v>4.5502092689275742E-2</v>
      </c>
      <c r="W52">
        <v>2.7786696329712871E-2</v>
      </c>
      <c r="X52">
        <v>5.2417442202568047E-2</v>
      </c>
      <c r="Y52">
        <v>1.147667597979307E-2</v>
      </c>
      <c r="Z52">
        <v>8.7417036294937134E-2</v>
      </c>
      <c r="AA52">
        <v>1.2292192317545411E-2</v>
      </c>
      <c r="AB52">
        <f>SUM((Table1[[#This Row],[topic_0]]*0.25),Table1[[#This Row],[topic_12]],Table1[[#This Row],[topic_15]],(Table1[[#This Row],[topic_20]]*0.25),Table1[[#This Row],[topic_21]])</f>
        <v>0.13651158800348639</v>
      </c>
      <c r="AC52" t="b">
        <f>IF(Table1[[#This Row],[Enviroscore]]&gt;=0.1,TRUE,FALSE)</f>
        <v>1</v>
      </c>
      <c r="AD52" t="str">
        <f>IF(Table1[[#This Row],[Enviroscore]]&lt;0.1,"LOW",(IF(AND(Table1[[#This Row],[Enviroscore]]&gt;=0.1,Table1[[#This Row],[Enviroscore]]&lt;=0.15),"MEDIUM",(IF(Table1[[#This Row],[Enviroscore]]&gt;0.15,"HIGH",FALSE)))))</f>
        <v>MEDIUM</v>
      </c>
      <c r="AE52" t="b">
        <f>IF(AND(Table1[[#This Row],[Enviroscore]]&gt;0.05,Table1[[#This Row],[Enviroscore]]&lt;=0.15),TRUE,FALSE)</f>
        <v>1</v>
      </c>
      <c r="AF52" t="b">
        <f>IF(Table1[[#This Row],[Enviroscore]]&gt;0.15,TRUE,FALSE)</f>
        <v>0</v>
      </c>
      <c r="AG52" t="s">
        <v>279</v>
      </c>
      <c r="AH52" t="s">
        <v>278</v>
      </c>
      <c r="AI52" t="s">
        <v>278</v>
      </c>
      <c r="AJ52" t="s">
        <v>278</v>
      </c>
      <c r="AL52" t="s">
        <v>334</v>
      </c>
    </row>
    <row r="53" spans="1:38" x14ac:dyDescent="0.35">
      <c r="A53" t="s">
        <v>104</v>
      </c>
      <c r="B53" t="s">
        <v>106</v>
      </c>
      <c r="C53">
        <v>3.7883077311562367E-5</v>
      </c>
      <c r="D53">
        <v>2.7558960020542141E-2</v>
      </c>
      <c r="E53">
        <v>4.1801384650170803E-3</v>
      </c>
      <c r="F53">
        <v>1.2638381122087591E-5</v>
      </c>
      <c r="G53">
        <v>6.170506589114666E-3</v>
      </c>
      <c r="H53">
        <v>1.868019625544548E-2</v>
      </c>
      <c r="I53">
        <v>2.5507293685222979E-5</v>
      </c>
      <c r="J53">
        <v>0.20831470191478729</v>
      </c>
      <c r="K53">
        <v>1.323873549699783E-2</v>
      </c>
      <c r="L53">
        <v>1.495679747313261E-2</v>
      </c>
      <c r="M53">
        <v>4.3262187391519553E-2</v>
      </c>
      <c r="N53">
        <v>1.5697130947955881E-5</v>
      </c>
      <c r="O53">
        <v>0.26247331500053411</v>
      </c>
      <c r="P53">
        <v>2.3081253748387098E-3</v>
      </c>
      <c r="Q53">
        <v>6.8709617480635643E-3</v>
      </c>
      <c r="R53">
        <v>6.8572976488212589E-6</v>
      </c>
      <c r="S53">
        <v>1.0103256499860441E-5</v>
      </c>
      <c r="T53">
        <v>8.3197255662526004E-6</v>
      </c>
      <c r="U53">
        <v>1.668958738446236E-2</v>
      </c>
      <c r="V53">
        <v>1.566352508962154E-2</v>
      </c>
      <c r="W53">
        <v>1.268808147870004E-3</v>
      </c>
      <c r="X53">
        <v>7.1835401467978954E-4</v>
      </c>
      <c r="Y53">
        <v>7.5291009125066921E-6</v>
      </c>
      <c r="Z53">
        <v>0.35751253366470342</v>
      </c>
      <c r="AA53">
        <v>8.0641075328458101E-6</v>
      </c>
      <c r="AB53">
        <f>SUM((Table1[[#This Row],[topic_0]]*0.25),Table1[[#This Row],[topic_12]],Table1[[#This Row],[topic_15]],(Table1[[#This Row],[topic_20]]*0.25),Table1[[#This Row],[topic_21]])</f>
        <v>0.26352519911915812</v>
      </c>
      <c r="AC53" t="b">
        <f>IF(Table1[[#This Row],[Enviroscore]]&gt;=0.1,TRUE,FALSE)</f>
        <v>1</v>
      </c>
      <c r="AD53" t="str">
        <f>IF(Table1[[#This Row],[Enviroscore]]&lt;0.1,"LOW",(IF(AND(Table1[[#This Row],[Enviroscore]]&gt;=0.1,Table1[[#This Row],[Enviroscore]]&lt;=0.15),"MEDIUM",(IF(Table1[[#This Row],[Enviroscore]]&gt;0.15,"HIGH",FALSE)))))</f>
        <v>HIGH</v>
      </c>
      <c r="AE53" t="b">
        <f>IF(AND(Table1[[#This Row],[Enviroscore]]&gt;0.05,Table1[[#This Row],[Enviroscore]]&lt;=0.15),TRUE,FALSE)</f>
        <v>0</v>
      </c>
      <c r="AF53" t="b">
        <f>IF(Table1[[#This Row],[Enviroscore]]&gt;0.15,TRUE,FALSE)</f>
        <v>1</v>
      </c>
      <c r="AG53" s="5" t="s">
        <v>249</v>
      </c>
      <c r="AH53" t="s">
        <v>235</v>
      </c>
      <c r="AI53" t="s">
        <v>324</v>
      </c>
      <c r="AJ53" t="s">
        <v>320</v>
      </c>
      <c r="AK53" t="s">
        <v>342</v>
      </c>
      <c r="AL53" t="s">
        <v>334</v>
      </c>
    </row>
    <row r="54" spans="1:38" x14ac:dyDescent="0.35">
      <c r="A54" t="s">
        <v>104</v>
      </c>
      <c r="B54" t="s">
        <v>107</v>
      </c>
      <c r="C54">
        <v>4.1130297177005559E-5</v>
      </c>
      <c r="D54">
        <v>4.6000197471585118E-5</v>
      </c>
      <c r="E54">
        <v>3.4920612961286679E-5</v>
      </c>
      <c r="F54">
        <v>1.372177666780772E-5</v>
      </c>
      <c r="G54">
        <v>2.5263921997975561E-5</v>
      </c>
      <c r="H54">
        <v>5.009031156077981E-5</v>
      </c>
      <c r="I54">
        <v>2.769384627754334E-5</v>
      </c>
      <c r="J54">
        <v>6.4455769956111908E-2</v>
      </c>
      <c r="K54">
        <v>2.617878839373589E-3</v>
      </c>
      <c r="L54">
        <v>7.8002987720537931E-5</v>
      </c>
      <c r="M54">
        <v>1.524118427187204E-2</v>
      </c>
      <c r="N54">
        <v>1.7042730178218332E-5</v>
      </c>
      <c r="O54">
        <v>0.13219454884529111</v>
      </c>
      <c r="P54">
        <v>2.0596628019120541E-5</v>
      </c>
      <c r="Q54">
        <v>1.8277605704497549E-5</v>
      </c>
      <c r="R54">
        <v>7.4451231739658397E-6</v>
      </c>
      <c r="S54">
        <v>1.096933465305483E-5</v>
      </c>
      <c r="T54">
        <v>9.032914022100158E-6</v>
      </c>
      <c r="U54">
        <v>1.4860470400890341E-5</v>
      </c>
      <c r="V54">
        <v>3.2409883715445183E-5</v>
      </c>
      <c r="W54">
        <v>1.9791687009274032E-5</v>
      </c>
      <c r="X54">
        <v>3.7335594242904342E-5</v>
      </c>
      <c r="Y54">
        <v>8.1745156421675347E-6</v>
      </c>
      <c r="Z54">
        <v>0.78496909141540527</v>
      </c>
      <c r="AA54">
        <v>8.7553844423382543E-6</v>
      </c>
      <c r="AB54">
        <f>SUM((Table1[[#This Row],[topic_0]]*0.25),Table1[[#This Row],[topic_12]],Table1[[#This Row],[topic_15]],(Table1[[#This Row],[topic_20]]*0.25),Table1[[#This Row],[topic_21]])</f>
        <v>0.13225456005875455</v>
      </c>
      <c r="AC54" t="b">
        <f>IF(Table1[[#This Row],[Enviroscore]]&gt;=0.1,TRUE,FALSE)</f>
        <v>1</v>
      </c>
      <c r="AD54" t="str">
        <f>IF(Table1[[#This Row],[Enviroscore]]&lt;0.1,"LOW",(IF(AND(Table1[[#This Row],[Enviroscore]]&gt;=0.1,Table1[[#This Row],[Enviroscore]]&lt;=0.15),"MEDIUM",(IF(Table1[[#This Row],[Enviroscore]]&gt;0.15,"HIGH",FALSE)))))</f>
        <v>MEDIUM</v>
      </c>
      <c r="AE54" t="b">
        <f>IF(AND(Table1[[#This Row],[Enviroscore]]&gt;0.05,Table1[[#This Row],[Enviroscore]]&lt;=0.15),TRUE,FALSE)</f>
        <v>1</v>
      </c>
      <c r="AF54" t="b">
        <f>IF(Table1[[#This Row],[Enviroscore]]&gt;0.15,TRUE,FALSE)</f>
        <v>0</v>
      </c>
      <c r="AG54" s="5" t="s">
        <v>248</v>
      </c>
      <c r="AH54" t="s">
        <v>235</v>
      </c>
      <c r="AI54" t="s">
        <v>235</v>
      </c>
      <c r="AJ54" t="s">
        <v>318</v>
      </c>
      <c r="AK54" t="s">
        <v>318</v>
      </c>
      <c r="AL54" t="s">
        <v>334</v>
      </c>
    </row>
    <row r="55" spans="1:38" x14ac:dyDescent="0.35">
      <c r="A55" t="s">
        <v>108</v>
      </c>
      <c r="B55" t="s">
        <v>109</v>
      </c>
      <c r="C55">
        <v>0.1666526794433594</v>
      </c>
      <c r="D55">
        <v>1.2939681299030781E-2</v>
      </c>
      <c r="E55">
        <v>6.8707260652445257E-5</v>
      </c>
      <c r="F55">
        <v>2.6997955501428809E-5</v>
      </c>
      <c r="G55">
        <v>2.774042263627052E-2</v>
      </c>
      <c r="H55">
        <v>1.9982663914561272E-2</v>
      </c>
      <c r="I55">
        <v>5.448836600407958E-5</v>
      </c>
      <c r="J55">
        <v>9.6548065543174744E-2</v>
      </c>
      <c r="K55">
        <v>4.0915492922067642E-2</v>
      </c>
      <c r="L55">
        <v>9.9556796252727509E-2</v>
      </c>
      <c r="M55">
        <v>8.8122174143791199E-2</v>
      </c>
      <c r="N55">
        <v>3.3532018278492608E-5</v>
      </c>
      <c r="O55">
        <v>6.3685156404972076E-2</v>
      </c>
      <c r="P55">
        <v>4.0524402720620862E-5</v>
      </c>
      <c r="Q55">
        <v>3.5961667890660458E-5</v>
      </c>
      <c r="R55">
        <v>1.464847537135938E-5</v>
      </c>
      <c r="S55">
        <v>2.1582452973234471E-5</v>
      </c>
      <c r="T55">
        <v>1.7772495993995111E-5</v>
      </c>
      <c r="U55">
        <v>2.9238364732009359E-5</v>
      </c>
      <c r="V55">
        <v>0.15794304013252261</v>
      </c>
      <c r="W55">
        <v>7.5551834888756284E-3</v>
      </c>
      <c r="X55">
        <v>7.3458897531963885E-5</v>
      </c>
      <c r="Y55">
        <v>1.6083573427749801E-5</v>
      </c>
      <c r="Z55">
        <v>0.2179084122180939</v>
      </c>
      <c r="AA55">
        <v>1.722644810797647E-5</v>
      </c>
      <c r="AB55">
        <f>SUM((Table1[[#This Row],[topic_0]]*0.25),Table1[[#This Row],[topic_12]],Table1[[#This Row],[topic_15]],(Table1[[#This Row],[topic_20]]*0.25),Table1[[#This Row],[topic_21]])</f>
        <v>0.10732522951093415</v>
      </c>
      <c r="AC55" t="b">
        <f>IF(Table1[[#This Row],[Enviroscore]]&gt;=0.1,TRUE,FALSE)</f>
        <v>1</v>
      </c>
      <c r="AD55" t="str">
        <f>IF(Table1[[#This Row],[Enviroscore]]&lt;0.1,"LOW",(IF(AND(Table1[[#This Row],[Enviroscore]]&gt;=0.1,Table1[[#This Row],[Enviroscore]]&lt;=0.15),"MEDIUM",(IF(Table1[[#This Row],[Enviroscore]]&gt;0.15,"HIGH",FALSE)))))</f>
        <v>MEDIUM</v>
      </c>
      <c r="AE55" t="b">
        <f>IF(AND(Table1[[#This Row],[Enviroscore]]&gt;0.05,Table1[[#This Row],[Enviroscore]]&lt;=0.15),TRUE,FALSE)</f>
        <v>1</v>
      </c>
      <c r="AF55" t="b">
        <f>IF(Table1[[#This Row],[Enviroscore]]&gt;0.15,TRUE,FALSE)</f>
        <v>0</v>
      </c>
      <c r="AG55" t="s">
        <v>250</v>
      </c>
      <c r="AH55" t="s">
        <v>235</v>
      </c>
      <c r="AI55" t="s">
        <v>234</v>
      </c>
      <c r="AJ55" t="s">
        <v>320</v>
      </c>
      <c r="AK55" t="s">
        <v>342</v>
      </c>
      <c r="AL55" t="s">
        <v>334</v>
      </c>
    </row>
    <row r="56" spans="1:38" x14ac:dyDescent="0.35">
      <c r="A56" t="s">
        <v>108</v>
      </c>
      <c r="B56" t="s">
        <v>110</v>
      </c>
      <c r="C56">
        <v>0.40048450231552118</v>
      </c>
      <c r="D56">
        <v>8.2609072327613831E-2</v>
      </c>
      <c r="E56">
        <v>5.2093947306275368E-4</v>
      </c>
      <c r="F56">
        <v>2.046989684458822E-4</v>
      </c>
      <c r="G56">
        <v>3.7688258453272278E-4</v>
      </c>
      <c r="H56">
        <v>7.4725761078298092E-4</v>
      </c>
      <c r="I56">
        <v>4.1313175461255009E-4</v>
      </c>
      <c r="J56">
        <v>2.8158312663435939E-2</v>
      </c>
      <c r="K56">
        <v>5.3176353685557842E-4</v>
      </c>
      <c r="L56">
        <v>1.1652352986857299E-3</v>
      </c>
      <c r="M56">
        <v>5.957413837313652E-2</v>
      </c>
      <c r="N56">
        <v>2.5424035266041761E-4</v>
      </c>
      <c r="O56">
        <v>8.8660255074501038E-2</v>
      </c>
      <c r="P56">
        <v>3.0725673423148692E-4</v>
      </c>
      <c r="Q56">
        <v>2.7266200049780309E-4</v>
      </c>
      <c r="R56">
        <v>1.110649973270483E-4</v>
      </c>
      <c r="S56">
        <v>1.6363854228984559E-4</v>
      </c>
      <c r="T56">
        <v>1.347513752989471E-4</v>
      </c>
      <c r="U56">
        <v>2.2168579744175079E-4</v>
      </c>
      <c r="V56">
        <v>0.1554707735776901</v>
      </c>
      <c r="W56">
        <v>2.9524878482334321E-4</v>
      </c>
      <c r="X56">
        <v>5.5696570780128241E-4</v>
      </c>
      <c r="Y56">
        <v>1.2194593728054309E-4</v>
      </c>
      <c r="Z56">
        <v>0.16424213349819181</v>
      </c>
      <c r="AA56">
        <v>1.440146379172802E-2</v>
      </c>
      <c r="AB56">
        <f>SUM((Table1[[#This Row],[topic_0]]*0.25),Table1[[#This Row],[topic_12]],Table1[[#This Row],[topic_15]],(Table1[[#This Row],[topic_20]]*0.25),Table1[[#This Row],[topic_21]])</f>
        <v>0.18952322355471551</v>
      </c>
      <c r="AC56" t="b">
        <f>IF(Table1[[#This Row],[Enviroscore]]&gt;=0.1,TRUE,FALSE)</f>
        <v>1</v>
      </c>
      <c r="AD56" t="str">
        <f>IF(Table1[[#This Row],[Enviroscore]]&lt;0.1,"LOW",(IF(AND(Table1[[#This Row],[Enviroscore]]&gt;=0.1,Table1[[#This Row],[Enviroscore]]&lt;=0.15),"MEDIUM",(IF(Table1[[#This Row],[Enviroscore]]&gt;0.15,"HIGH",FALSE)))))</f>
        <v>HIGH</v>
      </c>
      <c r="AE56" t="b">
        <f>IF(AND(Table1[[#This Row],[Enviroscore]]&gt;0.05,Table1[[#This Row],[Enviroscore]]&lt;=0.15),TRUE,FALSE)</f>
        <v>0</v>
      </c>
      <c r="AF56" t="b">
        <f>IF(Table1[[#This Row],[Enviroscore]]&gt;0.15,TRUE,FALSE)</f>
        <v>1</v>
      </c>
      <c r="AG56" t="s">
        <v>251</v>
      </c>
      <c r="AH56" t="s">
        <v>235</v>
      </c>
      <c r="AI56" t="s">
        <v>235</v>
      </c>
      <c r="AJ56" t="s">
        <v>318</v>
      </c>
      <c r="AK56" t="s">
        <v>318</v>
      </c>
      <c r="AL56" t="s">
        <v>334</v>
      </c>
    </row>
    <row r="57" spans="1:38" x14ac:dyDescent="0.35">
      <c r="A57" t="s">
        <v>111</v>
      </c>
      <c r="B57" t="s">
        <v>112</v>
      </c>
      <c r="C57">
        <v>2.4236677563749251E-4</v>
      </c>
      <c r="D57">
        <v>2.7106277411803598E-4</v>
      </c>
      <c r="E57">
        <v>2.0577435498125851E-4</v>
      </c>
      <c r="F57">
        <v>6.5140783786773682E-2</v>
      </c>
      <c r="G57">
        <v>1.488709822297096E-4</v>
      </c>
      <c r="H57">
        <v>0.25273323059082031</v>
      </c>
      <c r="I57">
        <v>1.6318963025696581E-4</v>
      </c>
      <c r="J57">
        <v>2.2466511290986091E-4</v>
      </c>
      <c r="K57">
        <v>6.8751260638237E-2</v>
      </c>
      <c r="L57">
        <v>0.26785141229629522</v>
      </c>
      <c r="M57">
        <v>5.2742276340723038E-2</v>
      </c>
      <c r="N57">
        <v>1.0042654321296141E-4</v>
      </c>
      <c r="O57">
        <v>2.193388208979741E-4</v>
      </c>
      <c r="P57">
        <v>1.314739696681499E-2</v>
      </c>
      <c r="Q57">
        <v>1.0770320659503339E-4</v>
      </c>
      <c r="R57">
        <v>4.3871372326975688E-5</v>
      </c>
      <c r="S57">
        <v>6.4638254116289318E-5</v>
      </c>
      <c r="T57">
        <v>5.3227639000397182E-5</v>
      </c>
      <c r="U57">
        <v>8.7567284936085343E-5</v>
      </c>
      <c r="V57">
        <v>9.6404992043972015E-2</v>
      </c>
      <c r="W57">
        <v>0.1800661385059357</v>
      </c>
      <c r="X57">
        <v>2.2000528406351799E-4</v>
      </c>
      <c r="Y57">
        <v>4.8169411456910893E-5</v>
      </c>
      <c r="Z57">
        <v>9.1003975830972195E-4</v>
      </c>
      <c r="AA57">
        <v>5.1592258387245238E-5</v>
      </c>
      <c r="AB57">
        <f>SUM((Table1[[#This Row],[topic_0]]*0.25),Table1[[#This Row],[topic_12]],Table1[[#This Row],[topic_15]],(Table1[[#This Row],[topic_20]]*0.25),Table1[[#This Row],[topic_21]])</f>
        <v>4.5560341797681765E-2</v>
      </c>
      <c r="AC57" t="b">
        <f>IF(Table1[[#This Row],[Enviroscore]]&gt;=0.1,TRUE,FALSE)</f>
        <v>0</v>
      </c>
      <c r="AD57" t="str">
        <f>IF(Table1[[#This Row],[Enviroscore]]&lt;0.1,"LOW",(IF(AND(Table1[[#This Row],[Enviroscore]]&gt;=0.1,Table1[[#This Row],[Enviroscore]]&lt;=0.15),"MEDIUM",(IF(Table1[[#This Row],[Enviroscore]]&gt;0.15,"HIGH",FALSE)))))</f>
        <v>LOW</v>
      </c>
      <c r="AE57" t="b">
        <f>IF(AND(Table1[[#This Row],[Enviroscore]]&gt;0.05,Table1[[#This Row],[Enviroscore]]&lt;=0.15),TRUE,FALSE)</f>
        <v>0</v>
      </c>
      <c r="AF57" t="b">
        <f>IF(Table1[[#This Row],[Enviroscore]]&gt;0.15,TRUE,FALSE)</f>
        <v>0</v>
      </c>
      <c r="AL57" t="s">
        <v>332</v>
      </c>
    </row>
    <row r="58" spans="1:38" x14ac:dyDescent="0.35">
      <c r="A58" t="s">
        <v>113</v>
      </c>
      <c r="B58" t="s">
        <v>114</v>
      </c>
      <c r="C58">
        <v>4.4271517253946513E-5</v>
      </c>
      <c r="D58">
        <v>4.9513360863784328E-5</v>
      </c>
      <c r="E58">
        <v>3.7587535189231858E-5</v>
      </c>
      <c r="F58">
        <v>1.4769718291063331E-5</v>
      </c>
      <c r="G58">
        <v>2.719334406720009E-5</v>
      </c>
      <c r="H58">
        <v>5.3915882745059207E-5</v>
      </c>
      <c r="I58">
        <v>2.9808845283696431E-5</v>
      </c>
      <c r="J58">
        <v>8.8042020797729492E-2</v>
      </c>
      <c r="K58">
        <v>3.8368503737729043E-5</v>
      </c>
      <c r="L58">
        <v>8.3956700109411031E-5</v>
      </c>
      <c r="M58">
        <v>7.5910696759819976E-3</v>
      </c>
      <c r="N58">
        <v>1.8344297131989151E-5</v>
      </c>
      <c r="O58">
        <v>0.29005175828933721</v>
      </c>
      <c r="P58">
        <v>2.2169606381794441E-5</v>
      </c>
      <c r="Q58">
        <v>1.9673479982884601E-5</v>
      </c>
      <c r="R58">
        <v>8.0137124314205721E-6</v>
      </c>
      <c r="S58">
        <v>1.180707022285787E-5</v>
      </c>
      <c r="T58">
        <v>9.7227648439002223E-6</v>
      </c>
      <c r="U58">
        <v>1.599537426955067E-5</v>
      </c>
      <c r="V58">
        <v>0.52671122550964355</v>
      </c>
      <c r="W58">
        <v>2.1303190806065689E-5</v>
      </c>
      <c r="X58">
        <v>4.0186972910305492E-5</v>
      </c>
      <c r="Y58">
        <v>8.7988091763691045E-6</v>
      </c>
      <c r="Z58">
        <v>8.703911304473877E-2</v>
      </c>
      <c r="AA58">
        <v>9.4240394901135005E-6</v>
      </c>
      <c r="AB58">
        <f>SUM((Table1[[#This Row],[topic_0]]*0.25),Table1[[#This Row],[topic_12]],Table1[[#This Row],[topic_15]],(Table1[[#This Row],[topic_20]]*0.25),Table1[[#This Row],[topic_21]])</f>
        <v>0.29011635265169394</v>
      </c>
      <c r="AC58" t="b">
        <f>IF(Table1[[#This Row],[Enviroscore]]&gt;=0.1,TRUE,FALSE)</f>
        <v>1</v>
      </c>
      <c r="AD58" t="str">
        <f>IF(Table1[[#This Row],[Enviroscore]]&lt;0.1,"LOW",(IF(AND(Table1[[#This Row],[Enviroscore]]&gt;=0.1,Table1[[#This Row],[Enviroscore]]&lt;=0.15),"MEDIUM",(IF(Table1[[#This Row],[Enviroscore]]&gt;0.15,"HIGH",FALSE)))))</f>
        <v>HIGH</v>
      </c>
      <c r="AE58" t="b">
        <f>IF(AND(Table1[[#This Row],[Enviroscore]]&gt;0.05,Table1[[#This Row],[Enviroscore]]&lt;=0.15),TRUE,FALSE)</f>
        <v>0</v>
      </c>
      <c r="AF58" t="b">
        <f>IF(Table1[[#This Row],[Enviroscore]]&gt;0.15,TRUE,FALSE)</f>
        <v>1</v>
      </c>
      <c r="AG58" t="s">
        <v>282</v>
      </c>
      <c r="AH58" t="s">
        <v>235</v>
      </c>
      <c r="AI58" t="s">
        <v>234</v>
      </c>
      <c r="AJ58" t="s">
        <v>320</v>
      </c>
      <c r="AK58" t="s">
        <v>342</v>
      </c>
      <c r="AL58" t="s">
        <v>334</v>
      </c>
    </row>
    <row r="59" spans="1:38" x14ac:dyDescent="0.35">
      <c r="A59" t="s">
        <v>113</v>
      </c>
      <c r="B59" t="s">
        <v>115</v>
      </c>
      <c r="C59">
        <v>5.5970181711018085E-4</v>
      </c>
      <c r="D59">
        <v>6.2597048236057162E-4</v>
      </c>
      <c r="E59">
        <v>1.5822980552911758E-2</v>
      </c>
      <c r="F59">
        <v>1.8672604346647861E-4</v>
      </c>
      <c r="G59">
        <v>3.4379161661490798E-4</v>
      </c>
      <c r="H59">
        <v>6.8160181399434805E-4</v>
      </c>
      <c r="I59">
        <v>3.768580500036478E-4</v>
      </c>
      <c r="J59">
        <v>5.1882537081837654E-4</v>
      </c>
      <c r="K59">
        <v>6.8494066596031189E-2</v>
      </c>
      <c r="L59">
        <v>1.0628452291712161E-3</v>
      </c>
      <c r="M59">
        <v>2.4214037694036961E-4</v>
      </c>
      <c r="N59">
        <v>2.3191761283669621E-4</v>
      </c>
      <c r="O59">
        <v>5.0652603385969996E-4</v>
      </c>
      <c r="P59">
        <v>2.8027905500493938E-4</v>
      </c>
      <c r="Q59">
        <v>2.4872180074453348E-4</v>
      </c>
      <c r="R59">
        <v>1.013132932712324E-4</v>
      </c>
      <c r="S59">
        <v>1.49270796100609E-4</v>
      </c>
      <c r="T59">
        <v>1.2291996972635391E-4</v>
      </c>
      <c r="U59">
        <v>2.0222140301484609E-4</v>
      </c>
      <c r="V59">
        <v>0.48627197742462158</v>
      </c>
      <c r="W59">
        <v>2.6932542095892131E-4</v>
      </c>
      <c r="X59">
        <v>5.080631235614419E-4</v>
      </c>
      <c r="Y59">
        <v>7.3099486529827118E-2</v>
      </c>
      <c r="Z59">
        <v>0.34897327423095698</v>
      </c>
      <c r="AA59">
        <v>1.191433402709663E-4</v>
      </c>
      <c r="AB59">
        <f>SUM((Table1[[#This Row],[topic_0]]*0.25),Table1[[#This Row],[topic_12]],Table1[[#This Row],[topic_15]],(Table1[[#This Row],[topic_20]]*0.25),Table1[[#This Row],[topic_21]])</f>
        <v>1.3231592602096498E-3</v>
      </c>
      <c r="AC59" t="b">
        <f>IF(Table1[[#This Row],[Enviroscore]]&gt;=0.1,TRUE,FALSE)</f>
        <v>0</v>
      </c>
      <c r="AD59" t="str">
        <f>IF(Table1[[#This Row],[Enviroscore]]&lt;0.1,"LOW",(IF(AND(Table1[[#This Row],[Enviroscore]]&gt;=0.1,Table1[[#This Row],[Enviroscore]]&lt;=0.15),"MEDIUM",(IF(Table1[[#This Row],[Enviroscore]]&gt;0.15,"HIGH",FALSE)))))</f>
        <v>LOW</v>
      </c>
      <c r="AE59" t="b">
        <f>IF(AND(Table1[[#This Row],[Enviroscore]]&gt;0.05,Table1[[#This Row],[Enviroscore]]&lt;=0.15),TRUE,FALSE)</f>
        <v>0</v>
      </c>
      <c r="AF59" t="b">
        <f>IF(Table1[[#This Row],[Enviroscore]]&gt;0.15,TRUE,FALSE)</f>
        <v>0</v>
      </c>
      <c r="AL59" t="s">
        <v>334</v>
      </c>
    </row>
    <row r="60" spans="1:38" x14ac:dyDescent="0.35">
      <c r="A60" t="s">
        <v>116</v>
      </c>
      <c r="B60" t="s">
        <v>117</v>
      </c>
      <c r="C60">
        <v>6.1412196606397629E-2</v>
      </c>
      <c r="D60">
        <v>1.5082127414643759E-2</v>
      </c>
      <c r="E60">
        <v>0.1108193919062614</v>
      </c>
      <c r="F60">
        <v>2.3991773559828289E-5</v>
      </c>
      <c r="G60">
        <v>1.8881894648075099E-3</v>
      </c>
      <c r="H60">
        <v>0.12519803643226621</v>
      </c>
      <c r="I60">
        <v>1.006502471864223E-2</v>
      </c>
      <c r="J60">
        <v>2.7543693431653082E-4</v>
      </c>
      <c r="K60">
        <v>5.1077650859951973E-3</v>
      </c>
      <c r="L60">
        <v>0.40079516172409058</v>
      </c>
      <c r="M60">
        <v>3.1111765565583482E-5</v>
      </c>
      <c r="N60">
        <v>3.9953463710844517E-3</v>
      </c>
      <c r="O60">
        <v>5.0730105489492423E-2</v>
      </c>
      <c r="P60">
        <v>3.1359802931547158E-2</v>
      </c>
      <c r="Q60">
        <v>3.1957391911419109E-5</v>
      </c>
      <c r="R60">
        <v>1.3017389392189219E-5</v>
      </c>
      <c r="S60">
        <v>1.917927875183523E-5</v>
      </c>
      <c r="T60">
        <v>1.579355375724845E-5</v>
      </c>
      <c r="U60">
        <v>2.5982715669670139E-5</v>
      </c>
      <c r="V60">
        <v>3.5181853920221329E-2</v>
      </c>
      <c r="W60">
        <v>3.1351812183856957E-2</v>
      </c>
      <c r="X60">
        <v>4.2123023420572281E-2</v>
      </c>
      <c r="Y60">
        <v>1.429269104846753E-5</v>
      </c>
      <c r="Z60">
        <v>6.8858020007610321E-2</v>
      </c>
      <c r="AA60">
        <v>5.5813537910580644E-3</v>
      </c>
      <c r="AB60">
        <f>SUM((Table1[[#This Row],[topic_0]]*0.25),Table1[[#This Row],[topic_12]],Table1[[#This Row],[topic_15]],(Table1[[#This Row],[topic_20]]*0.25),Table1[[#This Row],[topic_21]])</f>
        <v>0.11605714849702053</v>
      </c>
      <c r="AC60" t="b">
        <f>IF(Table1[[#This Row],[Enviroscore]]&gt;=0.1,TRUE,FALSE)</f>
        <v>1</v>
      </c>
      <c r="AD60" t="str">
        <f>IF(Table1[[#This Row],[Enviroscore]]&lt;0.1,"LOW",(IF(AND(Table1[[#This Row],[Enviroscore]]&gt;=0.1,Table1[[#This Row],[Enviroscore]]&lt;=0.15),"MEDIUM",(IF(Table1[[#This Row],[Enviroscore]]&gt;0.15,"HIGH",FALSE)))))</f>
        <v>MEDIUM</v>
      </c>
      <c r="AE60" t="b">
        <f>IF(AND(Table1[[#This Row],[Enviroscore]]&gt;0.05,Table1[[#This Row],[Enviroscore]]&lt;=0.15),TRUE,FALSE)</f>
        <v>1</v>
      </c>
      <c r="AF60" t="b">
        <f>IF(Table1[[#This Row],[Enviroscore]]&gt;0.15,TRUE,FALSE)</f>
        <v>0</v>
      </c>
      <c r="AG60" t="s">
        <v>252</v>
      </c>
      <c r="AH60" t="s">
        <v>253</v>
      </c>
      <c r="AI60" t="s">
        <v>234</v>
      </c>
      <c r="AJ60" t="s">
        <v>322</v>
      </c>
      <c r="AK60" t="s">
        <v>343</v>
      </c>
      <c r="AL60" t="s">
        <v>332</v>
      </c>
    </row>
    <row r="61" spans="1:38" x14ac:dyDescent="0.35">
      <c r="A61" t="s">
        <v>116</v>
      </c>
      <c r="B61" t="s">
        <v>118</v>
      </c>
      <c r="C61">
        <v>5.6672379287192598E-5</v>
      </c>
      <c r="D61">
        <v>6.3380859501194209E-5</v>
      </c>
      <c r="E61">
        <v>4.8116562538780272E-5</v>
      </c>
      <c r="F61">
        <v>1.8906996047007851E-5</v>
      </c>
      <c r="G61">
        <v>3.4810716897482052E-5</v>
      </c>
      <c r="H61">
        <v>6.901869346620515E-5</v>
      </c>
      <c r="I61">
        <v>3.8158865208970383E-5</v>
      </c>
      <c r="J61">
        <v>5.2533665439113968E-5</v>
      </c>
      <c r="K61">
        <v>4.9116293666884303E-5</v>
      </c>
      <c r="L61">
        <v>1.074080137186684E-4</v>
      </c>
      <c r="M61">
        <v>2.451799082336947E-5</v>
      </c>
      <c r="N61">
        <v>2.3482880351366479E-5</v>
      </c>
      <c r="O61">
        <v>5.1288254326209433E-5</v>
      </c>
      <c r="P61">
        <v>2.837973261193838E-5</v>
      </c>
      <c r="Q61">
        <v>2.518439396226313E-5</v>
      </c>
      <c r="R61">
        <v>1.0258505426463669E-5</v>
      </c>
      <c r="S61">
        <v>1.511445498181274E-5</v>
      </c>
      <c r="T61">
        <v>1.244629493157845E-5</v>
      </c>
      <c r="U61">
        <v>2.0475981727940958E-5</v>
      </c>
      <c r="V61">
        <v>1.8432820215821271E-3</v>
      </c>
      <c r="W61">
        <v>2.7270618375041519E-5</v>
      </c>
      <c r="X61">
        <v>5.1444028940750293E-5</v>
      </c>
      <c r="Y61">
        <v>1.126352253777441E-5</v>
      </c>
      <c r="Z61">
        <v>8.5840729298070073E-5</v>
      </c>
      <c r="AA61">
        <v>0.99723160266876221</v>
      </c>
      <c r="AB61">
        <f>SUM((Table1[[#This Row],[topic_0]]*0.25),Table1[[#This Row],[topic_12]],Table1[[#This Row],[topic_15]],(Table1[[#This Row],[topic_20]]*0.25),Table1[[#This Row],[topic_21]])</f>
        <v>1.3397653810898191E-4</v>
      </c>
      <c r="AC61" t="b">
        <f>IF(Table1[[#This Row],[Enviroscore]]&gt;=0.1,TRUE,FALSE)</f>
        <v>0</v>
      </c>
      <c r="AD61" t="str">
        <f>IF(Table1[[#This Row],[Enviroscore]]&lt;0.1,"LOW",(IF(AND(Table1[[#This Row],[Enviroscore]]&gt;=0.1,Table1[[#This Row],[Enviroscore]]&lt;=0.15),"MEDIUM",(IF(Table1[[#This Row],[Enviroscore]]&gt;0.15,"HIGH",FALSE)))))</f>
        <v>LOW</v>
      </c>
      <c r="AE61" t="b">
        <f>IF(AND(Table1[[#This Row],[Enviroscore]]&gt;0.05,Table1[[#This Row],[Enviroscore]]&lt;=0.15),TRUE,FALSE)</f>
        <v>0</v>
      </c>
      <c r="AF61" t="b">
        <f>IF(Table1[[#This Row],[Enviroscore]]&gt;0.15,TRUE,FALSE)</f>
        <v>0</v>
      </c>
      <c r="AL61" t="s">
        <v>332</v>
      </c>
    </row>
    <row r="62" spans="1:38" x14ac:dyDescent="0.35">
      <c r="A62" t="s">
        <v>119</v>
      </c>
      <c r="B62" t="s">
        <v>120</v>
      </c>
      <c r="C62">
        <v>7.5855891918763518E-4</v>
      </c>
      <c r="D62">
        <v>8.4837805479764938E-4</v>
      </c>
      <c r="E62">
        <v>8.596811443567276E-2</v>
      </c>
      <c r="F62">
        <v>2.5306825409643352E-4</v>
      </c>
      <c r="G62">
        <v>4.6593794832006102E-4</v>
      </c>
      <c r="H62">
        <v>9.2378654517233372E-4</v>
      </c>
      <c r="I62">
        <v>5.1075260853394866E-4</v>
      </c>
      <c r="J62">
        <v>7.0315843913704157E-4</v>
      </c>
      <c r="K62">
        <v>6.5741589060053229E-4</v>
      </c>
      <c r="L62">
        <v>0.28550413250923162</v>
      </c>
      <c r="M62">
        <v>3.2817086321301758E-4</v>
      </c>
      <c r="N62">
        <v>3.1431601382792001E-4</v>
      </c>
      <c r="O62">
        <v>6.8648898741230369E-4</v>
      </c>
      <c r="P62">
        <v>3.7985987728461618E-4</v>
      </c>
      <c r="Q62">
        <v>3.3709060517139727E-4</v>
      </c>
      <c r="R62">
        <v>1.3730906357523051E-4</v>
      </c>
      <c r="S62">
        <v>2.0230546942912039E-4</v>
      </c>
      <c r="T62">
        <v>1.665924210101366E-4</v>
      </c>
      <c r="U62">
        <v>2.7406899607740343E-4</v>
      </c>
      <c r="V62">
        <v>5.9772963868454099E-4</v>
      </c>
      <c r="W62">
        <v>3.6501450813375408E-4</v>
      </c>
      <c r="X62">
        <v>6.8857352016493678E-4</v>
      </c>
      <c r="Y62">
        <v>1.5076111594680699E-4</v>
      </c>
      <c r="Z62">
        <v>0.61861693859100342</v>
      </c>
      <c r="AA62">
        <v>1.6147398855537179E-4</v>
      </c>
      <c r="AB62">
        <f>SUM((Table1[[#This Row],[topic_0]]*0.25),Table1[[#This Row],[topic_12]],Table1[[#This Row],[topic_15]],(Table1[[#This Row],[topic_20]]*0.25),Table1[[#This Row],[topic_21]])</f>
        <v>1.7932649279828183E-3</v>
      </c>
      <c r="AC62" t="b">
        <f>IF(Table1[[#This Row],[Enviroscore]]&gt;=0.1,TRUE,FALSE)</f>
        <v>0</v>
      </c>
      <c r="AD62" t="str">
        <f>IF(Table1[[#This Row],[Enviroscore]]&lt;0.1,"LOW",(IF(AND(Table1[[#This Row],[Enviroscore]]&gt;=0.1,Table1[[#This Row],[Enviroscore]]&lt;=0.15),"MEDIUM",(IF(Table1[[#This Row],[Enviroscore]]&gt;0.15,"HIGH",FALSE)))))</f>
        <v>LOW</v>
      </c>
      <c r="AE62" t="b">
        <f>IF(AND(Table1[[#This Row],[Enviroscore]]&gt;0.05,Table1[[#This Row],[Enviroscore]]&lt;=0.15),TRUE,FALSE)</f>
        <v>0</v>
      </c>
      <c r="AF62" t="b">
        <f>IF(Table1[[#This Row],[Enviroscore]]&gt;0.15,TRUE,FALSE)</f>
        <v>0</v>
      </c>
      <c r="AL62" t="s">
        <v>331</v>
      </c>
    </row>
    <row r="63" spans="1:38" x14ac:dyDescent="0.35">
      <c r="A63" t="s">
        <v>119</v>
      </c>
      <c r="B63" t="s">
        <v>121</v>
      </c>
      <c r="C63">
        <v>2.781040093395859E-4</v>
      </c>
      <c r="D63">
        <v>4.561589565128088E-3</v>
      </c>
      <c r="E63">
        <v>2.0000725271529521E-5</v>
      </c>
      <c r="F63">
        <v>7.8591228884761222E-6</v>
      </c>
      <c r="G63">
        <v>6.8150609731674194E-3</v>
      </c>
      <c r="H63">
        <v>1.7174666747450829E-2</v>
      </c>
      <c r="I63">
        <v>1.586159851285629E-5</v>
      </c>
      <c r="J63">
        <v>9.3362834304571152E-3</v>
      </c>
      <c r="K63">
        <v>2.143059391528368E-3</v>
      </c>
      <c r="L63">
        <v>0.746532142162323</v>
      </c>
      <c r="M63">
        <v>1.0191460205533079E-5</v>
      </c>
      <c r="N63">
        <v>9.7611937235342339E-6</v>
      </c>
      <c r="O63">
        <v>2.5143887847661969E-2</v>
      </c>
      <c r="P63">
        <v>1.179668106487952E-5</v>
      </c>
      <c r="Q63">
        <v>1.046846591634676E-5</v>
      </c>
      <c r="R63">
        <v>4.2641809159249533E-6</v>
      </c>
      <c r="S63">
        <v>6.2826666180626489E-6</v>
      </c>
      <c r="T63">
        <v>5.173585577722406E-6</v>
      </c>
      <c r="U63">
        <v>8.5113078966969624E-6</v>
      </c>
      <c r="V63">
        <v>2.316411770880222E-2</v>
      </c>
      <c r="W63">
        <v>1.133565274358261E-5</v>
      </c>
      <c r="X63">
        <v>6.1441590078175068E-3</v>
      </c>
      <c r="Y63">
        <v>4.6819391172903116E-6</v>
      </c>
      <c r="Z63">
        <v>0.15857574343681341</v>
      </c>
      <c r="AA63">
        <v>5.0146309149567969E-6</v>
      </c>
      <c r="AB63">
        <f>SUM((Table1[[#This Row],[topic_0]]*0.25),Table1[[#This Row],[topic_12]],Table1[[#This Row],[topic_15]],(Table1[[#This Row],[topic_20]]*0.25),Table1[[#This Row],[topic_21]])</f>
        <v>3.1364670951916196E-2</v>
      </c>
      <c r="AC63" t="b">
        <f>IF(Table1[[#This Row],[Enviroscore]]&gt;=0.1,TRUE,FALSE)</f>
        <v>0</v>
      </c>
      <c r="AD63" t="str">
        <f>IF(Table1[[#This Row],[Enviroscore]]&lt;0.1,"LOW",(IF(AND(Table1[[#This Row],[Enviroscore]]&gt;=0.1,Table1[[#This Row],[Enviroscore]]&lt;=0.15),"MEDIUM",(IF(Table1[[#This Row],[Enviroscore]]&gt;0.15,"HIGH",FALSE)))))</f>
        <v>LOW</v>
      </c>
      <c r="AE63" t="b">
        <f>IF(AND(Table1[[#This Row],[Enviroscore]]&gt;0.05,Table1[[#This Row],[Enviroscore]]&lt;=0.15),TRUE,FALSE)</f>
        <v>0</v>
      </c>
      <c r="AF63" t="b">
        <f>IF(Table1[[#This Row],[Enviroscore]]&gt;0.15,TRUE,FALSE)</f>
        <v>0</v>
      </c>
      <c r="AL63" t="s">
        <v>331</v>
      </c>
    </row>
    <row r="64" spans="1:38" x14ac:dyDescent="0.35">
      <c r="A64" t="s">
        <v>122</v>
      </c>
      <c r="B64" t="s">
        <v>123</v>
      </c>
      <c r="C64">
        <v>5.6367727665929117E-5</v>
      </c>
      <c r="D64">
        <v>6.304604175966233E-5</v>
      </c>
      <c r="E64">
        <v>4.7857727622613311E-5</v>
      </c>
      <c r="F64">
        <v>1.8805314539349641E-5</v>
      </c>
      <c r="G64">
        <v>3.4623502870090313E-5</v>
      </c>
      <c r="H64">
        <v>6.8646557338070124E-5</v>
      </c>
      <c r="I64">
        <v>0.9990614652633667</v>
      </c>
      <c r="J64">
        <v>5.2251129091018811E-5</v>
      </c>
      <c r="K64">
        <v>4.8852056352188811E-5</v>
      </c>
      <c r="L64">
        <v>1.067879056790844E-4</v>
      </c>
      <c r="M64">
        <v>2.4386132281506431E-5</v>
      </c>
      <c r="N64">
        <v>2.335658973606769E-5</v>
      </c>
      <c r="O64">
        <v>5.1012444600928568E-5</v>
      </c>
      <c r="P64">
        <v>2.8227106668055061E-5</v>
      </c>
      <c r="Q64">
        <v>2.5048952011275109E-5</v>
      </c>
      <c r="R64">
        <v>1.020333547785413E-5</v>
      </c>
      <c r="S64">
        <v>1.503316889284179E-5</v>
      </c>
      <c r="T64">
        <v>1.2379358850012069E-5</v>
      </c>
      <c r="U64">
        <v>2.0365863747429099E-5</v>
      </c>
      <c r="V64">
        <v>4.4416836317395791E-5</v>
      </c>
      <c r="W64">
        <v>2.712395689741243E-5</v>
      </c>
      <c r="X64">
        <v>5.1167378842364997E-5</v>
      </c>
      <c r="Y64">
        <v>1.1202947462152221E-5</v>
      </c>
      <c r="Z64">
        <v>8.5370847955346107E-5</v>
      </c>
      <c r="AA64">
        <v>1.199901180370944E-5</v>
      </c>
      <c r="AB64">
        <f>SUM((Table1[[#This Row],[topic_0]]*0.25),Table1[[#This Row],[topic_12]],Table1[[#This Row],[topic_15]],(Table1[[#This Row],[topic_20]]*0.25),Table1[[#This Row],[topic_21]])</f>
        <v>1.3325608006198308E-4</v>
      </c>
      <c r="AC64" t="b">
        <f>IF(Table1[[#This Row],[Enviroscore]]&gt;=0.1,TRUE,FALSE)</f>
        <v>0</v>
      </c>
      <c r="AD64" t="str">
        <f>IF(Table1[[#This Row],[Enviroscore]]&lt;0.1,"LOW",(IF(AND(Table1[[#This Row],[Enviroscore]]&gt;=0.1,Table1[[#This Row],[Enviroscore]]&lt;=0.15),"MEDIUM",(IF(Table1[[#This Row],[Enviroscore]]&gt;0.15,"HIGH",FALSE)))))</f>
        <v>LOW</v>
      </c>
      <c r="AE64" t="b">
        <f>IF(AND(Table1[[#This Row],[Enviroscore]]&gt;0.05,Table1[[#This Row],[Enviroscore]]&lt;=0.15),TRUE,FALSE)</f>
        <v>0</v>
      </c>
      <c r="AF64" t="b">
        <f>IF(Table1[[#This Row],[Enviroscore]]&gt;0.15,TRUE,FALSE)</f>
        <v>0</v>
      </c>
      <c r="AL64" t="s">
        <v>332</v>
      </c>
    </row>
    <row r="65" spans="1:38" x14ac:dyDescent="0.35">
      <c r="A65" t="s">
        <v>122</v>
      </c>
      <c r="B65" t="s">
        <v>124</v>
      </c>
      <c r="C65">
        <v>0.10172410309314731</v>
      </c>
      <c r="D65">
        <v>0.10597521066665649</v>
      </c>
      <c r="E65">
        <v>6.2290448695421219E-2</v>
      </c>
      <c r="F65">
        <v>8.9959949036710896E-6</v>
      </c>
      <c r="G65">
        <v>1.6563022654736411E-5</v>
      </c>
      <c r="H65">
        <v>5.1771286875009537E-2</v>
      </c>
      <c r="I65">
        <v>0.17351950705051419</v>
      </c>
      <c r="J65">
        <v>2.4995706553454511E-5</v>
      </c>
      <c r="K65">
        <v>1.5875209122896191E-2</v>
      </c>
      <c r="L65">
        <v>0.29522684216499329</v>
      </c>
      <c r="M65">
        <v>1.1665718375297731E-5</v>
      </c>
      <c r="N65">
        <v>6.0095600783824921E-3</v>
      </c>
      <c r="O65">
        <v>8.8336952030658722E-3</v>
      </c>
      <c r="P65">
        <v>5.997589323669672E-3</v>
      </c>
      <c r="Q65">
        <v>2.2170126438140869E-2</v>
      </c>
      <c r="R65">
        <v>4.8810215957928449E-6</v>
      </c>
      <c r="S65">
        <v>7.1914937507244758E-6</v>
      </c>
      <c r="T65">
        <v>5.9219769354967866E-6</v>
      </c>
      <c r="U65">
        <v>6.7943367175757876E-3</v>
      </c>
      <c r="V65">
        <v>6.032352801412344E-3</v>
      </c>
      <c r="W65">
        <v>1.5836801379919049E-2</v>
      </c>
      <c r="X65">
        <v>9.5545381307601929E-2</v>
      </c>
      <c r="Y65">
        <v>5.3592111726175062E-6</v>
      </c>
      <c r="Z65">
        <v>2.6306197047233582E-2</v>
      </c>
      <c r="AA65">
        <v>5.7400284276809543E-6</v>
      </c>
      <c r="AB65">
        <f>SUM((Table1[[#This Row],[topic_0]]*0.25),Table1[[#This Row],[topic_12]],Table1[[#This Row],[topic_15]],(Table1[[#This Row],[topic_20]]*0.25),Table1[[#This Row],[topic_21]])</f>
        <v>0.13377418365053018</v>
      </c>
      <c r="AC65" t="b">
        <f>IF(Table1[[#This Row],[Enviroscore]]&gt;=0.1,TRUE,FALSE)</f>
        <v>1</v>
      </c>
      <c r="AD65" t="str">
        <f>IF(Table1[[#This Row],[Enviroscore]]&lt;0.1,"LOW",(IF(AND(Table1[[#This Row],[Enviroscore]]&gt;=0.1,Table1[[#This Row],[Enviroscore]]&lt;=0.15),"MEDIUM",(IF(Table1[[#This Row],[Enviroscore]]&gt;0.15,"HIGH",FALSE)))))</f>
        <v>MEDIUM</v>
      </c>
      <c r="AE65" t="b">
        <f>IF(AND(Table1[[#This Row],[Enviroscore]]&gt;0.05,Table1[[#This Row],[Enviroscore]]&lt;=0.15),TRUE,FALSE)</f>
        <v>1</v>
      </c>
      <c r="AF65" t="b">
        <f>IF(Table1[[#This Row],[Enviroscore]]&gt;0.15,TRUE,FALSE)</f>
        <v>0</v>
      </c>
      <c r="AG65" t="s">
        <v>254</v>
      </c>
      <c r="AH65" t="s">
        <v>253</v>
      </c>
      <c r="AI65" t="s">
        <v>234</v>
      </c>
      <c r="AJ65" t="s">
        <v>322</v>
      </c>
      <c r="AK65" t="s">
        <v>343</v>
      </c>
      <c r="AL65" t="s">
        <v>332</v>
      </c>
    </row>
    <row r="66" spans="1:38" x14ac:dyDescent="0.35">
      <c r="A66" t="s">
        <v>125</v>
      </c>
      <c r="B66" t="s">
        <v>126</v>
      </c>
      <c r="C66">
        <v>5.7744406163692467E-2</v>
      </c>
      <c r="D66">
        <v>6.4578436315059662E-2</v>
      </c>
      <c r="E66">
        <v>4.9026999622583389E-2</v>
      </c>
      <c r="F66">
        <v>1.9264798611402512E-2</v>
      </c>
      <c r="G66">
        <v>3.5469483584165573E-2</v>
      </c>
      <c r="H66">
        <v>7.0315562188625336E-2</v>
      </c>
      <c r="I66">
        <v>3.888099268078804E-2</v>
      </c>
      <c r="J66">
        <v>5.3527645766735077E-2</v>
      </c>
      <c r="K66">
        <v>5.0045616924762733E-2</v>
      </c>
      <c r="L66">
        <v>0.1091096848249435</v>
      </c>
      <c r="M66">
        <v>2.4981975555419918E-2</v>
      </c>
      <c r="N66">
        <v>2.3927276954054829E-2</v>
      </c>
      <c r="O66">
        <v>5.2258729934692383E-2</v>
      </c>
      <c r="P66">
        <v>2.8916798532009121E-2</v>
      </c>
      <c r="Q66">
        <v>2.5660991668701168E-2</v>
      </c>
      <c r="R66">
        <v>1.0452640242874621E-2</v>
      </c>
      <c r="S66">
        <v>1.540048513561487E-2</v>
      </c>
      <c r="T66">
        <v>1.2681832537055021E-2</v>
      </c>
      <c r="U66">
        <v>2.0863475278019909E-2</v>
      </c>
      <c r="V66">
        <v>4.5502092689275742E-2</v>
      </c>
      <c r="W66">
        <v>2.7786696329712871E-2</v>
      </c>
      <c r="X66">
        <v>5.2417442202568047E-2</v>
      </c>
      <c r="Y66">
        <v>1.147667597979307E-2</v>
      </c>
      <c r="Z66">
        <v>8.7417036294937134E-2</v>
      </c>
      <c r="AA66">
        <v>1.2292192317545411E-2</v>
      </c>
      <c r="AB66">
        <f>SUM((Table1[[#This Row],[topic_0]]*0.25),Table1[[#This Row],[topic_12]],Table1[[#This Row],[topic_15]],(Table1[[#This Row],[topic_20]]*0.25),Table1[[#This Row],[topic_21]])</f>
        <v>0.13651158800348639</v>
      </c>
      <c r="AC66" t="b">
        <f>IF(Table1[[#This Row],[Enviroscore]]&gt;=0.1,TRUE,FALSE)</f>
        <v>1</v>
      </c>
      <c r="AD66" t="str">
        <f>IF(Table1[[#This Row],[Enviroscore]]&lt;0.1,"LOW",(IF(AND(Table1[[#This Row],[Enviroscore]]&gt;=0.1,Table1[[#This Row],[Enviroscore]]&lt;=0.15),"MEDIUM",(IF(Table1[[#This Row],[Enviroscore]]&gt;0.15,"HIGH",FALSE)))))</f>
        <v>MEDIUM</v>
      </c>
      <c r="AE66" t="b">
        <f>IF(AND(Table1[[#This Row],[Enviroscore]]&gt;0.05,Table1[[#This Row],[Enviroscore]]&lt;=0.15),TRUE,FALSE)</f>
        <v>1</v>
      </c>
      <c r="AF66" t="b">
        <f>IF(Table1[[#This Row],[Enviroscore]]&gt;0.15,TRUE,FALSE)</f>
        <v>0</v>
      </c>
      <c r="AG66" t="s">
        <v>325</v>
      </c>
      <c r="AH66" t="s">
        <v>235</v>
      </c>
      <c r="AI66" t="s">
        <v>235</v>
      </c>
      <c r="AJ66" t="s">
        <v>318</v>
      </c>
      <c r="AK66" t="s">
        <v>318</v>
      </c>
      <c r="AL66" t="s">
        <v>336</v>
      </c>
    </row>
    <row r="67" spans="1:38" x14ac:dyDescent="0.35">
      <c r="A67" t="s">
        <v>127</v>
      </c>
      <c r="B67" t="s">
        <v>128</v>
      </c>
      <c r="C67">
        <v>1.590502564795315E-3</v>
      </c>
      <c r="D67">
        <v>1.778751029632986E-3</v>
      </c>
      <c r="E67">
        <v>1.3503655791282649E-3</v>
      </c>
      <c r="F67">
        <v>5.3061533253639936E-4</v>
      </c>
      <c r="G67">
        <v>9.7694515716284513E-4</v>
      </c>
      <c r="H67">
        <v>1.9368586363270881E-3</v>
      </c>
      <c r="I67">
        <v>1.070909202098846E-3</v>
      </c>
      <c r="J67">
        <v>1.4743292704224591E-3</v>
      </c>
      <c r="K67">
        <v>1.378422952257097E-3</v>
      </c>
      <c r="L67">
        <v>0.80920630693435669</v>
      </c>
      <c r="M67">
        <v>6.8808504147455096E-4</v>
      </c>
      <c r="N67">
        <v>6.5903522772714496E-4</v>
      </c>
      <c r="O67">
        <v>1.439379411749542E-3</v>
      </c>
      <c r="P67">
        <v>7.9646287485957146E-4</v>
      </c>
      <c r="Q67">
        <v>7.0678733754903078E-4</v>
      </c>
      <c r="R67">
        <v>2.8789977659471328E-4</v>
      </c>
      <c r="S67">
        <v>4.241795395500958E-4</v>
      </c>
      <c r="T67">
        <v>3.4929899265989661E-4</v>
      </c>
      <c r="U67">
        <v>0.16682849824428561</v>
      </c>
      <c r="V67">
        <v>1.2532769469544289E-3</v>
      </c>
      <c r="W67">
        <v>7.6533615356311202E-4</v>
      </c>
      <c r="X67">
        <v>1.4437515055760739E-3</v>
      </c>
      <c r="Y67">
        <v>3.1610505538992578E-4</v>
      </c>
      <c r="Z67">
        <v>2.409291453659534E-3</v>
      </c>
      <c r="AA67">
        <v>3.3856701338663703E-4</v>
      </c>
      <c r="AB67">
        <f>SUM((Table1[[#This Row],[topic_0]]*0.25),Table1[[#This Row],[topic_12]],Table1[[#This Row],[topic_15]],(Table1[[#This Row],[topic_20]]*0.25),Table1[[#This Row],[topic_21]])</f>
        <v>3.759990373509936E-3</v>
      </c>
      <c r="AC67" t="b">
        <f>IF(Table1[[#This Row],[Enviroscore]]&gt;=0.1,TRUE,FALSE)</f>
        <v>0</v>
      </c>
      <c r="AD67" t="str">
        <f>IF(Table1[[#This Row],[Enviroscore]]&lt;0.1,"LOW",(IF(AND(Table1[[#This Row],[Enviroscore]]&gt;=0.1,Table1[[#This Row],[Enviroscore]]&lt;=0.15),"MEDIUM",(IF(Table1[[#This Row],[Enviroscore]]&gt;0.15,"HIGH",FALSE)))))</f>
        <v>LOW</v>
      </c>
      <c r="AE67" t="b">
        <f>IF(AND(Table1[[#This Row],[Enviroscore]]&gt;0.05,Table1[[#This Row],[Enviroscore]]&lt;=0.15),TRUE,FALSE)</f>
        <v>0</v>
      </c>
      <c r="AF67" t="b">
        <f>IF(Table1[[#This Row],[Enviroscore]]&gt;0.15,TRUE,FALSE)</f>
        <v>0</v>
      </c>
      <c r="AL67" t="s">
        <v>332</v>
      </c>
    </row>
    <row r="68" spans="1:38" x14ac:dyDescent="0.35">
      <c r="A68" t="s">
        <v>127</v>
      </c>
      <c r="B68" t="s">
        <v>129</v>
      </c>
      <c r="C68">
        <v>2.6510630050324831E-5</v>
      </c>
      <c r="D68">
        <v>2.9648963391082361E-5</v>
      </c>
      <c r="E68">
        <v>2.250822035421152E-5</v>
      </c>
      <c r="F68">
        <v>8.8444248831365258E-6</v>
      </c>
      <c r="G68">
        <v>1.628395875741262E-5</v>
      </c>
      <c r="H68">
        <v>3.2285766792483628E-5</v>
      </c>
      <c r="I68">
        <v>1.785017411748413E-5</v>
      </c>
      <c r="J68">
        <v>2.4574525014031678E-5</v>
      </c>
      <c r="K68">
        <v>2.2975873434916139E-5</v>
      </c>
      <c r="L68">
        <v>5.0288163038203493E-5</v>
      </c>
      <c r="M68">
        <v>1.146916747529758E-5</v>
      </c>
      <c r="N68">
        <v>1.098495795304189E-5</v>
      </c>
      <c r="O68">
        <v>2.3991948182811029E-5</v>
      </c>
      <c r="P68">
        <v>1.327563586528413E-5</v>
      </c>
      <c r="Q68">
        <v>1.178090224129846E-5</v>
      </c>
      <c r="R68">
        <v>4.7987832658691332E-6</v>
      </c>
      <c r="S68">
        <v>4.6213791938498622E-4</v>
      </c>
      <c r="T68">
        <v>5.8221999097440857E-6</v>
      </c>
      <c r="U68">
        <v>9.578374374541454E-6</v>
      </c>
      <c r="V68">
        <v>2.0889918232569471E-5</v>
      </c>
      <c r="W68">
        <v>1.2756808246194851E-5</v>
      </c>
      <c r="X68">
        <v>2.406482053629588E-5</v>
      </c>
      <c r="Y68">
        <v>5.2689156291307881E-6</v>
      </c>
      <c r="Z68">
        <v>0.99912577867507935</v>
      </c>
      <c r="AA68">
        <v>5.64331730856793E-6</v>
      </c>
      <c r="AB68">
        <f>SUM((Table1[[#This Row],[topic_0]]*0.25),Table1[[#This Row],[topic_12]],Table1[[#This Row],[topic_15]],(Table1[[#This Row],[topic_20]]*0.25),Table1[[#This Row],[topic_21]])</f>
        <v>6.2672411559105967E-5</v>
      </c>
      <c r="AC68" t="b">
        <f>IF(Table1[[#This Row],[Enviroscore]]&gt;=0.1,TRUE,FALSE)</f>
        <v>0</v>
      </c>
      <c r="AD68" t="str">
        <f>IF(Table1[[#This Row],[Enviroscore]]&lt;0.1,"LOW",(IF(AND(Table1[[#This Row],[Enviroscore]]&gt;=0.1,Table1[[#This Row],[Enviroscore]]&lt;=0.15),"MEDIUM",(IF(Table1[[#This Row],[Enviroscore]]&gt;0.15,"HIGH",FALSE)))))</f>
        <v>LOW</v>
      </c>
      <c r="AE68" t="b">
        <f>IF(AND(Table1[[#This Row],[Enviroscore]]&gt;0.05,Table1[[#This Row],[Enviroscore]]&lt;=0.15),TRUE,FALSE)</f>
        <v>0</v>
      </c>
      <c r="AF68" t="b">
        <f>IF(Table1[[#This Row],[Enviroscore]]&gt;0.15,TRUE,FALSE)</f>
        <v>0</v>
      </c>
      <c r="AL68" t="s">
        <v>332</v>
      </c>
    </row>
    <row r="69" spans="1:38" x14ac:dyDescent="0.35">
      <c r="A69" t="s">
        <v>127</v>
      </c>
      <c r="B69" t="s">
        <v>130</v>
      </c>
      <c r="C69">
        <v>2.6584029910736721E-5</v>
      </c>
      <c r="D69">
        <v>2.9731045287917372E-5</v>
      </c>
      <c r="E69">
        <v>2.257053347420879E-5</v>
      </c>
      <c r="F69">
        <v>8.8689102994976565E-6</v>
      </c>
      <c r="G69">
        <v>1.63290405907901E-5</v>
      </c>
      <c r="H69">
        <v>3.2375206501455978E-5</v>
      </c>
      <c r="I69">
        <v>1.7899594240589071E-5</v>
      </c>
      <c r="J69">
        <v>2.4642560674692501E-5</v>
      </c>
      <c r="K69">
        <v>2.3039483494358141E-5</v>
      </c>
      <c r="L69">
        <v>5.0452956202207133E-5</v>
      </c>
      <c r="M69">
        <v>1.150092066382058E-5</v>
      </c>
      <c r="N69">
        <v>1.101537054637447E-5</v>
      </c>
      <c r="O69">
        <v>2.4058357666945082E-5</v>
      </c>
      <c r="P69">
        <v>1.3312390365172179E-5</v>
      </c>
      <c r="Q69">
        <v>1.181351763079874E-5</v>
      </c>
      <c r="R69">
        <v>4.8120687097252812E-6</v>
      </c>
      <c r="S69">
        <v>4.6513904817402357E-4</v>
      </c>
      <c r="T69">
        <v>5.8383188843436074E-6</v>
      </c>
      <c r="U69">
        <v>9.6048916020663455E-6</v>
      </c>
      <c r="V69">
        <v>2.0947754819644618E-5</v>
      </c>
      <c r="W69">
        <v>1.27921257444541E-5</v>
      </c>
      <c r="X69">
        <v>2.4131444661179561E-5</v>
      </c>
      <c r="Y69">
        <v>5.2835030146525241E-6</v>
      </c>
      <c r="Z69">
        <v>0.99912154674530029</v>
      </c>
      <c r="AA69">
        <v>5.6589410633023363E-6</v>
      </c>
      <c r="AB69">
        <f>SUM((Table1[[#This Row],[topic_0]]*0.25),Table1[[#This Row],[topic_12]],Table1[[#This Row],[topic_15]],(Table1[[#This Row],[topic_20]]*0.25),Table1[[#This Row],[topic_21]])</f>
        <v>6.2845909951647627E-5</v>
      </c>
      <c r="AC69" t="b">
        <f>IF(Table1[[#This Row],[Enviroscore]]&gt;=0.1,TRUE,FALSE)</f>
        <v>0</v>
      </c>
      <c r="AD69" t="str">
        <f>IF(Table1[[#This Row],[Enviroscore]]&lt;0.1,"LOW",(IF(AND(Table1[[#This Row],[Enviroscore]]&gt;=0.1,Table1[[#This Row],[Enviroscore]]&lt;=0.15),"MEDIUM",(IF(Table1[[#This Row],[Enviroscore]]&gt;0.15,"HIGH",FALSE)))))</f>
        <v>LOW</v>
      </c>
      <c r="AE69" t="b">
        <f>IF(AND(Table1[[#This Row],[Enviroscore]]&gt;0.05,Table1[[#This Row],[Enviroscore]]&lt;=0.15),TRUE,FALSE)</f>
        <v>0</v>
      </c>
      <c r="AF69" t="b">
        <f>IF(Table1[[#This Row],[Enviroscore]]&gt;0.15,TRUE,FALSE)</f>
        <v>0</v>
      </c>
      <c r="AL69" t="s">
        <v>332</v>
      </c>
    </row>
    <row r="70" spans="1:38" x14ac:dyDescent="0.35">
      <c r="A70" t="s">
        <v>127</v>
      </c>
      <c r="B70" t="s">
        <v>131</v>
      </c>
      <c r="C70">
        <v>3.5764187487075112E-5</v>
      </c>
      <c r="D70">
        <v>3.9997088606469333E-5</v>
      </c>
      <c r="E70">
        <v>3.0364992198883559E-5</v>
      </c>
      <c r="F70">
        <v>1.193169646285241E-5</v>
      </c>
      <c r="G70">
        <v>2.1968106011627239E-5</v>
      </c>
      <c r="H70">
        <v>4.355102646513842E-5</v>
      </c>
      <c r="I70">
        <v>2.4081031369860281E-5</v>
      </c>
      <c r="J70">
        <v>3.3152493415400393E-5</v>
      </c>
      <c r="K70">
        <v>3.0995877750683583E-5</v>
      </c>
      <c r="L70">
        <v>6.7606393713504076E-5</v>
      </c>
      <c r="M70">
        <v>1.5472644008696079E-5</v>
      </c>
      <c r="N70">
        <v>1.48194139910629E-5</v>
      </c>
      <c r="O70">
        <v>3.2366595405619591E-5</v>
      </c>
      <c r="P70">
        <v>1.790968599379994E-5</v>
      </c>
      <c r="Q70">
        <v>1.5893192539806481E-5</v>
      </c>
      <c r="R70">
        <v>6.4738665059849154E-6</v>
      </c>
      <c r="S70">
        <v>0.99939018487930298</v>
      </c>
      <c r="T70">
        <v>7.8545217547798529E-6</v>
      </c>
      <c r="U70">
        <v>1.2921841516799761E-5</v>
      </c>
      <c r="V70">
        <v>2.8181826564832591E-5</v>
      </c>
      <c r="W70">
        <v>1.7209753423230719E-5</v>
      </c>
      <c r="X70">
        <v>3.2464882679050788E-5</v>
      </c>
      <c r="Y70">
        <v>7.1081058194977231E-6</v>
      </c>
      <c r="Z70">
        <v>5.4150488722370937E-5</v>
      </c>
      <c r="AA70">
        <v>7.6131973401061259E-6</v>
      </c>
      <c r="AB70">
        <f>SUM((Table1[[#This Row],[topic_0]]*0.25),Table1[[#This Row],[topic_12]],Table1[[#This Row],[topic_15]],(Table1[[#This Row],[topic_20]]*0.25),Table1[[#This Row],[topic_21]])</f>
        <v>8.4548829818231752E-5</v>
      </c>
      <c r="AC70" t="b">
        <f>IF(Table1[[#This Row],[Enviroscore]]&gt;=0.1,TRUE,FALSE)</f>
        <v>0</v>
      </c>
      <c r="AD70" t="str">
        <f>IF(Table1[[#This Row],[Enviroscore]]&lt;0.1,"LOW",(IF(AND(Table1[[#This Row],[Enviroscore]]&gt;=0.1,Table1[[#This Row],[Enviroscore]]&lt;=0.15),"MEDIUM",(IF(Table1[[#This Row],[Enviroscore]]&gt;0.15,"HIGH",FALSE)))))</f>
        <v>LOW</v>
      </c>
      <c r="AE70" t="b">
        <f>IF(AND(Table1[[#This Row],[Enviroscore]]&gt;0.05,Table1[[#This Row],[Enviroscore]]&lt;=0.15),TRUE,FALSE)</f>
        <v>0</v>
      </c>
      <c r="AF70" t="b">
        <f>IF(Table1[[#This Row],[Enviroscore]]&gt;0.15,TRUE,FALSE)</f>
        <v>0</v>
      </c>
      <c r="AL70" t="s">
        <v>332</v>
      </c>
    </row>
    <row r="71" spans="1:38" x14ac:dyDescent="0.35">
      <c r="A71" t="s">
        <v>132</v>
      </c>
      <c r="B71" t="s">
        <v>133</v>
      </c>
      <c r="C71">
        <v>1.538266224088147E-4</v>
      </c>
      <c r="D71">
        <v>0.22404021024703979</v>
      </c>
      <c r="E71">
        <v>2.444646134972572E-2</v>
      </c>
      <c r="F71">
        <v>4.1450164280831814E-3</v>
      </c>
      <c r="G71">
        <v>9.4486618763767183E-5</v>
      </c>
      <c r="H71">
        <v>3.2645352184772491E-2</v>
      </c>
      <c r="I71">
        <v>0.1229825988411903</v>
      </c>
      <c r="J71">
        <v>0.26429596543312073</v>
      </c>
      <c r="K71">
        <v>4.4418773613870144E-3</v>
      </c>
      <c r="L71">
        <v>2.9073189944028851E-2</v>
      </c>
      <c r="M71">
        <v>4.5433647930622101E-2</v>
      </c>
      <c r="N71">
        <v>6.3739513279870152E-5</v>
      </c>
      <c r="O71">
        <v>2.4131465703248981E-2</v>
      </c>
      <c r="P71">
        <v>7.7031021646689624E-5</v>
      </c>
      <c r="Q71">
        <v>6.8357927375473082E-5</v>
      </c>
      <c r="R71">
        <v>2.7844631404150281E-5</v>
      </c>
      <c r="S71">
        <v>4.1025119571713731E-5</v>
      </c>
      <c r="T71">
        <v>3.3782940590754151E-5</v>
      </c>
      <c r="U71">
        <v>5.557790063903667E-5</v>
      </c>
      <c r="V71">
        <v>1.212124334415421E-4</v>
      </c>
      <c r="W71">
        <v>7.402055780403316E-5</v>
      </c>
      <c r="X71">
        <v>1.3963466335553681E-4</v>
      </c>
      <c r="Y71">
        <v>3.0572544346796349E-5</v>
      </c>
      <c r="Z71">
        <v>0.2233503460884094</v>
      </c>
      <c r="AA71">
        <v>3.2744985219324008E-5</v>
      </c>
      <c r="AB71">
        <f>SUM((Table1[[#This Row],[topic_0]]*0.25),Table1[[#This Row],[topic_12]],Table1[[#This Row],[topic_15]],(Table1[[#This Row],[topic_20]]*0.25),Table1[[#This Row],[topic_21]])</f>
        <v>2.435590679306188E-2</v>
      </c>
      <c r="AC71" t="b">
        <f>IF(Table1[[#This Row],[Enviroscore]]&gt;=0.1,TRUE,FALSE)</f>
        <v>0</v>
      </c>
      <c r="AD71" t="str">
        <f>IF(Table1[[#This Row],[Enviroscore]]&lt;0.1,"LOW",(IF(AND(Table1[[#This Row],[Enviroscore]]&gt;=0.1,Table1[[#This Row],[Enviroscore]]&lt;=0.15),"MEDIUM",(IF(Table1[[#This Row],[Enviroscore]]&gt;0.15,"HIGH",FALSE)))))</f>
        <v>LOW</v>
      </c>
      <c r="AE71" t="b">
        <f>IF(AND(Table1[[#This Row],[Enviroscore]]&gt;0.05,Table1[[#This Row],[Enviroscore]]&lt;=0.15),TRUE,FALSE)</f>
        <v>0</v>
      </c>
      <c r="AF71" t="b">
        <f>IF(Table1[[#This Row],[Enviroscore]]&gt;0.15,TRUE,FALSE)</f>
        <v>0</v>
      </c>
      <c r="AL71" t="s">
        <v>334</v>
      </c>
    </row>
    <row r="72" spans="1:38" x14ac:dyDescent="0.35">
      <c r="A72" t="s">
        <v>132</v>
      </c>
      <c r="B72" t="s">
        <v>134</v>
      </c>
      <c r="C72">
        <v>1.000843694782816E-4</v>
      </c>
      <c r="D72">
        <v>0.2471054941415787</v>
      </c>
      <c r="E72">
        <v>3.5008409759029751E-4</v>
      </c>
      <c r="F72">
        <v>4.8708975315093987E-2</v>
      </c>
      <c r="G72">
        <v>6.1475904658436775E-5</v>
      </c>
      <c r="H72">
        <v>5.2803907543420792E-2</v>
      </c>
      <c r="I72">
        <v>1.8217407166957859E-2</v>
      </c>
      <c r="J72">
        <v>0.14194768667221069</v>
      </c>
      <c r="K72">
        <v>8.6739601101726294E-5</v>
      </c>
      <c r="L72">
        <v>4.9248686991631985E-4</v>
      </c>
      <c r="M72">
        <v>9.5554493367671967E-2</v>
      </c>
      <c r="N72">
        <v>4.1470888390904292E-5</v>
      </c>
      <c r="O72">
        <v>0.12684683501720431</v>
      </c>
      <c r="P72">
        <v>1.996557600796223E-2</v>
      </c>
      <c r="Q72">
        <v>4.4475771574070677E-5</v>
      </c>
      <c r="R72">
        <v>1.8116574210580438E-5</v>
      </c>
      <c r="S72">
        <v>2.6692205210565589E-5</v>
      </c>
      <c r="T72">
        <v>2.1980220481054861E-5</v>
      </c>
      <c r="U72">
        <v>3.6160690797260031E-5</v>
      </c>
      <c r="V72">
        <v>7.8864526585675776E-5</v>
      </c>
      <c r="W72">
        <v>4.8160054575419047E-5</v>
      </c>
      <c r="X72">
        <v>9.0850626293104142E-5</v>
      </c>
      <c r="Y72">
        <v>1.9891438569175079E-5</v>
      </c>
      <c r="Z72">
        <v>0.24731078743934631</v>
      </c>
      <c r="AA72">
        <v>2.1304895199136809E-5</v>
      </c>
      <c r="AB72">
        <f>SUM((Table1[[#This Row],[topic_0]]*0.25),Table1[[#This Row],[topic_12]],Table1[[#This Row],[topic_15]],(Table1[[#This Row],[topic_20]]*0.25),Table1[[#This Row],[topic_21]])</f>
        <v>0.12699286332372142</v>
      </c>
      <c r="AC72" t="b">
        <f>IF(Table1[[#This Row],[Enviroscore]]&gt;=0.1,TRUE,FALSE)</f>
        <v>1</v>
      </c>
      <c r="AD72" t="str">
        <f>IF(Table1[[#This Row],[Enviroscore]]&lt;0.1,"LOW",(IF(AND(Table1[[#This Row],[Enviroscore]]&gt;=0.1,Table1[[#This Row],[Enviroscore]]&lt;=0.15),"MEDIUM",(IF(Table1[[#This Row],[Enviroscore]]&gt;0.15,"HIGH",FALSE)))))</f>
        <v>MEDIUM</v>
      </c>
      <c r="AE72" t="b">
        <f>IF(AND(Table1[[#This Row],[Enviroscore]]&gt;0.05,Table1[[#This Row],[Enviroscore]]&lt;=0.15),TRUE,FALSE)</f>
        <v>1</v>
      </c>
      <c r="AF72" t="b">
        <f>IF(Table1[[#This Row],[Enviroscore]]&gt;0.15,TRUE,FALSE)</f>
        <v>0</v>
      </c>
      <c r="AG72" t="s">
        <v>256</v>
      </c>
      <c r="AH72" t="s">
        <v>235</v>
      </c>
      <c r="AI72" t="s">
        <v>257</v>
      </c>
      <c r="AJ72" t="s">
        <v>327</v>
      </c>
      <c r="AK72" t="s">
        <v>342</v>
      </c>
      <c r="AL72" t="s">
        <v>334</v>
      </c>
    </row>
    <row r="73" spans="1:38" x14ac:dyDescent="0.35">
      <c r="A73" t="s">
        <v>135</v>
      </c>
      <c r="B73" t="s">
        <v>136</v>
      </c>
      <c r="C73">
        <v>1.180452993139625E-3</v>
      </c>
      <c r="D73">
        <v>6.4228666014969349E-3</v>
      </c>
      <c r="E73">
        <v>8.279602974653244E-2</v>
      </c>
      <c r="F73">
        <v>6.1964524320501368E-6</v>
      </c>
      <c r="G73">
        <v>2.8004921972751621E-2</v>
      </c>
      <c r="H73">
        <v>0.1092812716960907</v>
      </c>
      <c r="I73">
        <v>1.4279907336458559E-3</v>
      </c>
      <c r="J73">
        <v>2.6375707238912578E-3</v>
      </c>
      <c r="K73">
        <v>5.729159340262413E-3</v>
      </c>
      <c r="L73">
        <v>9.739106148481369E-2</v>
      </c>
      <c r="M73">
        <v>8.0353620433015749E-6</v>
      </c>
      <c r="N73">
        <v>7.6961223385296762E-6</v>
      </c>
      <c r="O73">
        <v>4.889872670173645E-2</v>
      </c>
      <c r="P73">
        <v>9.3009839474689215E-6</v>
      </c>
      <c r="Q73">
        <v>3.4282712731510401E-3</v>
      </c>
      <c r="R73">
        <v>3.3620538033574121E-6</v>
      </c>
      <c r="S73">
        <v>4.9535101425135508E-6</v>
      </c>
      <c r="T73">
        <v>4.0790655475575477E-6</v>
      </c>
      <c r="U73">
        <v>6.7106616370438132E-6</v>
      </c>
      <c r="V73">
        <v>2.6624731617630459E-5</v>
      </c>
      <c r="W73">
        <v>1.101952977478504E-3</v>
      </c>
      <c r="X73">
        <v>4.6211380511522293E-2</v>
      </c>
      <c r="Y73">
        <v>3.691431402330636E-6</v>
      </c>
      <c r="Z73">
        <v>0.56540375947952271</v>
      </c>
      <c r="AA73">
        <v>3.9537389966426417E-6</v>
      </c>
      <c r="AB73">
        <f>SUM((Table1[[#This Row],[topic_0]]*0.25),Table1[[#This Row],[topic_12]],Table1[[#This Row],[topic_15]],(Table1[[#This Row],[topic_20]]*0.25),Table1[[#This Row],[topic_21]])</f>
        <v>9.5684070759716633E-2</v>
      </c>
      <c r="AC73" t="b">
        <f>IF(Table1[[#This Row],[Enviroscore]]&gt;=0.1,TRUE,FALSE)</f>
        <v>0</v>
      </c>
      <c r="AD73" t="str">
        <f>IF(Table1[[#This Row],[Enviroscore]]&lt;0.1,"LOW",(IF(AND(Table1[[#This Row],[Enviroscore]]&gt;=0.1,Table1[[#This Row],[Enviroscore]]&lt;=0.15),"MEDIUM",(IF(Table1[[#This Row],[Enviroscore]]&gt;0.15,"HIGH",FALSE)))))</f>
        <v>LOW</v>
      </c>
      <c r="AE73" t="b">
        <f>IF(AND(Table1[[#This Row],[Enviroscore]]&gt;0.05,Table1[[#This Row],[Enviroscore]]&lt;=0.15),TRUE,FALSE)</f>
        <v>1</v>
      </c>
      <c r="AF73" t="b">
        <f>IF(Table1[[#This Row],[Enviroscore]]&gt;0.15,TRUE,FALSE)</f>
        <v>0</v>
      </c>
      <c r="AL73" t="s">
        <v>332</v>
      </c>
    </row>
    <row r="74" spans="1:38" x14ac:dyDescent="0.35">
      <c r="A74" t="s">
        <v>137</v>
      </c>
      <c r="B74" t="s">
        <v>138</v>
      </c>
      <c r="C74">
        <v>2.656360529363155E-2</v>
      </c>
      <c r="D74">
        <v>0.15307366847991941</v>
      </c>
      <c r="E74">
        <v>4.0358505793847138E-4</v>
      </c>
      <c r="F74">
        <v>1.6507767213624899E-5</v>
      </c>
      <c r="G74">
        <v>4.457361064851284E-3</v>
      </c>
      <c r="H74">
        <v>0.35712653398513788</v>
      </c>
      <c r="I74">
        <v>3.3312693703919649E-3</v>
      </c>
      <c r="J74">
        <v>5.0398614257574081E-2</v>
      </c>
      <c r="K74">
        <v>4.2883573769358918E-5</v>
      </c>
      <c r="L74">
        <v>0.30626752972602839</v>
      </c>
      <c r="M74">
        <v>1.8161550397053361E-3</v>
      </c>
      <c r="N74">
        <v>2.0502986444626E-5</v>
      </c>
      <c r="O74">
        <v>3.2162982970476151E-2</v>
      </c>
      <c r="P74">
        <v>2.477844645909499E-5</v>
      </c>
      <c r="Q74">
        <v>2.198876973125152E-5</v>
      </c>
      <c r="R74">
        <v>8.9567374743637629E-6</v>
      </c>
      <c r="S74">
        <v>1.3196484360378241E-5</v>
      </c>
      <c r="T74">
        <v>1.0866904631257061E-5</v>
      </c>
      <c r="U74">
        <v>1.7877653590403501E-5</v>
      </c>
      <c r="V74">
        <v>4.5288414694368839E-3</v>
      </c>
      <c r="W74">
        <v>2.381007470830809E-5</v>
      </c>
      <c r="X74">
        <v>5.8376844972372062E-2</v>
      </c>
      <c r="Y74">
        <v>9.8342216006130911E-6</v>
      </c>
      <c r="Z74">
        <v>1.271244953386486E-3</v>
      </c>
      <c r="AA74">
        <v>1.053302639775211E-5</v>
      </c>
      <c r="AB74">
        <f>SUM((Table1[[#This Row],[topic_0]]*0.25),Table1[[#This Row],[topic_12]],Table1[[#This Row],[topic_15]],(Table1[[#This Row],[topic_20]]*0.25),Table1[[#This Row],[topic_21]])</f>
        <v>9.7195638522407535E-2</v>
      </c>
      <c r="AC74" t="b">
        <f>IF(Table1[[#This Row],[Enviroscore]]&gt;=0.1,TRUE,FALSE)</f>
        <v>0</v>
      </c>
      <c r="AD74" t="str">
        <f>IF(Table1[[#This Row],[Enviroscore]]&lt;0.1,"LOW",(IF(AND(Table1[[#This Row],[Enviroscore]]&gt;=0.1,Table1[[#This Row],[Enviroscore]]&lt;=0.15),"MEDIUM",(IF(Table1[[#This Row],[Enviroscore]]&gt;0.15,"HIGH",FALSE)))))</f>
        <v>LOW</v>
      </c>
      <c r="AE74" t="b">
        <f>IF(AND(Table1[[#This Row],[Enviroscore]]&gt;0.05,Table1[[#This Row],[Enviroscore]]&lt;=0.15),TRUE,FALSE)</f>
        <v>1</v>
      </c>
      <c r="AF74" t="b">
        <f>IF(Table1[[#This Row],[Enviroscore]]&gt;0.15,TRUE,FALSE)</f>
        <v>0</v>
      </c>
      <c r="AL74" t="s">
        <v>332</v>
      </c>
    </row>
    <row r="75" spans="1:38" x14ac:dyDescent="0.35">
      <c r="A75" t="s">
        <v>137</v>
      </c>
      <c r="B75" t="s">
        <v>139</v>
      </c>
      <c r="C75">
        <v>2.4530547671020031E-3</v>
      </c>
      <c r="D75">
        <v>2.7435510419309139E-3</v>
      </c>
      <c r="E75">
        <v>2.0826873369514938E-3</v>
      </c>
      <c r="F75">
        <v>8.1837509060278535E-4</v>
      </c>
      <c r="G75">
        <v>1.5067555941641331E-3</v>
      </c>
      <c r="H75">
        <v>2.9878974892199039E-3</v>
      </c>
      <c r="I75">
        <v>1.651677652262151E-3</v>
      </c>
      <c r="J75">
        <v>2.2738836705684662E-3</v>
      </c>
      <c r="K75">
        <v>2.1259556524455552E-3</v>
      </c>
      <c r="L75">
        <v>4.6569369733333588E-3</v>
      </c>
      <c r="M75">
        <v>1.0612427722662689E-3</v>
      </c>
      <c r="N75">
        <v>0.79298597574234009</v>
      </c>
      <c r="O75">
        <v>2.219980582594872E-3</v>
      </c>
      <c r="P75">
        <v>0.16675086319446561</v>
      </c>
      <c r="Q75">
        <v>1.0900874622166159E-3</v>
      </c>
      <c r="R75">
        <v>4.440316697582603E-4</v>
      </c>
      <c r="S75">
        <v>6.5421778708696365E-4</v>
      </c>
      <c r="T75">
        <v>5.3872849093750119E-4</v>
      </c>
      <c r="U75">
        <v>8.8628748198971152E-4</v>
      </c>
      <c r="V75">
        <v>1.932945800945163E-3</v>
      </c>
      <c r="W75">
        <v>1.180388149805367E-3</v>
      </c>
      <c r="X75">
        <v>2.2267214953899379E-3</v>
      </c>
      <c r="Y75">
        <v>4.8753307783044869E-4</v>
      </c>
      <c r="Z75">
        <v>3.7180329672992229E-3</v>
      </c>
      <c r="AA75">
        <v>5.2217644406482577E-4</v>
      </c>
      <c r="AB75">
        <f>SUM((Table1[[#This Row],[topic_0]]*0.25),Table1[[#This Row],[topic_12]],Table1[[#This Row],[topic_15]],(Table1[[#This Row],[topic_20]]*0.25),Table1[[#This Row],[topic_21]])</f>
        <v>5.7990944769699126E-3</v>
      </c>
      <c r="AC75" t="b">
        <f>IF(Table1[[#This Row],[Enviroscore]]&gt;=0.1,TRUE,FALSE)</f>
        <v>0</v>
      </c>
      <c r="AD75" t="str">
        <f>IF(Table1[[#This Row],[Enviroscore]]&lt;0.1,"LOW",(IF(AND(Table1[[#This Row],[Enviroscore]]&gt;=0.1,Table1[[#This Row],[Enviroscore]]&lt;=0.15),"MEDIUM",(IF(Table1[[#This Row],[Enviroscore]]&gt;0.15,"HIGH",FALSE)))))</f>
        <v>LOW</v>
      </c>
      <c r="AE75" t="b">
        <f>IF(AND(Table1[[#This Row],[Enviroscore]]&gt;0.05,Table1[[#This Row],[Enviroscore]]&lt;=0.15),TRUE,FALSE)</f>
        <v>0</v>
      </c>
      <c r="AF75" t="b">
        <f>IF(Table1[[#This Row],[Enviroscore]]&gt;0.15,TRUE,FALSE)</f>
        <v>0</v>
      </c>
      <c r="AL75" t="s">
        <v>332</v>
      </c>
    </row>
    <row r="76" spans="1:38" x14ac:dyDescent="0.35">
      <c r="A76" t="s">
        <v>140</v>
      </c>
      <c r="B76" t="s">
        <v>141</v>
      </c>
      <c r="C76">
        <v>4.2218365706503391E-5</v>
      </c>
      <c r="D76">
        <v>4.7217294195434079E-5</v>
      </c>
      <c r="E76">
        <v>3.0350398737937212E-3</v>
      </c>
      <c r="F76">
        <v>1.408473781339126E-5</v>
      </c>
      <c r="G76">
        <v>2.274314314126968E-2</v>
      </c>
      <c r="H76">
        <v>5.4511014372110367E-2</v>
      </c>
      <c r="I76">
        <v>2.3016013205051419E-2</v>
      </c>
      <c r="J76">
        <v>8.8288243860006332E-3</v>
      </c>
      <c r="K76">
        <v>3.6589080991689123E-5</v>
      </c>
      <c r="L76">
        <v>0.2113901674747467</v>
      </c>
      <c r="M76">
        <v>1.8264639948029071E-5</v>
      </c>
      <c r="N76">
        <v>0.34171664714813232</v>
      </c>
      <c r="O76">
        <v>6.5312787890434265E-2</v>
      </c>
      <c r="P76">
        <v>2.1141438992344771E-5</v>
      </c>
      <c r="Q76">
        <v>1.8761074898065999E-5</v>
      </c>
      <c r="R76">
        <v>7.6420574259827845E-6</v>
      </c>
      <c r="S76">
        <v>1.125948983826675E-5</v>
      </c>
      <c r="T76">
        <v>9.2718482846976258E-6</v>
      </c>
      <c r="U76">
        <v>1.525355219200719E-5</v>
      </c>
      <c r="V76">
        <v>5.7794526219367981E-3</v>
      </c>
      <c r="W76">
        <v>2.664205749169923E-5</v>
      </c>
      <c r="X76">
        <v>4.6212892048060894E-3</v>
      </c>
      <c r="Y76">
        <v>8.3907434600405395E-6</v>
      </c>
      <c r="Z76">
        <v>0.25875991582870478</v>
      </c>
      <c r="AA76">
        <v>8.986977263703011E-6</v>
      </c>
      <c r="AB76">
        <f>SUM((Table1[[#This Row],[topic_0]]*0.25),Table1[[#This Row],[topic_12]],Table1[[#This Row],[topic_15]],(Table1[[#This Row],[topic_20]]*0.25),Table1[[#This Row],[topic_21]])</f>
        <v>6.9958934258465888E-2</v>
      </c>
      <c r="AC76" t="b">
        <f>IF(Table1[[#This Row],[Enviroscore]]&gt;=0.1,TRUE,FALSE)</f>
        <v>0</v>
      </c>
      <c r="AD76" t="str">
        <f>IF(Table1[[#This Row],[Enviroscore]]&lt;0.1,"LOW",(IF(AND(Table1[[#This Row],[Enviroscore]]&gt;=0.1,Table1[[#This Row],[Enviroscore]]&lt;=0.15),"MEDIUM",(IF(Table1[[#This Row],[Enviroscore]]&gt;0.15,"HIGH",FALSE)))))</f>
        <v>LOW</v>
      </c>
      <c r="AE76" t="b">
        <f>IF(AND(Table1[[#This Row],[Enviroscore]]&gt;0.05,Table1[[#This Row],[Enviroscore]]&lt;=0.15),TRUE,FALSE)</f>
        <v>1</v>
      </c>
      <c r="AF76" t="b">
        <f>IF(Table1[[#This Row],[Enviroscore]]&gt;0.15,TRUE,FALSE)</f>
        <v>0</v>
      </c>
      <c r="AL76" t="s">
        <v>332</v>
      </c>
    </row>
    <row r="77" spans="1:38" x14ac:dyDescent="0.35">
      <c r="A77" t="s">
        <v>142</v>
      </c>
      <c r="B77" t="s">
        <v>128</v>
      </c>
      <c r="C77">
        <v>1.5905026812106371E-3</v>
      </c>
      <c r="D77">
        <v>1.778751146048307E-3</v>
      </c>
      <c r="E77">
        <v>1.350365695543587E-3</v>
      </c>
      <c r="F77">
        <v>5.3061539074406028E-4</v>
      </c>
      <c r="G77">
        <v>9.7694527357816696E-4</v>
      </c>
      <c r="H77">
        <v>1.9368587527424099E-3</v>
      </c>
      <c r="I77">
        <v>1.070909318514168E-3</v>
      </c>
      <c r="J77">
        <v>1.47432938683778E-3</v>
      </c>
      <c r="K77">
        <v>1.378423068672419E-3</v>
      </c>
      <c r="L77">
        <v>0.80919992923736572</v>
      </c>
      <c r="M77">
        <v>6.8808509968221188E-4</v>
      </c>
      <c r="N77">
        <v>6.5903528593480587E-4</v>
      </c>
      <c r="O77">
        <v>1.439379528164864E-3</v>
      </c>
      <c r="P77">
        <v>7.9646293306723237E-4</v>
      </c>
      <c r="Q77">
        <v>7.0678733754903078E-4</v>
      </c>
      <c r="R77">
        <v>2.8789980569854379E-4</v>
      </c>
      <c r="S77">
        <v>4.2417956865392631E-4</v>
      </c>
      <c r="T77">
        <v>3.4929902176372712E-4</v>
      </c>
      <c r="U77">
        <v>0.1668349355459213</v>
      </c>
      <c r="V77">
        <v>1.2532769469544289E-3</v>
      </c>
      <c r="W77">
        <v>7.6533621177077293E-4</v>
      </c>
      <c r="X77">
        <v>1.443751621991396E-3</v>
      </c>
      <c r="Y77">
        <v>3.1610508449375629E-4</v>
      </c>
      <c r="Z77">
        <v>2.4092916864901781E-3</v>
      </c>
      <c r="AA77">
        <v>3.3856704249046737E-4</v>
      </c>
      <c r="AB77">
        <f>SUM((Table1[[#This Row],[topic_0]]*0.25),Table1[[#This Row],[topic_12]],Table1[[#This Row],[topic_15]],(Table1[[#This Row],[topic_20]]*0.25),Table1[[#This Row],[topic_21]])</f>
        <v>3.7599906791001563E-3</v>
      </c>
      <c r="AC77" t="b">
        <f>IF(Table1[[#This Row],[Enviroscore]]&gt;=0.1,TRUE,FALSE)</f>
        <v>0</v>
      </c>
      <c r="AD77" t="str">
        <f>IF(Table1[[#This Row],[Enviroscore]]&lt;0.1,"LOW",(IF(AND(Table1[[#This Row],[Enviroscore]]&gt;=0.1,Table1[[#This Row],[Enviroscore]]&lt;=0.15),"MEDIUM",(IF(Table1[[#This Row],[Enviroscore]]&gt;0.15,"HIGH",FALSE)))))</f>
        <v>LOW</v>
      </c>
      <c r="AE77" t="b">
        <f>IF(AND(Table1[[#This Row],[Enviroscore]]&gt;0.05,Table1[[#This Row],[Enviroscore]]&lt;=0.15),TRUE,FALSE)</f>
        <v>0</v>
      </c>
      <c r="AF77" t="b">
        <f>IF(Table1[[#This Row],[Enviroscore]]&gt;0.15,TRUE,FALSE)</f>
        <v>0</v>
      </c>
      <c r="AL77" t="s">
        <v>332</v>
      </c>
    </row>
    <row r="78" spans="1:38" x14ac:dyDescent="0.35">
      <c r="A78" t="s">
        <v>142</v>
      </c>
      <c r="B78" t="s">
        <v>143</v>
      </c>
      <c r="C78">
        <v>7.005628664046526E-3</v>
      </c>
      <c r="D78">
        <v>4.6604109229519963E-5</v>
      </c>
      <c r="E78">
        <v>2.3240717127919201E-2</v>
      </c>
      <c r="F78">
        <v>4.0423227474093437E-3</v>
      </c>
      <c r="G78">
        <v>2.5595907573006119E-5</v>
      </c>
      <c r="H78">
        <v>3.4539978951215737E-2</v>
      </c>
      <c r="I78">
        <v>2.8057762392563749E-5</v>
      </c>
      <c r="J78">
        <v>3.8627484173048288E-5</v>
      </c>
      <c r="K78">
        <v>3.6114604881731793E-5</v>
      </c>
      <c r="L78">
        <v>0.2231864333152771</v>
      </c>
      <c r="M78">
        <v>1.8027789337793369E-5</v>
      </c>
      <c r="N78">
        <v>0.63622379302978516</v>
      </c>
      <c r="O78">
        <v>3.7711706681875512E-5</v>
      </c>
      <c r="P78">
        <v>2.086728272843175E-5</v>
      </c>
      <c r="Q78">
        <v>1.8517788703320551E-5</v>
      </c>
      <c r="R78">
        <v>7.5429579737829036E-6</v>
      </c>
      <c r="S78">
        <v>1.1113480468338819E-5</v>
      </c>
      <c r="T78">
        <v>9.1516139946179464E-6</v>
      </c>
      <c r="U78">
        <v>1.5055748008307999E-5</v>
      </c>
      <c r="V78">
        <v>9.1727310791611671E-3</v>
      </c>
      <c r="W78">
        <v>6.1421789228916168E-2</v>
      </c>
      <c r="X78">
        <v>7.7328894985839725E-4</v>
      </c>
      <c r="Y78">
        <v>8.2819351518992335E-6</v>
      </c>
      <c r="Z78">
        <v>6.3138897530734539E-5</v>
      </c>
      <c r="AA78">
        <v>8.8704373411019333E-6</v>
      </c>
      <c r="AB78">
        <f>SUM((Table1[[#This Row],[topic_0]]*0.25),Table1[[#This Row],[topic_12]],Table1[[#This Row],[topic_15]],(Table1[[#This Row],[topic_20]]*0.25),Table1[[#This Row],[topic_21]])</f>
        <v>1.7925398087754729E-2</v>
      </c>
      <c r="AC78" t="b">
        <f>IF(Table1[[#This Row],[Enviroscore]]&gt;=0.1,TRUE,FALSE)</f>
        <v>0</v>
      </c>
      <c r="AD78" t="str">
        <f>IF(Table1[[#This Row],[Enviroscore]]&lt;0.1,"LOW",(IF(AND(Table1[[#This Row],[Enviroscore]]&gt;=0.1,Table1[[#This Row],[Enviroscore]]&lt;=0.15),"MEDIUM",(IF(Table1[[#This Row],[Enviroscore]]&gt;0.15,"HIGH",FALSE)))))</f>
        <v>LOW</v>
      </c>
      <c r="AE78" t="b">
        <f>IF(AND(Table1[[#This Row],[Enviroscore]]&gt;0.05,Table1[[#This Row],[Enviroscore]]&lt;=0.15),TRUE,FALSE)</f>
        <v>0</v>
      </c>
      <c r="AF78" t="b">
        <f>IF(Table1[[#This Row],[Enviroscore]]&gt;0.15,TRUE,FALSE)</f>
        <v>0</v>
      </c>
      <c r="AL78" t="s">
        <v>332</v>
      </c>
    </row>
    <row r="79" spans="1:38" x14ac:dyDescent="0.35">
      <c r="A79" t="s">
        <v>144</v>
      </c>
      <c r="B79" t="s">
        <v>145</v>
      </c>
      <c r="C79">
        <v>6.7200228571891785E-2</v>
      </c>
      <c r="D79">
        <v>9.6118278801441193E-2</v>
      </c>
      <c r="E79">
        <v>5.8366809971630573E-3</v>
      </c>
      <c r="F79">
        <v>7.859472134441603E-6</v>
      </c>
      <c r="G79">
        <v>5.8911372907459736E-3</v>
      </c>
      <c r="H79">
        <v>4.3221194297075272E-2</v>
      </c>
      <c r="I79">
        <v>6.8704044679179788E-4</v>
      </c>
      <c r="J79">
        <v>3.3159300684928887E-2</v>
      </c>
      <c r="K79">
        <v>4.3171532452106483E-2</v>
      </c>
      <c r="L79">
        <v>0.39624089002609247</v>
      </c>
      <c r="M79">
        <v>5.7819210924208164E-3</v>
      </c>
      <c r="N79">
        <v>2.3020457476377491E-2</v>
      </c>
      <c r="O79">
        <v>2.6806537061929699E-2</v>
      </c>
      <c r="P79">
        <v>1.179720584332244E-5</v>
      </c>
      <c r="Q79">
        <v>3.6506135948002338E-3</v>
      </c>
      <c r="R79">
        <v>4.264370545570273E-6</v>
      </c>
      <c r="S79">
        <v>6.2829458329360932E-6</v>
      </c>
      <c r="T79">
        <v>5.1738152251346037E-6</v>
      </c>
      <c r="U79">
        <v>1.73531228210777E-3</v>
      </c>
      <c r="V79">
        <v>4.5264728367328637E-2</v>
      </c>
      <c r="W79">
        <v>7.3705174145288765E-5</v>
      </c>
      <c r="X79">
        <v>3.3094760030508041E-2</v>
      </c>
      <c r="Y79">
        <v>4.6821473915770176E-6</v>
      </c>
      <c r="Z79">
        <v>0.16900062561035159</v>
      </c>
      <c r="AA79">
        <v>5.0148537411587313E-6</v>
      </c>
      <c r="AB79">
        <f>SUM((Table1[[#This Row],[topic_0]]*0.25),Table1[[#This Row],[topic_12]],Table1[[#This Row],[topic_15]],(Table1[[#This Row],[topic_20]]*0.25),Table1[[#This Row],[topic_21]])</f>
        <v>7.6724044899492583E-2</v>
      </c>
      <c r="AC79" t="b">
        <f>IF(Table1[[#This Row],[Enviroscore]]&gt;=0.1,TRUE,FALSE)</f>
        <v>0</v>
      </c>
      <c r="AD79" t="str">
        <f>IF(Table1[[#This Row],[Enviroscore]]&lt;0.1,"LOW",(IF(AND(Table1[[#This Row],[Enviroscore]]&gt;=0.1,Table1[[#This Row],[Enviroscore]]&lt;=0.15),"MEDIUM",(IF(Table1[[#This Row],[Enviroscore]]&gt;0.15,"HIGH",FALSE)))))</f>
        <v>LOW</v>
      </c>
      <c r="AE79" t="b">
        <f>IF(AND(Table1[[#This Row],[Enviroscore]]&gt;0.05,Table1[[#This Row],[Enviroscore]]&lt;=0.15),TRUE,FALSE)</f>
        <v>1</v>
      </c>
      <c r="AF79" t="b">
        <f>IF(Table1[[#This Row],[Enviroscore]]&gt;0.15,TRUE,FALSE)</f>
        <v>0</v>
      </c>
      <c r="AL79" t="s">
        <v>333</v>
      </c>
    </row>
    <row r="80" spans="1:38" x14ac:dyDescent="0.35">
      <c r="A80" t="s">
        <v>146</v>
      </c>
      <c r="B80" t="s">
        <v>147</v>
      </c>
      <c r="C80">
        <v>8.2184337079524994E-2</v>
      </c>
      <c r="D80">
        <v>5.0771544920280576E-4</v>
      </c>
      <c r="E80">
        <v>1.7036811914294961E-4</v>
      </c>
      <c r="F80">
        <v>6.6944769059773535E-5</v>
      </c>
      <c r="G80">
        <v>0.1731909513473511</v>
      </c>
      <c r="H80">
        <v>0.17944806814193731</v>
      </c>
      <c r="I80">
        <v>1.3511064753402019E-4</v>
      </c>
      <c r="J80">
        <v>7.5155985541641712E-3</v>
      </c>
      <c r="K80">
        <v>1.7390795983374119E-4</v>
      </c>
      <c r="L80">
        <v>0.1547473818063736</v>
      </c>
      <c r="M80">
        <v>8.6811844084877521E-5</v>
      </c>
      <c r="N80">
        <v>8.3146791439503431E-5</v>
      </c>
      <c r="O80">
        <v>1.755524892359972E-3</v>
      </c>
      <c r="P80">
        <v>1.0048527474282309E-4</v>
      </c>
      <c r="Q80">
        <v>8.9171408035326749E-5</v>
      </c>
      <c r="R80">
        <v>3.6322704545455047E-5</v>
      </c>
      <c r="S80">
        <v>2.5009748060256238E-3</v>
      </c>
      <c r="T80">
        <v>4.5333956368267536E-3</v>
      </c>
      <c r="U80">
        <v>1.1468807235360151E-2</v>
      </c>
      <c r="V80">
        <v>0.18235701322555539</v>
      </c>
      <c r="W80">
        <v>9.6558185759931803E-5</v>
      </c>
      <c r="X80">
        <v>1.8215045565739271E-4</v>
      </c>
      <c r="Y80">
        <v>3.9881211705505848E-5</v>
      </c>
      <c r="Z80">
        <v>0.19848670065402979</v>
      </c>
      <c r="AA80">
        <v>4.2715109884738922E-5</v>
      </c>
      <c r="AB80">
        <f>SUM((Table1[[#This Row],[topic_0]]*0.25),Table1[[#This Row],[topic_12]],Table1[[#This Row],[topic_15]],(Table1[[#This Row],[topic_20]]*0.25),Table1[[#This Row],[topic_21]])</f>
        <v>2.2544221868884051E-2</v>
      </c>
      <c r="AC80" t="b">
        <f>IF(Table1[[#This Row],[Enviroscore]]&gt;=0.1,TRUE,FALSE)</f>
        <v>0</v>
      </c>
      <c r="AD80" t="str">
        <f>IF(Table1[[#This Row],[Enviroscore]]&lt;0.1,"LOW",(IF(AND(Table1[[#This Row],[Enviroscore]]&gt;=0.1,Table1[[#This Row],[Enviroscore]]&lt;=0.15),"MEDIUM",(IF(Table1[[#This Row],[Enviroscore]]&gt;0.15,"HIGH",FALSE)))))</f>
        <v>LOW</v>
      </c>
      <c r="AE80" t="b">
        <f>IF(AND(Table1[[#This Row],[Enviroscore]]&gt;0.05,Table1[[#This Row],[Enviroscore]]&lt;=0.15),TRUE,FALSE)</f>
        <v>0</v>
      </c>
      <c r="AF80" t="b">
        <f>IF(Table1[[#This Row],[Enviroscore]]&gt;0.15,TRUE,FALSE)</f>
        <v>0</v>
      </c>
      <c r="AL80" t="s">
        <v>331</v>
      </c>
    </row>
    <row r="81" spans="1:38" x14ac:dyDescent="0.35">
      <c r="A81" t="s">
        <v>148</v>
      </c>
      <c r="B81" t="s">
        <v>149</v>
      </c>
      <c r="C81">
        <v>0.1498710364103317</v>
      </c>
      <c r="D81">
        <v>0.3717254102230072</v>
      </c>
      <c r="E81">
        <v>0.16565652191638949</v>
      </c>
      <c r="F81">
        <v>1.9238759705331179E-4</v>
      </c>
      <c r="G81">
        <v>3.5421541542746132E-4</v>
      </c>
      <c r="H81">
        <v>7.0231768768280745E-4</v>
      </c>
      <c r="I81">
        <v>8.9899571612477303E-3</v>
      </c>
      <c r="J81">
        <v>5.3455593297258019E-4</v>
      </c>
      <c r="K81">
        <v>4.9978069728240371E-4</v>
      </c>
      <c r="L81">
        <v>0.1013448536396027</v>
      </c>
      <c r="M81">
        <v>3.3980529755353928E-2</v>
      </c>
      <c r="N81">
        <v>3.0476026237010959E-2</v>
      </c>
      <c r="O81">
        <v>5.2188290283083916E-4</v>
      </c>
      <c r="P81">
        <v>2.8877714066766202E-4</v>
      </c>
      <c r="Q81">
        <v>2.5626306887716049E-4</v>
      </c>
      <c r="R81">
        <v>1.043851225404069E-4</v>
      </c>
      <c r="S81">
        <v>1.5379670367110521E-4</v>
      </c>
      <c r="T81">
        <v>1.266469189431518E-4</v>
      </c>
      <c r="U81">
        <v>6.5238744020462036E-2</v>
      </c>
      <c r="V81">
        <v>4.5440610847435892E-4</v>
      </c>
      <c r="W81">
        <v>6.6892616450786591E-2</v>
      </c>
      <c r="X81">
        <v>5.2346894517540932E-4</v>
      </c>
      <c r="Y81">
        <v>1.146116483141668E-4</v>
      </c>
      <c r="Z81">
        <v>8.7403791258111596E-4</v>
      </c>
      <c r="AA81">
        <v>1.2275578046683219E-4</v>
      </c>
      <c r="AB81">
        <f>SUM((Table1[[#This Row],[topic_0]]*0.25),Table1[[#This Row],[topic_12]],Table1[[#This Row],[topic_15]],(Table1[[#This Row],[topic_20]]*0.25),Table1[[#This Row],[topic_21]])</f>
        <v>5.5340650185826228E-2</v>
      </c>
      <c r="AC81" t="b">
        <f>IF(Table1[[#This Row],[Enviroscore]]&gt;=0.1,TRUE,FALSE)</f>
        <v>0</v>
      </c>
      <c r="AD81" t="str">
        <f>IF(Table1[[#This Row],[Enviroscore]]&lt;0.1,"LOW",(IF(AND(Table1[[#This Row],[Enviroscore]]&gt;=0.1,Table1[[#This Row],[Enviroscore]]&lt;=0.15),"MEDIUM",(IF(Table1[[#This Row],[Enviroscore]]&gt;0.15,"HIGH",FALSE)))))</f>
        <v>LOW</v>
      </c>
      <c r="AE81" t="b">
        <f>IF(AND(Table1[[#This Row],[Enviroscore]]&gt;0.05,Table1[[#This Row],[Enviroscore]]&lt;=0.15),TRUE,FALSE)</f>
        <v>1</v>
      </c>
      <c r="AF81" t="b">
        <f>IF(Table1[[#This Row],[Enviroscore]]&gt;0.15,TRUE,FALSE)</f>
        <v>0</v>
      </c>
      <c r="AL81" t="s">
        <v>332</v>
      </c>
    </row>
    <row r="82" spans="1:38" x14ac:dyDescent="0.35">
      <c r="A82" t="s">
        <v>148</v>
      </c>
      <c r="B82" t="s">
        <v>150</v>
      </c>
      <c r="C82">
        <v>5.0273992121219642E-2</v>
      </c>
      <c r="D82">
        <v>9.4142057001590729E-2</v>
      </c>
      <c r="E82">
        <v>0.14794743061065671</v>
      </c>
      <c r="F82">
        <v>5.4898751841392368E-5</v>
      </c>
      <c r="G82">
        <v>4.6202726662158966E-3</v>
      </c>
      <c r="H82">
        <v>4.9821667373180389E-2</v>
      </c>
      <c r="I82">
        <v>1.107988864532672E-4</v>
      </c>
      <c r="J82">
        <v>2.016467601060867E-2</v>
      </c>
      <c r="K82">
        <v>5.2570007741451263E-2</v>
      </c>
      <c r="L82">
        <v>0.19081349670886991</v>
      </c>
      <c r="M82">
        <v>7.1190952439792454E-5</v>
      </c>
      <c r="N82">
        <v>3.1029839068651199E-2</v>
      </c>
      <c r="O82">
        <v>1.7660282901488239E-4</v>
      </c>
      <c r="P82">
        <v>8.2403988926671445E-5</v>
      </c>
      <c r="Q82">
        <v>2.6101486757397652E-2</v>
      </c>
      <c r="R82">
        <v>2.978681186505128E-5</v>
      </c>
      <c r="S82">
        <v>4.3886648199986673E-5</v>
      </c>
      <c r="T82">
        <v>3.6139324947725981E-5</v>
      </c>
      <c r="U82">
        <v>5.9454494476085529E-5</v>
      </c>
      <c r="V82">
        <v>1.2966705253347749E-4</v>
      </c>
      <c r="W82">
        <v>4.3364730663597584E-3</v>
      </c>
      <c r="X82">
        <v>0.1356055289506912</v>
      </c>
      <c r="Y82">
        <v>3.2705000194255263E-5</v>
      </c>
      <c r="Z82">
        <v>0.1917105168104172</v>
      </c>
      <c r="AA82">
        <v>3.5028970160055912E-5</v>
      </c>
      <c r="AB82">
        <f>SUM((Table1[[#This Row],[topic_0]]*0.25),Table1[[#This Row],[topic_12]],Table1[[#This Row],[topic_15]],(Table1[[#This Row],[topic_20]]*0.25),Table1[[#This Row],[topic_21]])</f>
        <v>0.14946453488846598</v>
      </c>
      <c r="AC82" t="b">
        <f>IF(Table1[[#This Row],[Enviroscore]]&gt;=0.1,TRUE,FALSE)</f>
        <v>1</v>
      </c>
      <c r="AD82" t="str">
        <f>IF(Table1[[#This Row],[Enviroscore]]&lt;0.1,"LOW",(IF(AND(Table1[[#This Row],[Enviroscore]]&gt;=0.1,Table1[[#This Row],[Enviroscore]]&lt;=0.15),"MEDIUM",(IF(Table1[[#This Row],[Enviroscore]]&gt;0.15,"HIGH",FALSE)))))</f>
        <v>MEDIUM</v>
      </c>
      <c r="AE82" t="b">
        <f>IF(AND(Table1[[#This Row],[Enviroscore]]&gt;0.05,Table1[[#This Row],[Enviroscore]]&lt;=0.15),TRUE,FALSE)</f>
        <v>1</v>
      </c>
      <c r="AF82" t="b">
        <f>IF(Table1[[#This Row],[Enviroscore]]&gt;0.15,TRUE,FALSE)</f>
        <v>0</v>
      </c>
      <c r="AG82" t="s">
        <v>258</v>
      </c>
      <c r="AH82" t="s">
        <v>235</v>
      </c>
      <c r="AI82" t="s">
        <v>234</v>
      </c>
      <c r="AJ82" t="s">
        <v>320</v>
      </c>
      <c r="AK82" t="s">
        <v>342</v>
      </c>
      <c r="AL82" t="s">
        <v>332</v>
      </c>
    </row>
    <row r="83" spans="1:38" x14ac:dyDescent="0.35">
      <c r="A83" t="s">
        <v>148</v>
      </c>
      <c r="B83" t="s">
        <v>151</v>
      </c>
      <c r="C83">
        <v>2.6653902023099357E-4</v>
      </c>
      <c r="D83">
        <v>2.9809906845912337E-4</v>
      </c>
      <c r="E83">
        <v>2.262977650389075E-4</v>
      </c>
      <c r="F83">
        <v>8.8921842689160258E-5</v>
      </c>
      <c r="G83">
        <v>0.99224734306335449</v>
      </c>
      <c r="H83">
        <v>3.2460122019983828E-4</v>
      </c>
      <c r="I83">
        <v>1.7946565640158951E-4</v>
      </c>
      <c r="J83">
        <v>2.4707260308787232E-4</v>
      </c>
      <c r="K83">
        <v>2.3099941608961669E-4</v>
      </c>
      <c r="L83">
        <v>5.0578679656609893E-4</v>
      </c>
      <c r="M83">
        <v>1.153110133600421E-4</v>
      </c>
      <c r="N83">
        <v>1.1044277198379859E-4</v>
      </c>
      <c r="O83">
        <v>2.4121566093526781E-4</v>
      </c>
      <c r="P83">
        <v>1.3347325148060921E-4</v>
      </c>
      <c r="Q83">
        <v>1.1844519031001249E-4</v>
      </c>
      <c r="R83">
        <v>4.8246965889120468E-5</v>
      </c>
      <c r="S83">
        <v>7.1085072704590857E-5</v>
      </c>
      <c r="T83">
        <v>5.8536399592412642E-5</v>
      </c>
      <c r="U83">
        <v>9.6300973382312804E-5</v>
      </c>
      <c r="V83">
        <v>2.1002721041440961E-4</v>
      </c>
      <c r="W83">
        <v>3.426273819059134E-3</v>
      </c>
      <c r="X83">
        <v>2.419478114461526E-4</v>
      </c>
      <c r="Y83">
        <v>5.2973678975831717E-5</v>
      </c>
      <c r="Z83">
        <v>4.0384579915553331E-4</v>
      </c>
      <c r="AA83">
        <v>5.6737910199444741E-5</v>
      </c>
      <c r="AB83">
        <f>SUM((Table1[[#This Row],[topic_0]]*0.25),Table1[[#This Row],[topic_12]],Table1[[#This Row],[topic_15]],(Table1[[#This Row],[topic_20]]*0.25),Table1[[#This Row],[topic_21]])</f>
        <v>1.4546136480930727E-3</v>
      </c>
      <c r="AC83" t="b">
        <f>IF(Table1[[#This Row],[Enviroscore]]&gt;=0.1,TRUE,FALSE)</f>
        <v>0</v>
      </c>
      <c r="AD83" t="str">
        <f>IF(Table1[[#This Row],[Enviroscore]]&lt;0.1,"LOW",(IF(AND(Table1[[#This Row],[Enviroscore]]&gt;=0.1,Table1[[#This Row],[Enviroscore]]&lt;=0.15),"MEDIUM",(IF(Table1[[#This Row],[Enviroscore]]&gt;0.15,"HIGH",FALSE)))))</f>
        <v>LOW</v>
      </c>
      <c r="AE83" t="b">
        <f>IF(AND(Table1[[#This Row],[Enviroscore]]&gt;0.05,Table1[[#This Row],[Enviroscore]]&lt;=0.15),TRUE,FALSE)</f>
        <v>0</v>
      </c>
      <c r="AF83" t="b">
        <f>IF(Table1[[#This Row],[Enviroscore]]&gt;0.15,TRUE,FALSE)</f>
        <v>0</v>
      </c>
      <c r="AL83" t="s">
        <v>332</v>
      </c>
    </row>
    <row r="84" spans="1:38" x14ac:dyDescent="0.35">
      <c r="A84" t="s">
        <v>148</v>
      </c>
      <c r="B84" t="s">
        <v>152</v>
      </c>
      <c r="C84">
        <v>2.5291584432125092E-2</v>
      </c>
      <c r="D84">
        <v>0.19985118508338931</v>
      </c>
      <c r="E84">
        <v>0.1112629994750023</v>
      </c>
      <c r="F84">
        <v>2.6273282855981961E-5</v>
      </c>
      <c r="G84">
        <v>2.4667740799486641E-3</v>
      </c>
      <c r="H84">
        <v>0.14865005016326899</v>
      </c>
      <c r="I84">
        <v>5.7460474781692028E-3</v>
      </c>
      <c r="J84">
        <v>3.9695174200460309E-4</v>
      </c>
      <c r="K84">
        <v>3.6091976799070839E-3</v>
      </c>
      <c r="L84">
        <v>0.24109053611755371</v>
      </c>
      <c r="M84">
        <v>3.4070355468429632E-5</v>
      </c>
      <c r="N84">
        <v>3.9942148141562939E-3</v>
      </c>
      <c r="O84">
        <v>7.1270878834184259E-5</v>
      </c>
      <c r="P84">
        <v>3.9436657971236848E-5</v>
      </c>
      <c r="Q84">
        <v>3.4996392059838399E-5</v>
      </c>
      <c r="R84">
        <v>1.425528353138361E-5</v>
      </c>
      <c r="S84">
        <v>2.1003141227993179E-5</v>
      </c>
      <c r="T84">
        <v>1.7295449652010572E-5</v>
      </c>
      <c r="U84">
        <v>2.8453554477891881E-5</v>
      </c>
      <c r="V84">
        <v>6.2055667513050139E-5</v>
      </c>
      <c r="W84">
        <v>3.5288732033222909E-3</v>
      </c>
      <c r="X84">
        <v>9.5918618142604828E-2</v>
      </c>
      <c r="Y84">
        <v>1.5651861758669838E-5</v>
      </c>
      <c r="Z84">
        <v>0.15781144797801969</v>
      </c>
      <c r="AA84">
        <v>1.676405918260571E-5</v>
      </c>
      <c r="AB84">
        <f>SUM((Table1[[#This Row],[topic_0]]*0.25),Table1[[#This Row],[topic_12]],Table1[[#This Row],[topic_15]],(Table1[[#This Row],[topic_20]]*0.25),Table1[[#This Row],[topic_21]])</f>
        <v>0.10320925871383224</v>
      </c>
      <c r="AC84" t="b">
        <f>IF(Table1[[#This Row],[Enviroscore]]&gt;=0.1,TRUE,FALSE)</f>
        <v>1</v>
      </c>
      <c r="AD84" t="str">
        <f>IF(Table1[[#This Row],[Enviroscore]]&lt;0.1,"LOW",(IF(AND(Table1[[#This Row],[Enviroscore]]&gt;=0.1,Table1[[#This Row],[Enviroscore]]&lt;=0.15),"MEDIUM",(IF(Table1[[#This Row],[Enviroscore]]&gt;0.15,"HIGH",FALSE)))))</f>
        <v>MEDIUM</v>
      </c>
      <c r="AE84" t="b">
        <f>IF(AND(Table1[[#This Row],[Enviroscore]]&gt;0.05,Table1[[#This Row],[Enviroscore]]&lt;=0.15),TRUE,FALSE)</f>
        <v>1</v>
      </c>
      <c r="AF84" t="b">
        <f>IF(Table1[[#This Row],[Enviroscore]]&gt;0.15,TRUE,FALSE)</f>
        <v>0</v>
      </c>
      <c r="AG84" t="s">
        <v>259</v>
      </c>
      <c r="AH84" t="s">
        <v>235</v>
      </c>
      <c r="AI84" t="s">
        <v>234</v>
      </c>
      <c r="AJ84" t="s">
        <v>320</v>
      </c>
      <c r="AK84" t="s">
        <v>342</v>
      </c>
      <c r="AL84" t="s">
        <v>332</v>
      </c>
    </row>
    <row r="85" spans="1:38" x14ac:dyDescent="0.35">
      <c r="A85" t="s">
        <v>148</v>
      </c>
      <c r="B85" t="s">
        <v>153</v>
      </c>
      <c r="C85">
        <v>0.16961412131786349</v>
      </c>
      <c r="D85">
        <v>8.1596127711236477E-4</v>
      </c>
      <c r="E85">
        <v>6.1943777836859226E-4</v>
      </c>
      <c r="F85">
        <v>2.4340310483239591E-4</v>
      </c>
      <c r="G85">
        <v>4.4814290595240891E-4</v>
      </c>
      <c r="H85">
        <v>8.8852702174335718E-4</v>
      </c>
      <c r="I85">
        <v>0.72602999210357666</v>
      </c>
      <c r="J85">
        <v>6.7630375269800425E-4</v>
      </c>
      <c r="K85">
        <v>6.323078996501863E-4</v>
      </c>
      <c r="L85">
        <v>1.382014714181423E-3</v>
      </c>
      <c r="M85">
        <v>3.1563738593831658E-4</v>
      </c>
      <c r="N85">
        <v>3.0231170239858329E-4</v>
      </c>
      <c r="O85">
        <v>6.602698122151196E-4</v>
      </c>
      <c r="P85">
        <v>3.6535231629386539E-4</v>
      </c>
      <c r="Q85">
        <v>3.2421646756120032E-4</v>
      </c>
      <c r="R85">
        <v>1.3206497533246869E-4</v>
      </c>
      <c r="S85">
        <v>1.945790427271277E-4</v>
      </c>
      <c r="T85">
        <v>1.6022993077058351E-4</v>
      </c>
      <c r="U85">
        <v>2.6360177434980869E-4</v>
      </c>
      <c r="V85">
        <v>5.7490105973556638E-4</v>
      </c>
      <c r="W85">
        <v>9.3288712203502655E-2</v>
      </c>
      <c r="X85">
        <v>6.622757064178586E-4</v>
      </c>
      <c r="Y85">
        <v>1.4500327233690771E-4</v>
      </c>
      <c r="Z85">
        <v>1.10532867256552E-3</v>
      </c>
      <c r="AA85">
        <v>1.5530698874499649E-4</v>
      </c>
      <c r="AB85">
        <f>SUM((Table1[[#This Row],[topic_0]]*0.25),Table1[[#This Row],[topic_12]],Table1[[#This Row],[topic_15]],(Table1[[#This Row],[topic_20]]*0.25),Table1[[#This Row],[topic_21]])</f>
        <v>6.7180318874306977E-2</v>
      </c>
      <c r="AC85" t="b">
        <f>IF(Table1[[#This Row],[Enviroscore]]&gt;=0.1,TRUE,FALSE)</f>
        <v>0</v>
      </c>
      <c r="AD85" t="str">
        <f>IF(Table1[[#This Row],[Enviroscore]]&lt;0.1,"LOW",(IF(AND(Table1[[#This Row],[Enviroscore]]&gt;=0.1,Table1[[#This Row],[Enviroscore]]&lt;=0.15),"MEDIUM",(IF(Table1[[#This Row],[Enviroscore]]&gt;0.15,"HIGH",FALSE)))))</f>
        <v>LOW</v>
      </c>
      <c r="AE85" t="b">
        <f>IF(AND(Table1[[#This Row],[Enviroscore]]&gt;0.05,Table1[[#This Row],[Enviroscore]]&lt;=0.15),TRUE,FALSE)</f>
        <v>1</v>
      </c>
      <c r="AF85" t="b">
        <f>IF(Table1[[#This Row],[Enviroscore]]&gt;0.15,TRUE,FALSE)</f>
        <v>0</v>
      </c>
      <c r="AL85" t="s">
        <v>332</v>
      </c>
    </row>
    <row r="86" spans="1:38" x14ac:dyDescent="0.35">
      <c r="A86" t="s">
        <v>148</v>
      </c>
      <c r="B86" t="s">
        <v>154</v>
      </c>
      <c r="C86">
        <v>5.7744406163692467E-2</v>
      </c>
      <c r="D86">
        <v>6.4578436315059662E-2</v>
      </c>
      <c r="E86">
        <v>4.9026999622583389E-2</v>
      </c>
      <c r="F86">
        <v>1.9264798611402512E-2</v>
      </c>
      <c r="G86">
        <v>3.5469483584165573E-2</v>
      </c>
      <c r="H86">
        <v>7.0315562188625336E-2</v>
      </c>
      <c r="I86">
        <v>3.888099268078804E-2</v>
      </c>
      <c r="J86">
        <v>5.3527645766735077E-2</v>
      </c>
      <c r="K86">
        <v>5.0045616924762733E-2</v>
      </c>
      <c r="L86">
        <v>0.1091096848249435</v>
      </c>
      <c r="M86">
        <v>2.4981975555419918E-2</v>
      </c>
      <c r="N86">
        <v>2.3927276954054829E-2</v>
      </c>
      <c r="O86">
        <v>5.2258729934692383E-2</v>
      </c>
      <c r="P86">
        <v>2.8916798532009121E-2</v>
      </c>
      <c r="Q86">
        <v>2.5660991668701168E-2</v>
      </c>
      <c r="R86">
        <v>1.0452640242874621E-2</v>
      </c>
      <c r="S86">
        <v>1.540048513561487E-2</v>
      </c>
      <c r="T86">
        <v>1.2681832537055021E-2</v>
      </c>
      <c r="U86">
        <v>2.0863475278019909E-2</v>
      </c>
      <c r="V86">
        <v>4.5502092689275742E-2</v>
      </c>
      <c r="W86">
        <v>2.7786696329712871E-2</v>
      </c>
      <c r="X86">
        <v>5.2417442202568047E-2</v>
      </c>
      <c r="Y86">
        <v>1.147667597979307E-2</v>
      </c>
      <c r="Z86">
        <v>8.7417036294937134E-2</v>
      </c>
      <c r="AA86">
        <v>1.2292192317545411E-2</v>
      </c>
      <c r="AB86">
        <f>SUM((Table1[[#This Row],[topic_0]]*0.25),Table1[[#This Row],[topic_12]],Table1[[#This Row],[topic_15]],(Table1[[#This Row],[topic_20]]*0.25),Table1[[#This Row],[topic_21]])</f>
        <v>0.13651158800348639</v>
      </c>
      <c r="AC86" t="b">
        <f>IF(Table1[[#This Row],[Enviroscore]]&gt;=0.1,TRUE,FALSE)</f>
        <v>1</v>
      </c>
      <c r="AD86" t="str">
        <f>IF(Table1[[#This Row],[Enviroscore]]&lt;0.1,"LOW",(IF(AND(Table1[[#This Row],[Enviroscore]]&gt;=0.1,Table1[[#This Row],[Enviroscore]]&lt;=0.15),"MEDIUM",(IF(Table1[[#This Row],[Enviroscore]]&gt;0.15,"HIGH",FALSE)))))</f>
        <v>MEDIUM</v>
      </c>
      <c r="AE86" t="b">
        <f>IF(AND(Table1[[#This Row],[Enviroscore]]&gt;0.05,Table1[[#This Row],[Enviroscore]]&lt;=0.15),TRUE,FALSE)</f>
        <v>1</v>
      </c>
      <c r="AF86" t="b">
        <f>IF(Table1[[#This Row],[Enviroscore]]&gt;0.15,TRUE,FALSE)</f>
        <v>0</v>
      </c>
      <c r="AG86" t="s">
        <v>255</v>
      </c>
      <c r="AH86" t="s">
        <v>235</v>
      </c>
      <c r="AI86" t="s">
        <v>235</v>
      </c>
      <c r="AJ86" t="s">
        <v>318</v>
      </c>
      <c r="AK86" t="s">
        <v>318</v>
      </c>
      <c r="AL86" t="s">
        <v>332</v>
      </c>
    </row>
    <row r="87" spans="1:38" x14ac:dyDescent="0.35">
      <c r="A87" t="s">
        <v>155</v>
      </c>
      <c r="B87" t="s">
        <v>156</v>
      </c>
      <c r="C87">
        <v>8.6338834080379456E-5</v>
      </c>
      <c r="D87">
        <v>9.6560361271258444E-5</v>
      </c>
      <c r="E87">
        <v>6.1718150973320007E-2</v>
      </c>
      <c r="F87">
        <v>2.8804053727071729E-5</v>
      </c>
      <c r="G87">
        <v>5.303273064782843E-5</v>
      </c>
      <c r="H87">
        <v>1.051497820299119E-4</v>
      </c>
      <c r="I87">
        <v>5.8133507991442457E-5</v>
      </c>
      <c r="J87">
        <v>0.21829260885715479</v>
      </c>
      <c r="K87">
        <v>7.4826624768320471E-5</v>
      </c>
      <c r="L87">
        <v>1.639846450416371E-4</v>
      </c>
      <c r="M87">
        <v>3.7352176150307059E-5</v>
      </c>
      <c r="N87">
        <v>3.5775228752754629E-5</v>
      </c>
      <c r="O87">
        <v>0.7182610034942627</v>
      </c>
      <c r="P87">
        <v>4.3235388147877529E-5</v>
      </c>
      <c r="Q87">
        <v>3.8367415982065722E-5</v>
      </c>
      <c r="R87">
        <v>1.562842226121575E-5</v>
      </c>
      <c r="S87">
        <v>2.302626671735197E-5</v>
      </c>
      <c r="T87">
        <v>1.8961432942887772E-5</v>
      </c>
      <c r="U87">
        <v>3.119434040854685E-5</v>
      </c>
      <c r="V87">
        <v>6.8033186835236847E-5</v>
      </c>
      <c r="W87">
        <v>4.1545696149114519E-5</v>
      </c>
      <c r="X87">
        <v>7.8373079304583371E-5</v>
      </c>
      <c r="Y87">
        <v>1.7159525668830611E-5</v>
      </c>
      <c r="Z87">
        <v>5.943835130892694E-4</v>
      </c>
      <c r="AA87">
        <v>1.8378856111667119E-5</v>
      </c>
      <c r="AB87">
        <f>SUM((Table1[[#This Row],[topic_0]]*0.25),Table1[[#This Row],[topic_12]],Table1[[#This Row],[topic_15]],(Table1[[#This Row],[topic_20]]*0.25),Table1[[#This Row],[topic_21]])</f>
        <v>0.71838697612838587</v>
      </c>
      <c r="AC87" t="b">
        <f>IF(Table1[[#This Row],[Enviroscore]]&gt;=0.1,TRUE,FALSE)</f>
        <v>1</v>
      </c>
      <c r="AD87" t="str">
        <f>IF(Table1[[#This Row],[Enviroscore]]&lt;0.1,"LOW",(IF(AND(Table1[[#This Row],[Enviroscore]]&gt;=0.1,Table1[[#This Row],[Enviroscore]]&lt;=0.15),"MEDIUM",(IF(Table1[[#This Row],[Enviroscore]]&gt;0.15,"HIGH",FALSE)))))</f>
        <v>HIGH</v>
      </c>
      <c r="AE87" t="b">
        <f>IF(AND(Table1[[#This Row],[Enviroscore]]&gt;0.05,Table1[[#This Row],[Enviroscore]]&lt;=0.15),TRUE,FALSE)</f>
        <v>0</v>
      </c>
      <c r="AF87" t="b">
        <f>IF(Table1[[#This Row],[Enviroscore]]&gt;0.15,TRUE,FALSE)</f>
        <v>1</v>
      </c>
      <c r="AG87" t="s">
        <v>260</v>
      </c>
      <c r="AH87" t="s">
        <v>261</v>
      </c>
      <c r="AI87" t="s">
        <v>234</v>
      </c>
      <c r="AJ87" t="s">
        <v>343</v>
      </c>
      <c r="AK87" t="s">
        <v>343</v>
      </c>
      <c r="AL87" t="s">
        <v>332</v>
      </c>
    </row>
    <row r="88" spans="1:38" x14ac:dyDescent="0.35">
      <c r="A88" t="s">
        <v>155</v>
      </c>
      <c r="B88" t="s">
        <v>157</v>
      </c>
      <c r="C88">
        <v>1.1431150778662411E-4</v>
      </c>
      <c r="D88">
        <v>1.2784426508005711E-4</v>
      </c>
      <c r="E88">
        <v>9.7053001809399575E-5</v>
      </c>
      <c r="F88">
        <v>0.46560624241828918</v>
      </c>
      <c r="G88">
        <v>7.0214671723078936E-5</v>
      </c>
      <c r="H88">
        <v>1.392157137161121E-4</v>
      </c>
      <c r="I88">
        <v>7.6968026405666023E-5</v>
      </c>
      <c r="J88">
        <v>0.1374410688877106</v>
      </c>
      <c r="K88">
        <v>9.9069489806424826E-5</v>
      </c>
      <c r="L88">
        <v>2.1690755966119471E-4</v>
      </c>
      <c r="M88">
        <v>4.9453810788691037E-5</v>
      </c>
      <c r="N88">
        <v>4.7365952923428267E-5</v>
      </c>
      <c r="O88">
        <v>0.39521950483322138</v>
      </c>
      <c r="P88">
        <v>5.7243109040427953E-5</v>
      </c>
      <c r="Q88">
        <v>5.0797978474292897E-5</v>
      </c>
      <c r="R88">
        <v>2.0691833924502131E-5</v>
      </c>
      <c r="S88">
        <v>3.0486487958114591E-5</v>
      </c>
      <c r="T88">
        <v>2.5104698579525578E-5</v>
      </c>
      <c r="U88">
        <v>4.1300914745079347E-5</v>
      </c>
      <c r="V88">
        <v>9.0075060143135488E-5</v>
      </c>
      <c r="W88">
        <v>5.5005977628752589E-5</v>
      </c>
      <c r="X88">
        <v>1.0376479622209441E-4</v>
      </c>
      <c r="Y88">
        <v>2.2718995751347389E-5</v>
      </c>
      <c r="Z88">
        <v>1.7321773339062929E-4</v>
      </c>
      <c r="AA88">
        <v>2.433337431284599E-5</v>
      </c>
      <c r="AB88">
        <f>SUM((Table1[[#This Row],[topic_0]]*0.25),Table1[[#This Row],[topic_12]],Table1[[#This Row],[topic_15]],(Table1[[#This Row],[topic_20]]*0.25),Table1[[#This Row],[topic_21]])</f>
        <v>0.39538629083472182</v>
      </c>
      <c r="AC88" t="b">
        <f>IF(Table1[[#This Row],[Enviroscore]]&gt;=0.1,TRUE,FALSE)</f>
        <v>1</v>
      </c>
      <c r="AD88" t="str">
        <f>IF(Table1[[#This Row],[Enviroscore]]&lt;0.1,"LOW",(IF(AND(Table1[[#This Row],[Enviroscore]]&gt;=0.1,Table1[[#This Row],[Enviroscore]]&lt;=0.15),"MEDIUM",(IF(Table1[[#This Row],[Enviroscore]]&gt;0.15,"HIGH",FALSE)))))</f>
        <v>HIGH</v>
      </c>
      <c r="AE88" t="b">
        <f>IF(AND(Table1[[#This Row],[Enviroscore]]&gt;0.05,Table1[[#This Row],[Enviroscore]]&lt;=0.15),TRUE,FALSE)</f>
        <v>0</v>
      </c>
      <c r="AF88" t="b">
        <f>IF(Table1[[#This Row],[Enviroscore]]&gt;0.15,TRUE,FALSE)</f>
        <v>1</v>
      </c>
      <c r="AG88" t="s">
        <v>262</v>
      </c>
      <c r="AH88" t="s">
        <v>235</v>
      </c>
      <c r="AI88" t="s">
        <v>235</v>
      </c>
      <c r="AJ88" t="s">
        <v>278</v>
      </c>
      <c r="AL88" t="s">
        <v>332</v>
      </c>
    </row>
    <row r="89" spans="1:38" x14ac:dyDescent="0.35">
      <c r="A89" t="s">
        <v>155</v>
      </c>
      <c r="B89" t="s">
        <v>158</v>
      </c>
      <c r="C89">
        <v>8.441496902378276E-5</v>
      </c>
      <c r="D89">
        <v>9.4406510470435023E-5</v>
      </c>
      <c r="E89">
        <v>7.1670707256998867E-5</v>
      </c>
      <c r="F89">
        <v>2.816245250869542E-5</v>
      </c>
      <c r="G89">
        <v>5.1851446187356487E-5</v>
      </c>
      <c r="H89">
        <v>1.027965336106718E-4</v>
      </c>
      <c r="I89">
        <v>5.6838602176867432E-5</v>
      </c>
      <c r="J89">
        <v>0.99861609935760498</v>
      </c>
      <c r="K89">
        <v>7.3159782914444804E-5</v>
      </c>
      <c r="L89">
        <v>1.5972794790286571E-4</v>
      </c>
      <c r="M89">
        <v>3.6520170397125178E-5</v>
      </c>
      <c r="N89">
        <v>3.4978347684955218E-5</v>
      </c>
      <c r="O89">
        <v>7.6395277574192733E-5</v>
      </c>
      <c r="P89">
        <v>4.2272335122106597E-5</v>
      </c>
      <c r="Q89">
        <v>3.7512796552618972E-5</v>
      </c>
      <c r="R89">
        <v>1.528030406916514E-5</v>
      </c>
      <c r="S89">
        <v>2.2513364456244741E-5</v>
      </c>
      <c r="T89">
        <v>1.8539072698331441E-5</v>
      </c>
      <c r="U89">
        <v>3.0499497370328751E-5</v>
      </c>
      <c r="V89">
        <v>6.6517743107397109E-5</v>
      </c>
      <c r="W89">
        <v>4.0620281652081758E-5</v>
      </c>
      <c r="X89">
        <v>7.662714779144153E-5</v>
      </c>
      <c r="Y89">
        <v>1.677730324445292E-5</v>
      </c>
      <c r="Z89">
        <v>1.2784036516677591E-4</v>
      </c>
      <c r="AA89">
        <v>1.7969474356505089E-5</v>
      </c>
      <c r="AB89">
        <f>SUM((Table1[[#This Row],[topic_0]]*0.25),Table1[[#This Row],[topic_12]],Table1[[#This Row],[topic_15]],(Table1[[#This Row],[topic_20]]*0.25),Table1[[#This Row],[topic_21]])</f>
        <v>1.9956154210376553E-4</v>
      </c>
      <c r="AC89" t="b">
        <f>IF(Table1[[#This Row],[Enviroscore]]&gt;=0.1,TRUE,FALSE)</f>
        <v>0</v>
      </c>
      <c r="AD89" t="str">
        <f>IF(Table1[[#This Row],[Enviroscore]]&lt;0.1,"LOW",(IF(AND(Table1[[#This Row],[Enviroscore]]&gt;=0.1,Table1[[#This Row],[Enviroscore]]&lt;=0.15),"MEDIUM",(IF(Table1[[#This Row],[Enviroscore]]&gt;0.15,"HIGH",FALSE)))))</f>
        <v>LOW</v>
      </c>
      <c r="AE89" t="b">
        <f>IF(AND(Table1[[#This Row],[Enviroscore]]&gt;0.05,Table1[[#This Row],[Enviroscore]]&lt;=0.15),TRUE,FALSE)</f>
        <v>0</v>
      </c>
      <c r="AF89" t="b">
        <f>IF(Table1[[#This Row],[Enviroscore]]&gt;0.15,TRUE,FALSE)</f>
        <v>0</v>
      </c>
      <c r="AL89" t="s">
        <v>332</v>
      </c>
    </row>
    <row r="90" spans="1:38" x14ac:dyDescent="0.35">
      <c r="A90" t="s">
        <v>155</v>
      </c>
      <c r="B90" t="s">
        <v>159</v>
      </c>
      <c r="C90">
        <v>3.1062679681781451E-6</v>
      </c>
      <c r="D90">
        <v>3.4740221508400282E-6</v>
      </c>
      <c r="E90">
        <v>2.637297484398005E-6</v>
      </c>
      <c r="F90">
        <v>1.036304979606939E-6</v>
      </c>
      <c r="G90">
        <v>1.9079982394032409E-6</v>
      </c>
      <c r="H90">
        <v>3.782934982154984E-6</v>
      </c>
      <c r="I90">
        <v>2.0915124423481761E-6</v>
      </c>
      <c r="J90">
        <v>1.814962342905346E-5</v>
      </c>
      <c r="K90">
        <v>2.6920931759377709E-6</v>
      </c>
      <c r="L90">
        <v>5.8921109484799672E-6</v>
      </c>
      <c r="M90">
        <v>1.343847202406323E-6</v>
      </c>
      <c r="N90">
        <v>1.2871121271018639E-6</v>
      </c>
      <c r="O90">
        <v>0.99990934133529663</v>
      </c>
      <c r="P90">
        <v>1.5555118579868581E-6</v>
      </c>
      <c r="Q90">
        <v>1.38037319175055E-6</v>
      </c>
      <c r="R90">
        <v>5.6227543154818704E-7</v>
      </c>
      <c r="S90">
        <v>8.2843320114989183E-7</v>
      </c>
      <c r="T90">
        <v>6.8218963633626117E-7</v>
      </c>
      <c r="U90">
        <v>1.1223021374462409E-6</v>
      </c>
      <c r="V90">
        <v>2.447680117256823E-6</v>
      </c>
      <c r="W90">
        <v>1.494720549999329E-6</v>
      </c>
      <c r="X90">
        <v>2.8197985102451639E-6</v>
      </c>
      <c r="Y90">
        <v>6.1736108136756229E-7</v>
      </c>
      <c r="Z90">
        <v>2.9053462640149519E-5</v>
      </c>
      <c r="AA90">
        <v>6.612298193431343E-7</v>
      </c>
      <c r="AB90">
        <f>SUM((Table1[[#This Row],[topic_0]]*0.25),Table1[[#This Row],[topic_12]],Table1[[#This Row],[topic_15]],(Table1[[#This Row],[topic_20]]*0.25),Table1[[#This Row],[topic_21]])</f>
        <v>0.99991387365636797</v>
      </c>
      <c r="AC90" t="b">
        <f>IF(Table1[[#This Row],[Enviroscore]]&gt;=0.1,TRUE,FALSE)</f>
        <v>1</v>
      </c>
      <c r="AD90" t="str">
        <f>IF(Table1[[#This Row],[Enviroscore]]&lt;0.1,"LOW",(IF(AND(Table1[[#This Row],[Enviroscore]]&gt;=0.1,Table1[[#This Row],[Enviroscore]]&lt;=0.15),"MEDIUM",(IF(Table1[[#This Row],[Enviroscore]]&gt;0.15,"HIGH",FALSE)))))</f>
        <v>HIGH</v>
      </c>
      <c r="AE90" t="b">
        <f>IF(AND(Table1[[#This Row],[Enviroscore]]&gt;0.05,Table1[[#This Row],[Enviroscore]]&lt;=0.15),TRUE,FALSE)</f>
        <v>0</v>
      </c>
      <c r="AF90" t="b">
        <f>IF(Table1[[#This Row],[Enviroscore]]&gt;0.15,TRUE,FALSE)</f>
        <v>1</v>
      </c>
      <c r="AG90" t="s">
        <v>263</v>
      </c>
      <c r="AH90" t="s">
        <v>235</v>
      </c>
      <c r="AI90" t="s">
        <v>234</v>
      </c>
      <c r="AJ90" t="s">
        <v>322</v>
      </c>
      <c r="AK90" t="s">
        <v>343</v>
      </c>
      <c r="AL90" t="s">
        <v>332</v>
      </c>
    </row>
    <row r="91" spans="1:38" x14ac:dyDescent="0.35">
      <c r="A91" t="s">
        <v>160</v>
      </c>
      <c r="B91" t="s">
        <v>161</v>
      </c>
      <c r="C91">
        <v>3.4195083571830758E-5</v>
      </c>
      <c r="D91">
        <v>0.5341765284538269</v>
      </c>
      <c r="E91">
        <v>4.9834696255857118E-5</v>
      </c>
      <c r="F91">
        <v>1.140805488830665E-5</v>
      </c>
      <c r="G91">
        <v>2.100399979099166E-5</v>
      </c>
      <c r="H91">
        <v>4.1644270822871483E-5</v>
      </c>
      <c r="I91">
        <v>0.2290870547294617</v>
      </c>
      <c r="J91">
        <v>3.169795309077017E-5</v>
      </c>
      <c r="K91">
        <v>2.2149907425045971E-2</v>
      </c>
      <c r="L91">
        <v>0.15143248438835141</v>
      </c>
      <c r="M91">
        <v>1.4793601621931879E-5</v>
      </c>
      <c r="N91">
        <v>1.416903978679329E-5</v>
      </c>
      <c r="O91">
        <v>3.0946248443797231E-5</v>
      </c>
      <c r="P91">
        <v>2.7035608887672421E-2</v>
      </c>
      <c r="Q91">
        <v>1.519569468655391E-5</v>
      </c>
      <c r="R91">
        <v>6.1897503655927721E-6</v>
      </c>
      <c r="S91">
        <v>9.1197207439108752E-6</v>
      </c>
      <c r="T91">
        <v>7.5098132583661936E-6</v>
      </c>
      <c r="U91">
        <v>1.235474519489799E-5</v>
      </c>
      <c r="V91">
        <v>2.6858555153012279E-2</v>
      </c>
      <c r="W91">
        <v>4.3851062655448914E-3</v>
      </c>
      <c r="X91">
        <v>3.1040195608511567E-5</v>
      </c>
      <c r="Y91">
        <v>6.7961550485051703E-6</v>
      </c>
      <c r="Z91">
        <v>4.5295231975615016E-3</v>
      </c>
      <c r="AA91">
        <v>7.2790794547472606E-6</v>
      </c>
      <c r="AB91">
        <f>SUM((Table1[[#This Row],[topic_0]]*0.25),Table1[[#This Row],[topic_12]],Table1[[#This Row],[topic_15]],(Table1[[#This Row],[topic_20]]*0.25),Table1[[#This Row],[topic_21]])</f>
        <v>1.1730015316970821E-3</v>
      </c>
      <c r="AC91" t="b">
        <f>IF(Table1[[#This Row],[Enviroscore]]&gt;=0.1,TRUE,FALSE)</f>
        <v>0</v>
      </c>
      <c r="AD91" t="str">
        <f>IF(Table1[[#This Row],[Enviroscore]]&lt;0.1,"LOW",(IF(AND(Table1[[#This Row],[Enviroscore]]&gt;=0.1,Table1[[#This Row],[Enviroscore]]&lt;=0.15),"MEDIUM",(IF(Table1[[#This Row],[Enviroscore]]&gt;0.15,"HIGH",FALSE)))))</f>
        <v>LOW</v>
      </c>
      <c r="AE91" t="b">
        <f>IF(AND(Table1[[#This Row],[Enviroscore]]&gt;0.05,Table1[[#This Row],[Enviroscore]]&lt;=0.15),TRUE,FALSE)</f>
        <v>0</v>
      </c>
      <c r="AF91" t="b">
        <f>IF(Table1[[#This Row],[Enviroscore]]&gt;0.15,TRUE,FALSE)</f>
        <v>0</v>
      </c>
      <c r="AL91" t="s">
        <v>331</v>
      </c>
    </row>
    <row r="92" spans="1:38" x14ac:dyDescent="0.35">
      <c r="A92" t="s">
        <v>160</v>
      </c>
      <c r="B92" t="s">
        <v>162</v>
      </c>
      <c r="C92">
        <v>4.1809391404967762E-5</v>
      </c>
      <c r="D92">
        <v>0.66398727893829346</v>
      </c>
      <c r="E92">
        <v>2.3853099264670161E-4</v>
      </c>
      <c r="F92">
        <v>1.394833179801935E-5</v>
      </c>
      <c r="G92">
        <v>2.568104355304968E-5</v>
      </c>
      <c r="H92">
        <v>5.0917173211928457E-5</v>
      </c>
      <c r="I92">
        <v>7.2568878531455994E-2</v>
      </c>
      <c r="J92">
        <v>3.8755963032599539E-5</v>
      </c>
      <c r="K92">
        <v>3.623472002800554E-5</v>
      </c>
      <c r="L92">
        <v>0.24696141481399539</v>
      </c>
      <c r="M92">
        <v>1.8087750504491851E-5</v>
      </c>
      <c r="N92">
        <v>1.7324116925010461E-5</v>
      </c>
      <c r="O92">
        <v>3.7837176932953298E-5</v>
      </c>
      <c r="P92">
        <v>2.0936689907102849E-5</v>
      </c>
      <c r="Q92">
        <v>4.2039877735078326E-3</v>
      </c>
      <c r="R92">
        <v>7.5680468398786624E-6</v>
      </c>
      <c r="S92">
        <v>1.115044506150298E-5</v>
      </c>
      <c r="T92">
        <v>9.1820529632968828E-6</v>
      </c>
      <c r="U92">
        <v>1.510582569608232E-5</v>
      </c>
      <c r="V92">
        <v>3.2944997656159103E-5</v>
      </c>
      <c r="W92">
        <v>1.107463147491217E-2</v>
      </c>
      <c r="X92">
        <v>3.795205702772364E-5</v>
      </c>
      <c r="Y92">
        <v>8.3094819274265319E-6</v>
      </c>
      <c r="Z92">
        <v>5.3262413712218404E-4</v>
      </c>
      <c r="AA92">
        <v>8.8999413492274471E-6</v>
      </c>
      <c r="AB92">
        <f>SUM((Table1[[#This Row],[topic_0]]*0.25),Table1[[#This Row],[topic_12]],Table1[[#This Row],[topic_15]],(Table1[[#This Row],[topic_20]]*0.25),Table1[[#This Row],[topic_21]])</f>
        <v>2.8624674973798401E-3</v>
      </c>
      <c r="AC92" t="b">
        <f>IF(Table1[[#This Row],[Enviroscore]]&gt;=0.1,TRUE,FALSE)</f>
        <v>0</v>
      </c>
      <c r="AD92" t="str">
        <f>IF(Table1[[#This Row],[Enviroscore]]&lt;0.1,"LOW",(IF(AND(Table1[[#This Row],[Enviroscore]]&gt;=0.1,Table1[[#This Row],[Enviroscore]]&lt;=0.15),"MEDIUM",(IF(Table1[[#This Row],[Enviroscore]]&gt;0.15,"HIGH",FALSE)))))</f>
        <v>LOW</v>
      </c>
      <c r="AE92" t="b">
        <f>IF(AND(Table1[[#This Row],[Enviroscore]]&gt;0.05,Table1[[#This Row],[Enviroscore]]&lt;=0.15),TRUE,FALSE)</f>
        <v>0</v>
      </c>
      <c r="AF92" t="b">
        <f>IF(Table1[[#This Row],[Enviroscore]]&gt;0.15,TRUE,FALSE)</f>
        <v>0</v>
      </c>
      <c r="AL92" t="s">
        <v>331</v>
      </c>
    </row>
    <row r="93" spans="1:38" x14ac:dyDescent="0.35">
      <c r="A93" t="s">
        <v>160</v>
      </c>
      <c r="B93" t="s">
        <v>163</v>
      </c>
      <c r="C93">
        <v>1.111210167437093E-5</v>
      </c>
      <c r="D93">
        <v>5.5184253142215312E-5</v>
      </c>
      <c r="E93">
        <v>9.4344341050600633E-6</v>
      </c>
      <c r="F93">
        <v>3.7071858969284222E-6</v>
      </c>
      <c r="G93">
        <v>6.8255044425313827E-6</v>
      </c>
      <c r="H93">
        <v>1.35326781673939E-5</v>
      </c>
      <c r="I93">
        <v>7.4819922701863106E-6</v>
      </c>
      <c r="J93">
        <v>1.277475734241307E-3</v>
      </c>
      <c r="K93">
        <v>4.2997497075703002E-5</v>
      </c>
      <c r="L93">
        <v>0.99777758121490479</v>
      </c>
      <c r="M93">
        <v>4.8073602556542028E-6</v>
      </c>
      <c r="N93">
        <v>4.6044015107327141E-6</v>
      </c>
      <c r="O93">
        <v>1.0056355677079409E-5</v>
      </c>
      <c r="P93">
        <v>5.5645509746682356E-6</v>
      </c>
      <c r="Q93">
        <v>4.9380255404685158E-6</v>
      </c>
      <c r="R93">
        <v>2.011434617088526E-6</v>
      </c>
      <c r="S93">
        <v>2.9635639293701388E-6</v>
      </c>
      <c r="T93">
        <v>2.4404050691373409E-6</v>
      </c>
      <c r="U93">
        <v>4.0148247535398704E-6</v>
      </c>
      <c r="V93">
        <v>8.7561156760784797E-6</v>
      </c>
      <c r="W93">
        <v>5.3470816965273116E-6</v>
      </c>
      <c r="X93">
        <v>7.1772455703467131E-4</v>
      </c>
      <c r="Y93">
        <v>2.2084930151322619E-6</v>
      </c>
      <c r="Z93">
        <v>1.6834002963150851E-5</v>
      </c>
      <c r="AA93">
        <v>2.3654254164284789E-6</v>
      </c>
      <c r="AB93">
        <f>SUM((Table1[[#This Row],[topic_0]]*0.25),Table1[[#This Row],[topic_12]],Table1[[#This Row],[topic_15]],(Table1[[#This Row],[topic_20]]*0.25),Table1[[#This Row],[topic_21]])</f>
        <v>7.339071431715638E-4</v>
      </c>
      <c r="AC93" t="b">
        <f>IF(Table1[[#This Row],[Enviroscore]]&gt;=0.1,TRUE,FALSE)</f>
        <v>0</v>
      </c>
      <c r="AD93" t="str">
        <f>IF(Table1[[#This Row],[Enviroscore]]&lt;0.1,"LOW",(IF(AND(Table1[[#This Row],[Enviroscore]]&gt;=0.1,Table1[[#This Row],[Enviroscore]]&lt;=0.15),"MEDIUM",(IF(Table1[[#This Row],[Enviroscore]]&gt;0.15,"HIGH",FALSE)))))</f>
        <v>LOW</v>
      </c>
      <c r="AE93" t="b">
        <f>IF(AND(Table1[[#This Row],[Enviroscore]]&gt;0.05,Table1[[#This Row],[Enviroscore]]&lt;=0.15),TRUE,FALSE)</f>
        <v>0</v>
      </c>
      <c r="AF93" t="b">
        <f>IF(Table1[[#This Row],[Enviroscore]]&gt;0.15,TRUE,FALSE)</f>
        <v>0</v>
      </c>
      <c r="AL93" t="s">
        <v>331</v>
      </c>
    </row>
    <row r="94" spans="1:38" x14ac:dyDescent="0.35">
      <c r="A94" t="s">
        <v>160</v>
      </c>
      <c r="B94" t="s">
        <v>164</v>
      </c>
      <c r="C94">
        <v>1.109799541154644E-5</v>
      </c>
      <c r="D94">
        <v>4.4482119847089052E-5</v>
      </c>
      <c r="E94">
        <v>9.4224578788271174E-6</v>
      </c>
      <c r="F94">
        <v>3.7024797165940981E-6</v>
      </c>
      <c r="G94">
        <v>6.816839686507592E-6</v>
      </c>
      <c r="H94">
        <v>1.351550599792972E-5</v>
      </c>
      <c r="I94">
        <v>7.4724939622683451E-6</v>
      </c>
      <c r="J94">
        <v>7.7584793325513601E-4</v>
      </c>
      <c r="K94">
        <v>3.1784762541064993E-5</v>
      </c>
      <c r="L94">
        <v>0.99820172786712646</v>
      </c>
      <c r="M94">
        <v>4.8012575462053056E-6</v>
      </c>
      <c r="N94">
        <v>4.5985566430317704E-6</v>
      </c>
      <c r="O94">
        <v>1.0043589099950619E-5</v>
      </c>
      <c r="P94">
        <v>5.5574869293195661E-6</v>
      </c>
      <c r="Q94">
        <v>4.9317568482365459E-6</v>
      </c>
      <c r="R94">
        <v>2.0088812107132981E-6</v>
      </c>
      <c r="S94">
        <v>2.9598018045362551E-6</v>
      </c>
      <c r="T94">
        <v>2.4373068754357519E-6</v>
      </c>
      <c r="U94">
        <v>4.0097279452311341E-6</v>
      </c>
      <c r="V94">
        <v>8.7450007413281128E-6</v>
      </c>
      <c r="W94">
        <v>5.3402936828206293E-6</v>
      </c>
      <c r="X94">
        <v>8.1735756248235703E-4</v>
      </c>
      <c r="Y94">
        <v>2.2056894977140469E-6</v>
      </c>
      <c r="Z94">
        <v>1.681265348452143E-5</v>
      </c>
      <c r="AA94">
        <v>2.362422492296901E-6</v>
      </c>
      <c r="AB94">
        <f>SUM((Table1[[#This Row],[topic_0]]*0.25),Table1[[#This Row],[topic_12]],Table1[[#This Row],[topic_15]],(Table1[[#This Row],[topic_20]]*0.25),Table1[[#This Row],[topic_21]])</f>
        <v>8.3351960506661271E-4</v>
      </c>
      <c r="AC94" t="b">
        <f>IF(Table1[[#This Row],[Enviroscore]]&gt;=0.1,TRUE,FALSE)</f>
        <v>0</v>
      </c>
      <c r="AD94" t="str">
        <f>IF(Table1[[#This Row],[Enviroscore]]&lt;0.1,"LOW",(IF(AND(Table1[[#This Row],[Enviroscore]]&gt;=0.1,Table1[[#This Row],[Enviroscore]]&lt;=0.15),"MEDIUM",(IF(Table1[[#This Row],[Enviroscore]]&gt;0.15,"HIGH",FALSE)))))</f>
        <v>LOW</v>
      </c>
      <c r="AE94" t="b">
        <f>IF(AND(Table1[[#This Row],[Enviroscore]]&gt;0.05,Table1[[#This Row],[Enviroscore]]&lt;=0.15),TRUE,FALSE)</f>
        <v>0</v>
      </c>
      <c r="AF94" t="b">
        <f>IF(Table1[[#This Row],[Enviroscore]]&gt;0.15,TRUE,FALSE)</f>
        <v>0</v>
      </c>
      <c r="AL94" t="s">
        <v>331</v>
      </c>
    </row>
    <row r="95" spans="1:38" x14ac:dyDescent="0.35">
      <c r="A95" t="s">
        <v>165</v>
      </c>
      <c r="B95" t="s">
        <v>166</v>
      </c>
      <c r="C95">
        <v>8.2355020567774773E-3</v>
      </c>
      <c r="D95">
        <v>9.2103900387883186E-3</v>
      </c>
      <c r="E95">
        <v>6.9922194816172123E-3</v>
      </c>
      <c r="F95">
        <v>0.86011868715286255</v>
      </c>
      <c r="G95">
        <v>5.0586489960551262E-3</v>
      </c>
      <c r="H95">
        <v>1.0028388351202009E-2</v>
      </c>
      <c r="I95">
        <v>5.5451975204050541E-3</v>
      </c>
      <c r="J95">
        <v>7.6341037638485432E-3</v>
      </c>
      <c r="K95">
        <v>7.1374960243701926E-3</v>
      </c>
      <c r="L95">
        <v>1.5570006333291531E-2</v>
      </c>
      <c r="M95">
        <v>3.5629232879728079E-3</v>
      </c>
      <c r="N95">
        <v>3.412502352148294E-3</v>
      </c>
      <c r="O95">
        <v>7.4531282298266888E-3</v>
      </c>
      <c r="P95">
        <v>4.124106839299202E-3</v>
      </c>
      <c r="Q95">
        <v>3.659764071926475E-3</v>
      </c>
      <c r="R95">
        <v>1.490752911195159E-3</v>
      </c>
      <c r="S95">
        <v>2.1964132320135832E-3</v>
      </c>
      <c r="T95">
        <v>1.808679779060185E-3</v>
      </c>
      <c r="U95">
        <v>2.9755437280982728E-3</v>
      </c>
      <c r="V95">
        <v>6.4894985407590866E-3</v>
      </c>
      <c r="W95">
        <v>3.9629316888749599E-3</v>
      </c>
      <c r="X95">
        <v>7.4757635593414307E-3</v>
      </c>
      <c r="Y95">
        <v>1.636800705455244E-3</v>
      </c>
      <c r="Z95">
        <v>1.2467461638152599E-2</v>
      </c>
      <c r="AA95">
        <v>1.7531093908473849E-3</v>
      </c>
      <c r="AB95">
        <f>SUM((Table1[[#This Row],[topic_0]]*0.25),Table1[[#This Row],[topic_12]],Table1[[#This Row],[topic_15]],(Table1[[#This Row],[topic_20]]*0.25),Table1[[#This Row],[topic_21]])</f>
        <v>1.9469253136776388E-2</v>
      </c>
      <c r="AC95" t="b">
        <f>IF(Table1[[#This Row],[Enviroscore]]&gt;=0.1,TRUE,FALSE)</f>
        <v>0</v>
      </c>
      <c r="AD95" t="str">
        <f>IF(Table1[[#This Row],[Enviroscore]]&lt;0.1,"LOW",(IF(AND(Table1[[#This Row],[Enviroscore]]&gt;=0.1,Table1[[#This Row],[Enviroscore]]&lt;=0.15),"MEDIUM",(IF(Table1[[#This Row],[Enviroscore]]&gt;0.15,"HIGH",FALSE)))))</f>
        <v>LOW</v>
      </c>
      <c r="AE95" t="b">
        <f>IF(AND(Table1[[#This Row],[Enviroscore]]&gt;0.05,Table1[[#This Row],[Enviroscore]]&lt;=0.15),TRUE,FALSE)</f>
        <v>0</v>
      </c>
      <c r="AF95" t="b">
        <f>IF(Table1[[#This Row],[Enviroscore]]&gt;0.15,TRUE,FALSE)</f>
        <v>0</v>
      </c>
      <c r="AL95" t="s">
        <v>334</v>
      </c>
    </row>
    <row r="96" spans="1:38" x14ac:dyDescent="0.35">
      <c r="A96" t="s">
        <v>167</v>
      </c>
      <c r="B96" t="s">
        <v>168</v>
      </c>
      <c r="C96">
        <v>0.99858939647674561</v>
      </c>
      <c r="D96">
        <v>6.2961451476439834E-5</v>
      </c>
      <c r="E96">
        <v>4.7796878789085888E-5</v>
      </c>
      <c r="F96">
        <v>1.8781407561618831E-5</v>
      </c>
      <c r="G96">
        <v>3.4579483326524503E-5</v>
      </c>
      <c r="H96">
        <v>6.8559194914996624E-5</v>
      </c>
      <c r="I96">
        <v>3.7905392673565068E-5</v>
      </c>
      <c r="J96">
        <v>5.2184801461407908E-5</v>
      </c>
      <c r="K96">
        <v>4.8789963329909369E-5</v>
      </c>
      <c r="L96">
        <v>5.9826677897945046E-4</v>
      </c>
      <c r="M96">
        <v>2.4355129426112399E-5</v>
      </c>
      <c r="N96">
        <v>2.3326896553044211E-5</v>
      </c>
      <c r="O96">
        <v>5.0947655836353078E-5</v>
      </c>
      <c r="P96">
        <v>2.8191219826112501E-5</v>
      </c>
      <c r="Q96">
        <v>2.5017106963787231E-5</v>
      </c>
      <c r="R96">
        <v>1.019036335492274E-5</v>
      </c>
      <c r="S96">
        <v>1.501405677117873E-5</v>
      </c>
      <c r="T96">
        <v>1.2363620044197891E-5</v>
      </c>
      <c r="U96">
        <v>2.0339970433269631E-5</v>
      </c>
      <c r="V96">
        <v>4.4360378524288542E-5</v>
      </c>
      <c r="W96">
        <v>2.7089474315289411E-5</v>
      </c>
      <c r="X96">
        <v>5.1102404540870339E-5</v>
      </c>
      <c r="Y96">
        <v>1.118870386562776E-5</v>
      </c>
      <c r="Z96">
        <v>8.5294566815719008E-5</v>
      </c>
      <c r="AA96">
        <v>1.1983756849076601E-5</v>
      </c>
      <c r="AB96">
        <f>SUM((Table1[[#This Row],[topic_0]]*0.25),Table1[[#This Row],[topic_12]],Table1[[#This Row],[topic_15]],(Table1[[#This Row],[topic_20]]*0.25),Table1[[#This Row],[topic_21]])</f>
        <v>0.24976636191149737</v>
      </c>
      <c r="AC96" t="b">
        <f>IF(Table1[[#This Row],[Enviroscore]]&gt;=0.1,TRUE,FALSE)</f>
        <v>1</v>
      </c>
      <c r="AD96" t="str">
        <f>IF(Table1[[#This Row],[Enviroscore]]&lt;0.1,"LOW",(IF(AND(Table1[[#This Row],[Enviroscore]]&gt;=0.1,Table1[[#This Row],[Enviroscore]]&lt;=0.15),"MEDIUM",(IF(Table1[[#This Row],[Enviroscore]]&gt;0.15,"HIGH",FALSE)))))</f>
        <v>HIGH</v>
      </c>
      <c r="AE96" t="b">
        <f>IF(AND(Table1[[#This Row],[Enviroscore]]&gt;0.05,Table1[[#This Row],[Enviroscore]]&lt;=0.15),TRUE,FALSE)</f>
        <v>0</v>
      </c>
      <c r="AF96" t="b">
        <f>IF(Table1[[#This Row],[Enviroscore]]&gt;0.15,TRUE,FALSE)</f>
        <v>1</v>
      </c>
      <c r="AG96" t="s">
        <v>264</v>
      </c>
      <c r="AH96" t="s">
        <v>235</v>
      </c>
      <c r="AI96" t="s">
        <v>257</v>
      </c>
      <c r="AJ96" t="s">
        <v>320</v>
      </c>
      <c r="AK96" t="s">
        <v>342</v>
      </c>
      <c r="AL96" t="s">
        <v>335</v>
      </c>
    </row>
    <row r="97" spans="1:38" x14ac:dyDescent="0.35">
      <c r="A97" t="s">
        <v>169</v>
      </c>
      <c r="B97" t="s">
        <v>170</v>
      </c>
      <c r="C97">
        <v>0.9902113676071167</v>
      </c>
      <c r="D97">
        <v>7.8997007221914828E-5</v>
      </c>
      <c r="E97">
        <v>5.9971371229039512E-5</v>
      </c>
      <c r="F97">
        <v>2.3565276933368299E-5</v>
      </c>
      <c r="G97">
        <v>4.3387331970734522E-5</v>
      </c>
      <c r="H97">
        <v>8.6021565948612988E-5</v>
      </c>
      <c r="I97">
        <v>4.7560395614709712E-5</v>
      </c>
      <c r="J97">
        <v>6.5477172029204667E-5</v>
      </c>
      <c r="K97">
        <v>6.121737533248961E-5</v>
      </c>
      <c r="L97">
        <v>1.338822185061872E-4</v>
      </c>
      <c r="M97">
        <v>3.0558701837435358E-5</v>
      </c>
      <c r="N97">
        <v>2.926856177509762E-5</v>
      </c>
      <c r="O97">
        <v>6.3924744608812034E-5</v>
      </c>
      <c r="P97">
        <v>3.5371893318369978E-5</v>
      </c>
      <c r="Q97">
        <v>8.6669391021132469E-3</v>
      </c>
      <c r="R97">
        <v>1.2785982107743619E-5</v>
      </c>
      <c r="S97">
        <v>1.8838334653992209E-5</v>
      </c>
      <c r="T97">
        <v>1.551279638078995E-5</v>
      </c>
      <c r="U97">
        <v>2.5520828785374761E-5</v>
      </c>
      <c r="V97">
        <v>5.5659544159425423E-5</v>
      </c>
      <c r="W97">
        <v>3.398951594135724E-5</v>
      </c>
      <c r="X97">
        <v>6.4118772570509464E-5</v>
      </c>
      <c r="Y97">
        <v>1.403861369908554E-5</v>
      </c>
      <c r="Z97">
        <v>1.070176222128794E-4</v>
      </c>
      <c r="AA97">
        <v>1.5036177501315249E-5</v>
      </c>
      <c r="AB97">
        <f>SUM((Table1[[#This Row],[topic_0]]*0.25),Table1[[#This Row],[topic_12]],Table1[[#This Row],[topic_15]],(Table1[[#This Row],[topic_20]]*0.25),Table1[[#This Row],[topic_21]])</f>
        <v>0.24770216878005158</v>
      </c>
      <c r="AC97" t="b">
        <f>IF(Table1[[#This Row],[Enviroscore]]&gt;=0.1,TRUE,FALSE)</f>
        <v>1</v>
      </c>
      <c r="AD97" t="str">
        <f>IF(Table1[[#This Row],[Enviroscore]]&lt;0.1,"LOW",(IF(AND(Table1[[#This Row],[Enviroscore]]&gt;=0.1,Table1[[#This Row],[Enviroscore]]&lt;=0.15),"MEDIUM",(IF(Table1[[#This Row],[Enviroscore]]&gt;0.15,"HIGH",FALSE)))))</f>
        <v>HIGH</v>
      </c>
      <c r="AE97" t="b">
        <f>IF(AND(Table1[[#This Row],[Enviroscore]]&gt;0.05,Table1[[#This Row],[Enviroscore]]&lt;=0.15),TRUE,FALSE)</f>
        <v>0</v>
      </c>
      <c r="AF97" t="b">
        <f>IF(Table1[[#This Row],[Enviroscore]]&gt;0.15,TRUE,FALSE)</f>
        <v>1</v>
      </c>
      <c r="AG97" t="s">
        <v>265</v>
      </c>
      <c r="AH97" t="s">
        <v>261</v>
      </c>
      <c r="AI97" t="s">
        <v>234</v>
      </c>
      <c r="AJ97" t="s">
        <v>323</v>
      </c>
      <c r="AK97" t="s">
        <v>343</v>
      </c>
      <c r="AL97" t="s">
        <v>332</v>
      </c>
    </row>
    <row r="98" spans="1:38" x14ac:dyDescent="0.35">
      <c r="A98" t="s">
        <v>169</v>
      </c>
      <c r="B98" t="s">
        <v>171</v>
      </c>
      <c r="C98">
        <v>0.50220346450805664</v>
      </c>
      <c r="D98">
        <v>1.033893277053721E-4</v>
      </c>
      <c r="E98">
        <v>7.848838868085295E-5</v>
      </c>
      <c r="F98">
        <v>3.0841372790746391E-5</v>
      </c>
      <c r="G98">
        <v>3.789939358830452E-2</v>
      </c>
      <c r="H98">
        <v>3.3514857292175293E-2</v>
      </c>
      <c r="I98">
        <v>6.2245308072306216E-5</v>
      </c>
      <c r="J98">
        <v>0.1148085594177246</v>
      </c>
      <c r="K98">
        <v>8.0119149060919881E-5</v>
      </c>
      <c r="L98">
        <v>0.11724550276994709</v>
      </c>
      <c r="M98">
        <v>3.9994109101826332E-5</v>
      </c>
      <c r="N98">
        <v>3.830562491202727E-5</v>
      </c>
      <c r="O98">
        <v>2.8257813304662701E-2</v>
      </c>
      <c r="P98">
        <v>4.6293440391309559E-5</v>
      </c>
      <c r="Q98">
        <v>4.1081158997258171E-5</v>
      </c>
      <c r="R98">
        <v>1.673382575972937E-5</v>
      </c>
      <c r="S98">
        <v>2.4654922526678998E-5</v>
      </c>
      <c r="T98">
        <v>2.0302581106079739E-5</v>
      </c>
      <c r="U98">
        <v>3.3400727261323482E-5</v>
      </c>
      <c r="V98">
        <v>6.1866790056228638E-2</v>
      </c>
      <c r="W98">
        <v>4.448423715075478E-5</v>
      </c>
      <c r="X98">
        <v>8.3916354924440384E-5</v>
      </c>
      <c r="Y98">
        <v>1.8373224520473741E-5</v>
      </c>
      <c r="Z98">
        <v>0.1034213304519653</v>
      </c>
      <c r="AA98">
        <v>1.9678798707900569E-5</v>
      </c>
      <c r="AB98">
        <f>SUM((Table1[[#This Row],[topic_0]]*0.25),Table1[[#This Row],[topic_12]],Table1[[#This Row],[topic_15]],(Table1[[#This Row],[topic_20]]*0.25),Table1[[#This Row],[topic_21]])</f>
        <v>0.15392045067164872</v>
      </c>
      <c r="AC98" t="b">
        <f>IF(Table1[[#This Row],[Enviroscore]]&gt;=0.1,TRUE,FALSE)</f>
        <v>1</v>
      </c>
      <c r="AD98" t="str">
        <f>IF(Table1[[#This Row],[Enviroscore]]&lt;0.1,"LOW",(IF(AND(Table1[[#This Row],[Enviroscore]]&gt;=0.1,Table1[[#This Row],[Enviroscore]]&lt;=0.15),"MEDIUM",(IF(Table1[[#This Row],[Enviroscore]]&gt;0.15,"HIGH",FALSE)))))</f>
        <v>HIGH</v>
      </c>
      <c r="AE98" t="b">
        <f>IF(AND(Table1[[#This Row],[Enviroscore]]&gt;0.05,Table1[[#This Row],[Enviroscore]]&lt;=0.15),TRUE,FALSE)</f>
        <v>0</v>
      </c>
      <c r="AF98" t="b">
        <f>IF(Table1[[#This Row],[Enviroscore]]&gt;0.15,TRUE,FALSE)</f>
        <v>1</v>
      </c>
      <c r="AG98" t="s">
        <v>267</v>
      </c>
      <c r="AH98" t="s">
        <v>235</v>
      </c>
      <c r="AI98" t="s">
        <v>235</v>
      </c>
      <c r="AJ98" t="s">
        <v>318</v>
      </c>
      <c r="AK98" t="s">
        <v>318</v>
      </c>
      <c r="AL98" t="s">
        <v>332</v>
      </c>
    </row>
    <row r="99" spans="1:38" x14ac:dyDescent="0.35">
      <c r="A99" t="s">
        <v>169</v>
      </c>
      <c r="B99" t="s">
        <v>172</v>
      </c>
      <c r="C99">
        <v>7.3663733201101422E-4</v>
      </c>
      <c r="D99">
        <v>8.2384387496858835E-4</v>
      </c>
      <c r="E99">
        <v>6.2542420346289873E-4</v>
      </c>
      <c r="F99">
        <v>2.4575545103289192E-4</v>
      </c>
      <c r="G99">
        <v>4.5247393427416682E-4</v>
      </c>
      <c r="H99">
        <v>8.971579372882843E-4</v>
      </c>
      <c r="I99">
        <v>4.9599359044805169E-4</v>
      </c>
      <c r="J99">
        <v>6.8289588671177626E-4</v>
      </c>
      <c r="K99">
        <v>6.3841801602393389E-4</v>
      </c>
      <c r="L99">
        <v>1.396466279402375E-3</v>
      </c>
      <c r="M99">
        <v>3.1868784571997821E-4</v>
      </c>
      <c r="N99">
        <v>3.0523334862664342E-4</v>
      </c>
      <c r="O99">
        <v>6.6665426129475236E-4</v>
      </c>
      <c r="P99">
        <v>3.6888322210870678E-4</v>
      </c>
      <c r="Q99">
        <v>0.9875643253326416</v>
      </c>
      <c r="R99">
        <v>1.333413092652336E-4</v>
      </c>
      <c r="S99">
        <v>1.9645952852442861E-4</v>
      </c>
      <c r="T99">
        <v>1.6177845827769491E-4</v>
      </c>
      <c r="U99">
        <v>2.6614931994117802E-4</v>
      </c>
      <c r="V99">
        <v>5.8045727200806141E-4</v>
      </c>
      <c r="W99">
        <v>3.5446684341877699E-4</v>
      </c>
      <c r="X99">
        <v>6.6867534769698977E-4</v>
      </c>
      <c r="Y99">
        <v>1.4640463632531459E-4</v>
      </c>
      <c r="Z99">
        <v>1.116566476412117E-3</v>
      </c>
      <c r="AA99">
        <v>1.5680793148931121E-4</v>
      </c>
      <c r="AB99">
        <f>SUM((Table1[[#This Row],[topic_0]]*0.25),Table1[[#This Row],[topic_12]],Table1[[#This Row],[topic_15]],(Table1[[#This Row],[topic_20]]*0.25),Table1[[#This Row],[topic_21]])</f>
        <v>1.7414469621144235E-3</v>
      </c>
      <c r="AC99" t="b">
        <f>IF(Table1[[#This Row],[Enviroscore]]&gt;=0.1,TRUE,FALSE)</f>
        <v>0</v>
      </c>
      <c r="AD99" t="str">
        <f>IF(Table1[[#This Row],[Enviroscore]]&lt;0.1,"LOW",(IF(AND(Table1[[#This Row],[Enviroscore]]&gt;=0.1,Table1[[#This Row],[Enviroscore]]&lt;=0.15),"MEDIUM",(IF(Table1[[#This Row],[Enviroscore]]&gt;0.15,"HIGH",FALSE)))))</f>
        <v>LOW</v>
      </c>
      <c r="AE99" t="b">
        <f>IF(AND(Table1[[#This Row],[Enviroscore]]&gt;0.05,Table1[[#This Row],[Enviroscore]]&lt;=0.15),TRUE,FALSE)</f>
        <v>0</v>
      </c>
      <c r="AF99" t="b">
        <f>IF(Table1[[#This Row],[Enviroscore]]&gt;0.15,TRUE,FALSE)</f>
        <v>0</v>
      </c>
      <c r="AG99" t="s">
        <v>266</v>
      </c>
      <c r="AL99" t="s">
        <v>332</v>
      </c>
    </row>
    <row r="100" spans="1:38" x14ac:dyDescent="0.35">
      <c r="A100" t="s">
        <v>169</v>
      </c>
      <c r="B100" t="s">
        <v>173</v>
      </c>
      <c r="C100">
        <v>0.95744049549102783</v>
      </c>
      <c r="D100">
        <v>1.808271772461012E-4</v>
      </c>
      <c r="E100">
        <v>1.3727610348723829E-4</v>
      </c>
      <c r="F100">
        <v>5.3941537771606818E-5</v>
      </c>
      <c r="G100">
        <v>9.9314740509726107E-5</v>
      </c>
      <c r="H100">
        <v>1.969092263607308E-4</v>
      </c>
      <c r="I100">
        <v>1.088669887394644E-4</v>
      </c>
      <c r="J100">
        <v>1.4987835311330849E-4</v>
      </c>
      <c r="K100">
        <v>1.401282206643373E-4</v>
      </c>
      <c r="L100">
        <v>3.0648228130303318E-4</v>
      </c>
      <c r="M100">
        <v>3.9989933371543877E-2</v>
      </c>
      <c r="N100">
        <v>6.6996508394367993E-5</v>
      </c>
      <c r="O100">
        <v>1.4632543025072661E-4</v>
      </c>
      <c r="P100">
        <v>8.0967191024683416E-5</v>
      </c>
      <c r="Q100">
        <v>7.1850910899229348E-5</v>
      </c>
      <c r="R100">
        <v>2.926744855358265E-5</v>
      </c>
      <c r="S100">
        <v>4.3121439375681803E-5</v>
      </c>
      <c r="T100">
        <v>3.550919791450724E-5</v>
      </c>
      <c r="U100">
        <v>5.8417845139047131E-5</v>
      </c>
      <c r="V100">
        <v>1.2740615056827659E-4</v>
      </c>
      <c r="W100">
        <v>7.7802898886147887E-5</v>
      </c>
      <c r="X100">
        <v>1.4676964201498779E-4</v>
      </c>
      <c r="Y100">
        <v>3.2134754292201251E-5</v>
      </c>
      <c r="Z100">
        <v>2.4500756990164518E-4</v>
      </c>
      <c r="AA100">
        <v>3.4418204450048513E-5</v>
      </c>
      <c r="AB100">
        <f>SUM((Table1[[#This Row],[topic_0]]*0.25),Table1[[#This Row],[topic_12]],Table1[[#This Row],[topic_15]],(Table1[[#This Row],[topic_20]]*0.25),Table1[[#This Row],[topic_21]])</f>
        <v>0.23970193711829779</v>
      </c>
      <c r="AC100" t="b">
        <f>IF(Table1[[#This Row],[Enviroscore]]&gt;=0.1,TRUE,FALSE)</f>
        <v>1</v>
      </c>
      <c r="AD100" t="str">
        <f>IF(Table1[[#This Row],[Enviroscore]]&lt;0.1,"LOW",(IF(AND(Table1[[#This Row],[Enviroscore]]&gt;=0.1,Table1[[#This Row],[Enviroscore]]&lt;=0.15),"MEDIUM",(IF(Table1[[#This Row],[Enviroscore]]&gt;0.15,"HIGH",FALSE)))))</f>
        <v>HIGH</v>
      </c>
      <c r="AE100" t="b">
        <f>IF(AND(Table1[[#This Row],[Enviroscore]]&gt;0.05,Table1[[#This Row],[Enviroscore]]&lt;=0.15),TRUE,FALSE)</f>
        <v>0</v>
      </c>
      <c r="AF100" t="b">
        <f>IF(Table1[[#This Row],[Enviroscore]]&gt;0.15,TRUE,FALSE)</f>
        <v>1</v>
      </c>
      <c r="AG100" t="s">
        <v>268</v>
      </c>
      <c r="AH100" t="s">
        <v>235</v>
      </c>
      <c r="AI100" t="s">
        <v>235</v>
      </c>
      <c r="AJ100" t="s">
        <v>278</v>
      </c>
      <c r="AL100" t="s">
        <v>332</v>
      </c>
    </row>
    <row r="101" spans="1:38" x14ac:dyDescent="0.35">
      <c r="A101" t="s">
        <v>169</v>
      </c>
      <c r="B101" t="s">
        <v>174</v>
      </c>
      <c r="C101">
        <v>0.99318444728851318</v>
      </c>
      <c r="D101">
        <v>8.0096579040400684E-5</v>
      </c>
      <c r="E101">
        <v>6.0806065448559821E-5</v>
      </c>
      <c r="F101">
        <v>2.3893264369689859E-5</v>
      </c>
      <c r="G101">
        <v>4.3991210986860103E-5</v>
      </c>
      <c r="H101">
        <v>8.7219035776797682E-5</v>
      </c>
      <c r="I101">
        <v>4.8222351324511692E-5</v>
      </c>
      <c r="J101">
        <v>6.6388340201228857E-5</v>
      </c>
      <c r="K101">
        <v>6.2069411796983331E-5</v>
      </c>
      <c r="L101">
        <v>1.3575280900113279E-4</v>
      </c>
      <c r="M101">
        <v>3.0984025215730071E-5</v>
      </c>
      <c r="N101">
        <v>2.9675929908989929E-5</v>
      </c>
      <c r="O101">
        <v>6.4815001678653061E-5</v>
      </c>
      <c r="P101">
        <v>3.5864210076397278E-5</v>
      </c>
      <c r="Q101">
        <v>5.6782211177051067E-3</v>
      </c>
      <c r="R101">
        <v>1.296394111705013E-5</v>
      </c>
      <c r="S101">
        <v>1.910053106257692E-5</v>
      </c>
      <c r="T101">
        <v>1.572870860400144E-5</v>
      </c>
      <c r="U101">
        <v>2.5876033760141581E-5</v>
      </c>
      <c r="V101">
        <v>5.643422991852276E-5</v>
      </c>
      <c r="W101">
        <v>3.4462591429473832E-5</v>
      </c>
      <c r="X101">
        <v>6.5011190599761903E-5</v>
      </c>
      <c r="Y101">
        <v>1.423400681233034E-5</v>
      </c>
      <c r="Z101">
        <v>1.0851002298295501E-4</v>
      </c>
      <c r="AA101">
        <v>1.524545496067731E-5</v>
      </c>
      <c r="AB101">
        <f>SUM((Table1[[#This Row],[topic_0]]*0.25),Table1[[#This Row],[topic_12]],Table1[[#This Row],[topic_15]],(Table1[[#This Row],[topic_20]]*0.25),Table1[[#This Row],[topic_21]])</f>
        <v>0.24844751760338113</v>
      </c>
      <c r="AC101" t="b">
        <f>IF(Table1[[#This Row],[Enviroscore]]&gt;=0.1,TRUE,FALSE)</f>
        <v>1</v>
      </c>
      <c r="AD101" t="str">
        <f>IF(Table1[[#This Row],[Enviroscore]]&lt;0.1,"LOW",(IF(AND(Table1[[#This Row],[Enviroscore]]&gt;=0.1,Table1[[#This Row],[Enviroscore]]&lt;=0.15),"MEDIUM",(IF(Table1[[#This Row],[Enviroscore]]&gt;0.15,"HIGH",FALSE)))))</f>
        <v>HIGH</v>
      </c>
      <c r="AE101" t="b">
        <f>IF(AND(Table1[[#This Row],[Enviroscore]]&gt;0.05,Table1[[#This Row],[Enviroscore]]&lt;=0.15),TRUE,FALSE)</f>
        <v>0</v>
      </c>
      <c r="AF101" t="b">
        <f>IF(Table1[[#This Row],[Enviroscore]]&gt;0.15,TRUE,FALSE)</f>
        <v>1</v>
      </c>
      <c r="AG101" t="s">
        <v>269</v>
      </c>
      <c r="AH101" t="s">
        <v>261</v>
      </c>
      <c r="AI101" t="s">
        <v>234</v>
      </c>
      <c r="AJ101" t="s">
        <v>323</v>
      </c>
      <c r="AK101" t="s">
        <v>343</v>
      </c>
      <c r="AL101" t="s">
        <v>332</v>
      </c>
    </row>
    <row r="102" spans="1:38" x14ac:dyDescent="0.35">
      <c r="A102" t="s">
        <v>175</v>
      </c>
      <c r="B102" t="s">
        <v>176</v>
      </c>
      <c r="C102">
        <v>3.6276303231716163E-2</v>
      </c>
      <c r="D102">
        <v>0.1083217263221741</v>
      </c>
      <c r="E102">
        <v>5.8710076700663187E-5</v>
      </c>
      <c r="F102">
        <v>2.3069656890584159E-5</v>
      </c>
      <c r="G102">
        <v>4.2474817746551707E-5</v>
      </c>
      <c r="H102">
        <v>4.3134268373250961E-2</v>
      </c>
      <c r="I102">
        <v>4.8260702897096053E-5</v>
      </c>
      <c r="J102">
        <v>1.354542933404446E-2</v>
      </c>
      <c r="K102">
        <v>3.0227519571781158E-2</v>
      </c>
      <c r="L102">
        <v>0.70004171133041382</v>
      </c>
      <c r="M102">
        <v>2.99159946735017E-5</v>
      </c>
      <c r="N102">
        <v>5.2711505442857742E-2</v>
      </c>
      <c r="O102">
        <v>6.2580271332990378E-5</v>
      </c>
      <c r="P102">
        <v>3.4627959394128993E-5</v>
      </c>
      <c r="Q102">
        <v>3.0729119316674769E-5</v>
      </c>
      <c r="R102">
        <v>1.2517069990281021E-5</v>
      </c>
      <c r="S102">
        <v>1.8442129658069462E-5</v>
      </c>
      <c r="T102">
        <v>1.518653425591765E-5</v>
      </c>
      <c r="U102">
        <v>5.049603059887886E-3</v>
      </c>
      <c r="V102">
        <v>5.0293328240513802E-4</v>
      </c>
      <c r="W102">
        <v>3.3274656743742532E-5</v>
      </c>
      <c r="X102">
        <v>6.2770333897788078E-5</v>
      </c>
      <c r="Y102">
        <v>1.374335624859668E-5</v>
      </c>
      <c r="Z102">
        <v>9.6879629418253899E-3</v>
      </c>
      <c r="AA102">
        <v>1.471993891755119E-5</v>
      </c>
      <c r="AB102">
        <f>SUM((Table1[[#This Row],[topic_0]]*0.25),Table1[[#This Row],[topic_12]],Table1[[#This Row],[topic_15]],(Table1[[#This Row],[topic_20]]*0.25),Table1[[#This Row],[topic_21]])</f>
        <v>9.2152621473360358E-3</v>
      </c>
      <c r="AC102" t="b">
        <f>IF(Table1[[#This Row],[Enviroscore]]&gt;=0.1,TRUE,FALSE)</f>
        <v>0</v>
      </c>
      <c r="AD102" t="str">
        <f>IF(Table1[[#This Row],[Enviroscore]]&lt;0.1,"LOW",(IF(AND(Table1[[#This Row],[Enviroscore]]&gt;=0.1,Table1[[#This Row],[Enviroscore]]&lt;=0.15),"MEDIUM",(IF(Table1[[#This Row],[Enviroscore]]&gt;0.15,"HIGH",FALSE)))))</f>
        <v>LOW</v>
      </c>
      <c r="AE102" t="b">
        <f>IF(AND(Table1[[#This Row],[Enviroscore]]&gt;0.05,Table1[[#This Row],[Enviroscore]]&lt;=0.15),TRUE,FALSE)</f>
        <v>0</v>
      </c>
      <c r="AF102" t="b">
        <f>IF(Table1[[#This Row],[Enviroscore]]&gt;0.15,TRUE,FALSE)</f>
        <v>0</v>
      </c>
      <c r="AL102" t="s">
        <v>335</v>
      </c>
    </row>
    <row r="103" spans="1:38" x14ac:dyDescent="0.35">
      <c r="A103" t="s">
        <v>175</v>
      </c>
      <c r="B103" t="s">
        <v>177</v>
      </c>
      <c r="C103">
        <v>6.3734056311659515E-5</v>
      </c>
      <c r="D103">
        <v>5.3918257355690002E-2</v>
      </c>
      <c r="E103">
        <v>5.4111678764456883E-5</v>
      </c>
      <c r="F103">
        <v>2.1262754671624862E-5</v>
      </c>
      <c r="G103">
        <v>3.914803164661862E-5</v>
      </c>
      <c r="H103">
        <v>6.4465873874723911E-3</v>
      </c>
      <c r="I103">
        <v>9.4386763870716095E-2</v>
      </c>
      <c r="J103">
        <v>5.9079484344692901E-5</v>
      </c>
      <c r="K103">
        <v>1.8230387941002849E-2</v>
      </c>
      <c r="L103">
        <v>0.68553978204727173</v>
      </c>
      <c r="M103">
        <v>2.7572863473324109E-5</v>
      </c>
      <c r="N103">
        <v>2.6408781195641499E-5</v>
      </c>
      <c r="O103">
        <v>1.0360360145568849E-2</v>
      </c>
      <c r="P103">
        <v>3.1915766157908372E-5</v>
      </c>
      <c r="Q103">
        <v>2.8322298021521419E-5</v>
      </c>
      <c r="R103">
        <v>1.15366865429678E-5</v>
      </c>
      <c r="S103">
        <v>1.6997673810692501E-5</v>
      </c>
      <c r="T103">
        <v>1.3997067981108561E-5</v>
      </c>
      <c r="U103">
        <v>8.5552960634231567E-2</v>
      </c>
      <c r="V103">
        <v>8.0793288361746818E-5</v>
      </c>
      <c r="W103">
        <v>3.0668459658045322E-5</v>
      </c>
      <c r="X103">
        <v>2.9215752147138119E-4</v>
      </c>
      <c r="Y103">
        <v>1.2666925613302739E-5</v>
      </c>
      <c r="Z103">
        <v>4.4741041958332062E-2</v>
      </c>
      <c r="AA103">
        <v>1.3567018868343441E-5</v>
      </c>
      <c r="AB103">
        <f>SUM((Table1[[#This Row],[topic_0]]*0.25),Table1[[#This Row],[topic_12]],Table1[[#This Row],[topic_15]],(Table1[[#This Row],[topic_20]]*0.25),Table1[[#This Row],[topic_21]])</f>
        <v>1.0687654982575625E-2</v>
      </c>
      <c r="AC103" t="b">
        <f>IF(Table1[[#This Row],[Enviroscore]]&gt;=0.1,TRUE,FALSE)</f>
        <v>0</v>
      </c>
      <c r="AD103" t="str">
        <f>IF(Table1[[#This Row],[Enviroscore]]&lt;0.1,"LOW",(IF(AND(Table1[[#This Row],[Enviroscore]]&gt;=0.1,Table1[[#This Row],[Enviroscore]]&lt;=0.15),"MEDIUM",(IF(Table1[[#This Row],[Enviroscore]]&gt;0.15,"HIGH",FALSE)))))</f>
        <v>LOW</v>
      </c>
      <c r="AE103" t="b">
        <f>IF(AND(Table1[[#This Row],[Enviroscore]]&gt;0.05,Table1[[#This Row],[Enviroscore]]&lt;=0.15),TRUE,FALSE)</f>
        <v>0</v>
      </c>
      <c r="AF103" t="b">
        <f>IF(Table1[[#This Row],[Enviroscore]]&gt;0.15,TRUE,FALSE)</f>
        <v>0</v>
      </c>
      <c r="AL103" t="s">
        <v>335</v>
      </c>
    </row>
    <row r="104" spans="1:38" x14ac:dyDescent="0.35">
      <c r="A104" t="s">
        <v>175</v>
      </c>
      <c r="B104" t="s">
        <v>178</v>
      </c>
      <c r="C104">
        <v>2.0701305766124281E-4</v>
      </c>
      <c r="D104">
        <v>0.15106640756130221</v>
      </c>
      <c r="E104">
        <v>1.757598220137879E-4</v>
      </c>
      <c r="F104">
        <v>6.9063440605532378E-5</v>
      </c>
      <c r="G104">
        <v>1.2715651246253401E-4</v>
      </c>
      <c r="H104">
        <v>9.3540139496326447E-2</v>
      </c>
      <c r="I104">
        <v>1.3938662596046919E-4</v>
      </c>
      <c r="J104">
        <v>1.918952621053904E-4</v>
      </c>
      <c r="K104">
        <v>1.7941163969226179E-4</v>
      </c>
      <c r="L104">
        <v>3.9279446355067188E-4</v>
      </c>
      <c r="M104">
        <v>8.9559267507866025E-5</v>
      </c>
      <c r="N104">
        <v>8.5778221546206623E-5</v>
      </c>
      <c r="O104">
        <v>1.8734595505520699E-4</v>
      </c>
      <c r="P104">
        <v>1.167803537100554E-2</v>
      </c>
      <c r="Q104">
        <v>9.1993504611309618E-5</v>
      </c>
      <c r="R104">
        <v>3.7472247640835121E-5</v>
      </c>
      <c r="S104">
        <v>5.5210050049936399E-5</v>
      </c>
      <c r="T104">
        <v>4.5463799324352287E-5</v>
      </c>
      <c r="U104">
        <v>0.74079066514968872</v>
      </c>
      <c r="V104">
        <v>1.6312302614096549E-4</v>
      </c>
      <c r="W104">
        <v>9.9614058854058385E-5</v>
      </c>
      <c r="X104">
        <v>1.879146875580773E-4</v>
      </c>
      <c r="Y104">
        <v>4.1143372072838247E-5</v>
      </c>
      <c r="Z104">
        <v>3.136343730147928E-4</v>
      </c>
      <c r="AA104">
        <v>4.4066957343602553E-5</v>
      </c>
      <c r="AB104">
        <f>SUM((Table1[[#This Row],[topic_0]]*0.25),Table1[[#This Row],[topic_12]],Table1[[#This Row],[topic_15]],(Table1[[#This Row],[topic_20]]*0.25),Table1[[#This Row],[topic_21]])</f>
        <v>4.893896693829447E-4</v>
      </c>
      <c r="AC104" t="b">
        <f>IF(Table1[[#This Row],[Enviroscore]]&gt;=0.1,TRUE,FALSE)</f>
        <v>0</v>
      </c>
      <c r="AD104" t="str">
        <f>IF(Table1[[#This Row],[Enviroscore]]&lt;0.1,"LOW",(IF(AND(Table1[[#This Row],[Enviroscore]]&gt;=0.1,Table1[[#This Row],[Enviroscore]]&lt;=0.15),"MEDIUM",(IF(Table1[[#This Row],[Enviroscore]]&gt;0.15,"HIGH",FALSE)))))</f>
        <v>LOW</v>
      </c>
      <c r="AE104" t="b">
        <f>IF(AND(Table1[[#This Row],[Enviroscore]]&gt;0.05,Table1[[#This Row],[Enviroscore]]&lt;=0.15),TRUE,FALSE)</f>
        <v>0</v>
      </c>
      <c r="AF104" t="b">
        <f>IF(Table1[[#This Row],[Enviroscore]]&gt;0.15,TRUE,FALSE)</f>
        <v>0</v>
      </c>
      <c r="AL104" t="s">
        <v>335</v>
      </c>
    </row>
    <row r="105" spans="1:38" x14ac:dyDescent="0.35">
      <c r="A105" t="s">
        <v>175</v>
      </c>
      <c r="B105" t="s">
        <v>179</v>
      </c>
      <c r="C105">
        <v>6.6713732667267323E-4</v>
      </c>
      <c r="D105">
        <v>7.4612215394154191E-4</v>
      </c>
      <c r="E105">
        <v>5.6641671108081937E-4</v>
      </c>
      <c r="F105">
        <v>2.2256889496929941E-4</v>
      </c>
      <c r="G105">
        <v>4.3965939432382577E-2</v>
      </c>
      <c r="H105">
        <v>8.1244460307061672E-4</v>
      </c>
      <c r="I105">
        <v>4.4919754145666962E-4</v>
      </c>
      <c r="J105">
        <v>6.1841524438932538E-4</v>
      </c>
      <c r="K105">
        <v>5.7818536879494786E-4</v>
      </c>
      <c r="L105">
        <v>0.13382552564144129</v>
      </c>
      <c r="M105">
        <v>2.8862024191766977E-4</v>
      </c>
      <c r="N105">
        <v>1.702896878123283E-2</v>
      </c>
      <c r="O105">
        <v>6.0375401517376304E-4</v>
      </c>
      <c r="P105">
        <v>0.46075615286827087</v>
      </c>
      <c r="Q105">
        <v>2.964650047942996E-4</v>
      </c>
      <c r="R105">
        <v>1.207608074764721E-4</v>
      </c>
      <c r="S105">
        <v>1.7792395374272019E-4</v>
      </c>
      <c r="T105">
        <v>1.4651496894657609E-4</v>
      </c>
      <c r="U105">
        <v>2.4103865143843001E-4</v>
      </c>
      <c r="V105">
        <v>5.2569236140698195E-4</v>
      </c>
      <c r="W105">
        <v>0.2390139102935791</v>
      </c>
      <c r="X105">
        <v>6.0558778932318091E-4</v>
      </c>
      <c r="Y105">
        <v>1.325916382484138E-4</v>
      </c>
      <c r="Z105">
        <v>9.7468085587024689E-2</v>
      </c>
      <c r="AA105">
        <v>1.42013406730257E-4</v>
      </c>
      <c r="AB105">
        <f>SUM((Table1[[#This Row],[topic_0]]*0.25),Table1[[#This Row],[topic_12]],Table1[[#This Row],[topic_15]],(Table1[[#This Row],[topic_20]]*0.25),Table1[[#This Row],[topic_21]])</f>
        <v>6.125036451703636E-2</v>
      </c>
      <c r="AC105" t="b">
        <f>IF(Table1[[#This Row],[Enviroscore]]&gt;=0.1,TRUE,FALSE)</f>
        <v>0</v>
      </c>
      <c r="AD105" t="str">
        <f>IF(Table1[[#This Row],[Enviroscore]]&lt;0.1,"LOW",(IF(AND(Table1[[#This Row],[Enviroscore]]&gt;=0.1,Table1[[#This Row],[Enviroscore]]&lt;=0.15),"MEDIUM",(IF(Table1[[#This Row],[Enviroscore]]&gt;0.15,"HIGH",FALSE)))))</f>
        <v>LOW</v>
      </c>
      <c r="AE105" t="b">
        <f>IF(AND(Table1[[#This Row],[Enviroscore]]&gt;0.05,Table1[[#This Row],[Enviroscore]]&lt;=0.15),TRUE,FALSE)</f>
        <v>1</v>
      </c>
      <c r="AF105" t="b">
        <f>IF(Table1[[#This Row],[Enviroscore]]&gt;0.15,TRUE,FALSE)</f>
        <v>0</v>
      </c>
      <c r="AL105" t="s">
        <v>335</v>
      </c>
    </row>
    <row r="106" spans="1:38" x14ac:dyDescent="0.35">
      <c r="A106" t="s">
        <v>175</v>
      </c>
      <c r="B106" t="s">
        <v>180</v>
      </c>
      <c r="C106">
        <v>5.3598219528794289E-3</v>
      </c>
      <c r="D106">
        <v>4.4068042188882828E-2</v>
      </c>
      <c r="E106">
        <v>1.9654460629681129E-5</v>
      </c>
      <c r="F106">
        <v>7.7230533861438744E-6</v>
      </c>
      <c r="G106">
        <v>1.421934030076955E-5</v>
      </c>
      <c r="H106">
        <v>3.6830973112955689E-4</v>
      </c>
      <c r="I106">
        <v>9.2986270785331726E-2</v>
      </c>
      <c r="J106">
        <v>5.9678545221686363E-3</v>
      </c>
      <c r="K106">
        <v>2.006279828492552E-5</v>
      </c>
      <c r="L106">
        <v>0.67459273338317871</v>
      </c>
      <c r="M106">
        <v>1.001501004793681E-5</v>
      </c>
      <c r="N106">
        <v>9.5921923275454901E-6</v>
      </c>
      <c r="O106">
        <v>2.095007948810235E-5</v>
      </c>
      <c r="P106">
        <v>0.1211883798241615</v>
      </c>
      <c r="Q106">
        <v>1.0287219993188049E-5</v>
      </c>
      <c r="R106">
        <v>4.1903526835085358E-6</v>
      </c>
      <c r="S106">
        <v>2.1962712344247851E-4</v>
      </c>
      <c r="T106">
        <v>5.0840121730288956E-6</v>
      </c>
      <c r="U106">
        <v>2.0842407830059528E-3</v>
      </c>
      <c r="V106">
        <v>1.824131686589681E-5</v>
      </c>
      <c r="W106">
        <v>1.113939197239233E-5</v>
      </c>
      <c r="X106">
        <v>1.0906717507168651E-3</v>
      </c>
      <c r="Y106">
        <v>4.6008781282580458E-6</v>
      </c>
      <c r="Z106">
        <v>5.1913369446992867E-2</v>
      </c>
      <c r="AA106">
        <v>4.9278096412308514E-6</v>
      </c>
      <c r="AB106">
        <f>SUM((Table1[[#This Row],[topic_0]]*0.25),Table1[[#This Row],[topic_12]],Table1[[#This Row],[topic_15]],(Table1[[#This Row],[topic_20]]*0.25),Table1[[#This Row],[topic_21]])</f>
        <v>2.4585525191014312E-3</v>
      </c>
      <c r="AC106" t="b">
        <f>IF(Table1[[#This Row],[Enviroscore]]&gt;=0.1,TRUE,FALSE)</f>
        <v>0</v>
      </c>
      <c r="AD106" t="str">
        <f>IF(Table1[[#This Row],[Enviroscore]]&lt;0.1,"LOW",(IF(AND(Table1[[#This Row],[Enviroscore]]&gt;=0.1,Table1[[#This Row],[Enviroscore]]&lt;=0.15),"MEDIUM",(IF(Table1[[#This Row],[Enviroscore]]&gt;0.15,"HIGH",FALSE)))))</f>
        <v>LOW</v>
      </c>
      <c r="AE106" t="b">
        <f>IF(AND(Table1[[#This Row],[Enviroscore]]&gt;0.05,Table1[[#This Row],[Enviroscore]]&lt;=0.15),TRUE,FALSE)</f>
        <v>0</v>
      </c>
      <c r="AF106" t="b">
        <f>IF(Table1[[#This Row],[Enviroscore]]&gt;0.15,TRUE,FALSE)</f>
        <v>0</v>
      </c>
      <c r="AL106" t="s">
        <v>335</v>
      </c>
    </row>
    <row r="107" spans="1:38" x14ac:dyDescent="0.35">
      <c r="A107" t="s">
        <v>175</v>
      </c>
      <c r="B107" t="s">
        <v>181</v>
      </c>
      <c r="C107">
        <v>2.169946383219212E-4</v>
      </c>
      <c r="D107">
        <v>0.20968279242515561</v>
      </c>
      <c r="E107">
        <v>1.8423468281980601E-4</v>
      </c>
      <c r="F107">
        <v>7.2393449954688549E-5</v>
      </c>
      <c r="G107">
        <v>1.3328758359421039E-4</v>
      </c>
      <c r="H107">
        <v>2.6426918338984251E-4</v>
      </c>
      <c r="I107">
        <v>4.655204713344574E-2</v>
      </c>
      <c r="J107">
        <v>2.0114808285143229E-4</v>
      </c>
      <c r="K107">
        <v>1.8806263688020411E-4</v>
      </c>
      <c r="L107">
        <v>1.7915502190589901E-2</v>
      </c>
      <c r="M107">
        <v>9.3877519248053432E-5</v>
      </c>
      <c r="N107">
        <v>8.991416689241305E-5</v>
      </c>
      <c r="O107">
        <v>1.9637895456980911E-4</v>
      </c>
      <c r="P107">
        <v>1.086638367269188E-4</v>
      </c>
      <c r="Q107">
        <v>9.6429132099729031E-5</v>
      </c>
      <c r="R107">
        <v>3.9279035263461992E-5</v>
      </c>
      <c r="S107">
        <v>5.7872097386280068E-5</v>
      </c>
      <c r="T107">
        <v>4.7655918024247512E-5</v>
      </c>
      <c r="U107">
        <v>7.8400982602033764E-5</v>
      </c>
      <c r="V107">
        <v>1.7098830721806729E-4</v>
      </c>
      <c r="W107">
        <v>1.044171222019941E-4</v>
      </c>
      <c r="X107">
        <v>0.52816903591156006</v>
      </c>
      <c r="Y107">
        <v>4.3127169192302972E-5</v>
      </c>
      <c r="Z107">
        <v>0.19524699449539179</v>
      </c>
      <c r="AA107">
        <v>4.6191722503863282E-5</v>
      </c>
      <c r="AB107">
        <f>SUM((Table1[[#This Row],[topic_0]]*0.25),Table1[[#This Row],[topic_12]],Table1[[#This Row],[topic_15]],(Table1[[#This Row],[topic_20]]*0.25),Table1[[#This Row],[topic_21]])</f>
        <v>0.52848504684152431</v>
      </c>
      <c r="AC107" t="b">
        <f>IF(Table1[[#This Row],[Enviroscore]]&gt;=0.1,TRUE,FALSE)</f>
        <v>1</v>
      </c>
      <c r="AD107" t="str">
        <f>IF(Table1[[#This Row],[Enviroscore]]&lt;0.1,"LOW",(IF(AND(Table1[[#This Row],[Enviroscore]]&gt;=0.1,Table1[[#This Row],[Enviroscore]]&lt;=0.15),"MEDIUM",(IF(Table1[[#This Row],[Enviroscore]]&gt;0.15,"HIGH",FALSE)))))</f>
        <v>HIGH</v>
      </c>
      <c r="AE107" t="b">
        <f>IF(AND(Table1[[#This Row],[Enviroscore]]&gt;0.05,Table1[[#This Row],[Enviroscore]]&lt;=0.15),TRUE,FALSE)</f>
        <v>0</v>
      </c>
      <c r="AF107" t="b">
        <f>IF(Table1[[#This Row],[Enviroscore]]&gt;0.15,TRUE,FALSE)</f>
        <v>1</v>
      </c>
      <c r="AG107" t="s">
        <v>270</v>
      </c>
      <c r="AH107" t="s">
        <v>235</v>
      </c>
      <c r="AI107" t="s">
        <v>235</v>
      </c>
      <c r="AJ107" t="s">
        <v>318</v>
      </c>
      <c r="AK107" t="s">
        <v>318</v>
      </c>
      <c r="AL107" t="s">
        <v>335</v>
      </c>
    </row>
    <row r="108" spans="1:38" x14ac:dyDescent="0.35">
      <c r="A108" t="s">
        <v>175</v>
      </c>
      <c r="B108" t="s">
        <v>182</v>
      </c>
      <c r="C108">
        <v>1.5464696843991991E-5</v>
      </c>
      <c r="D108">
        <v>1.7295393263339068E-5</v>
      </c>
      <c r="E108">
        <v>1.3129909348208461E-5</v>
      </c>
      <c r="F108">
        <v>5.1592942327260971E-6</v>
      </c>
      <c r="G108">
        <v>9.4990618890733458E-6</v>
      </c>
      <c r="H108">
        <v>1.8833581634680741E-5</v>
      </c>
      <c r="I108">
        <v>1.0412696610728739E-5</v>
      </c>
      <c r="J108">
        <v>1.433526995242573E-5</v>
      </c>
      <c r="K108">
        <v>1.340271955996286E-5</v>
      </c>
      <c r="L108">
        <v>2.93707871605875E-5</v>
      </c>
      <c r="M108">
        <v>6.6904085542773828E-6</v>
      </c>
      <c r="N108">
        <v>6.4079504227265724E-6</v>
      </c>
      <c r="O108">
        <v>1.3995426343171861E-5</v>
      </c>
      <c r="P108">
        <v>0.99973976612091064</v>
      </c>
      <c r="Q108">
        <v>6.8722551986866156E-6</v>
      </c>
      <c r="R108">
        <v>2.7993155526928599E-6</v>
      </c>
      <c r="S108">
        <v>4.1243947634939096E-6</v>
      </c>
      <c r="T108">
        <v>3.396314014025847E-6</v>
      </c>
      <c r="U108">
        <v>5.587435225606896E-6</v>
      </c>
      <c r="V108">
        <v>1.218589841300854E-5</v>
      </c>
      <c r="W108">
        <v>7.4415388553461534E-6</v>
      </c>
      <c r="X108">
        <v>1.403792794008041E-5</v>
      </c>
      <c r="Y108">
        <v>3.0735620839550388E-6</v>
      </c>
      <c r="Z108">
        <v>2.3428901840816249E-5</v>
      </c>
      <c r="AA108">
        <v>3.291964731033659E-6</v>
      </c>
      <c r="AB108">
        <f>SUM((Table1[[#This Row],[topic_0]]*0.25),Table1[[#This Row],[topic_12]],Table1[[#This Row],[topic_15]],(Table1[[#This Row],[topic_20]]*0.25),Table1[[#This Row],[topic_21]])</f>
        <v>3.6559228760779667E-5</v>
      </c>
      <c r="AC108" t="b">
        <f>IF(Table1[[#This Row],[Enviroscore]]&gt;=0.1,TRUE,FALSE)</f>
        <v>0</v>
      </c>
      <c r="AD108" t="str">
        <f>IF(Table1[[#This Row],[Enviroscore]]&lt;0.1,"LOW",(IF(AND(Table1[[#This Row],[Enviroscore]]&gt;=0.1,Table1[[#This Row],[Enviroscore]]&lt;=0.15),"MEDIUM",(IF(Table1[[#This Row],[Enviroscore]]&gt;0.15,"HIGH",FALSE)))))</f>
        <v>LOW</v>
      </c>
      <c r="AE108" t="b">
        <f>IF(AND(Table1[[#This Row],[Enviroscore]]&gt;0.05,Table1[[#This Row],[Enviroscore]]&lt;=0.15),TRUE,FALSE)</f>
        <v>0</v>
      </c>
      <c r="AF108" t="b">
        <f>IF(Table1[[#This Row],[Enviroscore]]&gt;0.15,TRUE,FALSE)</f>
        <v>0</v>
      </c>
      <c r="AL108" t="s">
        <v>335</v>
      </c>
    </row>
    <row r="109" spans="1:38" x14ac:dyDescent="0.35">
      <c r="A109" t="s">
        <v>183</v>
      </c>
      <c r="B109" t="s">
        <v>184</v>
      </c>
      <c r="C109">
        <v>1.0066266440844631E-5</v>
      </c>
      <c r="D109">
        <v>1.8504746549297119E-4</v>
      </c>
      <c r="E109">
        <v>8.5464889707509428E-6</v>
      </c>
      <c r="F109">
        <v>3.3582741707505188E-6</v>
      </c>
      <c r="G109">
        <v>6.1831042330595656E-6</v>
      </c>
      <c r="H109">
        <v>1.053263404173777E-4</v>
      </c>
      <c r="I109">
        <v>6.7778050834021997E-6</v>
      </c>
      <c r="J109">
        <v>0.8988831639289856</v>
      </c>
      <c r="K109">
        <v>8.7240614448091947E-6</v>
      </c>
      <c r="L109">
        <v>2.242228219984099E-4</v>
      </c>
      <c r="M109">
        <v>7.0223822258412838E-3</v>
      </c>
      <c r="N109">
        <v>4.1710459299793001E-6</v>
      </c>
      <c r="O109">
        <v>6.6414698958396912E-2</v>
      </c>
      <c r="P109">
        <v>5.0408284550940152E-6</v>
      </c>
      <c r="Q109">
        <v>4.4732701098837424E-6</v>
      </c>
      <c r="R109">
        <v>1.8221230675408151E-6</v>
      </c>
      <c r="S109">
        <v>2.684640321604093E-6</v>
      </c>
      <c r="T109">
        <v>2.210719912909553E-6</v>
      </c>
      <c r="U109">
        <v>3.6369585814099992E-6</v>
      </c>
      <c r="V109">
        <v>7.9320107033709064E-6</v>
      </c>
      <c r="W109">
        <v>4.8438269004691392E-6</v>
      </c>
      <c r="X109">
        <v>9.1375377451186068E-6</v>
      </c>
      <c r="Y109">
        <v>2.0006348222523229E-6</v>
      </c>
      <c r="Z109">
        <v>2.7071395888924599E-2</v>
      </c>
      <c r="AA109">
        <v>2.142797029591748E-6</v>
      </c>
      <c r="AB109">
        <f>SUM((Table1[[#This Row],[topic_0]]*0.25),Table1[[#This Row],[topic_12]],Table1[[#This Row],[topic_15]],(Table1[[#This Row],[topic_20]]*0.25),Table1[[#This Row],[topic_21]])</f>
        <v>6.6429386142544899E-2</v>
      </c>
      <c r="AC109" t="b">
        <f>IF(Table1[[#This Row],[Enviroscore]]&gt;=0.1,TRUE,FALSE)</f>
        <v>0</v>
      </c>
      <c r="AD109" t="str">
        <f>IF(Table1[[#This Row],[Enviroscore]]&lt;0.1,"LOW",(IF(AND(Table1[[#This Row],[Enviroscore]]&gt;=0.1,Table1[[#This Row],[Enviroscore]]&lt;=0.15),"MEDIUM",(IF(Table1[[#This Row],[Enviroscore]]&gt;0.15,"HIGH",FALSE)))))</f>
        <v>LOW</v>
      </c>
      <c r="AE109" t="b">
        <f>IF(AND(Table1[[#This Row],[Enviroscore]]&gt;0.05,Table1[[#This Row],[Enviroscore]]&lt;=0.15),TRUE,FALSE)</f>
        <v>1</v>
      </c>
      <c r="AF109" t="b">
        <f>IF(Table1[[#This Row],[Enviroscore]]&gt;0.15,TRUE,FALSE)</f>
        <v>0</v>
      </c>
      <c r="AL109" t="s">
        <v>334</v>
      </c>
    </row>
    <row r="110" spans="1:38" x14ac:dyDescent="0.35">
      <c r="A110" t="s">
        <v>185</v>
      </c>
      <c r="B110" t="s">
        <v>186</v>
      </c>
      <c r="C110">
        <v>6.5004575299099088E-4</v>
      </c>
      <c r="D110">
        <v>1.2047039490425961E-4</v>
      </c>
      <c r="E110">
        <v>9.2948330566287041E-3</v>
      </c>
      <c r="F110">
        <v>1.06148927443428E-5</v>
      </c>
      <c r="G110">
        <v>1.954366416612174E-5</v>
      </c>
      <c r="H110">
        <v>9.7922056913375854E-2</v>
      </c>
      <c r="I110">
        <v>1.051830220967531E-2</v>
      </c>
      <c r="J110">
        <v>2.9493883630493659E-5</v>
      </c>
      <c r="K110">
        <v>8.8665643706917763E-3</v>
      </c>
      <c r="L110">
        <v>0.58163803815841675</v>
      </c>
      <c r="M110">
        <v>8.9201159775257111E-2</v>
      </c>
      <c r="N110">
        <v>1.3183916053094441E-5</v>
      </c>
      <c r="O110">
        <v>2.8794647732866E-5</v>
      </c>
      <c r="P110">
        <v>3.7780487909913059E-3</v>
      </c>
      <c r="Q110">
        <v>1.4139191080175809E-5</v>
      </c>
      <c r="R110">
        <v>5.7593983910919633E-6</v>
      </c>
      <c r="S110">
        <v>8.4856583271175623E-6</v>
      </c>
      <c r="T110">
        <v>6.9876818997727241E-6</v>
      </c>
      <c r="U110">
        <v>1.149576291936683E-5</v>
      </c>
      <c r="V110">
        <v>2.5071640266105529E-5</v>
      </c>
      <c r="W110">
        <v>5.4393410682678223E-2</v>
      </c>
      <c r="X110">
        <v>3.2013759482651949E-3</v>
      </c>
      <c r="Y110">
        <v>6.3236420828616247E-6</v>
      </c>
      <c r="Z110">
        <v>0.1402290612459183</v>
      </c>
      <c r="AA110">
        <v>6.7729906731983647E-6</v>
      </c>
      <c r="AB110">
        <f>SUM((Table1[[#This Row],[topic_0]]*0.25),Table1[[#This Row],[topic_12]],Table1[[#This Row],[topic_15]],(Table1[[#This Row],[topic_20]]*0.25),Table1[[#This Row],[topic_21]])</f>
        <v>1.6996794103306456E-2</v>
      </c>
      <c r="AC110" t="b">
        <f>IF(Table1[[#This Row],[Enviroscore]]&gt;=0.1,TRUE,FALSE)</f>
        <v>0</v>
      </c>
      <c r="AD110" t="str">
        <f>IF(Table1[[#This Row],[Enviroscore]]&lt;0.1,"LOW",(IF(AND(Table1[[#This Row],[Enviroscore]]&gt;=0.1,Table1[[#This Row],[Enviroscore]]&lt;=0.15),"MEDIUM",(IF(Table1[[#This Row],[Enviroscore]]&gt;0.15,"HIGH",FALSE)))))</f>
        <v>LOW</v>
      </c>
      <c r="AE110" t="b">
        <f>IF(AND(Table1[[#This Row],[Enviroscore]]&gt;0.05,Table1[[#This Row],[Enviroscore]]&lt;=0.15),TRUE,FALSE)</f>
        <v>0</v>
      </c>
      <c r="AF110" t="b">
        <f>IF(Table1[[#This Row],[Enviroscore]]&gt;0.15,TRUE,FALSE)</f>
        <v>0</v>
      </c>
      <c r="AL110" t="s">
        <v>332</v>
      </c>
    </row>
    <row r="111" spans="1:38" x14ac:dyDescent="0.35">
      <c r="A111" t="s">
        <v>185</v>
      </c>
      <c r="B111" t="s">
        <v>128</v>
      </c>
      <c r="C111">
        <v>1.5905027976259589E-3</v>
      </c>
      <c r="D111">
        <v>1.778751262463629E-3</v>
      </c>
      <c r="E111">
        <v>1.350365695543587E-3</v>
      </c>
      <c r="F111">
        <v>5.3061539074406028E-4</v>
      </c>
      <c r="G111">
        <v>9.7694527357816696E-4</v>
      </c>
      <c r="H111">
        <v>1.936858869157732E-3</v>
      </c>
      <c r="I111">
        <v>1.0709094349294901E-3</v>
      </c>
      <c r="J111">
        <v>1.4743295032531021E-3</v>
      </c>
      <c r="K111">
        <v>1.37842318508774E-3</v>
      </c>
      <c r="L111">
        <v>0.80921393632888794</v>
      </c>
      <c r="M111">
        <v>6.8808515788987279E-4</v>
      </c>
      <c r="N111">
        <v>6.5903528593480587E-4</v>
      </c>
      <c r="O111">
        <v>1.439379644580185E-3</v>
      </c>
      <c r="P111">
        <v>7.9646299127489328E-4</v>
      </c>
      <c r="Q111">
        <v>7.0678739575669169E-4</v>
      </c>
      <c r="R111">
        <v>2.8789983480237419E-4</v>
      </c>
      <c r="S111">
        <v>4.2417959775775671E-4</v>
      </c>
      <c r="T111">
        <v>3.4929905086755753E-4</v>
      </c>
      <c r="U111">
        <v>0.16682089865207669</v>
      </c>
      <c r="V111">
        <v>1.253277063369751E-3</v>
      </c>
      <c r="W111">
        <v>7.6533626997843385E-4</v>
      </c>
      <c r="X111">
        <v>1.443751738406718E-3</v>
      </c>
      <c r="Y111">
        <v>3.1610511359758681E-4</v>
      </c>
      <c r="Z111">
        <v>2.4092919193208222E-3</v>
      </c>
      <c r="AA111">
        <v>3.3856707159429789E-4</v>
      </c>
      <c r="AB111">
        <f>SUM((Table1[[#This Row],[topic_0]]*0.25),Table1[[#This Row],[topic_12]],Table1[[#This Row],[topic_15]],(Table1[[#This Row],[topic_20]]*0.25),Table1[[#This Row],[topic_21]])</f>
        <v>3.7599909846903756E-3</v>
      </c>
      <c r="AC111" t="b">
        <f>IF(Table1[[#This Row],[Enviroscore]]&gt;=0.1,TRUE,FALSE)</f>
        <v>0</v>
      </c>
      <c r="AD111" t="str">
        <f>IF(Table1[[#This Row],[Enviroscore]]&lt;0.1,"LOW",(IF(AND(Table1[[#This Row],[Enviroscore]]&gt;=0.1,Table1[[#This Row],[Enviroscore]]&lt;=0.15),"MEDIUM",(IF(Table1[[#This Row],[Enviroscore]]&gt;0.15,"HIGH",FALSE)))))</f>
        <v>LOW</v>
      </c>
      <c r="AE111" t="b">
        <f>IF(AND(Table1[[#This Row],[Enviroscore]]&gt;0.05,Table1[[#This Row],[Enviroscore]]&lt;=0.15),TRUE,FALSE)</f>
        <v>0</v>
      </c>
      <c r="AF111" t="b">
        <f>IF(Table1[[#This Row],[Enviroscore]]&gt;0.15,TRUE,FALSE)</f>
        <v>0</v>
      </c>
      <c r="AL111" t="s">
        <v>332</v>
      </c>
    </row>
    <row r="112" spans="1:38" x14ac:dyDescent="0.35">
      <c r="A112" t="s">
        <v>185</v>
      </c>
      <c r="B112" t="s">
        <v>187</v>
      </c>
      <c r="C112">
        <v>2.4693671730346978E-4</v>
      </c>
      <c r="D112">
        <v>2.7617326122708619E-4</v>
      </c>
      <c r="E112">
        <v>7.5912199914455414E-2</v>
      </c>
      <c r="F112">
        <v>8.2382153777871281E-5</v>
      </c>
      <c r="G112">
        <v>0.1474402844905853</v>
      </c>
      <c r="H112">
        <v>0.1523189842700958</v>
      </c>
      <c r="I112">
        <v>1.6626699652988461E-4</v>
      </c>
      <c r="J112">
        <v>2.289014810230583E-4</v>
      </c>
      <c r="K112">
        <v>2.1401070989668369E-4</v>
      </c>
      <c r="L112">
        <v>0.13787487149238589</v>
      </c>
      <c r="M112">
        <v>0.48341241478919977</v>
      </c>
      <c r="N112">
        <v>1.023203440126963E-4</v>
      </c>
      <c r="O112">
        <v>2.2347492631524801E-4</v>
      </c>
      <c r="P112">
        <v>1.2365705333650109E-4</v>
      </c>
      <c r="Q112">
        <v>1.097342246794142E-4</v>
      </c>
      <c r="R112">
        <v>4.4698677811538801E-5</v>
      </c>
      <c r="S112">
        <v>6.5857173467520624E-5</v>
      </c>
      <c r="T112">
        <v>5.4231382819125429E-5</v>
      </c>
      <c r="U112">
        <v>8.9218592620454729E-5</v>
      </c>
      <c r="V112">
        <v>1.945809053722769E-4</v>
      </c>
      <c r="W112">
        <v>1.1882439139299091E-4</v>
      </c>
      <c r="X112">
        <v>2.2415404964704069E-4</v>
      </c>
      <c r="Y112">
        <v>4.9077771109296009E-5</v>
      </c>
      <c r="Z112">
        <v>3.742072731256485E-4</v>
      </c>
      <c r="AA112">
        <v>5.2565163059625768E-5</v>
      </c>
      <c r="AB112">
        <f>SUM((Table1[[#This Row],[topic_0]]*0.25),Table1[[#This Row],[topic_12]],Table1[[#This Row],[topic_15]],(Table1[[#This Row],[topic_20]]*0.25),Table1[[#This Row],[topic_21]])</f>
        <v>5.8376793094794266E-4</v>
      </c>
      <c r="AC112" t="b">
        <f>IF(Table1[[#This Row],[Enviroscore]]&gt;=0.1,TRUE,FALSE)</f>
        <v>0</v>
      </c>
      <c r="AD112" t="str">
        <f>IF(Table1[[#This Row],[Enviroscore]]&lt;0.1,"LOW",(IF(AND(Table1[[#This Row],[Enviroscore]]&gt;=0.1,Table1[[#This Row],[Enviroscore]]&lt;=0.15),"MEDIUM",(IF(Table1[[#This Row],[Enviroscore]]&gt;0.15,"HIGH",FALSE)))))</f>
        <v>LOW</v>
      </c>
      <c r="AE112" t="b">
        <f>IF(AND(Table1[[#This Row],[Enviroscore]]&gt;0.05,Table1[[#This Row],[Enviroscore]]&lt;=0.15),TRUE,FALSE)</f>
        <v>0</v>
      </c>
      <c r="AF112" t="b">
        <f>IF(Table1[[#This Row],[Enviroscore]]&gt;0.15,TRUE,FALSE)</f>
        <v>0</v>
      </c>
      <c r="AL112" t="s">
        <v>332</v>
      </c>
    </row>
    <row r="113" spans="1:38" x14ac:dyDescent="0.35">
      <c r="A113" t="s">
        <v>185</v>
      </c>
      <c r="B113" t="s">
        <v>188</v>
      </c>
      <c r="C113">
        <v>1.2550340034067631E-4</v>
      </c>
      <c r="D113">
        <v>1.4036185166332871E-4</v>
      </c>
      <c r="E113">
        <v>1.065556280082092E-4</v>
      </c>
      <c r="F113">
        <v>4.1870171116897843E-5</v>
      </c>
      <c r="G113">
        <v>7.7089483966119587E-5</v>
      </c>
      <c r="H113">
        <v>1.5284608525689691E-4</v>
      </c>
      <c r="I113">
        <v>4.9624785780906677E-2</v>
      </c>
      <c r="J113">
        <v>1.163375054602511E-4</v>
      </c>
      <c r="K113">
        <v>1.087694690795615E-4</v>
      </c>
      <c r="L113">
        <v>2.3804605007171631E-4</v>
      </c>
      <c r="M113">
        <v>0.94833952188491821</v>
      </c>
      <c r="N113">
        <v>5.2003619202878333E-5</v>
      </c>
      <c r="O113">
        <v>1.1357953917467969E-4</v>
      </c>
      <c r="P113">
        <v>6.2847859226167202E-5</v>
      </c>
      <c r="Q113">
        <v>5.577167758019641E-5</v>
      </c>
      <c r="R113">
        <v>2.271780067530926E-5</v>
      </c>
      <c r="S113">
        <v>3.3471460483269773E-5</v>
      </c>
      <c r="T113">
        <v>2.7562733521335762E-5</v>
      </c>
      <c r="U113">
        <v>4.5344742829911411E-5</v>
      </c>
      <c r="V113">
        <v>9.8894422990269959E-5</v>
      </c>
      <c r="W113">
        <v>6.0391688748495653E-5</v>
      </c>
      <c r="X113">
        <v>1.139247324317694E-4</v>
      </c>
      <c r="Y113">
        <v>2.4943443349911831E-5</v>
      </c>
      <c r="Z113">
        <v>1.901492360047996E-4</v>
      </c>
      <c r="AA113">
        <v>2.671588845259976E-5</v>
      </c>
      <c r="AB113">
        <f>SUM((Table1[[#This Row],[topic_0]]*0.25),Table1[[#This Row],[topic_12]],Table1[[#This Row],[topic_15]],(Table1[[#This Row],[topic_20]]*0.25),Table1[[#This Row],[topic_21]])</f>
        <v>2.9669584455405135E-4</v>
      </c>
      <c r="AC113" t="b">
        <f>IF(Table1[[#This Row],[Enviroscore]]&gt;=0.1,TRUE,FALSE)</f>
        <v>0</v>
      </c>
      <c r="AD113" t="str">
        <f>IF(Table1[[#This Row],[Enviroscore]]&lt;0.1,"LOW",(IF(AND(Table1[[#This Row],[Enviroscore]]&gt;=0.1,Table1[[#This Row],[Enviroscore]]&lt;=0.15),"MEDIUM",(IF(Table1[[#This Row],[Enviroscore]]&gt;0.15,"HIGH",FALSE)))))</f>
        <v>LOW</v>
      </c>
      <c r="AE113" t="b">
        <f>IF(AND(Table1[[#This Row],[Enviroscore]]&gt;0.05,Table1[[#This Row],[Enviroscore]]&lt;=0.15),TRUE,FALSE)</f>
        <v>0</v>
      </c>
      <c r="AF113" t="b">
        <f>IF(Table1[[#This Row],[Enviroscore]]&gt;0.15,TRUE,FALSE)</f>
        <v>0</v>
      </c>
      <c r="AL113" t="s">
        <v>332</v>
      </c>
    </row>
    <row r="114" spans="1:38" x14ac:dyDescent="0.35">
      <c r="A114" t="s">
        <v>189</v>
      </c>
      <c r="B114" t="s">
        <v>190</v>
      </c>
      <c r="C114">
        <v>1.9189797967555929E-5</v>
      </c>
      <c r="D114">
        <v>9.8035938572138548E-4</v>
      </c>
      <c r="E114">
        <v>2.2487049922347069E-2</v>
      </c>
      <c r="F114">
        <v>6.4020459831226617E-6</v>
      </c>
      <c r="G114">
        <v>1.404547481797636E-3</v>
      </c>
      <c r="H114">
        <v>0.53991591930389404</v>
      </c>
      <c r="I114">
        <v>6.2427041120827198E-3</v>
      </c>
      <c r="J114">
        <v>7.7812024392187604E-3</v>
      </c>
      <c r="K114">
        <v>7.9497909173369408E-3</v>
      </c>
      <c r="L114">
        <v>5.237945169210434E-2</v>
      </c>
      <c r="M114">
        <v>2.22379295155406E-3</v>
      </c>
      <c r="N114">
        <v>7.9514738899888471E-6</v>
      </c>
      <c r="O114">
        <v>2.0997947081923481E-2</v>
      </c>
      <c r="P114">
        <v>9.6095827757380903E-6</v>
      </c>
      <c r="Q114">
        <v>8.5276178651838563E-6</v>
      </c>
      <c r="R114">
        <v>3.473604238024564E-6</v>
      </c>
      <c r="S114">
        <v>1.24708004295826E-3</v>
      </c>
      <c r="T114">
        <v>4.2144056351389736E-6</v>
      </c>
      <c r="U114">
        <v>6.9333159444795456E-6</v>
      </c>
      <c r="V114">
        <v>5.0432230345904827E-3</v>
      </c>
      <c r="W114">
        <v>3.3791880123317242E-3</v>
      </c>
      <c r="X114">
        <v>1.7419357391190719E-5</v>
      </c>
      <c r="Y114">
        <v>3.813910097960616E-6</v>
      </c>
      <c r="Z114">
        <v>0.32787612080574041</v>
      </c>
      <c r="AA114">
        <v>4.0849208744475618E-6</v>
      </c>
      <c r="AB114">
        <f>SUM((Table1[[#This Row],[topic_0]]*0.25),Table1[[#This Row],[topic_12]],Table1[[#This Row],[topic_15]],(Table1[[#This Row],[topic_20]]*0.25),Table1[[#This Row],[topic_21]])</f>
        <v>2.1868434496127517E-2</v>
      </c>
      <c r="AC114" t="b">
        <f>IF(Table1[[#This Row],[Enviroscore]]&gt;=0.1,TRUE,FALSE)</f>
        <v>0</v>
      </c>
      <c r="AD114" t="str">
        <f>IF(Table1[[#This Row],[Enviroscore]]&lt;0.1,"LOW",(IF(AND(Table1[[#This Row],[Enviroscore]]&gt;=0.1,Table1[[#This Row],[Enviroscore]]&lt;=0.15),"MEDIUM",(IF(Table1[[#This Row],[Enviroscore]]&gt;0.15,"HIGH",FALSE)))))</f>
        <v>LOW</v>
      </c>
      <c r="AE114" t="b">
        <f>IF(AND(Table1[[#This Row],[Enviroscore]]&gt;0.05,Table1[[#This Row],[Enviroscore]]&lt;=0.15),TRUE,FALSE)</f>
        <v>0</v>
      </c>
      <c r="AF114" t="b">
        <f>IF(Table1[[#This Row],[Enviroscore]]&gt;0.15,TRUE,FALSE)</f>
        <v>0</v>
      </c>
      <c r="AL114" t="s">
        <v>332</v>
      </c>
    </row>
    <row r="115" spans="1:38" x14ac:dyDescent="0.35">
      <c r="A115" t="s">
        <v>191</v>
      </c>
      <c r="B115" t="s">
        <v>192</v>
      </c>
      <c r="C115">
        <v>1.1620333680184559E-4</v>
      </c>
      <c r="D115">
        <v>3.8992664776742458E-3</v>
      </c>
      <c r="E115">
        <v>9.8659169452730566E-5</v>
      </c>
      <c r="F115">
        <v>3.8767335354350507E-5</v>
      </c>
      <c r="G115">
        <v>7.13766785338521E-5</v>
      </c>
      <c r="H115">
        <v>1.4151197683531791E-4</v>
      </c>
      <c r="I115">
        <v>7.8241799201350659E-5</v>
      </c>
      <c r="J115">
        <v>1.0771644156193359E-4</v>
      </c>
      <c r="K115">
        <v>1.0070922144223001E-4</v>
      </c>
      <c r="L115">
        <v>2.203752810601145E-4</v>
      </c>
      <c r="M115">
        <v>5.0272243242943659E-5</v>
      </c>
      <c r="N115">
        <v>0.99426543712615967</v>
      </c>
      <c r="O115">
        <v>1.0516266775084659E-4</v>
      </c>
      <c r="P115">
        <v>5.8190445997752249E-5</v>
      </c>
      <c r="Q115">
        <v>5.1638653530972078E-5</v>
      </c>
      <c r="R115">
        <v>2.103427141264547E-5</v>
      </c>
      <c r="S115">
        <v>3.0991021048976108E-5</v>
      </c>
      <c r="T115">
        <v>2.552016485424247E-5</v>
      </c>
      <c r="U115">
        <v>4.1984418203355738E-5</v>
      </c>
      <c r="V115">
        <v>9.1565751063171774E-5</v>
      </c>
      <c r="W115">
        <v>5.591629451373592E-5</v>
      </c>
      <c r="X115">
        <v>1.054822278092615E-4</v>
      </c>
      <c r="Y115">
        <v>2.3094980861060321E-5</v>
      </c>
      <c r="Z115">
        <v>1.761800522217527E-4</v>
      </c>
      <c r="AA115">
        <v>2.47360767389182E-5</v>
      </c>
      <c r="AB115">
        <f>SUM((Table1[[#This Row],[topic_0]]*0.25),Table1[[#This Row],[topic_12]],Table1[[#This Row],[topic_15]],(Table1[[#This Row],[topic_20]]*0.25),Table1[[#This Row],[topic_21]])</f>
        <v>2.7470907480164897E-4</v>
      </c>
      <c r="AC115" t="b">
        <f>IF(Table1[[#This Row],[Enviroscore]]&gt;=0.1,TRUE,FALSE)</f>
        <v>0</v>
      </c>
      <c r="AD115" t="str">
        <f>IF(Table1[[#This Row],[Enviroscore]]&lt;0.1,"LOW",(IF(AND(Table1[[#This Row],[Enviroscore]]&gt;=0.1,Table1[[#This Row],[Enviroscore]]&lt;=0.15),"MEDIUM",(IF(Table1[[#This Row],[Enviroscore]]&gt;0.15,"HIGH",FALSE)))))</f>
        <v>LOW</v>
      </c>
      <c r="AE115" t="b">
        <f>IF(AND(Table1[[#This Row],[Enviroscore]]&gt;0.05,Table1[[#This Row],[Enviroscore]]&lt;=0.15),TRUE,FALSE)</f>
        <v>0</v>
      </c>
      <c r="AF115" t="b">
        <f>IF(Table1[[#This Row],[Enviroscore]]&gt;0.15,TRUE,FALSE)</f>
        <v>0</v>
      </c>
      <c r="AL115" t="s">
        <v>331</v>
      </c>
    </row>
    <row r="116" spans="1:38" x14ac:dyDescent="0.35">
      <c r="A116" t="s">
        <v>193</v>
      </c>
      <c r="B116" t="s">
        <v>194</v>
      </c>
      <c r="C116">
        <v>5.6370865786448121E-4</v>
      </c>
      <c r="D116">
        <v>6.3044740818440914E-4</v>
      </c>
      <c r="E116">
        <v>0.10320084542036061</v>
      </c>
      <c r="F116">
        <v>0.66533517837524414</v>
      </c>
      <c r="G116">
        <v>3.4625179250724608E-4</v>
      </c>
      <c r="H116">
        <v>6.864959723316133E-4</v>
      </c>
      <c r="I116">
        <v>3.795548109337687E-4</v>
      </c>
      <c r="J116">
        <v>5.2253709873184562E-4</v>
      </c>
      <c r="K116">
        <v>4.8854463966563344E-4</v>
      </c>
      <c r="L116">
        <v>1.069706631824374E-3</v>
      </c>
      <c r="M116">
        <v>2.4387313169427219E-4</v>
      </c>
      <c r="N116">
        <v>2.3357720056083051E-4</v>
      </c>
      <c r="O116">
        <v>5.1014963537454605E-4</v>
      </c>
      <c r="P116">
        <v>2.8228471637703478E-4</v>
      </c>
      <c r="Q116">
        <v>2.5050164549611509E-4</v>
      </c>
      <c r="R116">
        <v>1.020382915157825E-4</v>
      </c>
      <c r="S116">
        <v>1.5033896488603199E-4</v>
      </c>
      <c r="T116">
        <v>1.2379957479424769E-4</v>
      </c>
      <c r="U116">
        <v>2.036709483945742E-4</v>
      </c>
      <c r="V116">
        <v>4.4418993638828402E-4</v>
      </c>
      <c r="W116">
        <v>2.7125270571559668E-4</v>
      </c>
      <c r="X116">
        <v>0.22287493944168091</v>
      </c>
      <c r="Y116">
        <v>1.120348897529766E-4</v>
      </c>
      <c r="Z116">
        <v>8.5401016985997558E-4</v>
      </c>
      <c r="AA116">
        <v>1.199959297082387E-4</v>
      </c>
      <c r="AB116">
        <f>SUM((Table1[[#This Row],[topic_0]]*0.25),Table1[[#This Row],[topic_12]],Table1[[#This Row],[topic_15]],(Table1[[#This Row],[topic_20]]*0.25),Table1[[#This Row],[topic_21]])</f>
        <v>0.22369586770946626</v>
      </c>
      <c r="AC116" t="b">
        <f>IF(Table1[[#This Row],[Enviroscore]]&gt;=0.1,TRUE,FALSE)</f>
        <v>1</v>
      </c>
      <c r="AD116" t="str">
        <f>IF(Table1[[#This Row],[Enviroscore]]&lt;0.1,"LOW",(IF(AND(Table1[[#This Row],[Enviroscore]]&gt;=0.1,Table1[[#This Row],[Enviroscore]]&lt;=0.15),"MEDIUM",(IF(Table1[[#This Row],[Enviroscore]]&gt;0.15,"HIGH",FALSE)))))</f>
        <v>HIGH</v>
      </c>
      <c r="AE116" t="b">
        <f>IF(AND(Table1[[#This Row],[Enviroscore]]&gt;0.05,Table1[[#This Row],[Enviroscore]]&lt;=0.15),TRUE,FALSE)</f>
        <v>0</v>
      </c>
      <c r="AF116" t="b">
        <f>IF(Table1[[#This Row],[Enviroscore]]&gt;0.15,TRUE,FALSE)</f>
        <v>1</v>
      </c>
      <c r="AG116" t="s">
        <v>272</v>
      </c>
      <c r="AH116" t="s">
        <v>235</v>
      </c>
      <c r="AI116" t="s">
        <v>235</v>
      </c>
      <c r="AJ116" t="s">
        <v>318</v>
      </c>
      <c r="AK116" t="s">
        <v>318</v>
      </c>
      <c r="AL116" t="s">
        <v>336</v>
      </c>
    </row>
    <row r="117" spans="1:38" x14ac:dyDescent="0.35">
      <c r="A117" t="s">
        <v>193</v>
      </c>
      <c r="B117" t="s">
        <v>195</v>
      </c>
      <c r="C117">
        <v>4.8855209024623036E-4</v>
      </c>
      <c r="D117">
        <v>0.53198796510696411</v>
      </c>
      <c r="E117">
        <v>4.1479276842437679E-4</v>
      </c>
      <c r="F117">
        <v>0.24221579730510709</v>
      </c>
      <c r="G117">
        <v>3.0008878093212838E-4</v>
      </c>
      <c r="H117">
        <v>5.9497094480320811E-4</v>
      </c>
      <c r="I117">
        <v>3.2895177719183272E-4</v>
      </c>
      <c r="J117">
        <v>4.52871696325019E-4</v>
      </c>
      <c r="K117">
        <v>4.23410878283903E-4</v>
      </c>
      <c r="L117">
        <v>9.2606991529464722E-4</v>
      </c>
      <c r="M117">
        <v>2.1135945280548191E-4</v>
      </c>
      <c r="N117">
        <v>6.7478589713573456E-2</v>
      </c>
      <c r="O117">
        <v>4.4213540968485182E-4</v>
      </c>
      <c r="P117">
        <v>2.4464994203299279E-4</v>
      </c>
      <c r="Q117">
        <v>2.1710424334742129E-4</v>
      </c>
      <c r="R117">
        <v>8.8434331701137125E-5</v>
      </c>
      <c r="S117">
        <v>1.3029546244069931E-4</v>
      </c>
      <c r="T117">
        <v>1.072943632607348E-4</v>
      </c>
      <c r="U117">
        <v>0.15094192326068881</v>
      </c>
      <c r="V117">
        <v>3.849695494864136E-4</v>
      </c>
      <c r="W117">
        <v>2.350887225475162E-4</v>
      </c>
      <c r="X117">
        <v>4.4347927905619139E-4</v>
      </c>
      <c r="Y117">
        <v>9.7098170954268426E-5</v>
      </c>
      <c r="Z117">
        <v>7.4018299346789718E-4</v>
      </c>
      <c r="AA117">
        <v>1.039978233166039E-4</v>
      </c>
      <c r="AB117">
        <f>SUM((Table1[[#This Row],[topic_0]]*0.25),Table1[[#This Row],[topic_12]],Table1[[#This Row],[topic_15]],(Table1[[#This Row],[topic_20]]*0.25),Table1[[#This Row],[topic_21]])</f>
        <v>1.154959223640617E-3</v>
      </c>
      <c r="AC117" t="b">
        <f>IF(Table1[[#This Row],[Enviroscore]]&gt;=0.1,TRUE,FALSE)</f>
        <v>0</v>
      </c>
      <c r="AD117" t="str">
        <f>IF(Table1[[#This Row],[Enviroscore]]&lt;0.1,"LOW",(IF(AND(Table1[[#This Row],[Enviroscore]]&gt;=0.1,Table1[[#This Row],[Enviroscore]]&lt;=0.15),"MEDIUM",(IF(Table1[[#This Row],[Enviroscore]]&gt;0.15,"HIGH",FALSE)))))</f>
        <v>LOW</v>
      </c>
      <c r="AE117" t="b">
        <f>IF(AND(Table1[[#This Row],[Enviroscore]]&gt;0.05,Table1[[#This Row],[Enviroscore]]&lt;=0.15),TRUE,FALSE)</f>
        <v>0</v>
      </c>
      <c r="AF117" t="b">
        <f>IF(Table1[[#This Row],[Enviroscore]]&gt;0.15,TRUE,FALSE)</f>
        <v>0</v>
      </c>
      <c r="AL117" t="s">
        <v>336</v>
      </c>
    </row>
    <row r="118" spans="1:38" x14ac:dyDescent="0.35">
      <c r="A118" t="s">
        <v>193</v>
      </c>
      <c r="B118" t="s">
        <v>196</v>
      </c>
      <c r="C118">
        <v>3.1016319990158081E-3</v>
      </c>
      <c r="D118">
        <v>0.60029447078704834</v>
      </c>
      <c r="E118">
        <v>8.4017156041227281E-6</v>
      </c>
      <c r="F118">
        <v>3.3013864140229998E-6</v>
      </c>
      <c r="G118">
        <v>6.0783645494666416E-6</v>
      </c>
      <c r="H118">
        <v>7.2866328991949558E-3</v>
      </c>
      <c r="I118">
        <v>6.662991381745087E-6</v>
      </c>
      <c r="J118">
        <v>9.1730234998976812E-6</v>
      </c>
      <c r="K118">
        <v>9.4864338636398315E-2</v>
      </c>
      <c r="L118">
        <v>1.051527634263039E-2</v>
      </c>
      <c r="M118">
        <v>4.281132532923948E-6</v>
      </c>
      <c r="N118">
        <v>4.1003900150826667E-6</v>
      </c>
      <c r="O118">
        <v>2.9329987592063839E-4</v>
      </c>
      <c r="P118">
        <v>4.9554387260286603E-6</v>
      </c>
      <c r="Q118">
        <v>4.3974946493108291E-6</v>
      </c>
      <c r="R118">
        <v>1.791256977412559E-6</v>
      </c>
      <c r="S118">
        <v>2.6391635401523672E-6</v>
      </c>
      <c r="T118">
        <v>2.1732710138167022E-6</v>
      </c>
      <c r="U118">
        <v>3.5753498650592519E-6</v>
      </c>
      <c r="V118">
        <v>2.6185411115875471E-5</v>
      </c>
      <c r="W118">
        <v>4.7617741074645892E-6</v>
      </c>
      <c r="X118">
        <v>0.28315243124961847</v>
      </c>
      <c r="Y118">
        <v>1.9667447759275092E-6</v>
      </c>
      <c r="Z118">
        <v>3.9541290607303381E-4</v>
      </c>
      <c r="AA118">
        <v>2.106498868670315E-6</v>
      </c>
      <c r="AB118">
        <f>SUM((Table1[[#This Row],[topic_0]]*0.25),Table1[[#This Row],[topic_12]],Table1[[#This Row],[topic_15]],(Table1[[#This Row],[topic_20]]*0.25),Table1[[#This Row],[topic_21]])</f>
        <v>0.28422412082579734</v>
      </c>
      <c r="AC118" t="b">
        <f>IF(Table1[[#This Row],[Enviroscore]]&gt;=0.1,TRUE,FALSE)</f>
        <v>1</v>
      </c>
      <c r="AD118" t="str">
        <f>IF(Table1[[#This Row],[Enviroscore]]&lt;0.1,"LOW",(IF(AND(Table1[[#This Row],[Enviroscore]]&gt;=0.1,Table1[[#This Row],[Enviroscore]]&lt;=0.15),"MEDIUM",(IF(Table1[[#This Row],[Enviroscore]]&gt;0.15,"HIGH",FALSE)))))</f>
        <v>HIGH</v>
      </c>
      <c r="AE118" t="b">
        <f>IF(AND(Table1[[#This Row],[Enviroscore]]&gt;0.05,Table1[[#This Row],[Enviroscore]]&lt;=0.15),TRUE,FALSE)</f>
        <v>0</v>
      </c>
      <c r="AF118" t="b">
        <f>IF(Table1[[#This Row],[Enviroscore]]&gt;0.15,TRUE,FALSE)</f>
        <v>1</v>
      </c>
      <c r="AG118" t="s">
        <v>271</v>
      </c>
      <c r="AH118" t="s">
        <v>235</v>
      </c>
      <c r="AI118" t="s">
        <v>235</v>
      </c>
      <c r="AJ118" t="s">
        <v>318</v>
      </c>
      <c r="AK118" t="s">
        <v>318</v>
      </c>
      <c r="AL118" t="s">
        <v>336</v>
      </c>
    </row>
    <row r="119" spans="1:38" x14ac:dyDescent="0.35">
      <c r="A119" t="s">
        <v>193</v>
      </c>
      <c r="B119" t="s">
        <v>197</v>
      </c>
      <c r="C119">
        <v>0.2049037963151932</v>
      </c>
      <c r="D119">
        <v>0.18309225142002111</v>
      </c>
      <c r="E119">
        <v>3.4607749432325363E-2</v>
      </c>
      <c r="F119">
        <v>2.028088238148484E-5</v>
      </c>
      <c r="G119">
        <v>1.768432185053825E-2</v>
      </c>
      <c r="H119">
        <v>4.0631838142871857E-2</v>
      </c>
      <c r="I119">
        <v>5.1660626195371151E-3</v>
      </c>
      <c r="J119">
        <v>9.3531524762511253E-3</v>
      </c>
      <c r="K119">
        <v>1.2883275747299191E-2</v>
      </c>
      <c r="L119">
        <v>0.1596958786249161</v>
      </c>
      <c r="M119">
        <v>2.6299601813661869E-5</v>
      </c>
      <c r="N119">
        <v>2.518927612982225E-5</v>
      </c>
      <c r="O119">
        <v>3.2067753374576569E-2</v>
      </c>
      <c r="P119">
        <v>3.0441959097515792E-5</v>
      </c>
      <c r="Q119">
        <v>5.0805171485990286E-4</v>
      </c>
      <c r="R119">
        <v>1.10039445644361E-5</v>
      </c>
      <c r="S119">
        <v>1.6212754417210821E-5</v>
      </c>
      <c r="T119">
        <v>1.335071101493668E-5</v>
      </c>
      <c r="U119">
        <v>3.9208624511957169E-2</v>
      </c>
      <c r="V119">
        <v>4.6040568500757217E-2</v>
      </c>
      <c r="W119">
        <v>2.9252250897116031E-5</v>
      </c>
      <c r="X119">
        <v>0.20065408945083621</v>
      </c>
      <c r="Y119">
        <v>1.2081991371815089E-5</v>
      </c>
      <c r="Z119">
        <v>1.330555230379105E-2</v>
      </c>
      <c r="AA119">
        <v>1.294051980949007E-5</v>
      </c>
      <c r="AB119">
        <f>SUM((Table1[[#This Row],[topic_0]]*0.25),Table1[[#This Row],[topic_12]],Table1[[#This Row],[topic_15]],(Table1[[#This Row],[topic_20]]*0.25),Table1[[#This Row],[topic_21]])</f>
        <v>0.28396610891149976</v>
      </c>
      <c r="AC119" t="b">
        <f>IF(Table1[[#This Row],[Enviroscore]]&gt;=0.1,TRUE,FALSE)</f>
        <v>1</v>
      </c>
      <c r="AD119" t="str">
        <f>IF(Table1[[#This Row],[Enviroscore]]&lt;0.1,"LOW",(IF(AND(Table1[[#This Row],[Enviroscore]]&gt;=0.1,Table1[[#This Row],[Enviroscore]]&lt;=0.15),"MEDIUM",(IF(Table1[[#This Row],[Enviroscore]]&gt;0.15,"HIGH",FALSE)))))</f>
        <v>HIGH</v>
      </c>
      <c r="AE119" t="b">
        <f>IF(AND(Table1[[#This Row],[Enviroscore]]&gt;0.05,Table1[[#This Row],[Enviroscore]]&lt;=0.15),TRUE,FALSE)</f>
        <v>0</v>
      </c>
      <c r="AF119" t="b">
        <f>IF(Table1[[#This Row],[Enviroscore]]&gt;0.15,TRUE,FALSE)</f>
        <v>1</v>
      </c>
      <c r="AG119" t="s">
        <v>273</v>
      </c>
      <c r="AH119" t="s">
        <v>235</v>
      </c>
      <c r="AI119" t="s">
        <v>234</v>
      </c>
      <c r="AJ119" t="s">
        <v>320</v>
      </c>
      <c r="AK119" t="s">
        <v>342</v>
      </c>
      <c r="AL119" t="s">
        <v>336</v>
      </c>
    </row>
    <row r="120" spans="1:38" x14ac:dyDescent="0.35">
      <c r="A120" t="s">
        <v>198</v>
      </c>
      <c r="B120" t="s">
        <v>199</v>
      </c>
      <c r="C120">
        <v>0.2240714430809021</v>
      </c>
      <c r="D120">
        <v>3.8731273263692863E-2</v>
      </c>
      <c r="E120">
        <v>5.38487802259624E-5</v>
      </c>
      <c r="F120">
        <v>2.1159446987439882E-5</v>
      </c>
      <c r="G120">
        <v>4.0628892020322382E-4</v>
      </c>
      <c r="H120">
        <v>3.8661345024593169E-4</v>
      </c>
      <c r="I120">
        <v>4.2704850784502917E-5</v>
      </c>
      <c r="J120">
        <v>5.8792331401491538E-5</v>
      </c>
      <c r="K120">
        <v>1.6616405919194221E-2</v>
      </c>
      <c r="L120">
        <v>0.30449572205543518</v>
      </c>
      <c r="M120">
        <v>2.743889672274236E-5</v>
      </c>
      <c r="N120">
        <v>0.13410429656505579</v>
      </c>
      <c r="O120">
        <v>5.7398567150812603E-5</v>
      </c>
      <c r="P120">
        <v>4.0639173239469528E-3</v>
      </c>
      <c r="Q120">
        <v>2.8184691473143179E-5</v>
      </c>
      <c r="R120">
        <v>1.1480633475002829E-5</v>
      </c>
      <c r="S120">
        <v>1.6915088053792718E-5</v>
      </c>
      <c r="T120">
        <v>1.392906142427819E-5</v>
      </c>
      <c r="U120">
        <v>2.6228087022900581E-2</v>
      </c>
      <c r="V120">
        <v>2.3312956094741821E-2</v>
      </c>
      <c r="W120">
        <v>3.0519455322064459E-5</v>
      </c>
      <c r="X120">
        <v>0.2061784565448761</v>
      </c>
      <c r="Y120">
        <v>1.260538101632847E-5</v>
      </c>
      <c r="Z120">
        <v>2.1016044542193409E-2</v>
      </c>
      <c r="AA120">
        <v>1.3501101420843041E-5</v>
      </c>
      <c r="AB120">
        <f>SUM((Table1[[#This Row],[topic_0]]*0.25),Table1[[#This Row],[topic_12]],Table1[[#This Row],[topic_15]],(Table1[[#This Row],[topic_20]]*0.25),Table1[[#This Row],[topic_21]])</f>
        <v>0.26227282637955796</v>
      </c>
      <c r="AC120" t="b">
        <f>IF(Table1[[#This Row],[Enviroscore]]&gt;=0.1,TRUE,FALSE)</f>
        <v>1</v>
      </c>
      <c r="AD120" t="str">
        <f>IF(Table1[[#This Row],[Enviroscore]]&lt;0.1,"LOW",(IF(AND(Table1[[#This Row],[Enviroscore]]&gt;=0.1,Table1[[#This Row],[Enviroscore]]&lt;=0.15),"MEDIUM",(IF(Table1[[#This Row],[Enviroscore]]&gt;0.15,"HIGH",FALSE)))))</f>
        <v>HIGH</v>
      </c>
      <c r="AE120" t="b">
        <f>IF(AND(Table1[[#This Row],[Enviroscore]]&gt;0.05,Table1[[#This Row],[Enviroscore]]&lt;=0.15),TRUE,FALSE)</f>
        <v>0</v>
      </c>
      <c r="AF120" t="b">
        <f>IF(Table1[[#This Row],[Enviroscore]]&gt;0.15,TRUE,FALSE)</f>
        <v>1</v>
      </c>
      <c r="AG120" t="s">
        <v>274</v>
      </c>
      <c r="AH120" t="s">
        <v>235</v>
      </c>
      <c r="AI120" t="s">
        <v>275</v>
      </c>
      <c r="AJ120" t="s">
        <v>327</v>
      </c>
      <c r="AK120" t="s">
        <v>342</v>
      </c>
      <c r="AL120" t="s">
        <v>331</v>
      </c>
    </row>
    <row r="121" spans="1:38" x14ac:dyDescent="0.35">
      <c r="A121" t="s">
        <v>200</v>
      </c>
      <c r="B121" t="s">
        <v>201</v>
      </c>
      <c r="C121">
        <v>1.195171080325963E-5</v>
      </c>
      <c r="D121">
        <v>1.336662808171241E-5</v>
      </c>
      <c r="E121">
        <v>1.0147292414330881E-5</v>
      </c>
      <c r="F121">
        <v>4.942574305459857E-4</v>
      </c>
      <c r="G121">
        <v>7.3412334131717216E-6</v>
      </c>
      <c r="H121">
        <v>1.455516576243099E-5</v>
      </c>
      <c r="I121">
        <v>8.0473246271139942E-6</v>
      </c>
      <c r="J121">
        <v>1.1078843272116499E-5</v>
      </c>
      <c r="K121">
        <v>1.035812601912767E-5</v>
      </c>
      <c r="L121">
        <v>2.2682699636789039E-5</v>
      </c>
      <c r="M121">
        <v>5.1706001613638364E-6</v>
      </c>
      <c r="N121">
        <v>4.9523059715284026E-6</v>
      </c>
      <c r="O121">
        <v>1.6474914737045761E-3</v>
      </c>
      <c r="P121">
        <v>5.985003099340247E-6</v>
      </c>
      <c r="Q121">
        <v>5.3111380111658954E-6</v>
      </c>
      <c r="R121">
        <v>2.1634166387229929E-6</v>
      </c>
      <c r="S121">
        <v>3.1874878914095461E-6</v>
      </c>
      <c r="T121">
        <v>2.6247996629535919E-6</v>
      </c>
      <c r="U121">
        <v>4.3181807996006683E-6</v>
      </c>
      <c r="V121">
        <v>0.99679034948348999</v>
      </c>
      <c r="W121">
        <v>5.7511019804223906E-6</v>
      </c>
      <c r="X121">
        <v>1.0849049431271849E-5</v>
      </c>
      <c r="Y121">
        <v>2.3753646019031289E-6</v>
      </c>
      <c r="Z121">
        <v>9.0309989172965288E-4</v>
      </c>
      <c r="AA121">
        <v>2.5441545403737109E-6</v>
      </c>
      <c r="AB121">
        <f>SUM((Table1[[#This Row],[topic_0]]*0.25),Table1[[#This Row],[topic_12]],Table1[[#This Row],[topic_15]],(Table1[[#This Row],[topic_20]]*0.25),Table1[[#This Row],[topic_21]])</f>
        <v>1.6649296429704914E-3</v>
      </c>
      <c r="AC121" t="b">
        <f>IF(Table1[[#This Row],[Enviroscore]]&gt;=0.1,TRUE,FALSE)</f>
        <v>0</v>
      </c>
      <c r="AD121" t="str">
        <f>IF(Table1[[#This Row],[Enviroscore]]&lt;0.1,"LOW",(IF(AND(Table1[[#This Row],[Enviroscore]]&gt;=0.1,Table1[[#This Row],[Enviroscore]]&lt;=0.15),"MEDIUM",(IF(Table1[[#This Row],[Enviroscore]]&gt;0.15,"HIGH",FALSE)))))</f>
        <v>LOW</v>
      </c>
      <c r="AE121" t="b">
        <f>IF(AND(Table1[[#This Row],[Enviroscore]]&gt;0.05,Table1[[#This Row],[Enviroscore]]&lt;=0.15),TRUE,FALSE)</f>
        <v>0</v>
      </c>
      <c r="AF121" t="b">
        <f>IF(Table1[[#This Row],[Enviroscore]]&gt;0.15,TRUE,FALSE)</f>
        <v>0</v>
      </c>
      <c r="AL121" t="s">
        <v>331</v>
      </c>
    </row>
    <row r="122" spans="1:38" x14ac:dyDescent="0.35">
      <c r="A122" t="s">
        <v>202</v>
      </c>
      <c r="B122" t="s">
        <v>203</v>
      </c>
      <c r="C122">
        <v>1.390804663969902E-5</v>
      </c>
      <c r="D122">
        <v>1.555467133584898E-5</v>
      </c>
      <c r="E122">
        <v>0.99967324733734131</v>
      </c>
      <c r="F122">
        <v>4.6399654820561409E-6</v>
      </c>
      <c r="G122">
        <v>8.5428964666789398E-6</v>
      </c>
      <c r="H122">
        <v>1.6937792679527771E-5</v>
      </c>
      <c r="I122">
        <v>9.3645649030804634E-6</v>
      </c>
      <c r="J122">
        <v>1.289230840484379E-5</v>
      </c>
      <c r="K122">
        <v>1.2053616046614479E-5</v>
      </c>
      <c r="L122">
        <v>1.239888952113688E-4</v>
      </c>
      <c r="M122">
        <v>6.0169591051817406E-6</v>
      </c>
      <c r="N122">
        <v>5.7629331422504038E-6</v>
      </c>
      <c r="O122">
        <v>1.258668089576531E-5</v>
      </c>
      <c r="P122">
        <v>6.9646689553337637E-6</v>
      </c>
      <c r="Q122">
        <v>6.1805012592230923E-6</v>
      </c>
      <c r="R122">
        <v>2.517539314794703E-6</v>
      </c>
      <c r="S122">
        <v>3.7092377169756219E-6</v>
      </c>
      <c r="T122">
        <v>3.0544447326974482E-6</v>
      </c>
      <c r="U122">
        <v>5.0250100684934304E-6</v>
      </c>
      <c r="V122">
        <v>1.0959275641653219E-5</v>
      </c>
      <c r="W122">
        <v>6.6924812927027233E-6</v>
      </c>
      <c r="X122">
        <v>1.2624904229596719E-5</v>
      </c>
      <c r="Y122">
        <v>2.7641806354949949E-6</v>
      </c>
      <c r="Z122">
        <v>2.1072037270641889E-5</v>
      </c>
      <c r="AA122">
        <v>2.9605992040160341E-6</v>
      </c>
      <c r="AB122">
        <f>SUM((Table1[[#This Row],[topic_0]]*0.25),Table1[[#This Row],[topic_12]],Table1[[#This Row],[topic_15]],(Table1[[#This Row],[topic_20]]*0.25),Table1[[#This Row],[topic_21]])</f>
        <v>3.2879256423257168E-5</v>
      </c>
      <c r="AC122" t="b">
        <f>IF(Table1[[#This Row],[Enviroscore]]&gt;=0.1,TRUE,FALSE)</f>
        <v>0</v>
      </c>
      <c r="AD122" t="str">
        <f>IF(Table1[[#This Row],[Enviroscore]]&lt;0.1,"LOW",(IF(AND(Table1[[#This Row],[Enviroscore]]&gt;=0.1,Table1[[#This Row],[Enviroscore]]&lt;=0.15),"MEDIUM",(IF(Table1[[#This Row],[Enviroscore]]&gt;0.15,"HIGH",FALSE)))))</f>
        <v>LOW</v>
      </c>
      <c r="AE122" t="b">
        <f>IF(AND(Table1[[#This Row],[Enviroscore]]&gt;0.05,Table1[[#This Row],[Enviroscore]]&lt;=0.15),TRUE,FALSE)</f>
        <v>0</v>
      </c>
      <c r="AF122" t="b">
        <f>IF(Table1[[#This Row],[Enviroscore]]&gt;0.15,TRUE,FALSE)</f>
        <v>0</v>
      </c>
      <c r="AL122" t="s">
        <v>332</v>
      </c>
    </row>
    <row r="123" spans="1:38" x14ac:dyDescent="0.35">
      <c r="A123" t="s">
        <v>202</v>
      </c>
      <c r="B123" t="s">
        <v>204</v>
      </c>
      <c r="C123">
        <v>2.6719759262050499E-5</v>
      </c>
      <c r="D123">
        <v>2.9882945455028679E-5</v>
      </c>
      <c r="E123">
        <v>0.99955976009368896</v>
      </c>
      <c r="F123">
        <v>8.9141849457519129E-6</v>
      </c>
      <c r="G123">
        <v>1.6412397599196989E-5</v>
      </c>
      <c r="H123">
        <v>3.2541905966354527E-5</v>
      </c>
      <c r="I123">
        <v>1.799096935428679E-5</v>
      </c>
      <c r="J123">
        <v>2.4768351067905311E-5</v>
      </c>
      <c r="K123">
        <v>2.3157090254244391E-5</v>
      </c>
      <c r="L123">
        <v>5.0667887990130112E-5</v>
      </c>
      <c r="M123">
        <v>1.1559630365809431E-5</v>
      </c>
      <c r="N123">
        <v>1.107160187530098E-5</v>
      </c>
      <c r="O123">
        <v>2.4181177650461901E-5</v>
      </c>
      <c r="P123">
        <v>1.3380346899793951E-5</v>
      </c>
      <c r="Q123">
        <v>1.18738234959892E-5</v>
      </c>
      <c r="R123">
        <v>4.8366332521254662E-6</v>
      </c>
      <c r="S123">
        <v>7.126094260456739E-6</v>
      </c>
      <c r="T123">
        <v>5.8681225709733553E-6</v>
      </c>
      <c r="U123">
        <v>9.6539233709336258E-6</v>
      </c>
      <c r="V123">
        <v>2.1054682292742651E-5</v>
      </c>
      <c r="W123">
        <v>1.285742655454669E-5</v>
      </c>
      <c r="X123">
        <v>2.425463208055589E-5</v>
      </c>
      <c r="Y123">
        <v>5.3104740800336003E-6</v>
      </c>
      <c r="Z123">
        <v>4.0482063923263922E-5</v>
      </c>
      <c r="AA123">
        <v>5.687828434020048E-6</v>
      </c>
      <c r="AB123">
        <f>SUM((Table1[[#This Row],[topic_0]]*0.25),Table1[[#This Row],[topic_12]],Table1[[#This Row],[topic_15]],(Table1[[#This Row],[topic_20]]*0.25),Table1[[#This Row],[topic_21]])</f>
        <v>6.3166739437292549E-5</v>
      </c>
      <c r="AC123" t="b">
        <f>IF(Table1[[#This Row],[Enviroscore]]&gt;=0.1,TRUE,FALSE)</f>
        <v>0</v>
      </c>
      <c r="AD123" t="str">
        <f>IF(Table1[[#This Row],[Enviroscore]]&lt;0.1,"LOW",(IF(AND(Table1[[#This Row],[Enviroscore]]&gt;=0.1,Table1[[#This Row],[Enviroscore]]&lt;=0.15),"MEDIUM",(IF(Table1[[#This Row],[Enviroscore]]&gt;0.15,"HIGH",FALSE)))))</f>
        <v>LOW</v>
      </c>
      <c r="AE123" t="b">
        <f>IF(AND(Table1[[#This Row],[Enviroscore]]&gt;0.05,Table1[[#This Row],[Enviroscore]]&lt;=0.15),TRUE,FALSE)</f>
        <v>0</v>
      </c>
      <c r="AF123" t="b">
        <f>IF(Table1[[#This Row],[Enviroscore]]&gt;0.15,TRUE,FALSE)</f>
        <v>0</v>
      </c>
      <c r="AL123" t="s">
        <v>332</v>
      </c>
    </row>
    <row r="124" spans="1:38" x14ac:dyDescent="0.35">
      <c r="A124" t="s">
        <v>202</v>
      </c>
      <c r="B124" t="s">
        <v>205</v>
      </c>
      <c r="C124">
        <v>8.4686718881130219E-2</v>
      </c>
      <c r="D124">
        <v>1.0645244037732481E-4</v>
      </c>
      <c r="E124">
        <v>0.247217983007431</v>
      </c>
      <c r="F124">
        <v>3.1754676456330337E-5</v>
      </c>
      <c r="G124">
        <v>5.8465288020670407E-5</v>
      </c>
      <c r="H124">
        <v>7.2518669068813324E-2</v>
      </c>
      <c r="I124">
        <v>6.4088570070452988E-5</v>
      </c>
      <c r="J124">
        <v>6.6633527167141438E-3</v>
      </c>
      <c r="K124">
        <v>8.2491678767837584E-5</v>
      </c>
      <c r="L124">
        <v>0.32573804259300232</v>
      </c>
      <c r="M124">
        <v>4.1178449464496232E-5</v>
      </c>
      <c r="N124">
        <v>3.9439964893972501E-5</v>
      </c>
      <c r="O124">
        <v>3.8208626210689538E-2</v>
      </c>
      <c r="P124">
        <v>3.8349010050296783E-2</v>
      </c>
      <c r="Q124">
        <v>3.2239548861980438E-2</v>
      </c>
      <c r="R124">
        <v>1.722936394799035E-5</v>
      </c>
      <c r="S124">
        <v>8.2008903846144676E-3</v>
      </c>
      <c r="T124">
        <v>2.0903798940707929E-5</v>
      </c>
      <c r="U124">
        <v>3.438981730141677E-5</v>
      </c>
      <c r="V124">
        <v>4.6404182910919189E-2</v>
      </c>
      <c r="W124">
        <v>4.5801545638823882E-5</v>
      </c>
      <c r="X124">
        <v>9.9047347903251648E-2</v>
      </c>
      <c r="Y124">
        <v>1.891730971692596E-5</v>
      </c>
      <c r="Z124">
        <v>1.442299108020961E-4</v>
      </c>
      <c r="AA124">
        <v>2.0261544705135751E-5</v>
      </c>
      <c r="AB124">
        <f>SUM((Table1[[#This Row],[topic_0]]*0.25),Table1[[#This Row],[topic_12]],Table1[[#This Row],[topic_15]],(Table1[[#This Row],[topic_20]]*0.25),Table1[[#This Row],[topic_21]])</f>
        <v>0.15845633358458144</v>
      </c>
      <c r="AC124" t="b">
        <f>IF(Table1[[#This Row],[Enviroscore]]&gt;=0.1,TRUE,FALSE)</f>
        <v>1</v>
      </c>
      <c r="AD124" t="str">
        <f>IF(Table1[[#This Row],[Enviroscore]]&lt;0.1,"LOW",(IF(AND(Table1[[#This Row],[Enviroscore]]&gt;=0.1,Table1[[#This Row],[Enviroscore]]&lt;=0.15),"MEDIUM",(IF(Table1[[#This Row],[Enviroscore]]&gt;0.15,"HIGH",FALSE)))))</f>
        <v>HIGH</v>
      </c>
      <c r="AE124" t="b">
        <f>IF(AND(Table1[[#This Row],[Enviroscore]]&gt;0.05,Table1[[#This Row],[Enviroscore]]&lt;=0.15),TRUE,FALSE)</f>
        <v>0</v>
      </c>
      <c r="AF124" t="b">
        <f>IF(Table1[[#This Row],[Enviroscore]]&gt;0.15,TRUE,FALSE)</f>
        <v>1</v>
      </c>
      <c r="AG124" t="s">
        <v>312</v>
      </c>
      <c r="AH124" t="s">
        <v>235</v>
      </c>
      <c r="AI124" t="s">
        <v>234</v>
      </c>
      <c r="AJ124" t="s">
        <v>320</v>
      </c>
      <c r="AK124" t="s">
        <v>342</v>
      </c>
      <c r="AL124" t="s">
        <v>332</v>
      </c>
    </row>
    <row r="125" spans="1:38" x14ac:dyDescent="0.35">
      <c r="A125" t="s">
        <v>202</v>
      </c>
      <c r="B125" t="s">
        <v>206</v>
      </c>
      <c r="C125">
        <v>2.2362790332408619E-5</v>
      </c>
      <c r="D125">
        <v>1.4495488721877341E-3</v>
      </c>
      <c r="E125">
        <v>0.96866130828857422</v>
      </c>
      <c r="F125">
        <v>7.4606068665161729E-6</v>
      </c>
      <c r="G125">
        <v>1.3736134860664609E-5</v>
      </c>
      <c r="H125">
        <v>1.115461782319471E-4</v>
      </c>
      <c r="I125">
        <v>1.312958635389805E-2</v>
      </c>
      <c r="J125">
        <v>2.0729576135636311E-5</v>
      </c>
      <c r="K125">
        <v>1.9381019228603691E-5</v>
      </c>
      <c r="L125">
        <v>1.312727387994528E-2</v>
      </c>
      <c r="M125">
        <v>9.6746771305333823E-6</v>
      </c>
      <c r="N125">
        <v>9.2662276074406691E-6</v>
      </c>
      <c r="O125">
        <v>2.023814340645913E-5</v>
      </c>
      <c r="P125">
        <v>1.119850094255526E-5</v>
      </c>
      <c r="Q125">
        <v>9.9376366051728837E-6</v>
      </c>
      <c r="R125">
        <v>4.047954917041352E-6</v>
      </c>
      <c r="S125">
        <v>5.9640883591782767E-6</v>
      </c>
      <c r="T125">
        <v>4.9112459237221628E-6</v>
      </c>
      <c r="U125">
        <v>8.0797208283911459E-6</v>
      </c>
      <c r="V125">
        <v>1.7621436199988239E-5</v>
      </c>
      <c r="W125">
        <v>2.6556446682661772E-3</v>
      </c>
      <c r="X125">
        <v>1.1400633957237011E-4</v>
      </c>
      <c r="Y125">
        <v>4.444529622560367E-6</v>
      </c>
      <c r="Z125">
        <v>5.5726338177919388E-4</v>
      </c>
      <c r="AA125">
        <v>4.7603516577510163E-6</v>
      </c>
      <c r="AB125">
        <f>SUM((Table1[[#This Row],[topic_0]]*0.25),Table1[[#This Row],[topic_12]],Table1[[#This Row],[topic_15]],(Table1[[#This Row],[topic_20]]*0.25),Table1[[#This Row],[topic_21]])</f>
        <v>8.0779430254551698E-4</v>
      </c>
      <c r="AC125" t="b">
        <f>IF(Table1[[#This Row],[Enviroscore]]&gt;=0.1,TRUE,FALSE)</f>
        <v>0</v>
      </c>
      <c r="AD125" t="str">
        <f>IF(Table1[[#This Row],[Enviroscore]]&lt;0.1,"LOW",(IF(AND(Table1[[#This Row],[Enviroscore]]&gt;=0.1,Table1[[#This Row],[Enviroscore]]&lt;=0.15),"MEDIUM",(IF(Table1[[#This Row],[Enviroscore]]&gt;0.15,"HIGH",FALSE)))))</f>
        <v>LOW</v>
      </c>
      <c r="AE125" t="b">
        <f>IF(AND(Table1[[#This Row],[Enviroscore]]&gt;0.05,Table1[[#This Row],[Enviroscore]]&lt;=0.15),TRUE,FALSE)</f>
        <v>0</v>
      </c>
      <c r="AF125" t="b">
        <f>IF(Table1[[#This Row],[Enviroscore]]&gt;0.15,TRUE,FALSE)</f>
        <v>0</v>
      </c>
      <c r="AL125" t="s">
        <v>332</v>
      </c>
    </row>
    <row r="126" spans="1:38" x14ac:dyDescent="0.35">
      <c r="A126" t="s">
        <v>207</v>
      </c>
      <c r="B126" t="s">
        <v>208</v>
      </c>
      <c r="C126">
        <v>1.1249390430748459E-2</v>
      </c>
      <c r="D126">
        <v>4.6711362898349762E-2</v>
      </c>
      <c r="E126">
        <v>1.426318794983672E-5</v>
      </c>
      <c r="F126">
        <v>5.6046046665869653E-6</v>
      </c>
      <c r="G126">
        <v>5.1249732496216893E-4</v>
      </c>
      <c r="H126">
        <v>4.5279927551746368E-2</v>
      </c>
      <c r="I126">
        <v>1.131143926613731E-5</v>
      </c>
      <c r="J126">
        <v>1.5572597476420921E-5</v>
      </c>
      <c r="K126">
        <v>2.46881078928709E-2</v>
      </c>
      <c r="L126">
        <v>0.35797163844108582</v>
      </c>
      <c r="M126">
        <v>7.2678726610320146E-6</v>
      </c>
      <c r="N126">
        <v>6.96103506925283E-6</v>
      </c>
      <c r="O126">
        <v>9.9932658486068249E-4</v>
      </c>
      <c r="P126">
        <v>1.7619620775803919E-3</v>
      </c>
      <c r="Q126">
        <v>7.4654149102570946E-6</v>
      </c>
      <c r="R126">
        <v>3.0409307782974788E-6</v>
      </c>
      <c r="S126">
        <v>4.4803805394622032E-6</v>
      </c>
      <c r="T126">
        <v>3.6894575714541129E-6</v>
      </c>
      <c r="U126">
        <v>6.0696993386955E-6</v>
      </c>
      <c r="V126">
        <v>0.45242598652839661</v>
      </c>
      <c r="W126">
        <v>3.6339514190331101E-4</v>
      </c>
      <c r="X126">
        <v>5.6009307503700263E-2</v>
      </c>
      <c r="Y126">
        <v>3.3388480460416758E-6</v>
      </c>
      <c r="Z126">
        <v>1.9343948224559431E-3</v>
      </c>
      <c r="AA126">
        <v>3.5761015624302668E-6</v>
      </c>
      <c r="AB126">
        <f>SUM((Table1[[#This Row],[topic_0]]*0.25),Table1[[#This Row],[topic_12]],Table1[[#This Row],[topic_15]],(Table1[[#This Row],[topic_20]]*0.25),Table1[[#This Row],[topic_21]])</f>
        <v>5.9914871412502187E-2</v>
      </c>
      <c r="AC126" t="b">
        <f>IF(Table1[[#This Row],[Enviroscore]]&gt;=0.1,TRUE,FALSE)</f>
        <v>0</v>
      </c>
      <c r="AD126" t="str">
        <f>IF(Table1[[#This Row],[Enviroscore]]&lt;0.1,"LOW",(IF(AND(Table1[[#This Row],[Enviroscore]]&gt;=0.1,Table1[[#This Row],[Enviroscore]]&lt;=0.15),"MEDIUM",(IF(Table1[[#This Row],[Enviroscore]]&gt;0.15,"HIGH",FALSE)))))</f>
        <v>LOW</v>
      </c>
      <c r="AE126" t="b">
        <f>IF(AND(Table1[[#This Row],[Enviroscore]]&gt;0.05,Table1[[#This Row],[Enviroscore]]&lt;=0.15),TRUE,FALSE)</f>
        <v>1</v>
      </c>
      <c r="AF126" t="b">
        <f>IF(Table1[[#This Row],[Enviroscore]]&gt;0.15,TRUE,FALSE)</f>
        <v>0</v>
      </c>
      <c r="AL126" t="s">
        <v>333</v>
      </c>
    </row>
    <row r="127" spans="1:38" x14ac:dyDescent="0.35">
      <c r="A127" t="s">
        <v>209</v>
      </c>
      <c r="B127" t="s">
        <v>210</v>
      </c>
      <c r="C127">
        <v>4.0832642116583878E-4</v>
      </c>
      <c r="D127">
        <v>4.566632560454309E-4</v>
      </c>
      <c r="E127">
        <v>3.4667924046516418E-4</v>
      </c>
      <c r="F127">
        <v>1.3622484402731061E-4</v>
      </c>
      <c r="G127">
        <v>0.1454381346702576</v>
      </c>
      <c r="H127">
        <v>0.27890118956565862</v>
      </c>
      <c r="I127">
        <v>2.7493448578752577E-4</v>
      </c>
      <c r="J127">
        <v>0.1094142943620682</v>
      </c>
      <c r="K127">
        <v>0.16276413202285769</v>
      </c>
      <c r="L127">
        <v>7.7503017382696271E-4</v>
      </c>
      <c r="M127">
        <v>1.7665204359218481E-4</v>
      </c>
      <c r="N127">
        <v>1.691940851742402E-4</v>
      </c>
      <c r="O127">
        <v>3.7506029009819031E-2</v>
      </c>
      <c r="P127">
        <v>6.5071322023868561E-2</v>
      </c>
      <c r="Q127">
        <v>8.8172703981399536E-2</v>
      </c>
      <c r="R127">
        <v>7.3912495281547308E-5</v>
      </c>
      <c r="S127">
        <v>1.088995995814912E-4</v>
      </c>
      <c r="T127">
        <v>8.9675515482667834E-5</v>
      </c>
      <c r="U127">
        <v>1.475293829571456E-4</v>
      </c>
      <c r="V127">
        <v>0.10821448266506201</v>
      </c>
      <c r="W127">
        <v>1.9648471788968891E-4</v>
      </c>
      <c r="X127">
        <v>3.706545103341341E-4</v>
      </c>
      <c r="Y127">
        <v>8.115364471450448E-5</v>
      </c>
      <c r="Z127">
        <v>6.187978433445096E-4</v>
      </c>
      <c r="AA127">
        <v>8.6920299509074539E-5</v>
      </c>
      <c r="AB127">
        <f>SUM((Table1[[#This Row],[topic_0]]*0.25),Table1[[#This Row],[topic_12]],Table1[[#This Row],[topic_15]],(Table1[[#This Row],[topic_20]]*0.25),Table1[[#This Row],[topic_21]])</f>
        <v>3.8101798800198594E-2</v>
      </c>
      <c r="AC127" t="b">
        <f>IF(Table1[[#This Row],[Enviroscore]]&gt;=0.1,TRUE,FALSE)</f>
        <v>0</v>
      </c>
      <c r="AD127" t="str">
        <f>IF(Table1[[#This Row],[Enviroscore]]&lt;0.1,"LOW",(IF(AND(Table1[[#This Row],[Enviroscore]]&gt;=0.1,Table1[[#This Row],[Enviroscore]]&lt;=0.15),"MEDIUM",(IF(Table1[[#This Row],[Enviroscore]]&gt;0.15,"HIGH",FALSE)))))</f>
        <v>LOW</v>
      </c>
      <c r="AE127" t="b">
        <f>IF(AND(Table1[[#This Row],[Enviroscore]]&gt;0.05,Table1[[#This Row],[Enviroscore]]&lt;=0.15),TRUE,FALSE)</f>
        <v>0</v>
      </c>
      <c r="AF127" t="b">
        <f>IF(Table1[[#This Row],[Enviroscore]]&gt;0.15,TRUE,FALSE)</f>
        <v>0</v>
      </c>
      <c r="AL127" t="s">
        <v>331</v>
      </c>
    </row>
    <row r="128" spans="1:38" x14ac:dyDescent="0.35">
      <c r="A128" t="s">
        <v>211</v>
      </c>
      <c r="B128" t="s">
        <v>212</v>
      </c>
      <c r="C128">
        <v>1.268757478101179E-4</v>
      </c>
      <c r="D128">
        <v>1.418977772118524E-4</v>
      </c>
      <c r="E128">
        <v>1.0772048699436711E-4</v>
      </c>
      <c r="F128">
        <v>4.2327901610406122E-5</v>
      </c>
      <c r="G128">
        <v>0.2038165479898453</v>
      </c>
      <c r="H128">
        <v>1.545157574582845E-4</v>
      </c>
      <c r="I128">
        <v>5.2607089281082153E-2</v>
      </c>
      <c r="J128">
        <v>1.176096120616421E-4</v>
      </c>
      <c r="K128">
        <v>1.099586370401084E-4</v>
      </c>
      <c r="L128">
        <v>0.66422313451766968</v>
      </c>
      <c r="M128">
        <v>5.4889474995434277E-5</v>
      </c>
      <c r="N128">
        <v>5.2572129789041362E-5</v>
      </c>
      <c r="O128">
        <v>2.3130100220441822E-2</v>
      </c>
      <c r="P128">
        <v>5.3225401788949966E-3</v>
      </c>
      <c r="Q128">
        <v>5.6381381000392139E-5</v>
      </c>
      <c r="R128">
        <v>2.296615457453299E-5</v>
      </c>
      <c r="S128">
        <v>3.3837375667644658E-5</v>
      </c>
      <c r="T128">
        <v>2.786405275401194E-5</v>
      </c>
      <c r="U128">
        <v>4.5840457460144528E-5</v>
      </c>
      <c r="V128">
        <v>5.4837018251419067E-4</v>
      </c>
      <c r="W128">
        <v>6.1051898228470236E-5</v>
      </c>
      <c r="X128">
        <v>4.4352162629365921E-2</v>
      </c>
      <c r="Y128">
        <v>2.5216129870386791E-5</v>
      </c>
      <c r="Z128">
        <v>4.791557788848877E-3</v>
      </c>
      <c r="AA128">
        <v>2.700795084820129E-5</v>
      </c>
      <c r="AB128">
        <f>SUM((Table1[[#This Row],[topic_0]]*0.25),Table1[[#This Row],[topic_12]],Table1[[#This Row],[topic_15]],(Table1[[#This Row],[topic_20]]*0.25),Table1[[#This Row],[topic_21]])</f>
        <v>6.7552210915891919E-2</v>
      </c>
      <c r="AC128" t="b">
        <f>IF(Table1[[#This Row],[Enviroscore]]&gt;=0.1,TRUE,FALSE)</f>
        <v>0</v>
      </c>
      <c r="AD128" t="str">
        <f>IF(Table1[[#This Row],[Enviroscore]]&lt;0.1,"LOW",(IF(AND(Table1[[#This Row],[Enviroscore]]&gt;=0.1,Table1[[#This Row],[Enviroscore]]&lt;=0.15),"MEDIUM",(IF(Table1[[#This Row],[Enviroscore]]&gt;0.15,"HIGH",FALSE)))))</f>
        <v>LOW</v>
      </c>
      <c r="AE128" t="b">
        <f>IF(AND(Table1[[#This Row],[Enviroscore]]&gt;0.05,Table1[[#This Row],[Enviroscore]]&lt;=0.15),TRUE,FALSE)</f>
        <v>1</v>
      </c>
      <c r="AF128" t="b">
        <f>IF(Table1[[#This Row],[Enviroscore]]&gt;0.15,TRUE,FALSE)</f>
        <v>0</v>
      </c>
      <c r="AL128" t="s">
        <v>331</v>
      </c>
    </row>
    <row r="129" spans="1:38" x14ac:dyDescent="0.35">
      <c r="A129" t="s">
        <v>211</v>
      </c>
      <c r="B129" t="s">
        <v>213</v>
      </c>
      <c r="C129">
        <v>9.1291889548301697E-2</v>
      </c>
      <c r="D129">
        <v>2.2991720587015149E-2</v>
      </c>
      <c r="E129">
        <v>8.319554035551846E-5</v>
      </c>
      <c r="F129">
        <v>3.2691015803720802E-5</v>
      </c>
      <c r="G129">
        <v>0.1319299042224884</v>
      </c>
      <c r="H129">
        <v>7.8382112085819244E-2</v>
      </c>
      <c r="I129">
        <v>5.984429270029068E-2</v>
      </c>
      <c r="J129">
        <v>4.353182390332222E-2</v>
      </c>
      <c r="K129">
        <v>8.4924344264436513E-5</v>
      </c>
      <c r="L129">
        <v>0.37131160497665411</v>
      </c>
      <c r="M129">
        <v>4.2392668547108769E-5</v>
      </c>
      <c r="N129">
        <v>4.0602917579235509E-5</v>
      </c>
      <c r="O129">
        <v>2.2941067814826969E-2</v>
      </c>
      <c r="P129">
        <v>5.8741663815453649E-4</v>
      </c>
      <c r="Q129">
        <v>4.3544907384784892E-5</v>
      </c>
      <c r="R129">
        <v>1.7737400412443091E-5</v>
      </c>
      <c r="S129">
        <v>2.6133546271012161E-5</v>
      </c>
      <c r="T129">
        <v>2.9867293313145641E-2</v>
      </c>
      <c r="U129">
        <v>3.54038602381479E-5</v>
      </c>
      <c r="V129">
        <v>3.9870459586381912E-2</v>
      </c>
      <c r="W129">
        <v>8.702030754648149E-5</v>
      </c>
      <c r="X129">
        <v>4.4082142412662513E-2</v>
      </c>
      <c r="Y129">
        <v>1.9475117369438522E-5</v>
      </c>
      <c r="Z129">
        <v>5.9653714299201972E-2</v>
      </c>
      <c r="AA129">
        <v>3.2013941090553999E-3</v>
      </c>
      <c r="AB129">
        <f>SUM((Table1[[#This Row],[topic_0]]*0.25),Table1[[#This Row],[topic_12]],Table1[[#This Row],[topic_15]],(Table1[[#This Row],[topic_20]]*0.25),Table1[[#This Row],[topic_21]])</f>
        <v>8.9885675091863959E-2</v>
      </c>
      <c r="AC129" t="b">
        <f>IF(Table1[[#This Row],[Enviroscore]]&gt;=0.1,TRUE,FALSE)</f>
        <v>0</v>
      </c>
      <c r="AD129" t="str">
        <f>IF(Table1[[#This Row],[Enviroscore]]&lt;0.1,"LOW",(IF(AND(Table1[[#This Row],[Enviroscore]]&gt;=0.1,Table1[[#This Row],[Enviroscore]]&lt;=0.15),"MEDIUM",(IF(Table1[[#This Row],[Enviroscore]]&gt;0.15,"HIGH",FALSE)))))</f>
        <v>LOW</v>
      </c>
      <c r="AE129" t="b">
        <f>IF(AND(Table1[[#This Row],[Enviroscore]]&gt;0.05,Table1[[#This Row],[Enviroscore]]&lt;=0.15),TRUE,FALSE)</f>
        <v>1</v>
      </c>
      <c r="AF129" t="b">
        <f>IF(Table1[[#This Row],[Enviroscore]]&gt;0.15,TRUE,FALSE)</f>
        <v>0</v>
      </c>
      <c r="AL129" t="s">
        <v>331</v>
      </c>
    </row>
    <row r="130" spans="1:38" x14ac:dyDescent="0.35">
      <c r="A130" t="s">
        <v>211</v>
      </c>
      <c r="B130" t="s">
        <v>214</v>
      </c>
      <c r="C130">
        <v>4.1088787838816643E-5</v>
      </c>
      <c r="D130">
        <v>4.5952736400067813E-5</v>
      </c>
      <c r="E130">
        <v>3.4885571949416772E-5</v>
      </c>
      <c r="F130">
        <v>1.3708013284485791E-5</v>
      </c>
      <c r="G130">
        <v>2.5238579837605361E-5</v>
      </c>
      <c r="H130">
        <v>5.0037928303936503E-5</v>
      </c>
      <c r="I130">
        <v>0.99931585788726807</v>
      </c>
      <c r="J130">
        <v>3.8088150176918127E-5</v>
      </c>
      <c r="K130">
        <v>3.5610388295026503E-5</v>
      </c>
      <c r="L130">
        <v>7.7865232015028596E-5</v>
      </c>
      <c r="M130">
        <v>1.777611396391876E-5</v>
      </c>
      <c r="N130">
        <v>1.7025635315803811E-5</v>
      </c>
      <c r="O130">
        <v>3.7185185647103942E-5</v>
      </c>
      <c r="P130">
        <v>2.057596793747507E-5</v>
      </c>
      <c r="Q130">
        <v>1.8259272110299211E-5</v>
      </c>
      <c r="R130">
        <v>7.4376553129695822E-6</v>
      </c>
      <c r="S130">
        <v>1.0958331586152781E-5</v>
      </c>
      <c r="T130">
        <v>9.0238536358810961E-6</v>
      </c>
      <c r="U130">
        <v>1.4845564692222981E-5</v>
      </c>
      <c r="V130">
        <v>3.2377371098846197E-5</v>
      </c>
      <c r="W130">
        <v>1.9771834558923729E-5</v>
      </c>
      <c r="X130">
        <v>3.7298119423212477E-5</v>
      </c>
      <c r="Y130">
        <v>8.1663165474310517E-6</v>
      </c>
      <c r="Z130">
        <v>6.2249360780697316E-5</v>
      </c>
      <c r="AA130">
        <v>8.7466023614979349E-6</v>
      </c>
      <c r="AB130">
        <f>SUM((Table1[[#This Row],[topic_0]]*0.25),Table1[[#This Row],[topic_12]],Table1[[#This Row],[topic_15]],(Table1[[#This Row],[topic_20]]*0.25),Table1[[#This Row],[topic_21]])</f>
        <v>9.7136115982721094E-5</v>
      </c>
      <c r="AC130" t="b">
        <f>IF(Table1[[#This Row],[Enviroscore]]&gt;=0.1,TRUE,FALSE)</f>
        <v>0</v>
      </c>
      <c r="AD130" t="str">
        <f>IF(Table1[[#This Row],[Enviroscore]]&lt;0.1,"LOW",(IF(AND(Table1[[#This Row],[Enviroscore]]&gt;=0.1,Table1[[#This Row],[Enviroscore]]&lt;=0.15),"MEDIUM",(IF(Table1[[#This Row],[Enviroscore]]&gt;0.15,"HIGH",FALSE)))))</f>
        <v>LOW</v>
      </c>
      <c r="AE130" t="b">
        <f>IF(AND(Table1[[#This Row],[Enviroscore]]&gt;0.05,Table1[[#This Row],[Enviroscore]]&lt;=0.15),TRUE,FALSE)</f>
        <v>0</v>
      </c>
      <c r="AF130" t="b">
        <f>IF(Table1[[#This Row],[Enviroscore]]&gt;0.15,TRUE,FALSE)</f>
        <v>0</v>
      </c>
      <c r="AL130" t="s">
        <v>331</v>
      </c>
    </row>
    <row r="131" spans="1:38" x14ac:dyDescent="0.35">
      <c r="A131" t="s">
        <v>215</v>
      </c>
      <c r="B131" t="s">
        <v>216</v>
      </c>
      <c r="C131">
        <v>5.8136536972597241E-4</v>
      </c>
      <c r="D131">
        <v>8.5607267916202545E-2</v>
      </c>
      <c r="E131">
        <v>0.1184417977929115</v>
      </c>
      <c r="F131">
        <v>6.5777167677879333E-2</v>
      </c>
      <c r="G131">
        <v>3.5709724761545658E-4</v>
      </c>
      <c r="H131">
        <v>0.20686143636703491</v>
      </c>
      <c r="I131">
        <v>3.914434346370399E-4</v>
      </c>
      <c r="J131">
        <v>7.5670458376407623E-2</v>
      </c>
      <c r="K131">
        <v>5.0384766655042768E-4</v>
      </c>
      <c r="L131">
        <v>6.7579515278339386E-2</v>
      </c>
      <c r="M131">
        <v>2.5151183945126832E-4</v>
      </c>
      <c r="N131">
        <v>2.408934233244509E-4</v>
      </c>
      <c r="O131">
        <v>5.2612880244851112E-4</v>
      </c>
      <c r="P131">
        <v>2.9112657648511231E-4</v>
      </c>
      <c r="Q131">
        <v>0.29815909266471857</v>
      </c>
      <c r="R131">
        <v>1.05234379589092E-4</v>
      </c>
      <c r="S131">
        <v>1.550479501020163E-4</v>
      </c>
      <c r="T131">
        <v>1.276772818528116E-4</v>
      </c>
      <c r="U131">
        <v>2.1004787413403389E-4</v>
      </c>
      <c r="V131">
        <v>7.6234281063079834E-2</v>
      </c>
      <c r="W131">
        <v>2.7974898694083089E-4</v>
      </c>
      <c r="X131">
        <v>5.2772712660953403E-4</v>
      </c>
      <c r="Y131">
        <v>1.155440986622125E-4</v>
      </c>
      <c r="Z131">
        <v>8.8077026885002851E-4</v>
      </c>
      <c r="AA131">
        <v>1.2375449296087029E-4</v>
      </c>
      <c r="AB131">
        <f>SUM((Table1[[#This Row],[topic_0]]*0.25),Table1[[#This Row],[topic_12]],Table1[[#This Row],[topic_15]],(Table1[[#This Row],[topic_20]]*0.25),Table1[[#This Row],[topic_21]])</f>
        <v>1.374368897813838E-3</v>
      </c>
      <c r="AC131" t="b">
        <f>IF(Table1[[#This Row],[Enviroscore]]&gt;=0.1,TRUE,FALSE)</f>
        <v>0</v>
      </c>
      <c r="AD131" t="str">
        <f>IF(Table1[[#This Row],[Enviroscore]]&lt;0.1,"LOW",(IF(AND(Table1[[#This Row],[Enviroscore]]&gt;=0.1,Table1[[#This Row],[Enviroscore]]&lt;=0.15),"MEDIUM",(IF(Table1[[#This Row],[Enviroscore]]&gt;0.15,"HIGH",FALSE)))))</f>
        <v>LOW</v>
      </c>
      <c r="AE131" t="b">
        <f>IF(AND(Table1[[#This Row],[Enviroscore]]&gt;0.05,Table1[[#This Row],[Enviroscore]]&lt;=0.15),TRUE,FALSE)</f>
        <v>0</v>
      </c>
      <c r="AF131" t="b">
        <f>IF(Table1[[#This Row],[Enviroscore]]&gt;0.15,TRUE,FALSE)</f>
        <v>0</v>
      </c>
      <c r="AL131" t="s">
        <v>332</v>
      </c>
    </row>
    <row r="132" spans="1:38" x14ac:dyDescent="0.35">
      <c r="A132" t="s">
        <v>215</v>
      </c>
      <c r="B132" t="s">
        <v>217</v>
      </c>
      <c r="C132">
        <v>4.7812052071094513E-2</v>
      </c>
      <c r="D132">
        <v>5.0358109176158912E-2</v>
      </c>
      <c r="E132">
        <v>5.6357767432928092E-2</v>
      </c>
      <c r="F132">
        <v>1.367654476780444E-5</v>
      </c>
      <c r="G132">
        <v>2.5180641387123611E-5</v>
      </c>
      <c r="H132">
        <v>0.74597370624542236</v>
      </c>
      <c r="I132">
        <v>4.6711832284927368E-2</v>
      </c>
      <c r="J132">
        <v>3.2286760397255421E-3</v>
      </c>
      <c r="K132">
        <v>3.5528657463146367E-5</v>
      </c>
      <c r="L132">
        <v>4.2309514246881008E-3</v>
      </c>
      <c r="M132">
        <v>1.7735306755639609E-5</v>
      </c>
      <c r="N132">
        <v>8.298077154904604E-4</v>
      </c>
      <c r="O132">
        <v>4.9826532631414011E-5</v>
      </c>
      <c r="P132">
        <v>2.9009992256760601E-2</v>
      </c>
      <c r="Q132">
        <v>1.82173553184839E-5</v>
      </c>
      <c r="R132">
        <v>7.420581368933199E-6</v>
      </c>
      <c r="S132">
        <v>1.093317496270174E-5</v>
      </c>
      <c r="T132">
        <v>9.0031380750588141E-6</v>
      </c>
      <c r="U132">
        <v>1.481148410675814E-5</v>
      </c>
      <c r="V132">
        <v>3.2303047191817307E-5</v>
      </c>
      <c r="W132">
        <v>4.8980279825627804E-3</v>
      </c>
      <c r="X132">
        <v>8.9207561686635017E-3</v>
      </c>
      <c r="Y132">
        <v>8.1475691331434064E-6</v>
      </c>
      <c r="Z132">
        <v>1.416790415532887E-3</v>
      </c>
      <c r="AA132">
        <v>8.726523446966894E-6</v>
      </c>
      <c r="AB132">
        <f>SUM((Table1[[#This Row],[topic_0]]*0.25),Table1[[#This Row],[topic_12]],Table1[[#This Row],[topic_15]],(Table1[[#This Row],[topic_20]]*0.25),Table1[[#This Row],[topic_21]])</f>
        <v>2.2155523296078172E-2</v>
      </c>
      <c r="AC132" t="b">
        <f>IF(Table1[[#This Row],[Enviroscore]]&gt;=0.1,TRUE,FALSE)</f>
        <v>0</v>
      </c>
      <c r="AD132" t="str">
        <f>IF(Table1[[#This Row],[Enviroscore]]&lt;0.1,"LOW",(IF(AND(Table1[[#This Row],[Enviroscore]]&gt;=0.1,Table1[[#This Row],[Enviroscore]]&lt;=0.15),"MEDIUM",(IF(Table1[[#This Row],[Enviroscore]]&gt;0.15,"HIGH",FALSE)))))</f>
        <v>LOW</v>
      </c>
      <c r="AE132" t="b">
        <f>IF(AND(Table1[[#This Row],[Enviroscore]]&gt;0.05,Table1[[#This Row],[Enviroscore]]&lt;=0.15),TRUE,FALSE)</f>
        <v>0</v>
      </c>
      <c r="AF132" t="b">
        <f>IF(Table1[[#This Row],[Enviroscore]]&gt;0.15,TRUE,FALSE)</f>
        <v>0</v>
      </c>
      <c r="AL132" t="s">
        <v>332</v>
      </c>
    </row>
    <row r="133" spans="1:38" x14ac:dyDescent="0.35">
      <c r="A133" t="s">
        <v>218</v>
      </c>
      <c r="B133" t="s">
        <v>219</v>
      </c>
      <c r="C133">
        <v>2.4711263831704851E-3</v>
      </c>
      <c r="D133">
        <v>9.5915095880627632E-3</v>
      </c>
      <c r="E133">
        <v>1.4055416919291019E-2</v>
      </c>
      <c r="F133">
        <v>2.2178066428750749E-3</v>
      </c>
      <c r="G133">
        <v>1.302232965826988E-3</v>
      </c>
      <c r="H133">
        <v>0.15451470017433169</v>
      </c>
      <c r="I133">
        <v>8.1883575767278671E-3</v>
      </c>
      <c r="J133">
        <v>7.6495194807648659E-3</v>
      </c>
      <c r="K133">
        <v>1.5294745098799469E-3</v>
      </c>
      <c r="L133">
        <v>0.20106971263885501</v>
      </c>
      <c r="M133">
        <v>2.5123834609985352E-2</v>
      </c>
      <c r="N133">
        <v>1.300452277064323E-3</v>
      </c>
      <c r="O133">
        <v>4.6935196965932853E-2</v>
      </c>
      <c r="P133">
        <v>2.7476120740175252E-3</v>
      </c>
      <c r="Q133">
        <v>1.3068158295936881E-5</v>
      </c>
      <c r="R133">
        <v>5.3231287893140689E-6</v>
      </c>
      <c r="S133">
        <v>7.8428756751236506E-6</v>
      </c>
      <c r="T133">
        <v>6.4583705352561083E-6</v>
      </c>
      <c r="U133">
        <v>1.062496812664904E-5</v>
      </c>
      <c r="V133">
        <v>2.877410501241684E-2</v>
      </c>
      <c r="W133">
        <v>2.7296938933432098E-3</v>
      </c>
      <c r="X133">
        <v>2.6574905961751941E-2</v>
      </c>
      <c r="Y133">
        <v>5.8446307775739106E-6</v>
      </c>
      <c r="Z133">
        <v>0.46316888928413391</v>
      </c>
      <c r="AA133">
        <v>6.2599415286967997E-6</v>
      </c>
      <c r="AB133">
        <f>SUM((Table1[[#This Row],[topic_0]]*0.25),Table1[[#This Row],[topic_12]],Table1[[#This Row],[topic_15]],(Table1[[#This Row],[topic_20]]*0.25),Table1[[#This Row],[topic_21]])</f>
        <v>7.4815631125602536E-2</v>
      </c>
      <c r="AC133" t="b">
        <f>IF(Table1[[#This Row],[Enviroscore]]&gt;=0.1,TRUE,FALSE)</f>
        <v>0</v>
      </c>
      <c r="AD133" t="str">
        <f>IF(Table1[[#This Row],[Enviroscore]]&lt;0.1,"LOW",(IF(AND(Table1[[#This Row],[Enviroscore]]&gt;=0.1,Table1[[#This Row],[Enviroscore]]&lt;=0.15),"MEDIUM",(IF(Table1[[#This Row],[Enviroscore]]&gt;0.15,"HIGH",FALSE)))))</f>
        <v>LOW</v>
      </c>
      <c r="AE133" t="b">
        <f>IF(AND(Table1[[#This Row],[Enviroscore]]&gt;0.05,Table1[[#This Row],[Enviroscore]]&lt;=0.15),TRUE,FALSE)</f>
        <v>1</v>
      </c>
      <c r="AF133" t="b">
        <f>IF(Table1[[#This Row],[Enviroscore]]&gt;0.15,TRUE,FALSE)</f>
        <v>0</v>
      </c>
      <c r="AL133" t="s">
        <v>332</v>
      </c>
    </row>
    <row r="134" spans="1:38" x14ac:dyDescent="0.35">
      <c r="A134" t="s">
        <v>220</v>
      </c>
      <c r="B134" t="s">
        <v>221</v>
      </c>
      <c r="C134">
        <v>1.3413841370493169E-3</v>
      </c>
      <c r="D134">
        <v>1.500214450061321E-3</v>
      </c>
      <c r="E134">
        <v>1.138861174695194E-3</v>
      </c>
      <c r="F134">
        <v>4.4750588131137192E-4</v>
      </c>
      <c r="G134">
        <v>8.2392775220796466E-4</v>
      </c>
      <c r="H134">
        <v>0.69531893730163574</v>
      </c>
      <c r="I134">
        <v>9.0317439753562212E-4</v>
      </c>
      <c r="J134">
        <v>1.243412028998137E-3</v>
      </c>
      <c r="K134">
        <v>1.1625220067799089E-3</v>
      </c>
      <c r="L134">
        <v>2.5438691955059771E-3</v>
      </c>
      <c r="M134">
        <v>5.8031134540215135E-4</v>
      </c>
      <c r="N134">
        <v>5.5581156630069017E-4</v>
      </c>
      <c r="O134">
        <v>1.213932409882545E-3</v>
      </c>
      <c r="P134">
        <v>6.7171413684263825E-4</v>
      </c>
      <c r="Q134">
        <v>5.9608434094116092E-4</v>
      </c>
      <c r="R134">
        <v>2.428064763080329E-4</v>
      </c>
      <c r="S134">
        <v>3.5774096613749862E-4</v>
      </c>
      <c r="T134">
        <v>2.9458882636390632E-4</v>
      </c>
      <c r="U134">
        <v>4.8464187420904642E-4</v>
      </c>
      <c r="V134">
        <v>0.28413072228431702</v>
      </c>
      <c r="W134">
        <v>6.4546271460130811E-4</v>
      </c>
      <c r="X134">
        <v>1.2176200980320571E-3</v>
      </c>
      <c r="Y134">
        <v>2.6659402647055691E-4</v>
      </c>
      <c r="Z134">
        <v>2.0325980149209499E-3</v>
      </c>
      <c r="AA134">
        <v>2.8553779702633619E-4</v>
      </c>
      <c r="AB134">
        <f>SUM((Table1[[#This Row],[topic_0]]*0.25),Table1[[#This Row],[topic_12]],Table1[[#This Row],[topic_15]],(Table1[[#This Row],[topic_20]]*0.25),Table1[[#This Row],[topic_21]])</f>
        <v>3.1710706971352911E-3</v>
      </c>
      <c r="AC134" t="b">
        <f>IF(Table1[[#This Row],[Enviroscore]]&gt;=0.1,TRUE,FALSE)</f>
        <v>0</v>
      </c>
      <c r="AD134" t="str">
        <f>IF(Table1[[#This Row],[Enviroscore]]&lt;0.1,"LOW",(IF(AND(Table1[[#This Row],[Enviroscore]]&gt;=0.1,Table1[[#This Row],[Enviroscore]]&lt;=0.15),"MEDIUM",(IF(Table1[[#This Row],[Enviroscore]]&gt;0.15,"HIGH",FALSE)))))</f>
        <v>LOW</v>
      </c>
      <c r="AE134" t="b">
        <f>IF(AND(Table1[[#This Row],[Enviroscore]]&gt;0.05,Table1[[#This Row],[Enviroscore]]&lt;=0.15),TRUE,FALSE)</f>
        <v>0</v>
      </c>
      <c r="AF134" t="b">
        <f>IF(Table1[[#This Row],[Enviroscore]]&gt;0.15,TRUE,FALSE)</f>
        <v>0</v>
      </c>
      <c r="AL134" t="s">
        <v>332</v>
      </c>
    </row>
  </sheetData>
  <conditionalFormatting sqref="C2:AA134">
    <cfRule type="colorScale" priority="1">
      <colorScale>
        <cfvo type="min"/>
        <cfvo type="percentile" val="50"/>
        <cfvo type="max"/>
        <color rgb="FFF8696B"/>
        <color rgb="FFFFEB84"/>
        <color rgb="FF63BE7B"/>
      </colorScale>
    </cfRule>
  </conditionalFormatting>
  <conditionalFormatting sqref="AB2:AB134">
    <cfRule type="colorScale" priority="3">
      <colorScale>
        <cfvo type="min"/>
        <cfvo type="percentile" val="50"/>
        <cfvo type="max"/>
        <color rgb="FFF8696B"/>
        <color rgb="FFFFEB84"/>
        <color rgb="FF63BE7B"/>
      </colorScale>
    </cfRule>
  </conditionalFormatting>
  <pageMargins left="0.75" right="0.75" top="1" bottom="1" header="0.5" footer="0.5"/>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Mean Enviroscore per Country</vt:lpstr>
      <vt:lpstr>Sum of topics</vt:lpstr>
      <vt:lpstr>Engagement per Continent</vt:lpstr>
      <vt:lpstr>Strategies per engagement level</vt:lpstr>
      <vt:lpstr>Over cutoff per continent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 Collins</cp:lastModifiedBy>
  <dcterms:created xsi:type="dcterms:W3CDTF">2025-05-13T13:48:02Z</dcterms:created>
  <dcterms:modified xsi:type="dcterms:W3CDTF">2025-06-19T01:23:38Z</dcterms:modified>
</cp:coreProperties>
</file>