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visual studio 2015\Projects\TRADINGVSTO\TRADINGVSTO\Resources\"/>
    </mc:Choice>
  </mc:AlternateContent>
  <bookViews>
    <workbookView xWindow="0" yWindow="0" windowWidth="19470" windowHeight="8115" activeTab="1" xr2:uid="{9E06A90D-BD9E-4158-9035-B970A185FB74}"/>
  </bookViews>
  <sheets>
    <sheet name="ResumenMensual" sheetId="1" r:id="rId1"/>
    <sheet name="ResumenAnual" sheetId="3" r:id="rId2"/>
  </sheets>
  <externalReferences>
    <externalReference r:id="rId3"/>
  </externalReferences>
  <definedNames>
    <definedName name="_xlnm._FilterDatabase" localSheetId="0" hidden="1">ResumenMensual!$C$6:$C$38</definedName>
    <definedName name="_xlnm.Extract" localSheetId="0">ResumenMensual!$N$12</definedName>
    <definedName name="COSTO_PREPARACION">[1]Receta!$J$7</definedName>
    <definedName name="COSTO_TOTAL_MATERIA_PRIMA">[1]Receta!$J$5</definedName>
    <definedName name="LITROS_A_ELABORAR">[1]Receta!$J$3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  <definedName name="PRECIO_VENTA">[1]Receta!$J$8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8" i="1" l="1"/>
  <c r="K19" i="3" l="1"/>
  <c r="K18" i="3"/>
  <c r="K17" i="3"/>
  <c r="K16" i="3"/>
  <c r="K15" i="3"/>
  <c r="K14" i="3"/>
  <c r="K13" i="3"/>
  <c r="K12" i="3"/>
  <c r="K11" i="3"/>
  <c r="K10" i="3"/>
  <c r="K9" i="3"/>
  <c r="K8" i="3" l="1"/>
  <c r="K22" i="1"/>
  <c r="J19" i="3"/>
  <c r="J18" i="3"/>
  <c r="J17" i="3"/>
  <c r="J16" i="3"/>
  <c r="J15" i="3"/>
  <c r="J14" i="3"/>
  <c r="J13" i="3"/>
  <c r="J12" i="3"/>
  <c r="J11" i="3"/>
  <c r="J10" i="3"/>
  <c r="J9" i="3"/>
  <c r="J8" i="3"/>
  <c r="J22" i="1"/>
  <c r="G22" i="1"/>
  <c r="M53" i="1" l="1"/>
  <c r="M52" i="1"/>
  <c r="P52" i="1" l="1"/>
  <c r="O52" i="1"/>
  <c r="I49" i="1"/>
  <c r="H49" i="1"/>
  <c r="G49" i="1"/>
  <c r="E49" i="1"/>
  <c r="D49" i="1"/>
  <c r="J49" i="1" s="1"/>
  <c r="C49" i="1"/>
  <c r="L49" i="1" l="1"/>
  <c r="K49" i="1"/>
  <c r="I19" i="3"/>
  <c r="I18" i="3"/>
  <c r="I17" i="3"/>
  <c r="I16" i="3"/>
  <c r="I15" i="3"/>
  <c r="I14" i="3"/>
  <c r="I13" i="3"/>
  <c r="I12" i="3"/>
  <c r="I11" i="3"/>
  <c r="I10" i="3"/>
  <c r="I9" i="3"/>
  <c r="I8" i="3"/>
  <c r="P33" i="3"/>
  <c r="K28" i="3"/>
  <c r="F27" i="3"/>
  <c r="F26" i="3"/>
  <c r="F25" i="3"/>
  <c r="F24" i="3"/>
  <c r="F23" i="3"/>
  <c r="R1" i="3"/>
  <c r="D4" i="3" s="1"/>
  <c r="R1" i="1"/>
  <c r="D4" i="1" s="1"/>
  <c r="D13" i="1"/>
  <c r="C40" i="1"/>
  <c r="Q26" i="3" l="1"/>
  <c r="Q30" i="3"/>
  <c r="Q31" i="3"/>
  <c r="Q27" i="3"/>
  <c r="Q29" i="3"/>
  <c r="Q25" i="3"/>
  <c r="Q23" i="3"/>
  <c r="Q24" i="3"/>
  <c r="Q28" i="3"/>
  <c r="Q32" i="3"/>
  <c r="L25" i="3"/>
  <c r="L26" i="3"/>
  <c r="L24" i="3"/>
  <c r="L27" i="3"/>
  <c r="L23" i="3"/>
  <c r="E23" i="3"/>
  <c r="E24" i="3"/>
  <c r="E25" i="3"/>
  <c r="E26" i="3"/>
  <c r="E27" i="3"/>
  <c r="E40" i="1"/>
  <c r="D40" i="1"/>
  <c r="E31" i="1"/>
  <c r="D31" i="1"/>
  <c r="D22" i="1"/>
  <c r="E22" i="1"/>
  <c r="E13" i="1"/>
  <c r="I40" i="1"/>
  <c r="H40" i="1"/>
  <c r="G40" i="1"/>
  <c r="I31" i="1"/>
  <c r="H31" i="1"/>
  <c r="G31" i="1"/>
  <c r="C31" i="1"/>
  <c r="I22" i="1"/>
  <c r="H22" i="1"/>
  <c r="C22" i="1"/>
  <c r="C13" i="1"/>
  <c r="D57" i="1" s="1"/>
  <c r="H13" i="1"/>
  <c r="G13" i="1"/>
  <c r="I13" i="1"/>
  <c r="C52" i="1" l="1"/>
  <c r="F52" i="1"/>
  <c r="G52" i="1"/>
  <c r="D52" i="1"/>
  <c r="I52" i="1" s="1"/>
  <c r="D60" i="1"/>
  <c r="C61" i="1"/>
  <c r="C57" i="1"/>
  <c r="D59" i="1"/>
  <c r="C60" i="1"/>
  <c r="D58" i="1"/>
  <c r="C59" i="1"/>
  <c r="B52" i="1"/>
  <c r="D61" i="1"/>
  <c r="C58" i="1"/>
  <c r="H52" i="1"/>
  <c r="J40" i="1"/>
  <c r="K31" i="1"/>
  <c r="L31" i="1"/>
  <c r="L13" i="1"/>
  <c r="J31" i="1"/>
  <c r="K40" i="1"/>
  <c r="L22" i="1"/>
  <c r="L40" i="1"/>
  <c r="J13" i="1"/>
  <c r="K13" i="1"/>
  <c r="J52" i="1" l="1"/>
  <c r="U62" i="1"/>
  <c r="L52" i="1"/>
  <c r="U61" i="1"/>
  <c r="K59" i="1"/>
  <c r="K57" i="1"/>
  <c r="K61" i="1"/>
  <c r="K60" i="1"/>
  <c r="P61" i="1"/>
  <c r="P66" i="1"/>
  <c r="P62" i="1"/>
  <c r="P64" i="1"/>
  <c r="P57" i="1"/>
  <c r="P63" i="1"/>
  <c r="P60" i="1"/>
  <c r="P65" i="1"/>
  <c r="P59" i="1"/>
  <c r="P58" i="1"/>
  <c r="F57" i="1"/>
  <c r="E57" i="1"/>
  <c r="E59" i="1"/>
  <c r="F59" i="1"/>
  <c r="E58" i="1"/>
  <c r="F58" i="1"/>
  <c r="F61" i="1"/>
  <c r="E61" i="1"/>
  <c r="F60" i="1"/>
  <c r="E60" i="1"/>
  <c r="N52" i="1" l="1"/>
  <c r="N53" i="1"/>
  <c r="P67" i="1"/>
  <c r="Q57" i="1" s="1"/>
  <c r="K62" i="1"/>
  <c r="L57" i="1" s="1"/>
  <c r="L60" i="1" l="1"/>
  <c r="L58" i="1"/>
  <c r="L61" i="1"/>
  <c r="Q62" i="1"/>
  <c r="Q63" i="1"/>
  <c r="Q59" i="1"/>
  <c r="Q64" i="1"/>
  <c r="Q58" i="1"/>
  <c r="Q61" i="1"/>
  <c r="L59" i="1"/>
  <c r="Q66" i="1"/>
  <c r="Q60" i="1"/>
  <c r="Q65" i="1"/>
</calcChain>
</file>

<file path=xl/sharedStrings.xml><?xml version="1.0" encoding="utf-8"?>
<sst xmlns="http://schemas.openxmlformats.org/spreadsheetml/2006/main" count="197" uniqueCount="73">
  <si>
    <t>Trading Diary</t>
  </si>
  <si>
    <t>Mes:</t>
  </si>
  <si>
    <t>Fecha</t>
  </si>
  <si>
    <t>Tipo de Trade</t>
  </si>
  <si>
    <t>Wins/Loss</t>
  </si>
  <si>
    <t>Direccion</t>
  </si>
  <si>
    <t>Puntos</t>
  </si>
  <si>
    <t>Razon de Éxito</t>
  </si>
  <si>
    <t>Razon de Fallo</t>
  </si>
  <si>
    <t>Wekly Totals</t>
  </si>
  <si>
    <t>No Trades</t>
  </si>
  <si>
    <t>#Wins</t>
  </si>
  <si>
    <t>#Loss</t>
  </si>
  <si>
    <t>Points Wins</t>
  </si>
  <si>
    <t>Points Loss</t>
  </si>
  <si>
    <t>Net Points</t>
  </si>
  <si>
    <t>W/L%</t>
  </si>
  <si>
    <t>Pts Ave Wins</t>
  </si>
  <si>
    <t>Pts Ave Loss</t>
  </si>
  <si>
    <t>T1</t>
  </si>
  <si>
    <t>V1</t>
  </si>
  <si>
    <t>V2</t>
  </si>
  <si>
    <t>V3</t>
  </si>
  <si>
    <t>Win/Loss</t>
  </si>
  <si>
    <t>Win</t>
  </si>
  <si>
    <t>Loss</t>
  </si>
  <si>
    <t>Largo</t>
  </si>
  <si>
    <t>Corto</t>
  </si>
  <si>
    <t>Legacy a favor tendencia</t>
  </si>
  <si>
    <t>Legacy en contra tendencia</t>
  </si>
  <si>
    <t>Patro Repetitivo</t>
  </si>
  <si>
    <t>Linea de Tendencia</t>
  </si>
  <si>
    <t>Suerte, mala decisión</t>
  </si>
  <si>
    <t>Dirección</t>
  </si>
  <si>
    <t>Miedo</t>
  </si>
  <si>
    <t>Euforia</t>
  </si>
  <si>
    <t>FOBO</t>
  </si>
  <si>
    <t>Fin de Tendencia</t>
  </si>
  <si>
    <t>Patro Reversa</t>
  </si>
  <si>
    <t>Mercado Picado</t>
  </si>
  <si>
    <t>Mal Manejo del Stop</t>
  </si>
  <si>
    <t>Mal Manejo del Target</t>
  </si>
  <si>
    <t>Expectativa Contraria</t>
  </si>
  <si>
    <t>Apresurado</t>
  </si>
  <si>
    <t>Monthly Totals</t>
  </si>
  <si>
    <t>Trade + Ganador</t>
  </si>
  <si>
    <t>Trade + Perdedor</t>
  </si>
  <si>
    <t>#Largo</t>
  </si>
  <si>
    <t>#Corto</t>
  </si>
  <si>
    <t>l</t>
  </si>
  <si>
    <t>Total</t>
  </si>
  <si>
    <t>ProT</t>
  </si>
  <si>
    <t>Razones de Éxito</t>
  </si>
  <si>
    <t>Total Trades:</t>
  </si>
  <si>
    <t>Razones de Fallo</t>
  </si>
  <si>
    <t>Resumen Mensual</t>
  </si>
  <si>
    <t>Resumen Anual</t>
  </si>
  <si>
    <t>Years Totals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</si>
  <si>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</si>
  <si>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</si>
  <si>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</si>
  <si>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</si>
  <si>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</si>
  <si>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</si>
  <si>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</si>
  <si>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</si>
  <si>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</si>
  <si>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</si>
  <si>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</si>
  <si>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</si>
  <si>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Año:</t>
  </si>
  <si>
    <t>Suerte, mala decision</t>
  </si>
  <si>
    <r>
      <rPr>
        <b/>
        <sz val="20"/>
        <color rgb="FFFFFF00"/>
        <rFont val="Arial Black"/>
        <family val="2"/>
      </rPr>
      <t>.</t>
    </r>
    <r>
      <rPr>
        <b/>
        <sz val="20"/>
        <color theme="1"/>
        <rFont val="Arial Black"/>
        <family val="2"/>
      </rPr>
      <t>+</t>
    </r>
    <r>
      <rPr>
        <b/>
        <sz val="20"/>
        <color rgb="FFFFFF00"/>
        <rFont val="Arial Black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</si>
</sst>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6"/>
      <name val="Arial Black"/>
      <family val="2"/>
    </font>
    <font>
      <b/>
      <sz val="22"/>
      <name val="Arial"/>
      <family val="2"/>
    </font>
    <font>
      <b/>
      <sz val="14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22"/>
      <color theme="1"/>
      <name val="Arial Rounded MT Bold"/>
      <family val="2"/>
    </font>
    <font>
      <b/>
      <sz val="24"/>
      <color theme="1"/>
      <name val="Arial Rounded MT Bold"/>
      <family val="2"/>
    </font>
    <font>
      <b/>
      <sz val="18"/>
      <color rgb="FFFFFF00"/>
      <name val="Calibri"/>
      <family val="2"/>
      <scheme val="minor"/>
    </font>
    <font>
      <sz val="12"/>
      <color rgb="FF2F2F2F"/>
      <name val="Segoe UI"/>
      <family val="2"/>
    </font>
    <font>
      <b/>
      <sz val="11"/>
      <color rgb="FF333333"/>
      <name val="Arial"/>
      <family val="2"/>
    </font>
    <font>
      <b/>
      <sz val="20"/>
      <color theme="1"/>
      <name val="Arial Black"/>
      <family val="2"/>
    </font>
    <font>
      <b/>
      <sz val="20"/>
      <color rgb="FFFFFF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C00000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ck">
        <color theme="1"/>
      </left>
      <right style="medium">
        <color indexed="64"/>
      </right>
      <top style="thick">
        <color theme="1"/>
      </top>
      <bottom style="thick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Protection="1">
      <protection locked="0"/>
    </xf>
    <xf numFmtId="0" fontId="8" fillId="2" borderId="1" xfId="0" applyFont="1" applyFill="1" applyBorder="1" applyProtection="1">
      <protection locked="0"/>
    </xf>
    <xf numFmtId="0" fontId="9" fillId="2" borderId="1" xfId="0" applyFont="1" applyFill="1" applyBorder="1" applyAlignment="1" applyProtection="1">
      <alignment horizontal="center" wrapText="1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10" fillId="2" borderId="1" xfId="0" applyFont="1" applyFill="1" applyBorder="1" applyAlignment="1" applyProtection="1">
      <alignment horizontal="center"/>
      <protection locked="0"/>
    </xf>
    <xf numFmtId="9" fontId="10" fillId="2" borderId="1" xfId="1" applyFont="1" applyFill="1" applyBorder="1" applyAlignment="1" applyProtection="1">
      <alignment horizontal="center"/>
      <protection locked="0"/>
    </xf>
    <xf numFmtId="0" fontId="10" fillId="2" borderId="2" xfId="0" applyFont="1" applyFill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locked="0" hidden="1"/>
    </xf>
    <xf numFmtId="0" fontId="0" fillId="0" borderId="0" xfId="0" applyProtection="1">
      <protection locked="0" hidden="1"/>
    </xf>
    <xf numFmtId="0" fontId="0" fillId="0" borderId="0" xfId="0" applyAlignment="1" applyProtection="1">
      <alignment horizontal="center"/>
      <protection locked="0" hidden="1"/>
    </xf>
    <xf numFmtId="0" fontId="7" fillId="0" borderId="0" xfId="0" applyFont="1" applyFill="1" applyBorder="1" applyAlignment="1" applyProtection="1">
      <alignment horizontal="center" wrapText="1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10" fillId="0" borderId="0" xfId="0" applyFont="1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0" fontId="0" fillId="0" borderId="1" xfId="0" applyBorder="1" applyAlignment="1" applyProtection="1">
      <alignment horizontal="center"/>
      <protection locked="0" hidden="1"/>
    </xf>
    <xf numFmtId="0" fontId="13" fillId="2" borderId="1" xfId="0" applyFont="1" applyFill="1" applyBorder="1" applyAlignment="1" applyProtection="1">
      <alignment horizontal="center" wrapText="1"/>
      <protection locked="0"/>
    </xf>
    <xf numFmtId="9" fontId="13" fillId="2" borderId="1" xfId="1" applyFont="1" applyFill="1" applyBorder="1" applyAlignment="1" applyProtection="1">
      <alignment horizontal="center" wrapText="1"/>
      <protection locked="0"/>
    </xf>
    <xf numFmtId="0" fontId="12" fillId="2" borderId="1" xfId="0" applyNumberFormat="1" applyFont="1" applyFill="1" applyBorder="1" applyAlignment="1" applyProtection="1">
      <alignment horizontal="center" wrapText="1"/>
      <protection locked="0"/>
    </xf>
    <xf numFmtId="0" fontId="12" fillId="2" borderId="0" xfId="0" applyFont="1" applyFill="1" applyProtection="1">
      <protection locked="0"/>
    </xf>
    <xf numFmtId="0" fontId="12" fillId="2" borderId="0" xfId="0" applyFont="1" applyFill="1" applyProtection="1">
      <protection locked="0" hidden="1"/>
    </xf>
    <xf numFmtId="0" fontId="0" fillId="0" borderId="1" xfId="0" applyBorder="1" applyAlignment="1" applyProtection="1">
      <alignment horizontal="center"/>
      <protection locked="0"/>
    </xf>
    <xf numFmtId="9" fontId="0" fillId="0" borderId="1" xfId="1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 hidden="1"/>
    </xf>
    <xf numFmtId="0" fontId="5" fillId="0" borderId="0" xfId="0" applyFont="1" applyAlignment="1" applyProtection="1">
      <protection locked="0"/>
    </xf>
    <xf numFmtId="0" fontId="17" fillId="0" borderId="0" xfId="0" applyFont="1" applyFill="1" applyAlignment="1" applyProtection="1">
      <alignment horizontal="left"/>
      <protection locked="0"/>
    </xf>
    <xf numFmtId="0" fontId="16" fillId="0" borderId="0" xfId="0" applyFont="1" applyFill="1" applyAlignment="1" applyProtection="1">
      <alignment horizontal="left"/>
      <protection locked="0"/>
    </xf>
    <xf numFmtId="0" fontId="16" fillId="0" borderId="0" xfId="0" applyFont="1" applyFill="1" applyAlignment="1" applyProtection="1">
      <alignment horizontal="right"/>
      <protection locked="0"/>
    </xf>
    <xf numFmtId="14" fontId="2" fillId="0" borderId="0" xfId="0" applyNumberFormat="1" applyFont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0" fontId="0" fillId="3" borderId="1" xfId="0" applyFill="1" applyBorder="1" applyAlignment="1" applyProtection="1">
      <alignment horizontal="center"/>
      <protection locked="0" hidden="1"/>
    </xf>
    <xf numFmtId="0" fontId="11" fillId="2" borderId="1" xfId="0" applyFont="1" applyFill="1" applyBorder="1" applyAlignment="1" applyProtection="1">
      <alignment horizontal="center" wrapText="1"/>
      <protection locked="0"/>
    </xf>
    <xf numFmtId="0" fontId="12" fillId="2" borderId="1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vertical="top"/>
      <protection locked="0"/>
    </xf>
    <xf numFmtId="0" fontId="0" fillId="3" borderId="1" xfId="0" applyFont="1" applyFill="1" applyBorder="1" applyAlignment="1" applyProtection="1">
      <alignment horizontal="left" vertical="center" wrapText="1"/>
      <protection locked="0"/>
    </xf>
    <xf numFmtId="0" fontId="20" fillId="0" borderId="0" xfId="0" applyFont="1" applyProtection="1">
      <protection locked="0"/>
    </xf>
    <xf numFmtId="0" fontId="19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12" fillId="2" borderId="0" xfId="0" applyFont="1" applyFill="1" applyAlignment="1" applyProtection="1">
      <alignment wrapText="1"/>
      <protection locked="0"/>
    </xf>
    <xf numFmtId="0" fontId="12" fillId="2" borderId="0" xfId="0" applyFont="1" applyFill="1" applyAlignment="1" applyProtection="1">
      <alignment vertical="top"/>
      <protection locked="0"/>
    </xf>
    <xf numFmtId="0" fontId="3" fillId="3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right"/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8" xfId="0" applyBorder="1" applyProtection="1">
      <protection locked="0"/>
    </xf>
    <xf numFmtId="0" fontId="21" fillId="4" borderId="9" xfId="0" applyFont="1" applyFill="1" applyBorder="1" applyAlignment="1" applyProtection="1">
      <alignment horizontal="center" vertical="center" wrapText="1"/>
      <protection locked="0" hidden="1"/>
    </xf>
    <xf numFmtId="0" fontId="6" fillId="0" borderId="0" xfId="0" applyFont="1" applyBorder="1" applyAlignment="1" applyProtection="1">
      <alignment horizont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wrapText="1"/>
      <protection locked="0"/>
    </xf>
    <xf numFmtId="0" fontId="11" fillId="2" borderId="3" xfId="0" applyFont="1" applyFill="1" applyBorder="1" applyAlignment="1" applyProtection="1">
      <alignment horizontal="center" wrapText="1"/>
      <protection locked="0"/>
    </xf>
    <xf numFmtId="0" fontId="11" fillId="2" borderId="4" xfId="0" applyFont="1" applyFill="1" applyBorder="1" applyAlignment="1" applyProtection="1">
      <alignment horizontal="center" wrapText="1"/>
      <protection locked="0"/>
    </xf>
    <xf numFmtId="0" fontId="13" fillId="2" borderId="3" xfId="0" applyFont="1" applyFill="1" applyBorder="1" applyAlignment="1" applyProtection="1">
      <alignment horizontal="center" wrapText="1"/>
      <protection locked="0"/>
    </xf>
    <xf numFmtId="0" fontId="13" fillId="2" borderId="4" xfId="0" applyFont="1" applyFill="1" applyBorder="1" applyAlignment="1" applyProtection="1">
      <alignment horizontal="center" wrapText="1"/>
      <protection locked="0"/>
    </xf>
    <xf numFmtId="0" fontId="12" fillId="2" borderId="3" xfId="0" applyFont="1" applyFill="1" applyBorder="1" applyAlignment="1" applyProtection="1">
      <alignment horizontal="center" wrapText="1"/>
      <protection locked="0"/>
    </xf>
    <xf numFmtId="0" fontId="12" fillId="2" borderId="4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5" fillId="0" borderId="0" xfId="0" applyFont="1" applyAlignment="1" applyProtection="1">
      <alignment horizontal="center"/>
      <protection locked="0"/>
    </xf>
    <xf numFmtId="0" fontId="6" fillId="0" borderId="7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3" fillId="3" borderId="3" xfId="0" applyFont="1" applyFill="1" applyBorder="1" applyAlignment="1" applyProtection="1">
      <alignment horizontal="center" vertical="center"/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15" fillId="2" borderId="3" xfId="0" applyFont="1" applyFill="1" applyBorder="1" applyAlignment="1" applyProtection="1">
      <alignment horizontal="right" vertical="center"/>
      <protection locked="0"/>
    </xf>
    <xf numFmtId="0" fontId="15" fillId="2" borderId="4" xfId="0" applyFont="1" applyFill="1" applyBorder="1" applyAlignment="1" applyProtection="1">
      <alignment horizontal="right" vertical="center"/>
      <protection locked="0"/>
    </xf>
    <xf numFmtId="0" fontId="9" fillId="2" borderId="6" xfId="0" applyFont="1" applyFill="1" applyBorder="1" applyAlignment="1" applyProtection="1">
      <alignment horizontal="center" vertical="center" wrapText="1"/>
      <protection locked="0"/>
    </xf>
    <xf numFmtId="0" fontId="9" fillId="2" borderId="0" xfId="0" applyFont="1" applyFill="1" applyBorder="1" applyAlignment="1" applyProtection="1">
      <alignment horizontal="center" vertical="center" wrapText="1"/>
      <protection locked="0"/>
    </xf>
    <xf numFmtId="0" fontId="14" fillId="2" borderId="1" xfId="0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protection locked="0"/>
    </xf>
    <xf numFmtId="0" fontId="14" fillId="2" borderId="3" xfId="0" applyFont="1" applyFill="1" applyBorder="1" applyAlignment="1" applyProtection="1">
      <alignment horizontal="center" vertical="center"/>
      <protection locked="0"/>
    </xf>
    <xf numFmtId="0" fontId="14" fillId="2" borderId="5" xfId="0" applyFont="1" applyFill="1" applyBorder="1" applyAlignment="1" applyProtection="1">
      <alignment horizontal="center" vertical="center"/>
      <protection locked="0"/>
    </xf>
    <xf numFmtId="0" fontId="14" fillId="2" borderId="4" xfId="0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18" fillId="2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protection locked="0" hidden="1"/>
    </xf>
    <xf numFmtId="0" fontId="0" fillId="3" borderId="3" xfId="0" applyFill="1" applyBorder="1" applyAlignment="1" applyProtection="1">
      <alignment horizontal="left"/>
      <protection locked="0" hidden="1"/>
    </xf>
    <xf numFmtId="0" fontId="0" fillId="3" borderId="5" xfId="0" applyFill="1" applyBorder="1" applyAlignment="1" applyProtection="1">
      <alignment horizontal="left"/>
      <protection locked="0" hidden="1"/>
    </xf>
    <xf numFmtId="0" fontId="0" fillId="3" borderId="4" xfId="0" applyFill="1" applyBorder="1" applyAlignment="1" applyProtection="1">
      <alignment horizontal="left"/>
      <protection locked="0" hidden="1"/>
    </xf>
    <xf numFmtId="2" fontId="0" fillId="0" borderId="1" xfId="0" applyNumberFormat="1" applyBorder="1" applyAlignment="1" applyProtection="1">
      <alignment horizontal="center"/>
      <protection locked="0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mp2B86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Inventario"/>
      <sheetName val="OrdenTrabajo"/>
      <sheetName val="ReporteInventarioImprimir"/>
      <sheetName val="IngredientesPreviaGlobal"/>
      <sheetName val="IngredientesPreviaPlatillo"/>
      <sheetName val="DestinoPlatillos"/>
      <sheetName val="StatusProducto"/>
      <sheetName val="Receta"/>
      <sheetName val="ReporterCocina"/>
      <sheetName val="DetalleReceta"/>
      <sheetName val="MenuSema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J3">
            <v>10</v>
          </cell>
        </row>
        <row r="5">
          <cell r="J5">
            <v>0</v>
          </cell>
        </row>
        <row r="7">
          <cell r="J7">
            <v>110</v>
          </cell>
        </row>
        <row r="8">
          <cell r="J8">
            <v>150</v>
          </cell>
        </row>
      </sheetData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B3F0-3C34-4FF2-A814-DFE49C770C01}">
  <sheetPr codeName="Hoja1">
    <tabColor theme="7" tint="0.39997558519241921"/>
  </sheetPr>
  <dimension ref="A1:AB68"/>
  <sheetViews>
    <sheetView topLeftCell="A40" zoomScale="96" zoomScaleNormal="96" workbookViewId="0">
      <selection activeCell="O43" sqref="O43"/>
    </sheetView>
  </sheetViews>
  <sheetFormatPr baseColWidth="10" defaultRowHeight="15" x14ac:dyDescent="0.25"/>
  <cols>
    <col min="1" max="1" width="9.85546875" style="1" customWidth="1"/>
    <col min="2" max="2" width="14.85546875" style="1" customWidth="1"/>
    <col min="3" max="3" width="17.140625" style="1" customWidth="1"/>
    <col min="4" max="4" width="8.85546875" style="1" customWidth="1"/>
    <col min="5" max="5" width="8.28515625" style="1" customWidth="1"/>
    <col min="6" max="6" width="12.85546875" style="1" customWidth="1"/>
    <col min="7" max="7" width="9.7109375" style="1" customWidth="1"/>
    <col min="8" max="8" width="8.7109375" style="1" customWidth="1"/>
    <col min="9" max="9" width="9.140625" style="1" customWidth="1"/>
    <col min="10" max="10" width="10.7109375" style="1" customWidth="1"/>
    <col min="11" max="11" width="19.28515625" style="1" customWidth="1"/>
    <col min="12" max="12" width="22.28515625" style="1" customWidth="1"/>
    <col min="13" max="13" width="11.140625" style="1" customWidth="1"/>
    <col min="14" max="14" width="11.5703125" style="1" customWidth="1"/>
    <col min="15" max="15" width="10.42578125" style="1" customWidth="1"/>
    <col min="16" max="16" width="17" style="9" customWidth="1"/>
    <col min="17" max="17" width="16.140625" style="1" customWidth="1"/>
    <col min="18" max="18" width="11.42578125" style="1"/>
    <col min="19" max="19" width="6.28515625" style="1" customWidth="1"/>
    <col min="20" max="20" width="6.7109375" style="1" customWidth="1"/>
    <col min="21" max="21" width="6.140625" style="1" hidden="1" customWidth="1"/>
    <col min="22" max="22" width="6.85546875" style="1" customWidth="1"/>
    <col min="23" max="23" width="5" style="1" customWidth="1"/>
    <col min="24" max="24" width="6.42578125" style="1" customWidth="1"/>
    <col min="25" max="25" width="5.140625" style="1" customWidth="1"/>
    <col min="26" max="26" width="6.140625" style="1" customWidth="1"/>
    <col min="27" max="27" width="4.7109375" style="1" customWidth="1"/>
    <col min="28" max="28" width="6" style="1" customWidth="1"/>
    <col min="29" max="16384" width="11.42578125" style="1"/>
  </cols>
  <sheetData>
    <row r="1" spans="1:28" ht="41.25" x14ac:dyDescent="0.8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R1" s="8">
        <f ca="1">TODAY()</f>
        <v>43045</v>
      </c>
    </row>
    <row r="2" spans="1:28" ht="27.75" x14ac:dyDescent="0.4">
      <c r="A2" s="64" t="s">
        <v>55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28" ht="12.75" customHeight="1" thickBot="1" x14ac:dyDescent="0.45">
      <c r="A3" s="46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8" ht="33" thickTop="1" thickBot="1" x14ac:dyDescent="0.45">
      <c r="A4" s="45" t="s">
        <v>72</v>
      </c>
      <c r="B4" s="41"/>
      <c r="C4" s="27" t="s">
        <v>1</v>
      </c>
      <c r="D4" s="25" t="str">
        <f ca="1">TEXT(R1,"mmmm")</f>
        <v>noviembre</v>
      </c>
      <c r="E4" s="25"/>
      <c r="G4" s="26"/>
      <c r="P4" s="10"/>
    </row>
    <row r="5" spans="1:28" ht="16.5" thickTop="1" thickBot="1" x14ac:dyDescent="0.3">
      <c r="A5" s="44"/>
      <c r="P5" s="10"/>
      <c r="S5" s="59"/>
      <c r="T5" s="59"/>
      <c r="U5" s="59"/>
      <c r="V5" s="59"/>
      <c r="W5" s="59"/>
      <c r="X5" s="59"/>
      <c r="Y5" s="59"/>
      <c r="Z5" s="59"/>
      <c r="AA5" s="59"/>
      <c r="AB5" s="59"/>
    </row>
    <row r="6" spans="1:28" ht="21" customHeight="1" thickTop="1" thickBot="1" x14ac:dyDescent="0.35">
      <c r="B6" s="48" t="s">
        <v>2</v>
      </c>
      <c r="C6" s="48" t="s">
        <v>3</v>
      </c>
      <c r="D6" s="52" t="s">
        <v>4</v>
      </c>
      <c r="E6" s="52"/>
      <c r="F6" s="48" t="s">
        <v>33</v>
      </c>
      <c r="G6" s="52" t="s">
        <v>6</v>
      </c>
      <c r="H6" s="52"/>
      <c r="I6" s="52"/>
      <c r="J6" s="52"/>
      <c r="K6" s="48" t="s">
        <v>7</v>
      </c>
      <c r="L6" s="48" t="s">
        <v>8</v>
      </c>
      <c r="P6" s="10"/>
      <c r="S6" s="49"/>
      <c r="T6" s="49"/>
      <c r="U6" s="49"/>
      <c r="V6" s="49"/>
      <c r="W6" s="49"/>
      <c r="X6" s="49"/>
      <c r="Y6" s="49"/>
      <c r="Z6" s="49"/>
      <c r="AA6" s="49"/>
      <c r="AB6" s="49" t="s">
        <v>49</v>
      </c>
    </row>
    <row r="7" spans="1:28" ht="17.25" thickTop="1" thickBot="1" x14ac:dyDescent="0.3">
      <c r="B7" s="40"/>
      <c r="C7" s="47"/>
      <c r="D7" s="66"/>
      <c r="E7" s="67"/>
      <c r="F7" s="47"/>
      <c r="G7" s="51"/>
      <c r="H7" s="51"/>
      <c r="I7" s="51"/>
      <c r="J7" s="51"/>
      <c r="K7" s="34"/>
      <c r="L7" s="34"/>
      <c r="M7" s="37"/>
      <c r="P7" s="10"/>
    </row>
    <row r="8" spans="1:28" ht="17.25" thickTop="1" thickBot="1" x14ac:dyDescent="0.3">
      <c r="B8" s="40"/>
      <c r="C8" s="47"/>
      <c r="D8" s="66"/>
      <c r="E8" s="67"/>
      <c r="F8" s="47"/>
      <c r="G8" s="51"/>
      <c r="H8" s="51"/>
      <c r="I8" s="51"/>
      <c r="J8" s="51"/>
      <c r="K8" s="34"/>
      <c r="L8" s="34"/>
      <c r="M8" s="37"/>
      <c r="P8" s="10"/>
    </row>
    <row r="9" spans="1:28" ht="17.25" thickTop="1" thickBot="1" x14ac:dyDescent="0.3">
      <c r="B9" s="40"/>
      <c r="C9" s="47"/>
      <c r="D9" s="66"/>
      <c r="E9" s="67"/>
      <c r="F9" s="47"/>
      <c r="G9" s="51"/>
      <c r="H9" s="51"/>
      <c r="I9" s="51"/>
      <c r="J9" s="51"/>
      <c r="K9" s="34"/>
      <c r="L9" s="34"/>
      <c r="M9" s="37"/>
      <c r="N9" s="33"/>
      <c r="P9" s="35"/>
    </row>
    <row r="10" spans="1:28" ht="17.25" thickTop="1" thickBot="1" x14ac:dyDescent="0.3">
      <c r="B10" s="40"/>
      <c r="C10" s="47"/>
      <c r="D10" s="66"/>
      <c r="E10" s="67"/>
      <c r="F10" s="47"/>
      <c r="G10" s="51"/>
      <c r="H10" s="51"/>
      <c r="I10" s="51"/>
      <c r="J10" s="51"/>
      <c r="K10" s="34"/>
      <c r="L10" s="34"/>
      <c r="M10" s="37"/>
      <c r="R10" s="23" t="s">
        <v>23</v>
      </c>
    </row>
    <row r="11" spans="1:28" ht="17.25" thickTop="1" thickBot="1" x14ac:dyDescent="0.3">
      <c r="B11" s="40"/>
      <c r="C11" s="47"/>
      <c r="D11" s="66"/>
      <c r="E11" s="67"/>
      <c r="F11" s="47"/>
      <c r="G11" s="51"/>
      <c r="H11" s="51"/>
      <c r="I11" s="51"/>
      <c r="J11" s="51"/>
      <c r="K11" s="34"/>
      <c r="L11" s="34"/>
      <c r="M11" s="37"/>
      <c r="R11" s="23" t="s">
        <v>24</v>
      </c>
    </row>
    <row r="12" spans="1:28" ht="39" thickTop="1" thickBot="1" x14ac:dyDescent="0.35">
      <c r="B12" s="3" t="s">
        <v>9</v>
      </c>
      <c r="C12" s="48" t="s">
        <v>10</v>
      </c>
      <c r="D12" s="48" t="s">
        <v>11</v>
      </c>
      <c r="E12" s="48" t="s">
        <v>12</v>
      </c>
      <c r="F12" s="48"/>
      <c r="G12" s="48" t="s">
        <v>13</v>
      </c>
      <c r="H12" s="48" t="s">
        <v>14</v>
      </c>
      <c r="I12" s="48" t="s">
        <v>15</v>
      </c>
      <c r="J12" s="48" t="s">
        <v>16</v>
      </c>
      <c r="K12" s="48" t="s">
        <v>17</v>
      </c>
      <c r="L12" s="48" t="s">
        <v>18</v>
      </c>
      <c r="N12" s="11"/>
      <c r="P12" s="1"/>
      <c r="R12" s="42" t="s">
        <v>25</v>
      </c>
    </row>
    <row r="13" spans="1:28" ht="18.75" thickTop="1" thickBot="1" x14ac:dyDescent="0.35">
      <c r="B13" s="4"/>
      <c r="C13" s="7">
        <f>COUNTIF(C7:C11,"*")</f>
        <v>0</v>
      </c>
      <c r="D13" s="7">
        <f>COUNTIF(D7:D11,"Win")</f>
        <v>0</v>
      </c>
      <c r="E13" s="5">
        <f>COUNTIF(D7:D11,"Loss")</f>
        <v>0</v>
      </c>
      <c r="F13" s="5"/>
      <c r="G13" s="5">
        <f>SUMIFS(G7:G11,D7:D11,”Win”)</f>
        <v>0</v>
      </c>
      <c r="H13" s="5">
        <f>SUMIFS(G7:G11,D7:D11,”Loss”)</f>
        <v>0</v>
      </c>
      <c r="I13" s="5">
        <f>SUM(G7:J11)</f>
        <v>0</v>
      </c>
      <c r="J13" s="6" t="e">
        <f>D13/E13</f>
        <v>#DIV/0!</v>
      </c>
      <c r="K13" s="2" t="e">
        <f>G13/D13</f>
        <v>#DIV/0!</v>
      </c>
      <c r="L13" s="5" t="e">
        <f>H13/E13</f>
        <v>#DIV/0!</v>
      </c>
      <c r="N13" s="12"/>
      <c r="O13" s="36"/>
      <c r="P13" s="1"/>
      <c r="R13" s="42" t="s">
        <v>5</v>
      </c>
    </row>
    <row r="14" spans="1:28" ht="17.25" thickTop="1" thickBot="1" x14ac:dyDescent="0.3">
      <c r="N14" s="13"/>
      <c r="R14" s="23" t="s">
        <v>26</v>
      </c>
    </row>
    <row r="15" spans="1:28" ht="20.25" thickTop="1" thickBot="1" x14ac:dyDescent="0.35">
      <c r="B15" s="48" t="s">
        <v>2</v>
      </c>
      <c r="C15" s="48" t="s">
        <v>3</v>
      </c>
      <c r="D15" s="52" t="s">
        <v>4</v>
      </c>
      <c r="E15" s="52"/>
      <c r="F15" s="48" t="s">
        <v>33</v>
      </c>
      <c r="G15" s="52" t="s">
        <v>6</v>
      </c>
      <c r="H15" s="52"/>
      <c r="I15" s="52"/>
      <c r="J15" s="52"/>
      <c r="K15" s="48" t="s">
        <v>7</v>
      </c>
      <c r="L15" s="48" t="s">
        <v>8</v>
      </c>
      <c r="N15" s="11"/>
      <c r="R15" s="23" t="s">
        <v>27</v>
      </c>
    </row>
    <row r="16" spans="1:28" ht="17.25" thickTop="1" thickBot="1" x14ac:dyDescent="0.3">
      <c r="B16" s="40"/>
      <c r="C16" s="47"/>
      <c r="D16" s="51"/>
      <c r="E16" s="51"/>
      <c r="F16" s="47"/>
      <c r="G16" s="51"/>
      <c r="H16" s="51"/>
      <c r="I16" s="51"/>
      <c r="J16" s="51"/>
      <c r="K16" s="34"/>
      <c r="L16" s="34"/>
      <c r="M16" s="37"/>
      <c r="N16" s="14"/>
    </row>
    <row r="17" spans="2:16" ht="17.25" thickTop="1" thickBot="1" x14ac:dyDescent="0.3">
      <c r="B17" s="40"/>
      <c r="C17" s="47"/>
      <c r="D17" s="51"/>
      <c r="E17" s="51"/>
      <c r="F17" s="47"/>
      <c r="G17" s="51"/>
      <c r="H17" s="51"/>
      <c r="I17" s="51"/>
      <c r="J17" s="51"/>
      <c r="K17" s="34"/>
      <c r="L17" s="34"/>
      <c r="M17" s="37"/>
    </row>
    <row r="18" spans="2:16" ht="17.25" thickTop="1" thickBot="1" x14ac:dyDescent="0.3">
      <c r="B18" s="40"/>
      <c r="C18" s="47"/>
      <c r="D18" s="51"/>
      <c r="E18" s="51"/>
      <c r="F18" s="47"/>
      <c r="G18" s="51"/>
      <c r="H18" s="51"/>
      <c r="I18" s="51"/>
      <c r="J18" s="51"/>
      <c r="K18" s="34"/>
      <c r="L18" s="34"/>
      <c r="M18" s="37"/>
    </row>
    <row r="19" spans="2:16" ht="17.25" thickTop="1" thickBot="1" x14ac:dyDescent="0.3">
      <c r="B19" s="40"/>
      <c r="C19" s="47"/>
      <c r="D19" s="51"/>
      <c r="E19" s="51"/>
      <c r="F19" s="47"/>
      <c r="G19" s="51"/>
      <c r="H19" s="51"/>
      <c r="I19" s="51"/>
      <c r="J19" s="51"/>
      <c r="K19" s="34"/>
      <c r="L19" s="34"/>
      <c r="M19" s="37"/>
    </row>
    <row r="20" spans="2:16" ht="17.25" thickTop="1" thickBot="1" x14ac:dyDescent="0.3">
      <c r="B20" s="40"/>
      <c r="C20" s="47"/>
      <c r="D20" s="51"/>
      <c r="E20" s="51"/>
      <c r="F20" s="47"/>
      <c r="G20" s="51"/>
      <c r="H20" s="51"/>
      <c r="I20" s="51"/>
      <c r="J20" s="51"/>
      <c r="K20" s="34"/>
      <c r="L20" s="34"/>
      <c r="M20" s="37"/>
    </row>
    <row r="21" spans="2:16" ht="39" thickTop="1" thickBot="1" x14ac:dyDescent="0.35">
      <c r="B21" s="3" t="s">
        <v>9</v>
      </c>
      <c r="C21" s="48" t="s">
        <v>10</v>
      </c>
      <c r="D21" s="48" t="s">
        <v>11</v>
      </c>
      <c r="E21" s="48" t="s">
        <v>12</v>
      </c>
      <c r="F21" s="48"/>
      <c r="G21" s="48" t="s">
        <v>13</v>
      </c>
      <c r="H21" s="48" t="s">
        <v>14</v>
      </c>
      <c r="I21" s="48" t="s">
        <v>15</v>
      </c>
      <c r="J21" s="48" t="s">
        <v>16</v>
      </c>
      <c r="K21" s="48" t="s">
        <v>17</v>
      </c>
      <c r="L21" s="48" t="s">
        <v>18</v>
      </c>
      <c r="P21" s="1"/>
    </row>
    <row r="22" spans="2:16" ht="17.25" thickTop="1" thickBot="1" x14ac:dyDescent="0.3">
      <c r="B22" s="4"/>
      <c r="C22" s="7">
        <f>COUNTIF(C16:C20,"*")</f>
        <v>0</v>
      </c>
      <c r="D22" s="7">
        <f>COUNTIF(D16:D20,"Win")</f>
        <v>0</v>
      </c>
      <c r="E22" s="5">
        <f>COUNTIF(D16:D20,"Loss")</f>
        <v>0</v>
      </c>
      <c r="F22" s="5"/>
      <c r="G22" s="5">
        <f>SUMIFS(G16:G20,D16:D20,”Win”)</f>
        <v>0</v>
      </c>
      <c r="H22" s="5">
        <f>SUMIFS(G16:G20,D16:D20,”Loss”)</f>
        <v>0</v>
      </c>
      <c r="I22" s="5">
        <f>SUM(G16:J20)</f>
        <v>0</v>
      </c>
      <c r="J22" s="6" t="e">
        <f>D22/E22</f>
        <v>#DIV/0!</v>
      </c>
      <c r="K22" s="2" t="e">
        <f>G22/D22</f>
        <v>#DIV/0!</v>
      </c>
      <c r="L22" s="5" t="e">
        <f>H22/E22</f>
        <v>#DIV/0!</v>
      </c>
      <c r="P22" s="1"/>
    </row>
    <row r="23" spans="2:16" ht="16.5" thickTop="1" thickBot="1" x14ac:dyDescent="0.3"/>
    <row r="24" spans="2:16" ht="20.25" thickTop="1" thickBot="1" x14ac:dyDescent="0.35">
      <c r="B24" s="48" t="s">
        <v>2</v>
      </c>
      <c r="C24" s="48" t="s">
        <v>3</v>
      </c>
      <c r="D24" s="52" t="s">
        <v>4</v>
      </c>
      <c r="E24" s="52"/>
      <c r="F24" s="48" t="s">
        <v>33</v>
      </c>
      <c r="G24" s="52" t="s">
        <v>6</v>
      </c>
      <c r="H24" s="52"/>
      <c r="I24" s="52"/>
      <c r="J24" s="52"/>
      <c r="K24" s="48" t="s">
        <v>7</v>
      </c>
      <c r="L24" s="48" t="s">
        <v>8</v>
      </c>
    </row>
    <row r="25" spans="2:16" ht="17.25" thickTop="1" thickBot="1" x14ac:dyDescent="0.3">
      <c r="B25" s="40"/>
      <c r="C25" s="47"/>
      <c r="D25" s="51"/>
      <c r="E25" s="51"/>
      <c r="F25" s="47"/>
      <c r="G25" s="51"/>
      <c r="H25" s="51"/>
      <c r="I25" s="51"/>
      <c r="J25" s="51"/>
      <c r="K25" s="34"/>
      <c r="L25" s="34"/>
      <c r="M25" s="37"/>
    </row>
    <row r="26" spans="2:16" ht="17.25" thickTop="1" thickBot="1" x14ac:dyDescent="0.3">
      <c r="B26" s="40"/>
      <c r="C26" s="47"/>
      <c r="D26" s="51"/>
      <c r="E26" s="51"/>
      <c r="F26" s="47"/>
      <c r="G26" s="51"/>
      <c r="H26" s="51"/>
      <c r="I26" s="51"/>
      <c r="J26" s="51"/>
      <c r="K26" s="34"/>
      <c r="L26" s="34"/>
      <c r="M26" s="37"/>
    </row>
    <row r="27" spans="2:16" ht="17.25" thickTop="1" thickBot="1" x14ac:dyDescent="0.3">
      <c r="B27" s="40"/>
      <c r="C27" s="47"/>
      <c r="D27" s="51"/>
      <c r="E27" s="51"/>
      <c r="F27" s="47"/>
      <c r="G27" s="51"/>
      <c r="H27" s="51"/>
      <c r="I27" s="51"/>
      <c r="J27" s="51"/>
      <c r="K27" s="34"/>
      <c r="L27" s="34"/>
      <c r="M27" s="37"/>
    </row>
    <row r="28" spans="2:16" ht="17.25" thickTop="1" thickBot="1" x14ac:dyDescent="0.3">
      <c r="B28" s="40"/>
      <c r="C28" s="47"/>
      <c r="D28" s="51"/>
      <c r="E28" s="51"/>
      <c r="F28" s="47"/>
      <c r="G28" s="51"/>
      <c r="H28" s="51"/>
      <c r="I28" s="51"/>
      <c r="J28" s="51"/>
      <c r="K28" s="34"/>
      <c r="L28" s="34"/>
      <c r="M28" s="37"/>
    </row>
    <row r="29" spans="2:16" ht="17.25" thickTop="1" thickBot="1" x14ac:dyDescent="0.3">
      <c r="B29" s="40"/>
      <c r="C29" s="47"/>
      <c r="D29" s="51"/>
      <c r="E29" s="51"/>
      <c r="F29" s="47"/>
      <c r="G29" s="51"/>
      <c r="H29" s="51"/>
      <c r="I29" s="51"/>
      <c r="J29" s="51"/>
      <c r="K29" s="34"/>
      <c r="L29" s="34"/>
      <c r="M29" s="37"/>
    </row>
    <row r="30" spans="2:16" ht="39" thickTop="1" thickBot="1" x14ac:dyDescent="0.35">
      <c r="B30" s="3" t="s">
        <v>9</v>
      </c>
      <c r="C30" s="48" t="s">
        <v>10</v>
      </c>
      <c r="D30" s="48" t="s">
        <v>11</v>
      </c>
      <c r="E30" s="48" t="s">
        <v>12</v>
      </c>
      <c r="F30" s="48"/>
      <c r="G30" s="48" t="s">
        <v>13</v>
      </c>
      <c r="H30" s="48" t="s">
        <v>14</v>
      </c>
      <c r="I30" s="48" t="s">
        <v>15</v>
      </c>
      <c r="J30" s="48" t="s">
        <v>16</v>
      </c>
      <c r="K30" s="48" t="s">
        <v>17</v>
      </c>
      <c r="L30" s="48" t="s">
        <v>18</v>
      </c>
      <c r="P30" s="1"/>
    </row>
    <row r="31" spans="2:16" ht="17.25" thickTop="1" thickBot="1" x14ac:dyDescent="0.3">
      <c r="B31" s="4"/>
      <c r="C31" s="7">
        <f>COUNTIF(C25:C29,"*")</f>
        <v>0</v>
      </c>
      <c r="D31" s="7">
        <f>COUNTIF(D25:D29,"Win")</f>
        <v>0</v>
      </c>
      <c r="E31" s="5">
        <f>COUNTIF(D25:D29,"Loss")</f>
        <v>0</v>
      </c>
      <c r="F31" s="5"/>
      <c r="G31" s="5">
        <f>SUMIFS(G25:G29,D25:D29,”Win”)</f>
        <v>0</v>
      </c>
      <c r="H31" s="5">
        <f>SUMIFS(G25:G29,D25:D29,”Loss”)</f>
        <v>0</v>
      </c>
      <c r="I31" s="5">
        <f>SUM(G25:J29)</f>
        <v>0</v>
      </c>
      <c r="J31" s="6" t="e">
        <f>D31/E31</f>
        <v>#DIV/0!</v>
      </c>
      <c r="K31" s="2" t="e">
        <f>G31/D31</f>
        <v>#DIV/0!</v>
      </c>
      <c r="L31" s="5" t="e">
        <f>H31/E31</f>
        <v>#DIV/0!</v>
      </c>
      <c r="P31" s="1"/>
    </row>
    <row r="32" spans="2:16" ht="16.5" thickTop="1" thickBot="1" x14ac:dyDescent="0.3"/>
    <row r="33" spans="2:16" ht="20.25" thickTop="1" thickBot="1" x14ac:dyDescent="0.35">
      <c r="B33" s="48" t="s">
        <v>2</v>
      </c>
      <c r="C33" s="48" t="s">
        <v>3</v>
      </c>
      <c r="D33" s="52" t="s">
        <v>4</v>
      </c>
      <c r="E33" s="52"/>
      <c r="F33" s="48" t="s">
        <v>33</v>
      </c>
      <c r="G33" s="52" t="s">
        <v>6</v>
      </c>
      <c r="H33" s="52"/>
      <c r="I33" s="52"/>
      <c r="J33" s="52"/>
      <c r="K33" s="48" t="s">
        <v>7</v>
      </c>
      <c r="L33" s="48" t="s">
        <v>8</v>
      </c>
    </row>
    <row r="34" spans="2:16" ht="17.25" thickTop="1" thickBot="1" x14ac:dyDescent="0.3">
      <c r="B34" s="40"/>
      <c r="C34" s="47"/>
      <c r="D34" s="51"/>
      <c r="E34" s="51"/>
      <c r="F34" s="47"/>
      <c r="G34" s="51"/>
      <c r="H34" s="51"/>
      <c r="I34" s="51"/>
      <c r="J34" s="51"/>
      <c r="K34" s="34"/>
      <c r="L34" s="34"/>
      <c r="M34" s="37"/>
    </row>
    <row r="35" spans="2:16" ht="17.25" thickTop="1" thickBot="1" x14ac:dyDescent="0.3">
      <c r="B35" s="40"/>
      <c r="C35" s="47"/>
      <c r="D35" s="51"/>
      <c r="E35" s="51"/>
      <c r="F35" s="47"/>
      <c r="G35" s="51"/>
      <c r="H35" s="51"/>
      <c r="I35" s="51"/>
      <c r="J35" s="51"/>
      <c r="K35" s="34"/>
      <c r="L35" s="34"/>
      <c r="M35" s="37"/>
    </row>
    <row r="36" spans="2:16" ht="17.25" thickTop="1" thickBot="1" x14ac:dyDescent="0.3">
      <c r="B36" s="40"/>
      <c r="C36" s="47"/>
      <c r="D36" s="51"/>
      <c r="E36" s="51"/>
      <c r="F36" s="47"/>
      <c r="G36" s="51"/>
      <c r="H36" s="51"/>
      <c r="I36" s="51"/>
      <c r="J36" s="51"/>
      <c r="K36" s="34"/>
      <c r="L36" s="34"/>
      <c r="M36" s="37"/>
    </row>
    <row r="37" spans="2:16" ht="17.25" thickTop="1" thickBot="1" x14ac:dyDescent="0.3">
      <c r="B37" s="40"/>
      <c r="C37" s="47"/>
      <c r="D37" s="51"/>
      <c r="E37" s="51"/>
      <c r="F37" s="47"/>
      <c r="G37" s="51"/>
      <c r="H37" s="51"/>
      <c r="I37" s="51"/>
      <c r="J37" s="51"/>
      <c r="K37" s="34"/>
      <c r="L37" s="34"/>
      <c r="M37" s="37"/>
    </row>
    <row r="38" spans="2:16" ht="17.25" thickTop="1" thickBot="1" x14ac:dyDescent="0.3">
      <c r="B38" s="40"/>
      <c r="C38" s="47"/>
      <c r="D38" s="51"/>
      <c r="E38" s="51"/>
      <c r="F38" s="47"/>
      <c r="G38" s="51"/>
      <c r="H38" s="51"/>
      <c r="I38" s="51"/>
      <c r="J38" s="51"/>
      <c r="K38" s="34"/>
      <c r="L38" s="34"/>
      <c r="M38" s="37"/>
    </row>
    <row r="39" spans="2:16" ht="39" thickTop="1" thickBot="1" x14ac:dyDescent="0.35">
      <c r="B39" s="3" t="s">
        <v>9</v>
      </c>
      <c r="C39" s="48" t="s">
        <v>10</v>
      </c>
      <c r="D39" s="48" t="s">
        <v>11</v>
      </c>
      <c r="E39" s="48" t="s">
        <v>12</v>
      </c>
      <c r="F39" s="48"/>
      <c r="G39" s="48" t="s">
        <v>13</v>
      </c>
      <c r="H39" s="48" t="s">
        <v>14</v>
      </c>
      <c r="I39" s="48" t="s">
        <v>15</v>
      </c>
      <c r="J39" s="48" t="s">
        <v>16</v>
      </c>
      <c r="K39" s="48" t="s">
        <v>17</v>
      </c>
      <c r="L39" s="48" t="s">
        <v>18</v>
      </c>
      <c r="P39" s="1"/>
    </row>
    <row r="40" spans="2:16" ht="18" customHeight="1" thickTop="1" thickBot="1" x14ac:dyDescent="0.3">
      <c r="B40" s="4"/>
      <c r="C40" s="7">
        <f>COUNTIF(C34:C38,"*")</f>
        <v>0</v>
      </c>
      <c r="D40" s="7">
        <f>COUNTIF(D34:D38,"Win")</f>
        <v>0</v>
      </c>
      <c r="E40" s="5">
        <f>COUNTIF(D34:D38,"Loss")</f>
        <v>0</v>
      </c>
      <c r="F40" s="5"/>
      <c r="G40" s="5">
        <f>SUMIFS(G34:G38,D34:D38,”Win”)</f>
        <v>0</v>
      </c>
      <c r="H40" s="5">
        <f>SUMIFS(G34:G38,D34:D38,”Loss”)</f>
        <v>0</v>
      </c>
      <c r="I40" s="5">
        <f>SUM(G34:J38)</f>
        <v>0</v>
      </c>
      <c r="J40" s="6" t="e">
        <f>D40/E40</f>
        <v>#DIV/0!</v>
      </c>
      <c r="K40" s="2" t="e">
        <f>G40/D40</f>
        <v>#DIV/0!</v>
      </c>
      <c r="L40" s="5" t="e">
        <f>H40/E40</f>
        <v>#DIV/0!</v>
      </c>
      <c r="P40" s="1"/>
    </row>
    <row r="41" spans="2:16" ht="16.5" thickTop="1" thickBot="1" x14ac:dyDescent="0.3"/>
    <row r="42" spans="2:16" ht="20.25" thickTop="1" thickBot="1" x14ac:dyDescent="0.35">
      <c r="B42" s="48" t="s">
        <v>2</v>
      </c>
      <c r="C42" s="48" t="s">
        <v>3</v>
      </c>
      <c r="D42" s="52" t="s">
        <v>4</v>
      </c>
      <c r="E42" s="52"/>
      <c r="F42" s="48" t="s">
        <v>33</v>
      </c>
      <c r="G42" s="52" t="s">
        <v>6</v>
      </c>
      <c r="H42" s="52"/>
      <c r="I42" s="52"/>
      <c r="J42" s="52"/>
      <c r="K42" s="48" t="s">
        <v>7</v>
      </c>
      <c r="L42" s="48" t="s">
        <v>8</v>
      </c>
    </row>
    <row r="43" spans="2:16" ht="20.25" customHeight="1" thickTop="1" thickBot="1" x14ac:dyDescent="0.3">
      <c r="B43" s="40"/>
      <c r="C43" s="47"/>
      <c r="D43" s="51"/>
      <c r="E43" s="51"/>
      <c r="F43" s="47"/>
      <c r="G43" s="51"/>
      <c r="H43" s="51"/>
      <c r="I43" s="51"/>
      <c r="J43" s="51"/>
      <c r="K43" s="34"/>
      <c r="L43" s="34"/>
      <c r="M43" s="37"/>
    </row>
    <row r="44" spans="2:16" ht="17.25" thickTop="1" thickBot="1" x14ac:dyDescent="0.3">
      <c r="B44" s="40"/>
      <c r="C44" s="47"/>
      <c r="D44" s="51"/>
      <c r="E44" s="51"/>
      <c r="F44" s="47"/>
      <c r="G44" s="51"/>
      <c r="H44" s="51"/>
      <c r="I44" s="51"/>
      <c r="J44" s="51"/>
      <c r="K44" s="34"/>
      <c r="L44" s="34"/>
      <c r="M44" s="37"/>
    </row>
    <row r="45" spans="2:16" ht="17.25" thickTop="1" thickBot="1" x14ac:dyDescent="0.3">
      <c r="B45" s="40"/>
      <c r="C45" s="47"/>
      <c r="D45" s="51"/>
      <c r="E45" s="51"/>
      <c r="F45" s="47"/>
      <c r="G45" s="51"/>
      <c r="H45" s="51"/>
      <c r="I45" s="51"/>
      <c r="J45" s="51"/>
      <c r="K45" s="34"/>
      <c r="L45" s="34"/>
      <c r="M45" s="37"/>
    </row>
    <row r="46" spans="2:16" ht="17.25" thickTop="1" thickBot="1" x14ac:dyDescent="0.3">
      <c r="B46" s="40"/>
      <c r="C46" s="47"/>
      <c r="D46" s="51"/>
      <c r="E46" s="51"/>
      <c r="F46" s="47"/>
      <c r="G46" s="51"/>
      <c r="H46" s="51"/>
      <c r="I46" s="51"/>
      <c r="J46" s="51"/>
      <c r="K46" s="34"/>
      <c r="L46" s="34"/>
      <c r="M46" s="37"/>
    </row>
    <row r="47" spans="2:16" ht="17.25" thickTop="1" thickBot="1" x14ac:dyDescent="0.3">
      <c r="B47" s="40"/>
      <c r="C47" s="47"/>
      <c r="D47" s="51"/>
      <c r="E47" s="51"/>
      <c r="F47" s="47"/>
      <c r="G47" s="51"/>
      <c r="H47" s="51"/>
      <c r="I47" s="51"/>
      <c r="J47" s="51"/>
      <c r="K47" s="34"/>
      <c r="L47" s="34"/>
      <c r="M47" s="37"/>
    </row>
    <row r="48" spans="2:16" ht="39" thickTop="1" thickBot="1" x14ac:dyDescent="0.35">
      <c r="B48" s="3" t="s">
        <v>9</v>
      </c>
      <c r="C48" s="48" t="s">
        <v>10</v>
      </c>
      <c r="D48" s="48" t="s">
        <v>11</v>
      </c>
      <c r="E48" s="48" t="s">
        <v>12</v>
      </c>
      <c r="F48" s="48"/>
      <c r="G48" s="48" t="s">
        <v>13</v>
      </c>
      <c r="H48" s="48" t="s">
        <v>14</v>
      </c>
      <c r="I48" s="48" t="s">
        <v>15</v>
      </c>
      <c r="J48" s="48" t="s">
        <v>16</v>
      </c>
      <c r="K48" s="48" t="s">
        <v>17</v>
      </c>
      <c r="L48" s="48" t="s">
        <v>18</v>
      </c>
      <c r="P48" s="1"/>
    </row>
    <row r="49" spans="1:21" ht="17.25" thickTop="1" thickBot="1" x14ac:dyDescent="0.3">
      <c r="B49" s="4"/>
      <c r="C49" s="7">
        <f>COUNTIF(C43:C47,"*")</f>
        <v>0</v>
      </c>
      <c r="D49" s="7">
        <f>COUNTIF(D43:D47,"Win")</f>
        <v>0</v>
      </c>
      <c r="E49" s="5">
        <f>COUNTIF(D43:D47,"Loss")</f>
        <v>0</v>
      </c>
      <c r="F49" s="5"/>
      <c r="G49" s="5">
        <f>SUMIFS(G43:G47,D43:D47,”Win”)</f>
        <v>0</v>
      </c>
      <c r="H49" s="5">
        <f>SUMIFS(G43:G47,D43:D47,”Loss”)</f>
        <v>0</v>
      </c>
      <c r="I49" s="5">
        <f>SUM(G43:J47)</f>
        <v>0</v>
      </c>
      <c r="J49" s="6" t="e">
        <f>D49/E49</f>
        <v>#DIV/0!</v>
      </c>
      <c r="K49" s="2" t="e">
        <f>G49/D49</f>
        <v>#DIV/0!</v>
      </c>
      <c r="L49" s="5" t="e">
        <f>H49/E49</f>
        <v>#DIV/0!</v>
      </c>
      <c r="P49" s="1"/>
    </row>
    <row r="50" spans="1:21" ht="20.25" customHeight="1" thickTop="1" thickBot="1" x14ac:dyDescent="0.3"/>
    <row r="51" spans="1:21" ht="38.25" customHeight="1" thickTop="1" thickBot="1" x14ac:dyDescent="0.35">
      <c r="A51" s="70" t="s">
        <v>44</v>
      </c>
      <c r="B51" s="31" t="s">
        <v>10</v>
      </c>
      <c r="C51" s="31" t="s">
        <v>11</v>
      </c>
      <c r="D51" s="53" t="s">
        <v>12</v>
      </c>
      <c r="E51" s="54"/>
      <c r="F51" s="31" t="s">
        <v>13</v>
      </c>
      <c r="G51" s="31" t="s">
        <v>14</v>
      </c>
      <c r="H51" s="31" t="s">
        <v>15</v>
      </c>
      <c r="I51" s="31" t="s">
        <v>16</v>
      </c>
      <c r="J51" s="53" t="s">
        <v>17</v>
      </c>
      <c r="K51" s="54"/>
      <c r="L51" s="31" t="s">
        <v>18</v>
      </c>
      <c r="M51" s="31" t="s">
        <v>45</v>
      </c>
      <c r="N51" s="31" t="s">
        <v>46</v>
      </c>
      <c r="O51" s="31" t="s">
        <v>47</v>
      </c>
      <c r="P51" s="31" t="s">
        <v>48</v>
      </c>
    </row>
    <row r="52" spans="1:21" ht="17.25" thickTop="1" thickBot="1" x14ac:dyDescent="0.3">
      <c r="A52" s="71"/>
      <c r="B52" s="16">
        <f>SUM(C13,C22,C31,C40,C49)</f>
        <v>0</v>
      </c>
      <c r="C52" s="16">
        <f>SUM(D13,D22,D31,D40,D49)</f>
        <v>0</v>
      </c>
      <c r="D52" s="55">
        <f>SUM(E13,E22,E31,E40,E49)</f>
        <v>0</v>
      </c>
      <c r="E52" s="56"/>
      <c r="F52" s="16">
        <f>SUM(G13,G22,G31,G40,G49)</f>
        <v>0</v>
      </c>
      <c r="G52" s="16">
        <f>SUM(H13,H22,H31,H40,H49)</f>
        <v>0</v>
      </c>
      <c r="H52" s="16">
        <f>SUM(I13,I22,I31,I40)</f>
        <v>0</v>
      </c>
      <c r="I52" s="17" t="e">
        <f>C52/D52</f>
        <v>#DIV/0!</v>
      </c>
      <c r="J52" s="57" t="e">
        <f>F52/C52</f>
        <v>#DIV/0!</v>
      </c>
      <c r="K52" s="58"/>
      <c r="L52" s="16" t="e">
        <f>G52/D52</f>
        <v>#DIV/0!</v>
      </c>
      <c r="M52" s="18" t="str">
        <f>_xlfn.IFS(C57=U61,B57,C58=U61,B58,C59=U61,B59,C60=U61,B60,C61=U61,B61)</f>
        <v>T1</v>
      </c>
      <c r="N52" s="32" t="str">
        <f>_xlfn.IFS(D57=U62,B57,D58=U62,B58,D59=U62,B59,D60=U62,B60,D61=U62,B61)</f>
        <v>T1</v>
      </c>
      <c r="O52" s="32">
        <f>COUNTIF(F7:F47,"Largo")</f>
        <v>0</v>
      </c>
      <c r="P52" s="32">
        <f>COUNTIF(F7:F47,"Corto")</f>
        <v>0</v>
      </c>
    </row>
    <row r="53" spans="1:21" ht="15.75" thickTop="1" x14ac:dyDescent="0.25">
      <c r="A53" s="71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39" t="str">
        <f>INDEX(B57:C61,MATCH(U61,C57:C61,0),1)</f>
        <v>T1</v>
      </c>
      <c r="N53" s="38" t="str">
        <f>INDEX(B57:D61,MATCH(U62,D57:D61,0),1)</f>
        <v>T1</v>
      </c>
      <c r="O53" s="19"/>
      <c r="P53" s="20"/>
    </row>
    <row r="55" spans="1:21" ht="15.75" thickBot="1" x14ac:dyDescent="0.3"/>
    <row r="56" spans="1:21" ht="39" thickTop="1" thickBot="1" x14ac:dyDescent="0.35">
      <c r="B56" s="31" t="s">
        <v>3</v>
      </c>
      <c r="C56" s="31" t="s">
        <v>11</v>
      </c>
      <c r="D56" s="31" t="s">
        <v>12</v>
      </c>
      <c r="E56" s="31" t="s">
        <v>50</v>
      </c>
      <c r="F56" s="31" t="s">
        <v>16</v>
      </c>
      <c r="H56" s="74" t="s">
        <v>52</v>
      </c>
      <c r="I56" s="75"/>
      <c r="J56" s="75"/>
      <c r="K56" s="75"/>
      <c r="L56" s="76"/>
      <c r="N56" s="72" t="s">
        <v>54</v>
      </c>
      <c r="O56" s="72"/>
      <c r="P56" s="72"/>
      <c r="Q56" s="72"/>
    </row>
    <row r="57" spans="1:21" ht="16.5" thickTop="1" thickBot="1" x14ac:dyDescent="0.3">
      <c r="B57" s="43" t="s">
        <v>19</v>
      </c>
      <c r="C57" s="21">
        <f xml:space="preserve"> COUNTIFS(C7:C47,"T1",D7:D47,"Win")</f>
        <v>0</v>
      </c>
      <c r="D57" s="21">
        <f xml:space="preserve"> COUNTIFS(C7:C47,"T1",D7:D47,"Loss")</f>
        <v>0</v>
      </c>
      <c r="E57" s="21">
        <f>SUM(C57,D57)</f>
        <v>0</v>
      </c>
      <c r="F57" s="22" t="e">
        <f>C57/D57</f>
        <v>#DIV/0!</v>
      </c>
      <c r="H57" s="60" t="s">
        <v>28</v>
      </c>
      <c r="I57" s="61"/>
      <c r="J57" s="62"/>
      <c r="K57" s="21">
        <f>COUNTIF(K7:K47,"Legacy a favor tendencia")</f>
        <v>0</v>
      </c>
      <c r="L57" s="22" t="e">
        <f>K57/K62</f>
        <v>#DIV/0!</v>
      </c>
      <c r="N57" s="73" t="s">
        <v>34</v>
      </c>
      <c r="O57" s="73"/>
      <c r="P57" s="21">
        <f>COUNTIF(L7:L47,"Miedo")</f>
        <v>0</v>
      </c>
      <c r="Q57" s="22" t="e">
        <f>P57/P67</f>
        <v>#DIV/0!</v>
      </c>
    </row>
    <row r="58" spans="1:21" ht="16.5" thickTop="1" thickBot="1" x14ac:dyDescent="0.3">
      <c r="B58" s="43" t="s">
        <v>20</v>
      </c>
      <c r="C58" s="21">
        <f xml:space="preserve"> COUNTIFS(C7:C47,"V1",D7:D47,"Win")</f>
        <v>0</v>
      </c>
      <c r="D58" s="21">
        <f xml:space="preserve"> COUNTIFS(C7:C47,"V1",D7:D47,"Loss")</f>
        <v>0</v>
      </c>
      <c r="E58" s="21">
        <f>SUM(C58,D58)</f>
        <v>0</v>
      </c>
      <c r="F58" s="22" t="e">
        <f>C58/D58</f>
        <v>#DIV/0!</v>
      </c>
      <c r="H58" s="60" t="s">
        <v>29</v>
      </c>
      <c r="I58" s="61"/>
      <c r="J58" s="62"/>
      <c r="K58" s="21">
        <f>COUNTIF(K7:K47,"Legacy en contra tendencia")</f>
        <v>0</v>
      </c>
      <c r="L58" s="22" t="e">
        <f>K58/K62</f>
        <v>#DIV/0!</v>
      </c>
      <c r="N58" s="73" t="s">
        <v>35</v>
      </c>
      <c r="O58" s="73"/>
      <c r="P58" s="21">
        <f>COUNTIF(L7:L47,"Euforia")</f>
        <v>0</v>
      </c>
      <c r="Q58" s="22" t="e">
        <f>P58/P67</f>
        <v>#DIV/0!</v>
      </c>
    </row>
    <row r="59" spans="1:21" ht="16.5" thickTop="1" thickBot="1" x14ac:dyDescent="0.3">
      <c r="B59" s="43" t="s">
        <v>21</v>
      </c>
      <c r="C59" s="21">
        <f xml:space="preserve"> COUNTIFS(C7:C47,"V2",D7:D47,"Win")</f>
        <v>0</v>
      </c>
      <c r="D59" s="21">
        <f xml:space="preserve"> COUNTIFS(C7:C47,"V2",D7:D47,"Loss")</f>
        <v>0</v>
      </c>
      <c r="E59" s="21">
        <f>SUM(C59,D59)</f>
        <v>0</v>
      </c>
      <c r="F59" s="22" t="e">
        <f>C59/D59</f>
        <v>#DIV/0!</v>
      </c>
      <c r="H59" s="60" t="s">
        <v>30</v>
      </c>
      <c r="I59" s="61"/>
      <c r="J59" s="62"/>
      <c r="K59" s="21">
        <f>COUNTIF(K7:K47,"Patron Repetitivo")</f>
        <v>0</v>
      </c>
      <c r="L59" s="22" t="e">
        <f>K59/K62</f>
        <v>#DIV/0!</v>
      </c>
      <c r="N59" s="73" t="s">
        <v>36</v>
      </c>
      <c r="O59" s="73"/>
      <c r="P59" s="21">
        <f>COUNTIF(L7:L47,"FOBO")</f>
        <v>0</v>
      </c>
      <c r="Q59" s="22" t="e">
        <f>P59/P67</f>
        <v>#DIV/0!</v>
      </c>
    </row>
    <row r="60" spans="1:21" ht="16.5" thickTop="1" thickBot="1" x14ac:dyDescent="0.3">
      <c r="B60" s="43" t="s">
        <v>22</v>
      </c>
      <c r="C60" s="21">
        <f xml:space="preserve"> COUNTIFS(C7:C47,"V3",D7:D47,"Win")</f>
        <v>0</v>
      </c>
      <c r="D60" s="21">
        <f xml:space="preserve"> COUNTIFS(C7:C47,"V3",D7:D47,"Loss")</f>
        <v>0</v>
      </c>
      <c r="E60" s="21">
        <f>SUM(C60,D60)</f>
        <v>0</v>
      </c>
      <c r="F60" s="22" t="e">
        <f>C60/D60</f>
        <v>#DIV/0!</v>
      </c>
      <c r="H60" s="60" t="s">
        <v>31</v>
      </c>
      <c r="I60" s="61"/>
      <c r="J60" s="62"/>
      <c r="K60" s="21">
        <f>COUNTIF(K7:K47,"Linea de Tendencia")</f>
        <v>0</v>
      </c>
      <c r="L60" s="22" t="e">
        <f>K60/K62</f>
        <v>#DIV/0!</v>
      </c>
      <c r="N60" s="73" t="s">
        <v>37</v>
      </c>
      <c r="O60" s="73"/>
      <c r="P60" s="21">
        <f>COUNTIF(L7:L47,"Fin de Tendencia")</f>
        <v>0</v>
      </c>
      <c r="Q60" s="22" t="e">
        <f>P60/P67</f>
        <v>#DIV/0!</v>
      </c>
    </row>
    <row r="61" spans="1:21" ht="16.5" thickTop="1" thickBot="1" x14ac:dyDescent="0.3">
      <c r="B61" s="43" t="s">
        <v>51</v>
      </c>
      <c r="C61" s="21">
        <f xml:space="preserve"> COUNTIFS(C7:C47,"Prot",D7:D47,"Win")</f>
        <v>0</v>
      </c>
      <c r="D61" s="21">
        <f xml:space="preserve"> COUNTIFS(C7:C47,"ProT",D7:D47,"Loss")</f>
        <v>0</v>
      </c>
      <c r="E61" s="21">
        <f>SUM(C61,D61)</f>
        <v>0</v>
      </c>
      <c r="F61" s="22" t="e">
        <f>C61/D61</f>
        <v>#DIV/0!</v>
      </c>
      <c r="H61" s="60" t="s">
        <v>71</v>
      </c>
      <c r="I61" s="61"/>
      <c r="J61" s="62"/>
      <c r="K61" s="21">
        <f>COUNTIF(K7:K47,"Suerte, mala decisión")</f>
        <v>0</v>
      </c>
      <c r="L61" s="22" t="e">
        <f>K61/K62</f>
        <v>#DIV/0!</v>
      </c>
      <c r="N61" s="73" t="s">
        <v>38</v>
      </c>
      <c r="O61" s="73"/>
      <c r="P61" s="21">
        <f>COUNTIF(L7:L47,"Patro Reversa")</f>
        <v>0</v>
      </c>
      <c r="Q61" s="22" t="e">
        <f>P61/P67</f>
        <v>#DIV/0!</v>
      </c>
      <c r="U61" s="37">
        <f>MAX(C57:C61)</f>
        <v>0</v>
      </c>
    </row>
    <row r="62" spans="1:21" ht="16.5" thickTop="1" thickBot="1" x14ac:dyDescent="0.3">
      <c r="H62" s="49"/>
      <c r="I62" s="68" t="s">
        <v>53</v>
      </c>
      <c r="J62" s="69"/>
      <c r="K62" s="21">
        <f>SUM(K57:K61)</f>
        <v>0</v>
      </c>
      <c r="L62" s="49"/>
      <c r="N62" s="73" t="s">
        <v>39</v>
      </c>
      <c r="O62" s="73"/>
      <c r="P62" s="21">
        <f>COUNTIF(L7:L47,"Mercado Picado")</f>
        <v>0</v>
      </c>
      <c r="Q62" s="22" t="e">
        <f>P62/P67</f>
        <v>#DIV/0!</v>
      </c>
      <c r="U62" s="37">
        <f>MAX(D57:D61)</f>
        <v>0</v>
      </c>
    </row>
    <row r="63" spans="1:21" ht="16.5" thickTop="1" thickBot="1" x14ac:dyDescent="0.3">
      <c r="N63" s="73" t="s">
        <v>40</v>
      </c>
      <c r="O63" s="73"/>
      <c r="P63" s="21">
        <f>COUNTIF(L7:L47,"Mal Manejo del Stop")</f>
        <v>0</v>
      </c>
      <c r="Q63" s="22" t="e">
        <f>P63/P67</f>
        <v>#DIV/0!</v>
      </c>
    </row>
    <row r="64" spans="1:21" ht="16.5" thickTop="1" thickBot="1" x14ac:dyDescent="0.3">
      <c r="N64" s="73" t="s">
        <v>41</v>
      </c>
      <c r="O64" s="73"/>
      <c r="P64" s="21">
        <f>COUNTIF(L7:L47,"Mal Manejo del Target")</f>
        <v>0</v>
      </c>
      <c r="Q64" s="22" t="e">
        <f>P64/P67</f>
        <v>#DIV/0!</v>
      </c>
    </row>
    <row r="65" spans="14:17" ht="16.5" thickTop="1" thickBot="1" x14ac:dyDescent="0.3">
      <c r="N65" s="73" t="s">
        <v>42</v>
      </c>
      <c r="O65" s="73"/>
      <c r="P65" s="21">
        <f>COUNTIF(L7:L47,"Expectativa Contraria")</f>
        <v>0</v>
      </c>
      <c r="Q65" s="22" t="e">
        <f>P65/P67</f>
        <v>#DIV/0!</v>
      </c>
    </row>
    <row r="66" spans="14:17" ht="16.5" thickTop="1" thickBot="1" x14ac:dyDescent="0.3">
      <c r="N66" s="73" t="s">
        <v>43</v>
      </c>
      <c r="O66" s="73"/>
      <c r="P66" s="21">
        <f>COUNTIF(L7:L47,"Apresurado")</f>
        <v>0</v>
      </c>
      <c r="Q66" s="22" t="e">
        <f>P66/P67</f>
        <v>#DIV/0!</v>
      </c>
    </row>
    <row r="67" spans="14:17" ht="16.5" thickTop="1" thickBot="1" x14ac:dyDescent="0.3">
      <c r="N67" s="68" t="s">
        <v>53</v>
      </c>
      <c r="O67" s="69"/>
      <c r="P67" s="21">
        <f>SUM(P57:P66)</f>
        <v>0</v>
      </c>
      <c r="Q67" s="49"/>
    </row>
    <row r="68" spans="14:17" ht="15.75" thickTop="1" x14ac:dyDescent="0.25"/>
  </sheetData>
  <sheetProtection selectLockedCells="1" sort="0" autoFilter="0"/>
  <protectedRanges>
    <protectedRange algorithmName="SHA-512" hashValue="SEo+GQTUeHJiszdL1InwDhqIMqzrYjHYjBgb2phmgR1hLAFeWH2zKxXcZrwJlMTg6wEeJCAins3AM2hn34VKbQ==" saltValue="s7zo1BTg83XCeIzKREEEBg==" spinCount="100000" sqref="C7:L11 C16:L20 C25:L29 C34:L38 C43:L47" name="Rango1"/>
  </protectedRanges>
  <mergeCells count="91">
    <mergeCell ref="N67:O67"/>
    <mergeCell ref="A51:A53"/>
    <mergeCell ref="I62:J62"/>
    <mergeCell ref="N56:Q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H56:L56"/>
    <mergeCell ref="H57:J57"/>
    <mergeCell ref="H58:J58"/>
    <mergeCell ref="H59:J59"/>
    <mergeCell ref="H60:J60"/>
    <mergeCell ref="H61:J61"/>
    <mergeCell ref="A1:M1"/>
    <mergeCell ref="A2:M2"/>
    <mergeCell ref="G11:J11"/>
    <mergeCell ref="D6:E6"/>
    <mergeCell ref="D7:E7"/>
    <mergeCell ref="D8:E8"/>
    <mergeCell ref="D9:E9"/>
    <mergeCell ref="D10:E10"/>
    <mergeCell ref="D11:E11"/>
    <mergeCell ref="G6:J6"/>
    <mergeCell ref="G7:J7"/>
    <mergeCell ref="G8:J8"/>
    <mergeCell ref="D19:E19"/>
    <mergeCell ref="G19:J19"/>
    <mergeCell ref="G9:J9"/>
    <mergeCell ref="G10:J10"/>
    <mergeCell ref="D15:E15"/>
    <mergeCell ref="G15:J15"/>
    <mergeCell ref="D16:E16"/>
    <mergeCell ref="G16:J16"/>
    <mergeCell ref="G34:J34"/>
    <mergeCell ref="D26:E26"/>
    <mergeCell ref="G26:J26"/>
    <mergeCell ref="D27:E27"/>
    <mergeCell ref="G27:J27"/>
    <mergeCell ref="D28:E28"/>
    <mergeCell ref="G28:J28"/>
    <mergeCell ref="W5:X5"/>
    <mergeCell ref="Y5:Z5"/>
    <mergeCell ref="AA5:AB5"/>
    <mergeCell ref="U5:V5"/>
    <mergeCell ref="D29:E29"/>
    <mergeCell ref="G29:J29"/>
    <mergeCell ref="D20:E20"/>
    <mergeCell ref="G20:J20"/>
    <mergeCell ref="D24:E24"/>
    <mergeCell ref="G24:J24"/>
    <mergeCell ref="D25:E25"/>
    <mergeCell ref="G25:J25"/>
    <mergeCell ref="D17:E17"/>
    <mergeCell ref="G17:J17"/>
    <mergeCell ref="D18:E18"/>
    <mergeCell ref="G18:J18"/>
    <mergeCell ref="D51:E51"/>
    <mergeCell ref="D52:E52"/>
    <mergeCell ref="J51:K51"/>
    <mergeCell ref="J52:K52"/>
    <mergeCell ref="S5:T5"/>
    <mergeCell ref="D36:E36"/>
    <mergeCell ref="G36:J36"/>
    <mergeCell ref="D37:E37"/>
    <mergeCell ref="G37:J37"/>
    <mergeCell ref="D38:E38"/>
    <mergeCell ref="G38:J38"/>
    <mergeCell ref="D33:E33"/>
    <mergeCell ref="D35:E35"/>
    <mergeCell ref="G35:J35"/>
    <mergeCell ref="G33:J33"/>
    <mergeCell ref="D34:E34"/>
    <mergeCell ref="D42:E42"/>
    <mergeCell ref="G42:J42"/>
    <mergeCell ref="G43:J43"/>
    <mergeCell ref="G44:J44"/>
    <mergeCell ref="D45:E45"/>
    <mergeCell ref="G45:J45"/>
    <mergeCell ref="D46:E46"/>
    <mergeCell ref="G46:J46"/>
    <mergeCell ref="D47:E47"/>
    <mergeCell ref="G47:J47"/>
    <mergeCell ref="D43:E43"/>
    <mergeCell ref="D44:E44"/>
  </mergeCells>
  <dataValidations count="5">
    <dataValidation type="list" allowBlank="1" showInputMessage="1" showErrorMessage="1" sqref="C7:C11 C16:C20 C25:C29 C34:C38 C43:C47" xr:uid="{39A3C771-7603-4E3C-B98C-4B797BC19EE6}">
      <formula1>$B$57:$B$61</formula1>
    </dataValidation>
    <dataValidation type="list" allowBlank="1" showInputMessage="1" showErrorMessage="1" sqref="K7:K11 K16:K20 K25:K29 K34:K38 K43:K47" xr:uid="{FB2372DD-7D0B-4906-9C02-23F7BD57EA02}">
      <formula1>$H$57:$H$61</formula1>
    </dataValidation>
    <dataValidation type="list" allowBlank="1" showInputMessage="1" showErrorMessage="1" sqref="L7:L11 L16:L20 L25:L29 L34:L38 L43:L47" xr:uid="{8721165E-A205-4A2E-8CE3-888DD0123799}">
      <formula1>$N$57:$N$66</formula1>
    </dataValidation>
    <dataValidation type="list" allowBlank="1" showInputMessage="1" showErrorMessage="1" sqref="A1:M1 D7:D11 D25:E29 D16:E20 D34:E38 D43:E47" xr:uid="{78D3915D-AE1D-4C19-B647-E42CFFC1064C}">
      <formula1>$R$11:$R$12</formula1>
    </dataValidation>
    <dataValidation type="list" allowBlank="1" showInputMessage="1" showErrorMessage="1" sqref="F7:F11 F16:F20 F25:F29 F34:F38 F43:F47" xr:uid="{3641B9AC-94C7-4060-9992-3B286E91E5A9}">
      <formula1>$R$14:$R$15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9C95-E791-41F7-A657-58C8AAD3247A}">
  <sheetPr codeName="Hoja2">
    <tabColor theme="7" tint="0.39997558519241921"/>
  </sheetPr>
  <dimension ref="A1:R34"/>
  <sheetViews>
    <sheetView tabSelected="1" workbookViewId="0">
      <selection activeCell="P9" sqref="P9"/>
    </sheetView>
  </sheetViews>
  <sheetFormatPr baseColWidth="10" defaultRowHeight="15" x14ac:dyDescent="0.25"/>
  <cols>
    <col min="1" max="1" width="4.28515625" style="1" customWidth="1"/>
    <col min="2" max="2" width="13.42578125" style="1" customWidth="1"/>
    <col min="3" max="3" width="11.42578125" style="1"/>
    <col min="4" max="4" width="10.7109375" style="1" customWidth="1"/>
    <col min="5" max="12" width="11.42578125" style="1"/>
    <col min="13" max="13" width="12.42578125" style="1" customWidth="1"/>
    <col min="14" max="16384" width="11.42578125" style="1"/>
  </cols>
  <sheetData>
    <row r="1" spans="1:18" ht="41.25" x14ac:dyDescent="0.8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24"/>
      <c r="Q1" s="24"/>
      <c r="R1" s="28">
        <f ca="1">TODAY()</f>
        <v>43045</v>
      </c>
    </row>
    <row r="2" spans="1:18" ht="35.25" customHeight="1" x14ac:dyDescent="0.4">
      <c r="A2" s="77" t="s">
        <v>56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</row>
    <row r="3" spans="1:18" ht="16.5" customHeight="1" x14ac:dyDescent="0.4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</row>
    <row r="4" spans="1:18" ht="27" customHeight="1" x14ac:dyDescent="0.4">
      <c r="A4" s="50"/>
      <c r="B4" s="50"/>
      <c r="C4" s="50" t="s">
        <v>70</v>
      </c>
      <c r="D4" s="29">
        <f ca="1">YEAR(R1)</f>
        <v>2017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8" ht="12" customHeight="1" thickBot="1" x14ac:dyDescent="0.4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</row>
    <row r="6" spans="1:18" ht="57.75" customHeight="1" thickTop="1" thickBot="1" x14ac:dyDescent="0.35">
      <c r="B6" s="78" t="s">
        <v>57</v>
      </c>
      <c r="C6" s="31" t="s">
        <v>10</v>
      </c>
      <c r="D6" s="31" t="s">
        <v>11</v>
      </c>
      <c r="E6" s="31" t="s">
        <v>12</v>
      </c>
      <c r="F6" s="31" t="s">
        <v>13</v>
      </c>
      <c r="G6" s="31" t="s">
        <v>14</v>
      </c>
      <c r="H6" s="31" t="s">
        <v>15</v>
      </c>
      <c r="I6" s="31" t="s">
        <v>16</v>
      </c>
      <c r="J6" s="31" t="s">
        <v>17</v>
      </c>
      <c r="K6" s="31" t="s">
        <v>18</v>
      </c>
      <c r="L6" s="31" t="s">
        <v>45</v>
      </c>
      <c r="M6" s="31" t="s">
        <v>46</v>
      </c>
      <c r="N6" s="31" t="s">
        <v>47</v>
      </c>
      <c r="O6" s="31" t="s">
        <v>48</v>
      </c>
    </row>
    <row r="7" spans="1:18" ht="17.25" customHeight="1" thickTop="1" thickBot="1" x14ac:dyDescent="0.3">
      <c r="B7" s="78"/>
      <c r="C7" s="16"/>
      <c r="D7" s="16"/>
      <c r="E7" s="16"/>
      <c r="F7" s="16"/>
      <c r="G7" s="16"/>
      <c r="H7" s="16"/>
      <c r="I7" s="17"/>
      <c r="J7" s="32"/>
      <c r="K7" s="16"/>
      <c r="L7" s="18"/>
      <c r="M7" s="32"/>
      <c r="N7" s="32"/>
      <c r="O7" s="32"/>
    </row>
    <row r="8" spans="1:18" ht="16.5" thickTop="1" thickBot="1" x14ac:dyDescent="0.3">
      <c r="B8" s="21" t="s">
        <v>58</v>
      </c>
      <c r="C8" s="21"/>
      <c r="D8" s="21"/>
      <c r="E8" s="21"/>
      <c r="F8" s="21"/>
      <c r="G8" s="21"/>
      <c r="H8" s="21"/>
      <c r="I8" s="22" t="e">
        <f t="shared" ref="I8:I19" si="0">D8/E8</f>
        <v>#DIV/0!</v>
      </c>
      <c r="J8" s="83" t="e">
        <f>F8/D8</f>
        <v>#DIV/0!</v>
      </c>
      <c r="K8" s="83" t="e">
        <f>G8/E8</f>
        <v>#DIV/0!</v>
      </c>
      <c r="L8" s="21"/>
      <c r="M8" s="21"/>
      <c r="N8" s="21"/>
      <c r="O8" s="21"/>
    </row>
    <row r="9" spans="1:18" ht="16.5" thickTop="1" thickBot="1" x14ac:dyDescent="0.3">
      <c r="B9" s="21" t="s">
        <v>59</v>
      </c>
      <c r="C9" s="21"/>
      <c r="D9" s="21"/>
      <c r="E9" s="21"/>
      <c r="F9" s="21"/>
      <c r="G9" s="21"/>
      <c r="H9" s="21"/>
      <c r="I9" s="22" t="e">
        <f t="shared" si="0"/>
        <v>#DIV/0!</v>
      </c>
      <c r="J9" s="83" t="e">
        <f t="shared" ref="J9:J19" si="1">F9/D9</f>
        <v>#DIV/0!</v>
      </c>
      <c r="K9" s="83" t="e">
        <f t="shared" ref="K9:K19" si="2">G9/E9</f>
        <v>#DIV/0!</v>
      </c>
      <c r="L9" s="21"/>
      <c r="M9" s="21"/>
      <c r="N9" s="21"/>
      <c r="O9" s="21"/>
    </row>
    <row r="10" spans="1:18" ht="16.5" thickTop="1" thickBot="1" x14ac:dyDescent="0.3">
      <c r="B10" s="21" t="s">
        <v>60</v>
      </c>
      <c r="C10" s="21"/>
      <c r="D10" s="21"/>
      <c r="E10" s="21"/>
      <c r="F10" s="21"/>
      <c r="G10" s="21"/>
      <c r="H10" s="21"/>
      <c r="I10" s="22" t="e">
        <f t="shared" si="0"/>
        <v>#DIV/0!</v>
      </c>
      <c r="J10" s="83" t="e">
        <f t="shared" si="1"/>
        <v>#DIV/0!</v>
      </c>
      <c r="K10" s="83" t="e">
        <f t="shared" si="2"/>
        <v>#DIV/0!</v>
      </c>
      <c r="L10" s="21"/>
      <c r="M10" s="21"/>
      <c r="N10" s="21"/>
      <c r="O10" s="21"/>
    </row>
    <row r="11" spans="1:18" ht="16.5" thickTop="1" thickBot="1" x14ac:dyDescent="0.3">
      <c r="B11" s="21" t="s">
        <v>61</v>
      </c>
      <c r="C11" s="21"/>
      <c r="D11" s="21"/>
      <c r="E11" s="21"/>
      <c r="F11" s="21"/>
      <c r="G11" s="21"/>
      <c r="H11" s="21"/>
      <c r="I11" s="22" t="e">
        <f t="shared" si="0"/>
        <v>#DIV/0!</v>
      </c>
      <c r="J11" s="83" t="e">
        <f t="shared" si="1"/>
        <v>#DIV/0!</v>
      </c>
      <c r="K11" s="83" t="e">
        <f t="shared" si="2"/>
        <v>#DIV/0!</v>
      </c>
      <c r="L11" s="21"/>
      <c r="M11" s="21"/>
      <c r="N11" s="21"/>
      <c r="O11" s="21"/>
    </row>
    <row r="12" spans="1:18" ht="16.5" thickTop="1" thickBot="1" x14ac:dyDescent="0.3">
      <c r="B12" s="21" t="s">
        <v>62</v>
      </c>
      <c r="C12" s="21"/>
      <c r="D12" s="21"/>
      <c r="E12" s="21"/>
      <c r="F12" s="21"/>
      <c r="G12" s="21"/>
      <c r="H12" s="21"/>
      <c r="I12" s="22" t="e">
        <f t="shared" si="0"/>
        <v>#DIV/0!</v>
      </c>
      <c r="J12" s="83" t="e">
        <f t="shared" si="1"/>
        <v>#DIV/0!</v>
      </c>
      <c r="K12" s="83" t="e">
        <f t="shared" si="2"/>
        <v>#DIV/0!</v>
      </c>
      <c r="L12" s="21"/>
      <c r="M12" s="21"/>
      <c r="N12" s="21"/>
      <c r="O12" s="21"/>
    </row>
    <row r="13" spans="1:18" ht="16.5" thickTop="1" thickBot="1" x14ac:dyDescent="0.3">
      <c r="B13" s="21" t="s">
        <v>63</v>
      </c>
      <c r="C13" s="21"/>
      <c r="D13" s="21"/>
      <c r="E13" s="21"/>
      <c r="F13" s="21"/>
      <c r="G13" s="21"/>
      <c r="H13" s="21"/>
      <c r="I13" s="22" t="e">
        <f t="shared" si="0"/>
        <v>#DIV/0!</v>
      </c>
      <c r="J13" s="83" t="e">
        <f t="shared" si="1"/>
        <v>#DIV/0!</v>
      </c>
      <c r="K13" s="83" t="e">
        <f t="shared" si="2"/>
        <v>#DIV/0!</v>
      </c>
      <c r="L13" s="21"/>
      <c r="M13" s="21"/>
      <c r="N13" s="21"/>
      <c r="O13" s="21"/>
    </row>
    <row r="14" spans="1:18" ht="16.5" thickTop="1" thickBot="1" x14ac:dyDescent="0.3">
      <c r="B14" s="21" t="s">
        <v>64</v>
      </c>
      <c r="D14" s="21"/>
      <c r="E14" s="21"/>
      <c r="F14" s="21"/>
      <c r="G14" s="21"/>
      <c r="H14" s="21"/>
      <c r="I14" s="22" t="e">
        <f t="shared" si="0"/>
        <v>#DIV/0!</v>
      </c>
      <c r="J14" s="83" t="e">
        <f t="shared" si="1"/>
        <v>#DIV/0!</v>
      </c>
      <c r="K14" s="83" t="e">
        <f t="shared" si="2"/>
        <v>#DIV/0!</v>
      </c>
      <c r="L14" s="21"/>
      <c r="M14" s="21"/>
      <c r="N14" s="21"/>
      <c r="O14" s="21"/>
    </row>
    <row r="15" spans="1:18" ht="16.5" thickTop="1" thickBot="1" x14ac:dyDescent="0.3">
      <c r="B15" s="21" t="s">
        <v>65</v>
      </c>
      <c r="C15" s="21"/>
      <c r="D15" s="21"/>
      <c r="E15" s="21"/>
      <c r="F15" s="21"/>
      <c r="G15" s="21"/>
      <c r="H15" s="21"/>
      <c r="I15" s="22" t="e">
        <f t="shared" si="0"/>
        <v>#DIV/0!</v>
      </c>
      <c r="J15" s="83" t="e">
        <f t="shared" si="1"/>
        <v>#DIV/0!</v>
      </c>
      <c r="K15" s="83" t="e">
        <f t="shared" si="2"/>
        <v>#DIV/0!</v>
      </c>
      <c r="L15" s="21"/>
      <c r="M15" s="21"/>
      <c r="N15" s="21"/>
      <c r="O15" s="21"/>
    </row>
    <row r="16" spans="1:18" ht="16.5" thickTop="1" thickBot="1" x14ac:dyDescent="0.3">
      <c r="B16" s="21" t="s">
        <v>66</v>
      </c>
      <c r="C16" s="21"/>
      <c r="D16" s="21"/>
      <c r="E16" s="21"/>
      <c r="F16" s="21"/>
      <c r="G16" s="21"/>
      <c r="H16" s="21"/>
      <c r="I16" s="22" t="e">
        <f t="shared" si="0"/>
        <v>#DIV/0!</v>
      </c>
      <c r="J16" s="83" t="e">
        <f t="shared" si="1"/>
        <v>#DIV/0!</v>
      </c>
      <c r="K16" s="83" t="e">
        <f t="shared" si="2"/>
        <v>#DIV/0!</v>
      </c>
      <c r="L16" s="21"/>
      <c r="M16" s="21"/>
      <c r="N16" s="21"/>
      <c r="O16" s="21"/>
    </row>
    <row r="17" spans="2:17" ht="16.5" thickTop="1" thickBot="1" x14ac:dyDescent="0.3">
      <c r="B17" s="21" t="s">
        <v>67</v>
      </c>
      <c r="C17" s="21"/>
      <c r="D17" s="21"/>
      <c r="E17" s="21"/>
      <c r="F17" s="21"/>
      <c r="G17" s="21"/>
      <c r="H17" s="21"/>
      <c r="I17" s="22" t="e">
        <f t="shared" si="0"/>
        <v>#DIV/0!</v>
      </c>
      <c r="J17" s="83" t="e">
        <f t="shared" si="1"/>
        <v>#DIV/0!</v>
      </c>
      <c r="K17" s="83" t="e">
        <f t="shared" si="2"/>
        <v>#DIV/0!</v>
      </c>
      <c r="L17" s="21"/>
      <c r="M17" s="21"/>
      <c r="N17" s="21"/>
      <c r="O17" s="21"/>
    </row>
    <row r="18" spans="2:17" ht="16.5" thickTop="1" thickBot="1" x14ac:dyDescent="0.3">
      <c r="B18" s="21" t="s">
        <v>68</v>
      </c>
      <c r="C18" s="21"/>
      <c r="D18" s="21"/>
      <c r="E18" s="21"/>
      <c r="F18" s="21"/>
      <c r="G18" s="21"/>
      <c r="H18" s="21"/>
      <c r="I18" s="22" t="e">
        <f t="shared" si="0"/>
        <v>#DIV/0!</v>
      </c>
      <c r="J18" s="83" t="e">
        <f t="shared" si="1"/>
        <v>#DIV/0!</v>
      </c>
      <c r="K18" s="83" t="e">
        <f t="shared" si="2"/>
        <v>#DIV/0!</v>
      </c>
      <c r="L18" s="21"/>
      <c r="M18" s="21"/>
      <c r="N18" s="21"/>
      <c r="O18" s="21"/>
    </row>
    <row r="19" spans="2:17" ht="16.5" thickTop="1" thickBot="1" x14ac:dyDescent="0.3">
      <c r="B19" s="21" t="s">
        <v>69</v>
      </c>
      <c r="C19" s="21"/>
      <c r="D19" s="21"/>
      <c r="E19" s="21"/>
      <c r="F19" s="21"/>
      <c r="G19" s="21"/>
      <c r="H19" s="21"/>
      <c r="I19" s="22" t="e">
        <f t="shared" si="0"/>
        <v>#DIV/0!</v>
      </c>
      <c r="J19" s="83" t="e">
        <f t="shared" si="1"/>
        <v>#DIV/0!</v>
      </c>
      <c r="K19" s="83" t="e">
        <f t="shared" si="2"/>
        <v>#DIV/0!</v>
      </c>
      <c r="L19" s="21"/>
      <c r="M19" s="21"/>
      <c r="N19" s="21"/>
      <c r="O19" s="21"/>
    </row>
    <row r="20" spans="2:17" ht="15.75" thickTop="1" x14ac:dyDescent="0.25"/>
    <row r="21" spans="2:17" ht="15.75" thickBot="1" x14ac:dyDescent="0.3"/>
    <row r="22" spans="2:17" ht="39" thickTop="1" thickBot="1" x14ac:dyDescent="0.35">
      <c r="B22" s="31" t="s">
        <v>3</v>
      </c>
      <c r="C22" s="31" t="s">
        <v>11</v>
      </c>
      <c r="D22" s="31" t="s">
        <v>12</v>
      </c>
      <c r="E22" s="31" t="s">
        <v>50</v>
      </c>
      <c r="F22" s="31" t="s">
        <v>16</v>
      </c>
      <c r="H22" s="72" t="s">
        <v>52</v>
      </c>
      <c r="I22" s="72"/>
      <c r="J22" s="72"/>
      <c r="K22" s="72"/>
      <c r="L22" s="72"/>
      <c r="N22" s="72" t="s">
        <v>54</v>
      </c>
      <c r="O22" s="72"/>
      <c r="P22" s="72"/>
      <c r="Q22" s="72"/>
    </row>
    <row r="23" spans="2:17" ht="16.5" thickTop="1" thickBot="1" x14ac:dyDescent="0.3">
      <c r="B23" s="30" t="s">
        <v>19</v>
      </c>
      <c r="C23" s="21"/>
      <c r="D23" s="21"/>
      <c r="E23" s="21">
        <f>SUM(C23,D23)</f>
        <v>0</v>
      </c>
      <c r="F23" s="22" t="e">
        <f>C23/D23</f>
        <v>#DIV/0!</v>
      </c>
      <c r="H23" s="80" t="s">
        <v>28</v>
      </c>
      <c r="I23" s="81"/>
      <c r="J23" s="82"/>
      <c r="K23" s="21"/>
      <c r="L23" s="22" t="e">
        <f>K23/K28</f>
        <v>#DIV/0!</v>
      </c>
      <c r="N23" s="79" t="s">
        <v>34</v>
      </c>
      <c r="O23" s="79"/>
      <c r="P23" s="15"/>
      <c r="Q23" s="22" t="e">
        <f>P23/P33</f>
        <v>#DIV/0!</v>
      </c>
    </row>
    <row r="24" spans="2:17" ht="16.5" thickTop="1" thickBot="1" x14ac:dyDescent="0.3">
      <c r="B24" s="30" t="s">
        <v>20</v>
      </c>
      <c r="C24" s="21"/>
      <c r="D24" s="21"/>
      <c r="E24" s="21">
        <f>SUM(C24,D24)</f>
        <v>0</v>
      </c>
      <c r="F24" s="22" t="e">
        <f>C24/D24</f>
        <v>#DIV/0!</v>
      </c>
      <c r="H24" s="80" t="s">
        <v>29</v>
      </c>
      <c r="I24" s="81"/>
      <c r="J24" s="82"/>
      <c r="K24" s="21"/>
      <c r="L24" s="22" t="e">
        <f>K24/K28</f>
        <v>#DIV/0!</v>
      </c>
      <c r="N24" s="79" t="s">
        <v>35</v>
      </c>
      <c r="O24" s="79"/>
      <c r="P24" s="15"/>
      <c r="Q24" s="22" t="e">
        <f>P24/P33</f>
        <v>#DIV/0!</v>
      </c>
    </row>
    <row r="25" spans="2:17" ht="16.5" thickTop="1" thickBot="1" x14ac:dyDescent="0.3">
      <c r="B25" s="30" t="s">
        <v>21</v>
      </c>
      <c r="C25" s="21"/>
      <c r="D25" s="21"/>
      <c r="E25" s="21">
        <f>SUM(C25,D25)</f>
        <v>0</v>
      </c>
      <c r="F25" s="22" t="e">
        <f>C25/D25</f>
        <v>#DIV/0!</v>
      </c>
      <c r="H25" s="80" t="s">
        <v>30</v>
      </c>
      <c r="I25" s="81"/>
      <c r="J25" s="82"/>
      <c r="K25" s="21"/>
      <c r="L25" s="22" t="e">
        <f>K25/K28</f>
        <v>#DIV/0!</v>
      </c>
      <c r="N25" s="79" t="s">
        <v>36</v>
      </c>
      <c r="O25" s="79"/>
      <c r="P25" s="15"/>
      <c r="Q25" s="22" t="e">
        <f>P25/P33</f>
        <v>#DIV/0!</v>
      </c>
    </row>
    <row r="26" spans="2:17" ht="16.5" thickTop="1" thickBot="1" x14ac:dyDescent="0.3">
      <c r="B26" s="30" t="s">
        <v>22</v>
      </c>
      <c r="C26" s="21"/>
      <c r="D26" s="21"/>
      <c r="E26" s="21">
        <f>SUM(C26,D26)</f>
        <v>0</v>
      </c>
      <c r="F26" s="22" t="e">
        <f>C26/D26</f>
        <v>#DIV/0!</v>
      </c>
      <c r="H26" s="80" t="s">
        <v>31</v>
      </c>
      <c r="I26" s="81"/>
      <c r="J26" s="82"/>
      <c r="K26" s="21"/>
      <c r="L26" s="22" t="e">
        <f>K26/K28</f>
        <v>#DIV/0!</v>
      </c>
      <c r="N26" s="79" t="s">
        <v>37</v>
      </c>
      <c r="O26" s="79"/>
      <c r="P26" s="15"/>
      <c r="Q26" s="22" t="e">
        <f>P26/P33</f>
        <v>#DIV/0!</v>
      </c>
    </row>
    <row r="27" spans="2:17" ht="16.5" thickTop="1" thickBot="1" x14ac:dyDescent="0.3">
      <c r="B27" s="30" t="s">
        <v>51</v>
      </c>
      <c r="C27" s="21"/>
      <c r="D27" s="21"/>
      <c r="E27" s="21">
        <f>SUM(C27,D27)</f>
        <v>0</v>
      </c>
      <c r="F27" s="22" t="e">
        <f>C27/D27</f>
        <v>#DIV/0!</v>
      </c>
      <c r="H27" s="80" t="s">
        <v>32</v>
      </c>
      <c r="I27" s="81"/>
      <c r="J27" s="82"/>
      <c r="K27" s="21"/>
      <c r="L27" s="22" t="e">
        <f>K27/K28</f>
        <v>#DIV/0!</v>
      </c>
      <c r="N27" s="79" t="s">
        <v>38</v>
      </c>
      <c r="O27" s="79"/>
      <c r="P27" s="15"/>
      <c r="Q27" s="22" t="e">
        <f>P27/P33</f>
        <v>#DIV/0!</v>
      </c>
    </row>
    <row r="28" spans="2:17" ht="16.5" thickTop="1" thickBot="1" x14ac:dyDescent="0.3">
      <c r="H28" s="49"/>
      <c r="I28" s="68" t="s">
        <v>53</v>
      </c>
      <c r="J28" s="69"/>
      <c r="K28" s="21">
        <f>SUM(K23:K27)</f>
        <v>0</v>
      </c>
      <c r="L28" s="49"/>
      <c r="N28" s="79" t="s">
        <v>39</v>
      </c>
      <c r="O28" s="79"/>
      <c r="P28" s="15"/>
      <c r="Q28" s="22" t="e">
        <f>P28/P33</f>
        <v>#DIV/0!</v>
      </c>
    </row>
    <row r="29" spans="2:17" ht="16.5" thickTop="1" thickBot="1" x14ac:dyDescent="0.3">
      <c r="N29" s="79" t="s">
        <v>40</v>
      </c>
      <c r="O29" s="79"/>
      <c r="P29" s="15"/>
      <c r="Q29" s="22" t="e">
        <f>P29/P33</f>
        <v>#DIV/0!</v>
      </c>
    </row>
    <row r="30" spans="2:17" ht="16.5" thickTop="1" thickBot="1" x14ac:dyDescent="0.3">
      <c r="N30" s="79" t="s">
        <v>41</v>
      </c>
      <c r="O30" s="79"/>
      <c r="P30" s="15"/>
      <c r="Q30" s="22" t="e">
        <f>P30/P33</f>
        <v>#DIV/0!</v>
      </c>
    </row>
    <row r="31" spans="2:17" ht="16.5" thickTop="1" thickBot="1" x14ac:dyDescent="0.3">
      <c r="N31" s="79" t="s">
        <v>42</v>
      </c>
      <c r="O31" s="79"/>
      <c r="P31" s="15"/>
      <c r="Q31" s="22" t="e">
        <f>P31/P33</f>
        <v>#DIV/0!</v>
      </c>
    </row>
    <row r="32" spans="2:17" ht="16.5" thickTop="1" thickBot="1" x14ac:dyDescent="0.3">
      <c r="N32" s="79" t="s">
        <v>43</v>
      </c>
      <c r="O32" s="79"/>
      <c r="P32" s="15"/>
      <c r="Q32" s="22" t="e">
        <f>P32/P33</f>
        <v>#DIV/0!</v>
      </c>
    </row>
    <row r="33" spans="14:17" ht="16.5" thickTop="1" thickBot="1" x14ac:dyDescent="0.3">
      <c r="N33" s="68" t="s">
        <v>53</v>
      </c>
      <c r="O33" s="69"/>
      <c r="P33" s="21">
        <f>SUM(P23:P32)</f>
        <v>0</v>
      </c>
      <c r="Q33" s="49"/>
    </row>
    <row r="34" spans="14:17" ht="15.75" thickTop="1" x14ac:dyDescent="0.25"/>
  </sheetData>
  <sheetProtection sort="0" autoFilter="0"/>
  <mergeCells count="22">
    <mergeCell ref="N33:O33"/>
    <mergeCell ref="H27:J27"/>
    <mergeCell ref="N29:O29"/>
    <mergeCell ref="N30:O30"/>
    <mergeCell ref="N31:O31"/>
    <mergeCell ref="N32:O32"/>
    <mergeCell ref="A1:O1"/>
    <mergeCell ref="A2:O2"/>
    <mergeCell ref="B6:B7"/>
    <mergeCell ref="I28:J28"/>
    <mergeCell ref="N22:Q22"/>
    <mergeCell ref="N23:O23"/>
    <mergeCell ref="N24:O24"/>
    <mergeCell ref="N25:O25"/>
    <mergeCell ref="N26:O26"/>
    <mergeCell ref="N27:O27"/>
    <mergeCell ref="N28:O28"/>
    <mergeCell ref="H22:L22"/>
    <mergeCell ref="H23:J23"/>
    <mergeCell ref="H24:J24"/>
    <mergeCell ref="H25:J25"/>
    <mergeCell ref="H26:J26"/>
  </mergeCells>
  <dataValidations count="1">
    <dataValidation type="list" allowBlank="1" showInputMessage="1" showErrorMessage="1" sqref="A1 P1:Q1" xr:uid="{28C2477E-AF9F-4677-9DC1-10AE643CEB5D}">
      <formula1>$P$12:$P$13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ResumenMensual</vt:lpstr>
      <vt:lpstr>ResumenAnual</vt:lpstr>
      <vt:lpstr>ResumenMensual!Área_de_extracción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2017-10-04T14:15:00Z</dcterms:created>
  <dcterms:modified xsi:type="dcterms:W3CDTF">2017-11-06T20:29:18Z</dcterms:modified>
</cp:coreProperties>
</file>