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olasosnowska\Desktop\"/>
    </mc:Choice>
  </mc:AlternateContent>
  <xr:revisionPtr revIDLastSave="0" documentId="13_ncr:1_{D04C4163-1B16-46CA-9D4B-604E92FAE490}" xr6:coauthVersionLast="47" xr6:coauthVersionMax="47" xr10:uidLastSave="{00000000-0000-0000-0000-000000000000}"/>
  <bookViews>
    <workbookView xWindow="28680" yWindow="-120" windowWidth="29040" windowHeight="17520" xr2:uid="{00000000-000D-0000-FFFF-FFFF00000000}"/>
  </bookViews>
  <sheets>
    <sheet name="Air Transport in EU 20-24" sheetId="6" r:id="rId1"/>
    <sheet name="Sheet 1" sheetId="3" r:id="rId2"/>
    <sheet name="Raw Data" sheetId="4" r:id="rId3"/>
    <sheet name="Summary Eurostat" sheetId="1" r:id="rId4"/>
    <sheet name="Structure Eurostat" sheetId="2"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1" i="6" l="1"/>
  <c r="E152" i="6"/>
  <c r="E153" i="6"/>
  <c r="E154" i="6"/>
  <c r="E150" i="6"/>
  <c r="T15" i="6"/>
  <c r="S15" i="6"/>
  <c r="R15" i="6"/>
  <c r="Q15" i="6"/>
  <c r="P15" i="6"/>
  <c r="F79" i="6"/>
  <c r="E79" i="6"/>
  <c r="D79" i="6"/>
  <c r="C79" i="6"/>
  <c r="B79" i="6"/>
  <c r="F76" i="6"/>
  <c r="E76" i="6"/>
  <c r="D76" i="6"/>
  <c r="C76" i="6"/>
  <c r="B76" i="6"/>
</calcChain>
</file>

<file path=xl/sharedStrings.xml><?xml version="1.0" encoding="utf-8"?>
<sst xmlns="http://schemas.openxmlformats.org/spreadsheetml/2006/main" count="966" uniqueCount="131">
  <si>
    <t>Air transport of goods by country (yearly data) [ttr00011]</t>
  </si>
  <si>
    <t>Open product page</t>
  </si>
  <si>
    <t>Open in Data Browser</t>
  </si>
  <si>
    <t xml:space="preserve">Description: </t>
  </si>
  <si>
    <t>Total volume of freight and mail loaded and unloaded, expressed in tonnes. National aggregates, total intra-EU aggregates and total EU aggregates exclude any double counting.</t>
  </si>
  <si>
    <t xml:space="preserve">Last update of data: </t>
  </si>
  <si>
    <t>01/07/2025 11:00</t>
  </si>
  <si>
    <t xml:space="preserve">Last change of data structure: </t>
  </si>
  <si>
    <t>30/06/2025 23:00</t>
  </si>
  <si>
    <t>Institutional source(s)</t>
  </si>
  <si>
    <t>Eurostat</t>
  </si>
  <si>
    <t>Source dataset(s)</t>
  </si>
  <si>
    <t>This dataset is computed from</t>
  </si>
  <si>
    <t>avia_gooc</t>
  </si>
  <si>
    <t>Contents</t>
  </si>
  <si>
    <t>Time frequency</t>
  </si>
  <si>
    <t>Unit of measure</t>
  </si>
  <si>
    <t>Traffic and transport measurement</t>
  </si>
  <si>
    <t>Type of schedule</t>
  </si>
  <si>
    <t>Transport coverage</t>
  </si>
  <si>
    <t>Sheet 1</t>
  </si>
  <si>
    <t>Annual</t>
  </si>
  <si>
    <t>Tonne</t>
  </si>
  <si>
    <t>Freight and mail loaded and unloaded</t>
  </si>
  <si>
    <t>Total</t>
  </si>
  <si>
    <t>Total transport</t>
  </si>
  <si>
    <t>Structure</t>
  </si>
  <si>
    <t>Dimension</t>
  </si>
  <si>
    <t>Position</t>
  </si>
  <si>
    <t>Label</t>
  </si>
  <si>
    <t>Geopolitical entity (reporting)</t>
  </si>
  <si>
    <t>European Union - 27 countries (from 2020)</t>
  </si>
  <si>
    <t>Belgium</t>
  </si>
  <si>
    <t>Bulgaria</t>
  </si>
  <si>
    <t>Czechia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</si>
  <si>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</si>
  <si>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</si>
  <si>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</si>
  <si>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</si>
  <si>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</si>
  <si>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</si>
  <si>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</si>
  <si>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</si>
  <si>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</si>
  <si>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</si>
  <si>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</si>
  <si>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</si>
  <si>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</si>
  <si>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</si>
  <si>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</si>
  <si>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</si>
  <si>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</si>
  <si>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</si>
  <si>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</si>
  <si>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</si>
  <si>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</si>
  <si>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</si>
  <si>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</si>
  <si>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</si>
  <si>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</si>
  <si>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</si>
  <si>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Switzerland</t>
  </si>
  <si>
    <t>United Kingdom</t>
  </si>
  <si>
    <t>Bosnia and Herzegovina</t>
  </si>
  <si>
    <t>Montenegro</t>
  </si>
  <si>
    <t>North Macedonia</t>
  </si>
  <si>
    <t>Serbia</t>
  </si>
  <si>
    <t>Türkiye</t>
  </si>
  <si>
    <t>Albania</t>
  </si>
  <si>
    <t>Euro area - 19 countries  (2015-2022)</t>
  </si>
  <si>
    <t>Euro area – 20 countries (from 2023)</t>
  </si>
  <si>
    <t>Liechtenstein</t>
  </si>
  <si>
    <t>Time</t>
  </si>
  <si>
    <t>2013</t>
  </si>
  <si>
    <t>2014</t>
  </si>
  <si>
    <t>2015</t>
  </si>
  <si>
    <t>2016</t>
  </si>
  <si>
    <t>2017</t>
  </si>
  <si>
    <t>2018</t>
  </si>
  <si>
    <t>2019</t>
  </si>
  <si>
    <t>2020</t>
  </si>
  <si>
    <t>2021</t>
  </si>
  <si>
    <t>2022</t>
  </si>
  <si>
    <t>2023</t>
  </si>
  <si>
    <t>2024</t>
  </si>
  <si>
    <t>Data extracted on 07/07/2025 14:42:16 from [ESTAT]</t>
  </si>
  <si>
    <t xml:space="preserve">Dataset: </t>
  </si>
  <si>
    <t xml:space="preserve">Last updated: </t>
  </si>
  <si>
    <t>TIME</t>
  </si>
  <si>
    <t/>
  </si>
  <si>
    <t>GEO (Labels)</t>
  </si>
  <si>
    <t>:</t>
  </si>
  <si>
    <t>Special value</t>
  </si>
  <si>
    <t>not available</t>
  </si>
  <si>
    <t>Country</t>
  </si>
  <si>
    <t>Row Labels</t>
  </si>
  <si>
    <t>Grand Total</t>
  </si>
  <si>
    <t>Column Labels</t>
  </si>
  <si>
    <t>2020 EU</t>
  </si>
  <si>
    <t>2021 EU</t>
  </si>
  <si>
    <t>2022 EU</t>
  </si>
  <si>
    <t>2023 EU</t>
  </si>
  <si>
    <t>2024 EU</t>
  </si>
  <si>
    <t>Values</t>
  </si>
  <si>
    <t>2020 tones</t>
  </si>
  <si>
    <t>2021 tones</t>
  </si>
  <si>
    <t>2022 tones</t>
  </si>
  <si>
    <t>2023 tones</t>
  </si>
  <si>
    <t>2024 tones</t>
  </si>
  <si>
    <t>KPI:</t>
  </si>
  <si>
    <t xml:space="preserve">Italy </t>
  </si>
  <si>
    <t>Change % from 2020 to 2024</t>
  </si>
  <si>
    <t>Change in tones from 2020 to 2024</t>
  </si>
  <si>
    <t>Research sample in % of all EU Countries</t>
  </si>
  <si>
    <r>
      <t>Title:</t>
    </r>
    <r>
      <rPr>
        <sz val="11"/>
        <color indexed="8"/>
        <rFont val="Aptos Narrow"/>
        <family val="2"/>
        <scheme val="minor"/>
      </rPr>
      <t xml:space="preserve"> Air Cargo Transport in the EU (2020–2024)</t>
    </r>
  </si>
  <si>
    <t>Research sample % shares</t>
  </si>
  <si>
    <t>Description :Analysis of Eurostat data on air freight transport in selected EU countries from 2020 to 2024. The aim was to assess whether air cargo transport in Europe is developing. The dataset includes five countries (Austria, France, Germany, Italy, and Poland), which together accounted for over 60% of the EU’s total air freight volume.</t>
  </si>
  <si>
    <r>
      <t>Tools:</t>
    </r>
    <r>
      <rPr>
        <sz val="11"/>
        <color indexed="8"/>
        <rFont val="Aptos Narrow"/>
        <family val="2"/>
        <scheme val="minor"/>
      </rPr>
      <t xml:space="preserve"> Microsoft Excel</t>
    </r>
  </si>
  <si>
    <r>
      <t>Conclusions:</t>
    </r>
    <r>
      <rPr>
        <sz val="11"/>
        <color indexed="8"/>
        <rFont val="Aptos Narrow"/>
        <family val="2"/>
        <scheme val="minor"/>
      </rPr>
      <t xml:space="preserve"> Air cargo transport in the EU is showing signs of growth. Following a decline during the COVID-19 pandemic in 2020–2021, the sector has recovered, and freight volumes have been increasing steadily. The data suggests that the EU has successfully managed the post-pandemic rebound, and air transport continues to strengthen its role in freight logistics.</t>
    </r>
  </si>
  <si>
    <t xml:space="preserve">Conclusions from KPI </t>
  </si>
  <si>
    <t>Poland recorded the highest percentage growth +64%, indicating rapid development in air cargo despite having a relatively small overall volume. It suggests dynamic local market growth or improved logistics infrastructure.</t>
  </si>
  <si>
    <t>Italy and France had the highest growth in absolute terms. This shows a strong recovery and expansion, especially in Italy, which also had a high relative growth of +51%.</t>
  </si>
  <si>
    <t>Germany, while remaining the largest air freight market in the dataset (over 4.6 million tonnes in 2020), showed only a +4% increase. This could indicate a mature, saturated market or a shift to alternative transport modes like rail or road.</t>
  </si>
  <si>
    <t>With a +38% increase and +63,000 tonnes gained, Austria shows consistent growth, possibly driven by e-commerce trends or regional cargo hub development.</t>
  </si>
  <si>
    <t>How many tons per 1 million inhabitants of a given country in 2024</t>
  </si>
  <si>
    <t>Tones</t>
  </si>
  <si>
    <t>Tones / 1 mln</t>
  </si>
  <si>
    <t>People [mln]</t>
  </si>
  <si>
    <t>Conclusion:</t>
  </si>
  <si>
    <t>The highest score got Germany with 56.087,6 tones per 1 milion inhabitants, this is mainly due to its strong export-oriented economy, advanced industrial sectors (automotive, electronics, pharmaceuticals), and world-class logistics infrastructure</t>
  </si>
  <si>
    <t>The lowest score got Poland. This may be due to a lower reliance on air cargo in the economy, with a stronger focus on road and rail transport. Poland also exports fewer high-value or time-sensitive goods compared to Western economies, and its air cargo infrastructure is still developing compared to major EU hubs.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</si>
</sst>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numFmt numFmtId="172" formatCode="_-* #,##0_-;\-* #,##0_-;_-* &quot;-&quot;??_-;_-@_-"/>
  </numFmts>
  <fonts count="9" x14ac:knownFonts="1">
    <font>
      <sz val="11"/>
      <color indexed="8"/>
      <name val="Aptos Narrow"/>
      <family val="2"/>
      <scheme val="minor"/>
    </font>
    <font>
      <b/>
      <sz val="9"/>
      <name val="Arial"/>
    </font>
    <font>
      <sz val="9"/>
      <name val="Arial"/>
    </font>
    <font>
      <b/>
      <sz val="9"/>
      <color indexed="9"/>
      <name val="Arial"/>
    </font>
    <font>
      <b/>
      <sz val="11"/>
      <name val="Arial"/>
    </font>
    <font>
      <u/>
      <sz val="9"/>
      <color indexed="12"/>
      <name val="Arial"/>
    </font>
    <font>
      <sz val="11"/>
      <color indexed="8"/>
      <name val="Aptos Narrow"/>
      <family val="2"/>
      <scheme val="minor"/>
    </font>
    <font>
      <b/>
      <sz val="11"/>
      <color theme="1"/>
      <name val="Aptos Narrow"/>
      <family val="2"/>
      <scheme val="minor"/>
    </font>
    <font>
      <b/>
      <sz val="11"/>
      <color indexed="8"/>
      <name val="Aptos Narrow"/>
      <family val="2"/>
      <scheme val="minor"/>
    </font>
  </fonts>
  <fills count="9">
    <fill>
      <patternFill patternType="none"/>
    </fill>
    <fill>
      <patternFill patternType="gray125"/>
    </fill>
    <fill>
      <patternFill patternType="solid">
        <fgColor rgb="FF4669AF"/>
      </patternFill>
    </fill>
    <fill>
      <patternFill patternType="solid">
        <fgColor rgb="FF0096DC"/>
      </patternFill>
    </fill>
    <fill>
      <patternFill patternType="solid">
        <fgColor rgb="FFDCE6F1"/>
      </patternFill>
    </fill>
    <fill>
      <patternFill patternType="mediumGray">
        <bgColor indexed="22"/>
      </patternFill>
    </fill>
    <fill>
      <patternFill patternType="solid">
        <fgColor rgb="FFF6F6F6"/>
      </patternFill>
    </fill>
    <fill>
      <patternFill patternType="solid">
        <fgColor theme="4" tint="0.79998168889431442"/>
        <bgColor theme="4" tint="0.79998168889431442"/>
      </patternFill>
    </fill>
    <fill>
      <patternFill patternType="solid">
        <fgColor theme="4" tint="0.79998168889431442"/>
        <bgColor indexed="64"/>
      </patternFill>
    </fill>
  </fills>
  <borders count="19">
    <border>
      <left/>
      <right/>
      <top/>
      <bottom/>
      <diagonal/>
    </border>
    <border>
      <left style="thin">
        <color rgb="FFB0B0B0"/>
      </left>
      <right style="thin">
        <color rgb="FFB0B0B0"/>
      </right>
      <top style="thin">
        <color rgb="FFB0B0B0"/>
      </top>
      <bottom style="thin">
        <color rgb="FFB0B0B0"/>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54">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2" borderId="1" xfId="0" applyFont="1" applyFill="1" applyBorder="1" applyAlignment="1">
      <alignment horizontal="righ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0" fillId="5" borderId="0" xfId="0" applyFill="1"/>
    <xf numFmtId="3" fontId="2" fillId="0" borderId="0" xfId="0" applyNumberFormat="1" applyFont="1" applyAlignment="1">
      <alignment horizontal="right" vertical="center" shrinkToFit="1"/>
    </xf>
    <xf numFmtId="3" fontId="2" fillId="6" borderId="0" xfId="0" applyNumberFormat="1" applyFont="1" applyFill="1" applyAlignment="1">
      <alignment horizontal="right" vertical="center" shrinkToFit="1"/>
    </xf>
    <xf numFmtId="0" fontId="4" fillId="0" borderId="0" xfId="0" applyFont="1" applyAlignment="1">
      <alignment horizontal="left" vertical="center"/>
    </xf>
    <xf numFmtId="0" fontId="2" fillId="0" borderId="0" xfId="0" applyFont="1" applyAlignment="1">
      <alignment horizontal="left" vertical="top" wrapText="1"/>
    </xf>
    <xf numFmtId="0" fontId="2" fillId="6" borderId="0" xfId="0" applyFont="1" applyFill="1" applyAlignment="1">
      <alignment horizontal="left" vertical="center"/>
    </xf>
    <xf numFmtId="0" fontId="5" fillId="6" borderId="0" xfId="0" applyFont="1" applyFill="1" applyAlignment="1">
      <alignment horizontal="left" vertical="center"/>
    </xf>
    <xf numFmtId="0" fontId="5" fillId="0" borderId="0" xfId="0" applyFont="1" applyAlignment="1">
      <alignment horizontal="left" vertical="center"/>
    </xf>
    <xf numFmtId="164" fontId="2" fillId="0" borderId="0" xfId="0" applyNumberFormat="1" applyFont="1" applyAlignment="1">
      <alignment horizontal="right" vertical="center" shrinkToFit="1"/>
    </xf>
    <xf numFmtId="164" fontId="2" fillId="6" borderId="0" xfId="0" applyNumberFormat="1" applyFont="1" applyFill="1" applyAlignment="1">
      <alignment horizontal="right" vertical="center" shrinkToFit="1"/>
    </xf>
    <xf numFmtId="0" fontId="4" fillId="6" borderId="0" xfId="0" applyFont="1" applyFill="1" applyAlignment="1">
      <alignment horizontal="left" vertical="center"/>
    </xf>
    <xf numFmtId="0" fontId="1" fillId="6" borderId="0" xfId="0" applyFont="1" applyFill="1" applyAlignment="1">
      <alignment horizontal="left" vertical="center"/>
    </xf>
    <xf numFmtId="0" fontId="0" fillId="0" borderId="0" xfId="0" pivotButton="1"/>
    <xf numFmtId="0" fontId="0" fillId="0" borderId="0" xfId="0" applyAlignment="1">
      <alignment horizontal="left"/>
    </xf>
    <xf numFmtId="10" fontId="0" fillId="0" borderId="0" xfId="0" applyNumberFormat="1"/>
    <xf numFmtId="43" fontId="0" fillId="0" borderId="0" xfId="0" applyNumberFormat="1"/>
    <xf numFmtId="43" fontId="0" fillId="0" borderId="0" xfId="1" applyFont="1"/>
    <xf numFmtId="0" fontId="2" fillId="0" borderId="0" xfId="0" applyFont="1" applyAlignment="1">
      <alignment horizontal="left" vertical="top" wrapText="1"/>
    </xf>
    <xf numFmtId="0" fontId="0" fillId="0" borderId="0" xfId="0"/>
    <xf numFmtId="0" fontId="3" fillId="2" borderId="1" xfId="0" applyFont="1" applyFill="1" applyBorder="1" applyAlignment="1">
      <alignment horizontal="left" vertical="center"/>
    </xf>
    <xf numFmtId="0" fontId="7" fillId="7" borderId="2" xfId="0" applyFont="1" applyFill="1" applyBorder="1"/>
    <xf numFmtId="0" fontId="0" fillId="0" borderId="3" xfId="0" applyBorder="1"/>
    <xf numFmtId="10" fontId="0" fillId="0" borderId="3" xfId="0" applyNumberFormat="1" applyBorder="1"/>
    <xf numFmtId="9" fontId="0" fillId="0" borderId="3" xfId="2" applyFont="1" applyBorder="1"/>
    <xf numFmtId="43" fontId="0" fillId="0" borderId="3" xfId="1" applyFont="1" applyBorder="1"/>
    <xf numFmtId="0" fontId="0" fillId="8" borderId="5" xfId="0" applyFill="1" applyBorder="1" applyAlignment="1">
      <alignment horizontal="center"/>
    </xf>
    <xf numFmtId="0" fontId="0" fillId="8" borderId="6" xfId="0" applyFill="1" applyBorder="1" applyAlignment="1">
      <alignment horizontal="center"/>
    </xf>
    <xf numFmtId="0" fontId="0" fillId="8" borderId="3" xfId="0" applyFill="1" applyBorder="1" applyAlignment="1">
      <alignment horizontal="center"/>
    </xf>
    <xf numFmtId="0" fontId="0" fillId="8" borderId="3" xfId="0" applyFill="1" applyBorder="1"/>
    <xf numFmtId="0" fontId="0" fillId="8" borderId="4" xfId="0" applyFill="1" applyBorder="1" applyAlignment="1">
      <alignment horizontal="center"/>
    </xf>
    <xf numFmtId="0" fontId="0" fillId="8" borderId="7" xfId="0" applyFill="1" applyBorder="1" applyAlignment="1">
      <alignment horizontal="center"/>
    </xf>
    <xf numFmtId="0" fontId="0" fillId="8" borderId="4"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8" fillId="0" borderId="8" xfId="0" applyFont="1" applyBorder="1"/>
    <xf numFmtId="0" fontId="8" fillId="0" borderId="11" xfId="0" applyFont="1" applyBorder="1"/>
    <xf numFmtId="0" fontId="0" fillId="8" borderId="16" xfId="0" applyFill="1" applyBorder="1" applyAlignment="1">
      <alignment horizontal="center"/>
    </xf>
    <xf numFmtId="0" fontId="0" fillId="8" borderId="17" xfId="0" applyFill="1" applyBorder="1" applyAlignment="1">
      <alignment horizontal="center"/>
    </xf>
    <xf numFmtId="0" fontId="0" fillId="8" borderId="18" xfId="0" applyFill="1" applyBorder="1" applyAlignment="1">
      <alignment horizontal="center"/>
    </xf>
    <xf numFmtId="172" fontId="0" fillId="0" borderId="3" xfId="1" applyNumberFormat="1" applyFont="1" applyBorder="1"/>
    <xf numFmtId="43" fontId="0" fillId="0" borderId="3" xfId="0" applyNumberFormat="1" applyBorder="1"/>
  </cellXfs>
  <cellStyles count="3">
    <cellStyle name="Comma" xfId="1" builtinId="3"/>
    <cellStyle name="Normal" xfId="0" builtinId="0"/>
    <cellStyle name="Percent" xfId="2" builtinId="5"/>
  </cellStyles>
  <dxfs count="7">
    <dxf>
      <numFmt numFmtId="35" formatCode="_-* #,##0.00_-;\-* #,##0.00_-;_-* &quot;-&quot;??_-;_-@_-"/>
    </dxf>
    <dxf>
      <numFmt numFmtId="14" formatCode="0.00%"/>
    </dxf>
    <dxf>
      <numFmt numFmtId="14" formatCode="0.00%"/>
    </dxf>
    <dxf>
      <numFmt numFmtId="14" formatCode="0.00%"/>
    </dxf>
    <dxf>
      <numFmt numFmtId="14" formatCode="0.00%"/>
    </dxf>
    <dxf>
      <numFmt numFmtId="14"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 combo.xlsx]Air Transport in EU 20-24!PivotTable2</c:name>
    <c:fmtId val="18"/>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'Air Transport in EU 20-24'!$B$10:$B$11</c:f>
              <c:strCache>
                <c:ptCount val="1"/>
                <c:pt idx="0">
                  <c:v>Austria</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'Air Transport in EU 20-24'!$A$12:$A$16</c:f>
              <c:strCache>
                <c:ptCount val="5"/>
                <c:pt idx="0">
                  <c:v>2020 EU</c:v>
                </c:pt>
                <c:pt idx="1">
                  <c:v>2021 EU</c:v>
                </c:pt>
                <c:pt idx="2">
                  <c:v>2022 EU</c:v>
                </c:pt>
                <c:pt idx="3">
                  <c:v>2023 EU</c:v>
                </c:pt>
                <c:pt idx="4">
                  <c:v>2024 EU</c:v>
                </c:pt>
              </c:strCache>
            </c:strRef>
          </c:cat>
          <c:val>
            <c:numRef>
              <c:f>'Air Transport in EU 20-24'!$B$12:$B$16</c:f>
              <c:numCache>
                <c:formatCode>0.00%</c:formatCode>
                <c:ptCount val="5"/>
                <c:pt idx="0">
                  <c:v>2.2035103812891053E-2</c:v>
                </c:pt>
                <c:pt idx="1">
                  <c:v>2.18337157703875E-2</c:v>
                </c:pt>
                <c:pt idx="2">
                  <c:v>2.2133528399679567E-2</c:v>
                </c:pt>
                <c:pt idx="3">
                  <c:v>2.3395420153805739E-2</c:v>
                </c:pt>
                <c:pt idx="4">
                  <c:v>2.6925195375474883E-2</c:v>
                </c:pt>
              </c:numCache>
            </c:numRef>
          </c:val>
          <c:smooth val="0"/>
          <c:extLst>
            <c:ext xmlns:c16="http://schemas.microsoft.com/office/drawing/2014/chart" uri="{C3380CC4-5D6E-409C-BE32-E72D297353CC}">
              <c16:uniqueId val="{00000000-D0B2-4ECC-9CC3-1EE65297ADD1}"/>
            </c:ext>
          </c:extLst>
        </c:ser>
        <c:ser>
          <c:idx val="1"/>
          <c:order val="1"/>
          <c:tx>
            <c:strRef>
              <c:f>'Air Transport in EU 20-24'!$C$10:$C$11</c:f>
              <c:strCache>
                <c:ptCount val="1"/>
                <c:pt idx="0">
                  <c:v>France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'Air Transport in EU 20-24'!$A$12:$A$16</c:f>
              <c:strCache>
                <c:ptCount val="5"/>
                <c:pt idx="0">
                  <c:v>2020 EU</c:v>
                </c:pt>
                <c:pt idx="1">
                  <c:v>2021 EU</c:v>
                </c:pt>
                <c:pt idx="2">
                  <c:v>2022 EU</c:v>
                </c:pt>
                <c:pt idx="3">
                  <c:v>2023 EU</c:v>
                </c:pt>
                <c:pt idx="4">
                  <c:v>2024 EU</c:v>
                </c:pt>
              </c:strCache>
            </c:strRef>
          </c:cat>
          <c:val>
            <c:numRef>
              <c:f>'Air Transport in EU 20-24'!$C$12:$C$16</c:f>
              <c:numCache>
                <c:formatCode>0.00%</c:formatCode>
                <c:ptCount val="5"/>
                <c:pt idx="0">
                  <c:v>0.25883821076503916</c:v>
                </c:pt>
                <c:pt idx="1">
                  <c:v>0.25536860114736382</c:v>
                </c:pt>
                <c:pt idx="2">
                  <c:v>0.25160490022450716</c:v>
                </c:pt>
                <c:pt idx="3">
                  <c:v>0.26102811470683152</c:v>
                </c:pt>
                <c:pt idx="4">
                  <c:v>0.2586828757210351</c:v>
                </c:pt>
              </c:numCache>
            </c:numRef>
          </c:val>
          <c:smooth val="0"/>
          <c:extLst>
            <c:ext xmlns:c16="http://schemas.microsoft.com/office/drawing/2014/chart" uri="{C3380CC4-5D6E-409C-BE32-E72D297353CC}">
              <c16:uniqueId val="{00000001-D0B2-4ECC-9CC3-1EE65297ADD1}"/>
            </c:ext>
          </c:extLst>
        </c:ser>
        <c:ser>
          <c:idx val="2"/>
          <c:order val="2"/>
          <c:tx>
            <c:strRef>
              <c:f>'Air Transport in EU 20-24'!$D$10:$D$11</c:f>
              <c:strCache>
                <c:ptCount val="1"/>
                <c:pt idx="0">
                  <c:v>Germany</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'Air Transport in EU 20-24'!$A$12:$A$16</c:f>
              <c:strCache>
                <c:ptCount val="5"/>
                <c:pt idx="0">
                  <c:v>2020 EU</c:v>
                </c:pt>
                <c:pt idx="1">
                  <c:v>2021 EU</c:v>
                </c:pt>
                <c:pt idx="2">
                  <c:v>2022 EU</c:v>
                </c:pt>
                <c:pt idx="3">
                  <c:v>2023 EU</c:v>
                </c:pt>
                <c:pt idx="4">
                  <c:v>2024 EU</c:v>
                </c:pt>
              </c:strCache>
            </c:strRef>
          </c:cat>
          <c:val>
            <c:numRef>
              <c:f>'Air Transport in EU 20-24'!$D$12:$D$16</c:f>
              <c:numCache>
                <c:formatCode>0.00%</c:formatCode>
                <c:ptCount val="5"/>
                <c:pt idx="0">
                  <c:v>0.60061620711949593</c:v>
                </c:pt>
                <c:pt idx="1">
                  <c:v>0.59282523229006667</c:v>
                </c:pt>
                <c:pt idx="2">
                  <c:v>0.58089648304603658</c:v>
                </c:pt>
                <c:pt idx="3">
                  <c:v>0.56463764358492141</c:v>
                </c:pt>
                <c:pt idx="4">
                  <c:v>0.55408846137488821</c:v>
                </c:pt>
              </c:numCache>
            </c:numRef>
          </c:val>
          <c:smooth val="0"/>
          <c:extLst>
            <c:ext xmlns:c16="http://schemas.microsoft.com/office/drawing/2014/chart" uri="{C3380CC4-5D6E-409C-BE32-E72D297353CC}">
              <c16:uniqueId val="{00000002-D0B2-4ECC-9CC3-1EE65297ADD1}"/>
            </c:ext>
          </c:extLst>
        </c:ser>
        <c:ser>
          <c:idx val="3"/>
          <c:order val="3"/>
          <c:tx>
            <c:strRef>
              <c:f>'Air Transport in EU 20-24'!$E$10:$E$11</c:f>
              <c:strCache>
                <c:ptCount val="1"/>
                <c:pt idx="0">
                  <c:v>Italy</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'Air Transport in EU 20-24'!$A$12:$A$16</c:f>
              <c:strCache>
                <c:ptCount val="5"/>
                <c:pt idx="0">
                  <c:v>2020 EU</c:v>
                </c:pt>
                <c:pt idx="1">
                  <c:v>2021 EU</c:v>
                </c:pt>
                <c:pt idx="2">
                  <c:v>2022 EU</c:v>
                </c:pt>
                <c:pt idx="3">
                  <c:v>2023 EU</c:v>
                </c:pt>
                <c:pt idx="4">
                  <c:v>2024 EU</c:v>
                </c:pt>
              </c:strCache>
            </c:strRef>
          </c:cat>
          <c:val>
            <c:numRef>
              <c:f>'Air Transport in EU 20-24'!$E$12:$E$16</c:f>
              <c:numCache>
                <c:formatCode>0.00%</c:formatCode>
                <c:ptCount val="5"/>
                <c:pt idx="0">
                  <c:v>0.1036508458419393</c:v>
                </c:pt>
                <c:pt idx="1">
                  <c:v>0.11390313490123727</c:v>
                </c:pt>
                <c:pt idx="2">
                  <c:v>0.12161136648428537</c:v>
                </c:pt>
                <c:pt idx="3">
                  <c:v>0.12526431703546717</c:v>
                </c:pt>
                <c:pt idx="4">
                  <c:v>0.13869537581766522</c:v>
                </c:pt>
              </c:numCache>
            </c:numRef>
          </c:val>
          <c:smooth val="0"/>
          <c:extLst>
            <c:ext xmlns:c16="http://schemas.microsoft.com/office/drawing/2014/chart" uri="{C3380CC4-5D6E-409C-BE32-E72D297353CC}">
              <c16:uniqueId val="{00000003-D0B2-4ECC-9CC3-1EE65297ADD1}"/>
            </c:ext>
          </c:extLst>
        </c:ser>
        <c:ser>
          <c:idx val="4"/>
          <c:order val="4"/>
          <c:tx>
            <c:strRef>
              <c:f>'Air Transport in EU 20-24'!$F$10:$F$11</c:f>
              <c:strCache>
                <c:ptCount val="1"/>
                <c:pt idx="0">
                  <c:v>Poland</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'Air Transport in EU 20-24'!$A$12:$A$16</c:f>
              <c:strCache>
                <c:ptCount val="5"/>
                <c:pt idx="0">
                  <c:v>2020 EU</c:v>
                </c:pt>
                <c:pt idx="1">
                  <c:v>2021 EU</c:v>
                </c:pt>
                <c:pt idx="2">
                  <c:v>2022 EU</c:v>
                </c:pt>
                <c:pt idx="3">
                  <c:v>2023 EU</c:v>
                </c:pt>
                <c:pt idx="4">
                  <c:v>2024 EU</c:v>
                </c:pt>
              </c:strCache>
            </c:strRef>
          </c:cat>
          <c:val>
            <c:numRef>
              <c:f>'Air Transport in EU 20-24'!$F$12:$F$16</c:f>
              <c:numCache>
                <c:formatCode>0.00%</c:formatCode>
                <c:ptCount val="5"/>
                <c:pt idx="0">
                  <c:v>1.4859632460634533E-2</c:v>
                </c:pt>
                <c:pt idx="1">
                  <c:v>1.6069315890944635E-2</c:v>
                </c:pt>
                <c:pt idx="2">
                  <c:v>2.3753721845491262E-2</c:v>
                </c:pt>
                <c:pt idx="3">
                  <c:v>2.5674504518974229E-2</c:v>
                </c:pt>
                <c:pt idx="4">
                  <c:v>2.160809171093666E-2</c:v>
                </c:pt>
              </c:numCache>
            </c:numRef>
          </c:val>
          <c:smooth val="0"/>
          <c:extLst>
            <c:ext xmlns:c16="http://schemas.microsoft.com/office/drawing/2014/chart" uri="{C3380CC4-5D6E-409C-BE32-E72D297353CC}">
              <c16:uniqueId val="{00000004-D0B2-4ECC-9CC3-1EE65297ADD1}"/>
            </c:ext>
          </c:extLst>
        </c:ser>
        <c:dLbls>
          <c:dLblPos val="ctr"/>
          <c:showLegendKey val="0"/>
          <c:showVal val="1"/>
          <c:showCatName val="0"/>
          <c:showSerName val="0"/>
          <c:showPercent val="0"/>
          <c:showBubbleSize val="0"/>
        </c:dLbls>
        <c:marker val="1"/>
        <c:smooth val="0"/>
        <c:axId val="15200495"/>
        <c:axId val="15201455"/>
      </c:lineChart>
      <c:catAx>
        <c:axId val="152004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15201455"/>
        <c:crosses val="autoZero"/>
        <c:auto val="1"/>
        <c:lblAlgn val="ctr"/>
        <c:lblOffset val="100"/>
        <c:noMultiLvlLbl val="0"/>
      </c:catAx>
      <c:valAx>
        <c:axId val="152014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52004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 combo.xlsx]Air Transport in EU 20-24!PivotTable2</c:name>
    <c:fmtId val="42"/>
  </c:pivotSource>
  <c:chart>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'Air Transport in EU 20-24'!$B$10:$B$11</c:f>
              <c:strCache>
                <c:ptCount val="1"/>
                <c:pt idx="0">
                  <c:v>Austria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'Air Transport in EU 20-24'!$A$12:$A$16</c:f>
              <c:strCache>
                <c:ptCount val="5"/>
                <c:pt idx="0">
                  <c:v>2020 EU</c:v>
                </c:pt>
                <c:pt idx="1">
                  <c:v>2021 EU</c:v>
                </c:pt>
                <c:pt idx="2">
                  <c:v>2022 EU</c:v>
                </c:pt>
                <c:pt idx="3">
                  <c:v>2023 EU</c:v>
                </c:pt>
                <c:pt idx="4">
                  <c:v>2024 EU</c:v>
                </c:pt>
              </c:strCache>
            </c:strRef>
          </c:cat>
          <c:val>
            <c:numRef>
              <c:f>'Air Transport in EU 20-24'!$B$12:$B$16</c:f>
              <c:numCache>
                <c:formatCode>0.00%</c:formatCode>
                <c:ptCount val="5"/>
                <c:pt idx="0">
                  <c:v>2.2035103812891053E-2</c:v>
                </c:pt>
                <c:pt idx="1">
                  <c:v>2.18337157703875E-2</c:v>
                </c:pt>
                <c:pt idx="2">
                  <c:v>2.2133528399679567E-2</c:v>
                </c:pt>
                <c:pt idx="3">
                  <c:v>2.3395420153805739E-2</c:v>
                </c:pt>
                <c:pt idx="4">
                  <c:v>2.6925195375474883E-2</c:v>
                </c:pt>
              </c:numCache>
            </c:numRef>
          </c:val>
          <c:extLst>
            <c:ext xmlns:c16="http://schemas.microsoft.com/office/drawing/2014/chart" uri="{C3380CC4-5D6E-409C-BE32-E72D297353CC}">
              <c16:uniqueId val="{00000000-9A6B-421D-B245-2158E3CA71BF}"/>
            </c:ext>
          </c:extLst>
        </c:ser>
        <c:ser>
          <c:idx val="1"/>
          <c:order val="1"/>
          <c:tx>
            <c:strRef>
              <c:f>'Air Transport in EU 20-24'!$C$10:$C$11</c:f>
              <c:strCache>
                <c:ptCount val="1"/>
                <c:pt idx="0">
                  <c:v>France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'Air Transport in EU 20-24'!$A$12:$A$16</c:f>
              <c:strCache>
                <c:ptCount val="5"/>
                <c:pt idx="0">
                  <c:v>2020 EU</c:v>
                </c:pt>
                <c:pt idx="1">
                  <c:v>2021 EU</c:v>
                </c:pt>
                <c:pt idx="2">
                  <c:v>2022 EU</c:v>
                </c:pt>
                <c:pt idx="3">
                  <c:v>2023 EU</c:v>
                </c:pt>
                <c:pt idx="4">
                  <c:v>2024 EU</c:v>
                </c:pt>
              </c:strCache>
            </c:strRef>
          </c:cat>
          <c:val>
            <c:numRef>
              <c:f>'Air Transport in EU 20-24'!$C$12:$C$16</c:f>
              <c:numCache>
                <c:formatCode>0.00%</c:formatCode>
                <c:ptCount val="5"/>
                <c:pt idx="0">
                  <c:v>0.25883821076503916</c:v>
                </c:pt>
                <c:pt idx="1">
                  <c:v>0.25536860114736382</c:v>
                </c:pt>
                <c:pt idx="2">
                  <c:v>0.25160490022450716</c:v>
                </c:pt>
                <c:pt idx="3">
                  <c:v>0.26102811470683152</c:v>
                </c:pt>
                <c:pt idx="4">
                  <c:v>0.2586828757210351</c:v>
                </c:pt>
              </c:numCache>
            </c:numRef>
          </c:val>
          <c:extLst>
            <c:ext xmlns:c16="http://schemas.microsoft.com/office/drawing/2014/chart" uri="{C3380CC4-5D6E-409C-BE32-E72D297353CC}">
              <c16:uniqueId val="{00000001-9A6B-421D-B245-2158E3CA71BF}"/>
            </c:ext>
          </c:extLst>
        </c:ser>
        <c:ser>
          <c:idx val="2"/>
          <c:order val="2"/>
          <c:tx>
            <c:strRef>
              <c:f>'Air Transport in EU 20-24'!$D$10:$D$11</c:f>
              <c:strCache>
                <c:ptCount val="1"/>
                <c:pt idx="0">
                  <c:v>Germany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'Air Transport in EU 20-24'!$A$12:$A$16</c:f>
              <c:strCache>
                <c:ptCount val="5"/>
                <c:pt idx="0">
                  <c:v>2020 EU</c:v>
                </c:pt>
                <c:pt idx="1">
                  <c:v>2021 EU</c:v>
                </c:pt>
                <c:pt idx="2">
                  <c:v>2022 EU</c:v>
                </c:pt>
                <c:pt idx="3">
                  <c:v>2023 EU</c:v>
                </c:pt>
                <c:pt idx="4">
                  <c:v>2024 EU</c:v>
                </c:pt>
              </c:strCache>
            </c:strRef>
          </c:cat>
          <c:val>
            <c:numRef>
              <c:f>'Air Transport in EU 20-24'!$D$12:$D$16</c:f>
              <c:numCache>
                <c:formatCode>0.00%</c:formatCode>
                <c:ptCount val="5"/>
                <c:pt idx="0">
                  <c:v>0.60061620711949593</c:v>
                </c:pt>
                <c:pt idx="1">
                  <c:v>0.59282523229006667</c:v>
                </c:pt>
                <c:pt idx="2">
                  <c:v>0.58089648304603658</c:v>
                </c:pt>
                <c:pt idx="3">
                  <c:v>0.56463764358492141</c:v>
                </c:pt>
                <c:pt idx="4">
                  <c:v>0.55408846137488821</c:v>
                </c:pt>
              </c:numCache>
            </c:numRef>
          </c:val>
          <c:extLst>
            <c:ext xmlns:c16="http://schemas.microsoft.com/office/drawing/2014/chart" uri="{C3380CC4-5D6E-409C-BE32-E72D297353CC}">
              <c16:uniqueId val="{00000002-9A6B-421D-B245-2158E3CA71BF}"/>
            </c:ext>
          </c:extLst>
        </c:ser>
        <c:ser>
          <c:idx val="3"/>
          <c:order val="3"/>
          <c:tx>
            <c:strRef>
              <c:f>'Air Transport in EU 20-24'!$E$10:$E$11</c:f>
              <c:strCache>
                <c:ptCount val="1"/>
                <c:pt idx="0">
                  <c:v>Italy</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'Air Transport in EU 20-24'!$A$12:$A$16</c:f>
              <c:strCache>
                <c:ptCount val="5"/>
                <c:pt idx="0">
                  <c:v>2020 EU</c:v>
                </c:pt>
                <c:pt idx="1">
                  <c:v>2021 EU</c:v>
                </c:pt>
                <c:pt idx="2">
                  <c:v>2022 EU</c:v>
                </c:pt>
                <c:pt idx="3">
                  <c:v>2023 EU</c:v>
                </c:pt>
                <c:pt idx="4">
                  <c:v>2024 EU</c:v>
                </c:pt>
              </c:strCache>
            </c:strRef>
          </c:cat>
          <c:val>
            <c:numRef>
              <c:f>'Air Transport in EU 20-24'!$E$12:$E$16</c:f>
              <c:numCache>
                <c:formatCode>0.00%</c:formatCode>
                <c:ptCount val="5"/>
                <c:pt idx="0">
                  <c:v>0.1036508458419393</c:v>
                </c:pt>
                <c:pt idx="1">
                  <c:v>0.11390313490123727</c:v>
                </c:pt>
                <c:pt idx="2">
                  <c:v>0.12161136648428537</c:v>
                </c:pt>
                <c:pt idx="3">
                  <c:v>0.12526431703546717</c:v>
                </c:pt>
                <c:pt idx="4">
                  <c:v>0.13869537581766522</c:v>
                </c:pt>
              </c:numCache>
            </c:numRef>
          </c:val>
          <c:extLst>
            <c:ext xmlns:c16="http://schemas.microsoft.com/office/drawing/2014/chart" uri="{C3380CC4-5D6E-409C-BE32-E72D297353CC}">
              <c16:uniqueId val="{00000003-9A6B-421D-B245-2158E3CA71BF}"/>
            </c:ext>
          </c:extLst>
        </c:ser>
        <c:ser>
          <c:idx val="4"/>
          <c:order val="4"/>
          <c:tx>
            <c:strRef>
              <c:f>'Air Transport in EU 20-24'!$F$10:$F$11</c:f>
              <c:strCache>
                <c:ptCount val="1"/>
                <c:pt idx="0">
                  <c:v>Poland</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'Air Transport in EU 20-24'!$A$12:$A$16</c:f>
              <c:strCache>
                <c:ptCount val="5"/>
                <c:pt idx="0">
                  <c:v>2020 EU</c:v>
                </c:pt>
                <c:pt idx="1">
                  <c:v>2021 EU</c:v>
                </c:pt>
                <c:pt idx="2">
                  <c:v>2022 EU</c:v>
                </c:pt>
                <c:pt idx="3">
                  <c:v>2023 EU</c:v>
                </c:pt>
                <c:pt idx="4">
                  <c:v>2024 EU</c:v>
                </c:pt>
              </c:strCache>
            </c:strRef>
          </c:cat>
          <c:val>
            <c:numRef>
              <c:f>'Air Transport in EU 20-24'!$F$12:$F$16</c:f>
              <c:numCache>
                <c:formatCode>0.00%</c:formatCode>
                <c:ptCount val="5"/>
                <c:pt idx="0">
                  <c:v>1.4859632460634533E-2</c:v>
                </c:pt>
                <c:pt idx="1">
                  <c:v>1.6069315890944635E-2</c:v>
                </c:pt>
                <c:pt idx="2">
                  <c:v>2.3753721845491262E-2</c:v>
                </c:pt>
                <c:pt idx="3">
                  <c:v>2.5674504518974229E-2</c:v>
                </c:pt>
                <c:pt idx="4">
                  <c:v>2.160809171093666E-2</c:v>
                </c:pt>
              </c:numCache>
            </c:numRef>
          </c:val>
          <c:extLst>
            <c:ext xmlns:c16="http://schemas.microsoft.com/office/drawing/2014/chart" uri="{C3380CC4-5D6E-409C-BE32-E72D297353CC}">
              <c16:uniqueId val="{00000004-9A6B-421D-B245-2158E3CA71BF}"/>
            </c:ext>
          </c:extLst>
        </c:ser>
        <c:dLbls>
          <c:dLblPos val="ctr"/>
          <c:showLegendKey val="0"/>
          <c:showVal val="1"/>
          <c:showCatName val="0"/>
          <c:showSerName val="0"/>
          <c:showPercent val="0"/>
          <c:showBubbleSize val="0"/>
        </c:dLbls>
        <c:gapWidth val="150"/>
        <c:overlap val="100"/>
        <c:axId val="100997055"/>
        <c:axId val="100992255"/>
      </c:barChart>
      <c:catAx>
        <c:axId val="10099705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100992255"/>
        <c:crosses val="autoZero"/>
        <c:auto val="1"/>
        <c:lblAlgn val="ctr"/>
        <c:lblOffset val="100"/>
        <c:noMultiLvlLbl val="0"/>
      </c:catAx>
      <c:valAx>
        <c:axId val="10099225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009970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cked"/>
        <c:varyColors val="0"/>
        <c:ser>
          <c:idx val="0"/>
          <c:order val="0"/>
          <c:tx>
            <c:strRef>
              <c:f>'Air Transport in EU 20-24'!$B$84</c:f>
              <c:strCache>
                <c:ptCount val="1"/>
                <c:pt idx="0">
                  <c:v>Austria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8.2973634944340485E-2"/>
                  <c:y val="7.87037037037037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19-4646-BEE9-8852F1143132}"/>
                </c:ext>
              </c:extLst>
            </c:dLbl>
            <c:dLbl>
              <c:idx val="1"/>
              <c:layout>
                <c:manualLayout>
                  <c:x val="-8.2969954787645156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319-4646-BEE9-8852F1143132}"/>
                </c:ext>
              </c:extLst>
            </c:dLbl>
            <c:dLbl>
              <c:idx val="2"/>
              <c:layout>
                <c:manualLayout>
                  <c:x val="-8.2969954787645156E-2"/>
                  <c:y val="9.7222222222222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319-4646-BEE9-8852F1143132}"/>
                </c:ext>
              </c:extLst>
            </c:dLbl>
            <c:dLbl>
              <c:idx val="3"/>
              <c:layout>
                <c:manualLayout>
                  <c:x val="-8.2969954787645156E-2"/>
                  <c:y val="-0.1018518518518518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319-4646-BEE9-8852F1143132}"/>
                </c:ext>
              </c:extLst>
            </c:dLbl>
            <c:dLbl>
              <c:idx val="4"/>
              <c:layout>
                <c:manualLayout>
                  <c:x val="-4.3277926292595741E-2"/>
                  <c:y val="9.7222222222222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19-4646-BEE9-8852F11431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'Air Transport in EU 20-24'!$C$83:$G$83</c:f>
              <c:strCache>
                <c:ptCount val="5"/>
                <c:pt idx="0">
                  <c:v>2020 tones</c:v>
                </c:pt>
                <c:pt idx="1">
                  <c:v>2021 tones</c:v>
                </c:pt>
                <c:pt idx="2">
                  <c:v>2022 tones</c:v>
                </c:pt>
                <c:pt idx="3">
                  <c:v>2023 tones</c:v>
                </c:pt>
                <c:pt idx="4">
                  <c:v>2024 tones</c:v>
                </c:pt>
              </c:strCache>
            </c:strRef>
          </c:cat>
          <c:val>
            <c:numRef>
              <c:f>'Air Transport in EU 20-24'!$C$84:$G$84</c:f>
              <c:numCache>
                <c:formatCode>_(* #,##0.00_);_(* \(#,##0.00\);_(* "-"??_);_(@_)</c:formatCode>
                <c:ptCount val="5"/>
                <c:pt idx="0">
                  <c:v>165013.20000000001</c:v>
                </c:pt>
                <c:pt idx="1">
                  <c:v>194820.2</c:v>
                </c:pt>
                <c:pt idx="2">
                  <c:v>188182.2</c:v>
                </c:pt>
                <c:pt idx="3">
                  <c:v>190293.5</c:v>
                </c:pt>
                <c:pt idx="4">
                  <c:v>227789.7</c:v>
                </c:pt>
              </c:numCache>
            </c:numRef>
          </c:val>
          <c:smooth val="0"/>
          <c:extLst>
            <c:ext xmlns:c16="http://schemas.microsoft.com/office/drawing/2014/chart" uri="{C3380CC4-5D6E-409C-BE32-E72D297353CC}">
              <c16:uniqueId val="{00000000-9319-4646-BEE9-8852F1143132}"/>
            </c:ext>
          </c:extLst>
        </c:ser>
        <c:dLbls>
          <c:dLblPos val="ctr"/>
          <c:showLegendKey val="0"/>
          <c:showVal val="1"/>
          <c:showCatName val="0"/>
          <c:showSerName val="0"/>
          <c:showPercent val="0"/>
          <c:showBubbleSize val="0"/>
        </c:dLbls>
        <c:marker val="1"/>
        <c:smooth val="0"/>
        <c:axId val="838239535"/>
        <c:axId val="838240015"/>
      </c:lineChart>
      <c:catAx>
        <c:axId val="83823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240015"/>
        <c:crosses val="autoZero"/>
        <c:auto val="1"/>
        <c:lblAlgn val="ctr"/>
        <c:lblOffset val="100"/>
        <c:noMultiLvlLbl val="0"/>
      </c:catAx>
      <c:valAx>
        <c:axId val="83824001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2395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'Air Transport in EU 20-24'!$B$87</c:f>
              <c:strCache>
                <c:ptCount val="1"/>
                <c:pt idx="0">
                  <c:v> France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8.7145888013998252E-2"/>
                  <c:y val="7.87037037037036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60-4F99-86C3-6CC5F0D4072E}"/>
                </c:ext>
              </c:extLst>
            </c:dLbl>
            <c:dLbl>
              <c:idx val="1"/>
              <c:layout>
                <c:manualLayout>
                  <c:x val="-9.5479221347331639E-2"/>
                  <c:y val="-7.87037037037037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60-4F99-86C3-6CC5F0D4072E}"/>
                </c:ext>
              </c:extLst>
            </c:dLbl>
            <c:dLbl>
              <c:idx val="2"/>
              <c:layout>
                <c:manualLayout>
                  <c:x val="-9.2701443569553912E-2"/>
                  <c:y val="9.72222222222222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60-4F99-86C3-6CC5F0D4072E}"/>
                </c:ext>
              </c:extLst>
            </c:dLbl>
            <c:dLbl>
              <c:idx val="3"/>
              <c:layout>
                <c:manualLayout>
                  <c:x val="-8.9923665791776033E-2"/>
                  <c:y val="-0.115740740740740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60-4F99-86C3-6CC5F0D4072E}"/>
                </c:ext>
              </c:extLst>
            </c:dLbl>
            <c:dLbl>
              <c:idx val="4"/>
              <c:layout>
                <c:manualLayout>
                  <c:x val="-3.1676727909011472E-2"/>
                  <c:y val="6.9444444444444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60-4F99-86C3-6CC5F0D407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'Air Transport in EU 20-24'!$C$86:$G$86</c:f>
              <c:strCache>
                <c:ptCount val="5"/>
                <c:pt idx="0">
                  <c:v>2020 tones</c:v>
                </c:pt>
                <c:pt idx="1">
                  <c:v>2021 tones</c:v>
                </c:pt>
                <c:pt idx="2">
                  <c:v>2022 tones</c:v>
                </c:pt>
                <c:pt idx="3">
                  <c:v>2023 tones</c:v>
                </c:pt>
                <c:pt idx="4">
                  <c:v>2024 tones</c:v>
                </c:pt>
              </c:strCache>
            </c:strRef>
          </c:cat>
          <c:val>
            <c:numRef>
              <c:f>'Air Transport in EU 20-24'!$C$87:$G$87</c:f>
              <c:numCache>
                <c:formatCode>_(* #,##0.00_);_(* \(#,##0.00\);_(* "-"??_);_(@_)</c:formatCode>
                <c:ptCount val="5"/>
                <c:pt idx="0">
                  <c:v>1938349</c:v>
                </c:pt>
                <c:pt idx="1">
                  <c:v>2278630.1</c:v>
                </c:pt>
                <c:pt idx="2">
                  <c:v>2139178.2999999998</c:v>
                </c:pt>
                <c:pt idx="3">
                  <c:v>2123148.6</c:v>
                </c:pt>
                <c:pt idx="4">
                  <c:v>2188481.6</c:v>
                </c:pt>
              </c:numCache>
            </c:numRef>
          </c:val>
          <c:smooth val="0"/>
          <c:extLst>
            <c:ext xmlns:c16="http://schemas.microsoft.com/office/drawing/2014/chart" uri="{C3380CC4-5D6E-409C-BE32-E72D297353CC}">
              <c16:uniqueId val="{00000000-7760-4F99-86C3-6CC5F0D4072E}"/>
            </c:ext>
          </c:extLst>
        </c:ser>
        <c:dLbls>
          <c:dLblPos val="ctr"/>
          <c:showLegendKey val="0"/>
          <c:showVal val="1"/>
          <c:showCatName val="0"/>
          <c:showSerName val="0"/>
          <c:showPercent val="0"/>
          <c:showBubbleSize val="0"/>
        </c:dLbls>
        <c:marker val="1"/>
        <c:smooth val="0"/>
        <c:axId val="838145935"/>
        <c:axId val="838148815"/>
      </c:lineChart>
      <c:catAx>
        <c:axId val="83814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148815"/>
        <c:crosses val="autoZero"/>
        <c:auto val="1"/>
        <c:lblAlgn val="ctr"/>
        <c:lblOffset val="100"/>
        <c:noMultiLvlLbl val="0"/>
      </c:catAx>
      <c:valAx>
        <c:axId val="83814881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14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'Air Transport in EU 20-24'!$B$90</c:f>
              <c:strCache>
                <c:ptCount val="1"/>
                <c:pt idx="0">
                  <c:v>Germany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9.2701443569553801E-2"/>
                  <c:y val="0.106481481481481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FC-446E-9193-4692354FE304}"/>
                </c:ext>
              </c:extLst>
            </c:dLbl>
            <c:dLbl>
              <c:idx val="1"/>
              <c:layout>
                <c:manualLayout>
                  <c:x val="-9.2701443569553801E-2"/>
                  <c:y val="-8.3333333333333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FC-446E-9193-4692354FE304}"/>
                </c:ext>
              </c:extLst>
            </c:dLbl>
            <c:dLbl>
              <c:idx val="2"/>
              <c:layout>
                <c:manualLayout>
                  <c:x val="-3.7145888013998249E-2"/>
                  <c:y val="-8.3333333333333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FC-446E-9193-4692354FE304}"/>
                </c:ext>
              </c:extLst>
            </c:dLbl>
            <c:dLbl>
              <c:idx val="3"/>
              <c:layout>
                <c:manualLayout>
                  <c:x val="-9.2701443569553801E-2"/>
                  <c:y val="6.9444444444444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8FC-446E-9193-4692354FE304}"/>
                </c:ext>
              </c:extLst>
            </c:dLbl>
            <c:dLbl>
              <c:idx val="4"/>
              <c:layout>
                <c:manualLayout>
                  <c:x val="-3.4454505686789358E-2"/>
                  <c:y val="-9.2592592592592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FC-446E-9193-4692354FE3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'Air Transport in EU 20-24'!$C$89:$G$89</c:f>
              <c:strCache>
                <c:ptCount val="5"/>
                <c:pt idx="0">
                  <c:v>2020 tones</c:v>
                </c:pt>
                <c:pt idx="1">
                  <c:v>2021 tones</c:v>
                </c:pt>
                <c:pt idx="2">
                  <c:v>2022 tones</c:v>
                </c:pt>
                <c:pt idx="3">
                  <c:v>2023 tones</c:v>
                </c:pt>
                <c:pt idx="4">
                  <c:v>2024 tones</c:v>
                </c:pt>
              </c:strCache>
            </c:strRef>
          </c:cat>
          <c:val>
            <c:numRef>
              <c:f>'Air Transport in EU 20-24'!$C$90:$G$90</c:f>
              <c:numCache>
                <c:formatCode>_(* #,##0.00_);_(* \(#,##0.00\);_(* "-"??_);_(@_)</c:formatCode>
                <c:ptCount val="5"/>
                <c:pt idx="0">
                  <c:v>4497805.0999999996</c:v>
                </c:pt>
                <c:pt idx="1">
                  <c:v>5289724</c:v>
                </c:pt>
                <c:pt idx="2">
                  <c:v>4938859.0999999996</c:v>
                </c:pt>
                <c:pt idx="3">
                  <c:v>4592645.5999999996</c:v>
                </c:pt>
                <c:pt idx="4">
                  <c:v>4687640.8</c:v>
                </c:pt>
              </c:numCache>
            </c:numRef>
          </c:val>
          <c:smooth val="0"/>
          <c:extLst>
            <c:ext xmlns:c16="http://schemas.microsoft.com/office/drawing/2014/chart" uri="{C3380CC4-5D6E-409C-BE32-E72D297353CC}">
              <c16:uniqueId val="{00000000-38FC-446E-9193-4692354FE304}"/>
            </c:ext>
          </c:extLst>
        </c:ser>
        <c:dLbls>
          <c:dLblPos val="ctr"/>
          <c:showLegendKey val="0"/>
          <c:showVal val="1"/>
          <c:showCatName val="0"/>
          <c:showSerName val="0"/>
          <c:showPercent val="0"/>
          <c:showBubbleSize val="0"/>
        </c:dLbls>
        <c:marker val="1"/>
        <c:smooth val="0"/>
        <c:axId val="838247695"/>
        <c:axId val="838252975"/>
      </c:lineChart>
      <c:catAx>
        <c:axId val="8382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252975"/>
        <c:crosses val="autoZero"/>
        <c:auto val="1"/>
        <c:lblAlgn val="ctr"/>
        <c:lblOffset val="100"/>
        <c:noMultiLvlLbl val="0"/>
      </c:catAx>
      <c:valAx>
        <c:axId val="83825297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24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'Air Transport in EU 20-24'!$B$93</c:f>
              <c:strCache>
                <c:ptCount val="1"/>
                <c:pt idx="0">
                  <c:v>Italy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8.0340332458442701E-2"/>
                  <c:y val="6.0185185185185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7E-4AF6-9ABD-50CC144E060D}"/>
                </c:ext>
              </c:extLst>
            </c:dLbl>
            <c:dLbl>
              <c:idx val="1"/>
              <c:layout>
                <c:manualLayout>
                  <c:x val="-8.9923665791776033E-2"/>
                  <c:y val="-6.0185185185185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7E-4AF6-9ABD-50CC144E060D}"/>
                </c:ext>
              </c:extLst>
            </c:dLbl>
            <c:dLbl>
              <c:idx val="2"/>
              <c:layout>
                <c:manualLayout>
                  <c:x val="-8.9923665791776033E-2"/>
                  <c:y val="9.7222222222222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7E-4AF6-9ABD-50CC144E060D}"/>
                </c:ext>
              </c:extLst>
            </c:dLbl>
            <c:dLbl>
              <c:idx val="3"/>
              <c:layout>
                <c:manualLayout>
                  <c:x val="-9.2701443569553801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7E-4AF6-9ABD-50CC144E060D}"/>
                </c:ext>
              </c:extLst>
            </c:dLbl>
            <c:dLbl>
              <c:idx val="4"/>
              <c:layout>
                <c:manualLayout>
                  <c:x val="-2.8898950131233597E-2"/>
                  <c:y val="9.7222222222222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7E-4AF6-9ABD-50CC144E06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'Air Transport in EU 20-24'!$C$92:$G$92</c:f>
              <c:strCache>
                <c:ptCount val="5"/>
                <c:pt idx="0">
                  <c:v>2020 tones</c:v>
                </c:pt>
                <c:pt idx="1">
                  <c:v>2021 tones</c:v>
                </c:pt>
                <c:pt idx="2">
                  <c:v>2022 tones</c:v>
                </c:pt>
                <c:pt idx="3">
                  <c:v>2023 tones</c:v>
                </c:pt>
                <c:pt idx="4">
                  <c:v>2024 tones</c:v>
                </c:pt>
              </c:strCache>
            </c:strRef>
          </c:cat>
          <c:val>
            <c:numRef>
              <c:f>'Air Transport in EU 20-24'!$C$93:$G$93</c:f>
              <c:numCache>
                <c:formatCode>_(* #,##0.00_);_(* \(#,##0.00\);_(* "-"??_);_(@_)</c:formatCode>
                <c:ptCount val="5"/>
                <c:pt idx="0">
                  <c:v>776205</c:v>
                </c:pt>
                <c:pt idx="1">
                  <c:v>1016347</c:v>
                </c:pt>
                <c:pt idx="2">
                  <c:v>1033956</c:v>
                </c:pt>
                <c:pt idx="3">
                  <c:v>1018874</c:v>
                </c:pt>
                <c:pt idx="4">
                  <c:v>1173376</c:v>
                </c:pt>
              </c:numCache>
            </c:numRef>
          </c:val>
          <c:smooth val="0"/>
          <c:extLst>
            <c:ext xmlns:c16="http://schemas.microsoft.com/office/drawing/2014/chart" uri="{C3380CC4-5D6E-409C-BE32-E72D297353CC}">
              <c16:uniqueId val="{00000000-6D7E-4AF6-9ABD-50CC144E060D}"/>
            </c:ext>
          </c:extLst>
        </c:ser>
        <c:dLbls>
          <c:dLblPos val="ctr"/>
          <c:showLegendKey val="0"/>
          <c:showVal val="1"/>
          <c:showCatName val="0"/>
          <c:showSerName val="0"/>
          <c:showPercent val="0"/>
          <c:showBubbleSize val="0"/>
        </c:dLbls>
        <c:marker val="1"/>
        <c:smooth val="0"/>
        <c:axId val="838188175"/>
        <c:axId val="838190095"/>
      </c:lineChart>
      <c:catAx>
        <c:axId val="83818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190095"/>
        <c:crosses val="autoZero"/>
        <c:auto val="1"/>
        <c:lblAlgn val="ctr"/>
        <c:lblOffset val="100"/>
        <c:noMultiLvlLbl val="0"/>
      </c:catAx>
      <c:valAx>
        <c:axId val="83819009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18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'Air Transport in EU 20-24'!$B$96</c:f>
              <c:strCache>
                <c:ptCount val="1"/>
                <c:pt idx="0">
                  <c:v>Poland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8.3118110236220469E-2"/>
                  <c:y val="7.870370370370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67-4C8F-A019-67477A6FED20}"/>
                </c:ext>
              </c:extLst>
            </c:dLbl>
            <c:dLbl>
              <c:idx val="1"/>
              <c:layout>
                <c:manualLayout>
                  <c:x val="-7.4784776902887137E-2"/>
                  <c:y val="-0.1064814814814815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67-4C8F-A019-67477A6FED20}"/>
                </c:ext>
              </c:extLst>
            </c:dLbl>
            <c:dLbl>
              <c:idx val="2"/>
              <c:layout>
                <c:manualLayout>
                  <c:x val="-8.311811023622058E-2"/>
                  <c:y val="7.87037037037036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67-4C8F-A019-67477A6FED20}"/>
                </c:ext>
              </c:extLst>
            </c:dLbl>
            <c:dLbl>
              <c:idx val="3"/>
              <c:layout>
                <c:manualLayout>
                  <c:x val="-8.5895888013998251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67-4C8F-A019-67477A6FED20}"/>
                </c:ext>
              </c:extLst>
            </c:dLbl>
            <c:dLbl>
              <c:idx val="4"/>
              <c:layout>
                <c:manualLayout>
                  <c:x val="-4.3176727909011371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67-4C8F-A019-67477A6FED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'Air Transport in EU 20-24'!$C$95:$G$95</c:f>
              <c:strCache>
                <c:ptCount val="5"/>
                <c:pt idx="0">
                  <c:v>2020 tones</c:v>
                </c:pt>
                <c:pt idx="1">
                  <c:v>2021 tones</c:v>
                </c:pt>
                <c:pt idx="2">
                  <c:v>2022 tones</c:v>
                </c:pt>
                <c:pt idx="3">
                  <c:v>2023 tones</c:v>
                </c:pt>
                <c:pt idx="4">
                  <c:v>2024 tones</c:v>
                </c:pt>
              </c:strCache>
            </c:strRef>
          </c:cat>
          <c:val>
            <c:numRef>
              <c:f>'Air Transport in EU 20-24'!$C$96:$G$96</c:f>
              <c:numCache>
                <c:formatCode>_(* #,##0.00_);_(* \(#,##0.00\);_(* "-"??_);_(@_)</c:formatCode>
                <c:ptCount val="5"/>
                <c:pt idx="0">
                  <c:v>111278.6</c:v>
                </c:pt>
                <c:pt idx="1">
                  <c:v>143385</c:v>
                </c:pt>
                <c:pt idx="2">
                  <c:v>201957.3</c:v>
                </c:pt>
                <c:pt idx="3">
                  <c:v>208831.1</c:v>
                </c:pt>
                <c:pt idx="4">
                  <c:v>182806.5</c:v>
                </c:pt>
              </c:numCache>
            </c:numRef>
          </c:val>
          <c:smooth val="0"/>
          <c:extLst>
            <c:ext xmlns:c16="http://schemas.microsoft.com/office/drawing/2014/chart" uri="{C3380CC4-5D6E-409C-BE32-E72D297353CC}">
              <c16:uniqueId val="{00000000-1267-4C8F-A019-67477A6FED20}"/>
            </c:ext>
          </c:extLst>
        </c:ser>
        <c:dLbls>
          <c:dLblPos val="ctr"/>
          <c:showLegendKey val="0"/>
          <c:showVal val="1"/>
          <c:showCatName val="0"/>
          <c:showSerName val="0"/>
          <c:showPercent val="0"/>
          <c:showBubbleSize val="0"/>
        </c:dLbls>
        <c:marker val="1"/>
        <c:smooth val="0"/>
        <c:axId val="838164655"/>
        <c:axId val="838159375"/>
      </c:lineChart>
      <c:catAx>
        <c:axId val="83816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159375"/>
        <c:crosses val="autoZero"/>
        <c:auto val="1"/>
        <c:lblAlgn val="ctr"/>
        <c:lblOffset val="100"/>
        <c:noMultiLvlLbl val="0"/>
      </c:catAx>
      <c:valAx>
        <c:axId val="83815937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16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'Air Transport in EU 20-24'!$E$149</c:f>
              <c:strCache>
                <c:ptCount val="1"/>
                <c:pt idx="0">
                  <c:v>Tones / 1 mln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'Air Transport in EU 20-24'!$B$150:$B$154</c:f>
              <c:strCache>
                <c:ptCount val="5"/>
                <c:pt idx="0">
                  <c:v>Austria</c:v>
                </c:pt>
                <c:pt idx="1">
                  <c:v>France</c:v>
                </c:pt>
                <c:pt idx="2">
                  <c:v>Germany</c:v>
                </c:pt>
                <c:pt idx="3">
                  <c:v>Italy</c:v>
                </c:pt>
                <c:pt idx="4">
                  <c:v>Poland</c:v>
                </c:pt>
              </c:strCache>
            </c:strRef>
          </c:cat>
          <c:val>
            <c:numRef>
              <c:f>'Air Transport in EU 20-24'!$E$150:$E$154</c:f>
              <c:numCache>
                <c:formatCode>_(* #,##0.00_);_(* \(#,##0.00\);_(* "-"??_);_(@_)</c:formatCode>
                <c:ptCount val="5"/>
                <c:pt idx="0">
                  <c:v>24767.252862361674</c:v>
                </c:pt>
                <c:pt idx="1">
                  <c:v>32007.777055746199</c:v>
                </c:pt>
                <c:pt idx="2">
                  <c:v>56087.595244345524</c:v>
                </c:pt>
                <c:pt idx="3">
                  <c:v>19897.431340672392</c:v>
                </c:pt>
                <c:pt idx="4">
                  <c:v>4973.8208926570078</c:v>
                </c:pt>
              </c:numCache>
            </c:numRef>
          </c:val>
          <c:extLst>
            <c:ext xmlns:c16="http://schemas.microsoft.com/office/drawing/2014/chart" uri="{C3380CC4-5D6E-409C-BE32-E72D297353CC}">
              <c16:uniqueId val="{00000000-C34D-4DF0-8C3D-A5057F407BF7}"/>
            </c:ext>
          </c:extLst>
        </c:ser>
        <c:dLbls>
          <c:showLegendKey val="0"/>
          <c:showVal val="1"/>
          <c:showCatName val="0"/>
          <c:showSerName val="0"/>
          <c:showPercent val="0"/>
          <c:showBubbleSize val="0"/>
        </c:dLbls>
        <c:gapWidth val="150"/>
        <c:shape val="box"/>
        <c:axId val="838153615"/>
        <c:axId val="838170415"/>
        <c:axId val="0"/>
      </c:bar3DChart>
      <c:catAx>
        <c:axId val="8381536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170415"/>
        <c:crosses val="autoZero"/>
        <c:auto val="1"/>
        <c:lblAlgn val="ctr"/>
        <c:lblOffset val="100"/>
        <c:noMultiLvlLbl val="0"/>
      </c:catAx>
      <c:valAx>
        <c:axId val="83817041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815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16526</xdr:rowOff>
    </xdr:from>
    <xdr:to>
      <xdr:col>17</xdr:col>
      <xdr:colOff>358589</xdr:colOff>
      <xdr:row>40</xdr:row>
      <xdr:rowOff>116541</xdr:rowOff>
    </xdr:to>
    <xdr:graphicFrame macro="">
      <xdr:nvGraphicFramePr>
        <xdr:cNvPr id="4" name="Chart 3">
          <a:extLst>
            <a:ext uri="{FF2B5EF4-FFF2-40B4-BE49-F238E27FC236}">
              <a16:creationId xmlns:a16="http://schemas.microsoft.com/office/drawing/2014/main" id="{C69B1211-FA94-72C2-BDF5-20C5AF29B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72119</xdr:colOff>
      <xdr:row>41</xdr:row>
      <xdr:rowOff>25172</xdr:rowOff>
    </xdr:from>
    <xdr:to>
      <xdr:col>17</xdr:col>
      <xdr:colOff>358590</xdr:colOff>
      <xdr:row>69</xdr:row>
      <xdr:rowOff>95249</xdr:rowOff>
    </xdr:to>
    <xdr:graphicFrame macro="">
      <xdr:nvGraphicFramePr>
        <xdr:cNvPr id="9" name="Chart 8">
          <a:extLst>
            <a:ext uri="{FF2B5EF4-FFF2-40B4-BE49-F238E27FC236}">
              <a16:creationId xmlns:a16="http://schemas.microsoft.com/office/drawing/2014/main" id="{1CD25634-1E28-876A-CE0B-35B1B0972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71437</xdr:rowOff>
    </xdr:from>
    <xdr:to>
      <xdr:col>5</xdr:col>
      <xdr:colOff>790575</xdr:colOff>
      <xdr:row>111</xdr:row>
      <xdr:rowOff>147637</xdr:rowOff>
    </xdr:to>
    <xdr:graphicFrame macro="">
      <xdr:nvGraphicFramePr>
        <xdr:cNvPr id="2" name="Chart 1">
          <a:extLst>
            <a:ext uri="{FF2B5EF4-FFF2-40B4-BE49-F238E27FC236}">
              <a16:creationId xmlns:a16="http://schemas.microsoft.com/office/drawing/2014/main" id="{59A2DA87-FFC0-C668-AB88-53F2D7DF6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285750</xdr:colOff>
      <xdr:row>97</xdr:row>
      <xdr:rowOff>42862</xdr:rowOff>
    </xdr:from>
    <xdr:to>
      <xdr:col>11</xdr:col>
      <xdr:colOff>790575</xdr:colOff>
      <xdr:row>111</xdr:row>
      <xdr:rowOff>119062</xdr:rowOff>
    </xdr:to>
    <xdr:graphicFrame macro="">
      <xdr:nvGraphicFramePr>
        <xdr:cNvPr id="3" name="Chart 2">
          <a:extLst>
            <a:ext uri="{FF2B5EF4-FFF2-40B4-BE49-F238E27FC236}">
              <a16:creationId xmlns:a16="http://schemas.microsoft.com/office/drawing/2014/main" id="{A4F752AE-A8BB-1DAF-3ADA-C8033B657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113</xdr:row>
      <xdr:rowOff>52387</xdr:rowOff>
    </xdr:from>
    <xdr:to>
      <xdr:col>5</xdr:col>
      <xdr:colOff>809625</xdr:colOff>
      <xdr:row>127</xdr:row>
      <xdr:rowOff>128587</xdr:rowOff>
    </xdr:to>
    <xdr:graphicFrame macro="">
      <xdr:nvGraphicFramePr>
        <xdr:cNvPr id="5" name="Chart 4">
          <a:extLst>
            <a:ext uri="{FF2B5EF4-FFF2-40B4-BE49-F238E27FC236}">
              <a16:creationId xmlns:a16="http://schemas.microsoft.com/office/drawing/2014/main" id="{C074B2DE-F9FF-BD01-CC4D-7BC310CB8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295275</xdr:colOff>
      <xdr:row>113</xdr:row>
      <xdr:rowOff>42862</xdr:rowOff>
    </xdr:from>
    <xdr:to>
      <xdr:col>11</xdr:col>
      <xdr:colOff>800100</xdr:colOff>
      <xdr:row>127</xdr:row>
      <xdr:rowOff>119062</xdr:rowOff>
    </xdr:to>
    <xdr:graphicFrame macro="">
      <xdr:nvGraphicFramePr>
        <xdr:cNvPr id="6" name="Chart 5">
          <a:extLst>
            <a:ext uri="{FF2B5EF4-FFF2-40B4-BE49-F238E27FC236}">
              <a16:creationId xmlns:a16="http://schemas.microsoft.com/office/drawing/2014/main" id="{B983010F-CD18-A4CB-365B-CEAD917B3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128</xdr:row>
      <xdr:rowOff>157162</xdr:rowOff>
    </xdr:from>
    <xdr:to>
      <xdr:col>5</xdr:col>
      <xdr:colOff>800100</xdr:colOff>
      <xdr:row>143</xdr:row>
      <xdr:rowOff>42862</xdr:rowOff>
    </xdr:to>
    <xdr:graphicFrame macro="">
      <xdr:nvGraphicFramePr>
        <xdr:cNvPr id="7" name="Chart 6">
          <a:extLst>
            <a:ext uri="{FF2B5EF4-FFF2-40B4-BE49-F238E27FC236}">
              <a16:creationId xmlns:a16="http://schemas.microsoft.com/office/drawing/2014/main" id="{B805ECB2-4D18-0E97-E211-E9530425E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352983</xdr:colOff>
      <xdr:row>155</xdr:row>
      <xdr:rowOff>45942</xdr:rowOff>
    </xdr:from>
    <xdr:to>
      <xdr:col>9</xdr:col>
      <xdr:colOff>851645</xdr:colOff>
      <xdr:row>177</xdr:row>
      <xdr:rowOff>179293</xdr:rowOff>
    </xdr:to>
    <xdr:graphicFrame macro="">
      <xdr:nvGraphicFramePr>
        <xdr:cNvPr id="8" name="Chart 7">
          <a:extLst>
            <a:ext uri="{FF2B5EF4-FFF2-40B4-BE49-F238E27FC236}">
              <a16:creationId xmlns:a16="http://schemas.microsoft.com/office/drawing/2014/main" id="{C3A417E0-F35F-6909-73DF-743D55406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312111</xdr:colOff>
      <xdr:row>3</xdr:row>
      <xdr:rowOff>57150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2192000" cy="6286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snowska, Ola" refreshedDate="45845.626701967594" createdVersion="8" refreshedVersion="8" minRefreshableVersion="3" recordCount="5" xr:uid="{E289741C-87F6-42FF-B12B-8D476BF93EEA}">
  <cacheSource type="worksheet">
    <worksheetSource ref="A1:M6" sheet="Raw Data"/>
  </cacheSource>
  <cacheFields count="13">
    <cacheField name="Country" numFmtId="0">
      <sharedItems count="30">
        <s v="Germany"/>
        <s v="France"/>
        <s v="Italy"/>
        <s v="Austria"/>
        <s v="Poland"/>
        <s v="Czechia" u="1"/>
        <s v="Croatia" u="1"/>
        <s v="Portugal" u="1"/>
        <s v="Norway" u="1"/>
        <s v="Switzerland" u="1"/>
        <s v="Belgium" u="1"/>
        <s v="Bulgaria" u="1"/>
        <s v="Denmark" u="1"/>
        <s v="Estonia" u="1"/>
        <s v="Ireland" u="1"/>
        <s v="Greece" u="1"/>
        <s v="Spain" u="1"/>
        <s v="Cyprus" u="1"/>
        <s v="Latvia" u="1"/>
        <s v="Lithuania" u="1"/>
        <s v="Luxembourg" u="1"/>
        <s v="Hungary" u="1"/>
        <s v="Malta" u="1"/>
        <s v="Netherlands" u="1"/>
        <s v="Romania" u="1"/>
        <s v="Slovenia" u="1"/>
        <s v="Slovakia" u="1"/>
        <s v="Finland" u="1"/>
        <s v="Sweden" u="1"/>
        <s v="Iceland" u="1"/>
      </sharedItems>
    </cacheField>
    <cacheField name="2013" numFmtId="0">
      <sharedItems containsSemiMixedTypes="0" containsString="0" containsNumber="1" minValue="77559.899999999994" maxValue="4231473.9000000004"/>
    </cacheField>
    <cacheField name="2014" numFmtId="0">
      <sharedItems containsSemiMixedTypes="0" containsString="0" containsNumber="1" minValue="84386.2" maxValue="4336163"/>
    </cacheField>
    <cacheField name="2015" numFmtId="0">
      <sharedItems containsSemiMixedTypes="0" containsString="0" containsNumber="1" minValue="92690" maxValue="4325665"/>
    </cacheField>
    <cacheField name="2016" numFmtId="0">
      <sharedItems containsSemiMixedTypes="0" containsString="0" containsNumber="1" minValue="107880.3" maxValue="4467022"/>
    </cacheField>
    <cacheField name="2017" numFmtId="0">
      <sharedItems containsSemiMixedTypes="0" containsString="0" containsNumber="1" minValue="121303.2" maxValue="4773359"/>
    </cacheField>
    <cacheField name="2018" numFmtId="0">
      <sharedItems containsSemiMixedTypes="0" containsString="0" containsNumber="1" minValue="134673.1" maxValue="4842716"/>
    </cacheField>
    <cacheField name="2019" numFmtId="0">
      <sharedItems containsSemiMixedTypes="0" containsString="0" containsNumber="1" minValue="143109.5" maxValue="4684570.8"/>
    </cacheField>
    <cacheField name="2020" numFmtId="0">
      <sharedItems containsSemiMixedTypes="0" containsString="0" containsNumber="1" minValue="111278.6" maxValue="4497805.0999999996" count="5">
        <n v="4497805.0999999996"/>
        <n v="1938349"/>
        <n v="776205"/>
        <n v="165013.20000000001"/>
        <n v="111278.6"/>
      </sharedItems>
    </cacheField>
    <cacheField name="2021" numFmtId="0">
      <sharedItems containsSemiMixedTypes="0" containsString="0" containsNumber="1" minValue="143385" maxValue="5289724" count="5">
        <n v="5289724"/>
        <n v="2278630.1"/>
        <n v="1016347"/>
        <n v="194820.2"/>
        <n v="143385"/>
      </sharedItems>
    </cacheField>
    <cacheField name="2022" numFmtId="0">
      <sharedItems containsSemiMixedTypes="0" containsString="0" containsNumber="1" minValue="188182.2" maxValue="4938859.0999999996"/>
    </cacheField>
    <cacheField name="2023" numFmtId="0">
      <sharedItems containsSemiMixedTypes="0" containsString="0" containsNumber="1" minValue="190293.5" maxValue="4592645.5999999996"/>
    </cacheField>
    <cacheField name="2024" numFmtId="0">
      <sharedItems containsSemiMixedTypes="0" containsString="0" containsNumber="1" minValue="182806.5" maxValue="46876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4231473.9000000004"/>
    <n v="4336163"/>
    <n v="4325665"/>
    <n v="4467022"/>
    <n v="4773359"/>
    <n v="4842716"/>
    <n v="4684570.8"/>
    <x v="0"/>
    <x v="0"/>
    <n v="4938859.0999999996"/>
    <n v="4592645.5999999996"/>
    <n v="4687640.8"/>
  </r>
  <r>
    <x v="1"/>
    <n v="1741020.6"/>
    <n v="2361510.1"/>
    <n v="2380931.2999999998"/>
    <n v="2401593"/>
    <n v="2450326.1"/>
    <n v="2407878.2000000002"/>
    <n v="2371614.1"/>
    <x v="1"/>
    <x v="1"/>
    <n v="2139178.2999999998"/>
    <n v="2123148.6"/>
    <n v="2188481.6"/>
  </r>
  <r>
    <x v="2"/>
    <n v="826981"/>
    <n v="876495"/>
    <n v="916755"/>
    <n v="991688"/>
    <n v="1077874"/>
    <n v="1066221"/>
    <n v="1021941"/>
    <x v="2"/>
    <x v="2"/>
    <n v="1033956"/>
    <n v="1018874"/>
    <n v="1173376"/>
  </r>
  <r>
    <x v="3"/>
    <n v="196459"/>
    <n v="217785"/>
    <n v="216621"/>
    <n v="223421.2"/>
    <n v="227642.8"/>
    <n v="237700.6"/>
    <n v="228223.4"/>
    <x v="3"/>
    <x v="3"/>
    <n v="188182.2"/>
    <n v="190293.5"/>
    <n v="227789.7"/>
  </r>
  <r>
    <x v="4"/>
    <n v="77559.899999999994"/>
    <n v="84386.2"/>
    <n v="92690"/>
    <n v="107880.3"/>
    <n v="121303.2"/>
    <n v="134673.1"/>
    <n v="143109.5"/>
    <x v="4"/>
    <x v="4"/>
    <n v="201957.3"/>
    <n v="208831.1"/>
    <n v="18280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F6A237-1920-404A-8C56-2E0CC4081B2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10:N16" firstHeaderRow="0" firstDataRow="1" firstDataCol="1"/>
  <pivotFields count="13">
    <pivotField axis="axisRow" multipleItemSelectionAllowed="1" showAll="0">
      <items count="31">
        <item x="3"/>
        <item m="1" x="10"/>
        <item m="1" x="11"/>
        <item m="1" x="6"/>
        <item m="1" x="17"/>
        <item m="1" x="5"/>
        <item m="1" x="12"/>
        <item m="1" x="13"/>
        <item m="1" x="27"/>
        <item x="1"/>
        <item x="0"/>
        <item m="1" x="15"/>
        <item m="1" x="21"/>
        <item m="1" x="29"/>
        <item m="1" x="14"/>
        <item x="2"/>
        <item m="1" x="18"/>
        <item m="1" x="19"/>
        <item m="1" x="20"/>
        <item m="1" x="22"/>
        <item m="1" x="23"/>
        <item m="1" x="8"/>
        <item x="4"/>
        <item m="1" x="7"/>
        <item m="1" x="24"/>
        <item m="1" x="26"/>
        <item m="1" x="25"/>
        <item m="1" x="16"/>
        <item m="1" x="28"/>
        <item m="1" x="9"/>
        <item t="default"/>
      </items>
    </pivotField>
    <pivotField showAll="0"/>
    <pivotField showAll="0"/>
    <pivotField showAll="0"/>
    <pivotField showAll="0"/>
    <pivotField showAll="0"/>
    <pivotField showAll="0"/>
    <pivotField showAll="0"/>
    <pivotField dataField="1" showAll="0">
      <items count="6">
        <item x="4"/>
        <item x="3"/>
        <item x="2"/>
        <item x="1"/>
        <item x="0"/>
        <item t="default"/>
      </items>
    </pivotField>
    <pivotField dataField="1" showAll="0">
      <items count="6">
        <item x="4"/>
        <item x="3"/>
        <item x="2"/>
        <item x="1"/>
        <item x="0"/>
        <item t="default"/>
      </items>
    </pivotField>
    <pivotField dataField="1" showAll="0"/>
    <pivotField dataField="1" showAll="0"/>
    <pivotField dataField="1" showAll="0"/>
  </pivotFields>
  <rowFields count="1">
    <field x="0"/>
  </rowFields>
  <rowItems count="6">
    <i>
      <x/>
    </i>
    <i>
      <x v="9"/>
    </i>
    <i>
      <x v="10"/>
    </i>
    <i>
      <x v="15"/>
    </i>
    <i>
      <x v="22"/>
    </i>
    <i t="grand">
      <x/>
    </i>
  </rowItems>
  <colFields count="1">
    <field x="-2"/>
  </colFields>
  <colItems count="5">
    <i>
      <x/>
    </i>
    <i i="1">
      <x v="1"/>
    </i>
    <i i="2">
      <x v="2"/>
    </i>
    <i i="3">
      <x v="3"/>
    </i>
    <i i="4">
      <x v="4"/>
    </i>
  </colItems>
  <dataFields count="5">
    <dataField name="2020 tones" fld="8" baseField="0" baseItem="0"/>
    <dataField name="2021 tones" fld="9" baseField="0" baseItem="0"/>
    <dataField name="2022 tones" fld="10" baseField="0" baseItem="0"/>
    <dataField name="2023 tones" fld="11" baseField="0" baseItem="0"/>
    <dataField name="2024 tones" fld="12"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2B8829-FB5D-44E7-ACC1-B73ABAF7860B}"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10:G16" firstHeaderRow="1" firstDataRow="2" firstDataCol="1"/>
  <pivotFields count="13">
    <pivotField axis="axisCol" showAll="0">
      <items count="31">
        <item x="3"/>
        <item m="1" x="10"/>
        <item m="1" x="11"/>
        <item m="1" x="6"/>
        <item m="1" x="17"/>
        <item m="1" x="5"/>
        <item m="1" x="12"/>
        <item m="1" x="13"/>
        <item m="1" x="27"/>
        <item x="1"/>
        <item x="0"/>
        <item m="1" x="15"/>
        <item m="1" x="21"/>
        <item m="1" x="29"/>
        <item m="1" x="14"/>
        <item x="2"/>
        <item m="1" x="18"/>
        <item m="1" x="19"/>
        <item m="1" x="20"/>
        <item m="1" x="22"/>
        <item m="1" x="23"/>
        <item m="1" x="8"/>
        <item x="4"/>
        <item m="1" x="7"/>
        <item m="1" x="24"/>
        <item m="1" x="26"/>
        <item m="1" x="25"/>
        <item m="1" x="16"/>
        <item m="1" x="28"/>
        <item m="1" x="9"/>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s>
  <rowFields count="1">
    <field x="-2"/>
  </rowFields>
  <rowItems count="5">
    <i>
      <x/>
    </i>
    <i i="1">
      <x v="1"/>
    </i>
    <i i="2">
      <x v="2"/>
    </i>
    <i i="3">
      <x v="3"/>
    </i>
    <i i="4">
      <x v="4"/>
    </i>
  </rowItems>
  <colFields count="1">
    <field x="0"/>
  </colFields>
  <colItems count="6">
    <i>
      <x/>
    </i>
    <i>
      <x v="9"/>
    </i>
    <i>
      <x v="10"/>
    </i>
    <i>
      <x v="15"/>
    </i>
    <i>
      <x v="22"/>
    </i>
    <i t="grand">
      <x/>
    </i>
  </colItems>
  <dataFields count="5">
    <dataField name="2020 EU" fld="8" showDataAs="percentOfTotal" baseField="0" baseItem="0" numFmtId="10"/>
    <dataField name="2021 EU" fld="9" showDataAs="percentOfTotal" baseField="0" baseItem="0" numFmtId="10"/>
    <dataField name="2022 EU" fld="10" showDataAs="percentOfTotal" baseField="0" baseItem="0" numFmtId="10"/>
    <dataField name="2023 EU" fld="11" showDataAs="percentOfTotal" baseField="0" baseItem="0" numFmtId="10"/>
    <dataField name="2024 EU" fld="12" showDataAs="percentOfTotal" baseField="0" baseItem="0" numFmtId="10"/>
  </dataFields>
  <formats count="6">
    <format dxfId="6">
      <pivotArea collapsedLevelsAreSubtotals="1" fieldPosition="0">
        <references count="1">
          <reference field="0" count="0"/>
        </references>
      </pivotArea>
    </format>
    <format dxfId="5">
      <pivotArea outline="0" fieldPosition="0">
        <references count="1">
          <reference field="4294967294" count="1">
            <x v="0"/>
          </reference>
        </references>
      </pivotArea>
    </format>
    <format dxfId="4">
      <pivotArea outline="0" fieldPosition="0">
        <references count="1">
          <reference field="4294967294" count="1">
            <x v="1"/>
          </reference>
        </references>
      </pivotArea>
    </format>
    <format dxfId="3">
      <pivotArea outline="0" fieldPosition="0">
        <references count="1">
          <reference field="4294967294" count="1">
            <x v="2"/>
          </reference>
        </references>
      </pivotArea>
    </format>
    <format dxfId="2">
      <pivotArea outline="0" fieldPosition="0">
        <references count="1">
          <reference field="4294967294" count="1">
            <x v="3"/>
          </reference>
        </references>
      </pivotArea>
    </format>
    <format dxfId="1">
      <pivotArea outline="0" fieldPosition="0">
        <references count="1">
          <reference field="4294967294" count="1">
            <x v="4"/>
          </reference>
        </references>
      </pivotArea>
    </format>
  </formats>
  <chartFormats count="37">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3"/>
          </reference>
        </references>
      </pivotArea>
    </chartFormat>
    <chartFormat chart="18" format="4" series="1">
      <pivotArea type="data" outline="0" fieldPosition="0">
        <references count="1">
          <reference field="4294967294" count="1" selected="0">
            <x v="4"/>
          </reference>
        </references>
      </pivotArea>
    </chartFormat>
    <chartFormat chart="18" format="5" series="1">
      <pivotArea type="data" outline="0" fieldPosition="0">
        <references count="2">
          <reference field="4294967294" count="1" selected="0">
            <x v="0"/>
          </reference>
          <reference field="0" count="1" selected="0">
            <x v="5"/>
          </reference>
        </references>
      </pivotArea>
    </chartFormat>
    <chartFormat chart="18" format="6" series="1">
      <pivotArea type="data" outline="0" fieldPosition="0">
        <references count="2">
          <reference field="4294967294" count="1" selected="0">
            <x v="0"/>
          </reference>
          <reference field="0" count="1" selected="0">
            <x v="6"/>
          </reference>
        </references>
      </pivotArea>
    </chartFormat>
    <chartFormat chart="18" format="7" series="1">
      <pivotArea type="data" outline="0" fieldPosition="0">
        <references count="2">
          <reference field="4294967294" count="1" selected="0">
            <x v="0"/>
          </reference>
          <reference field="0" count="1" selected="0">
            <x v="7"/>
          </reference>
        </references>
      </pivotArea>
    </chartFormat>
    <chartFormat chart="18" format="8" series="1">
      <pivotArea type="data" outline="0" fieldPosition="0">
        <references count="2">
          <reference field="4294967294" count="1" selected="0">
            <x v="0"/>
          </reference>
          <reference field="0" count="1" selected="0">
            <x v="8"/>
          </reference>
        </references>
      </pivotArea>
    </chartFormat>
    <chartFormat chart="18" format="9" series="1">
      <pivotArea type="data" outline="0" fieldPosition="0">
        <references count="2">
          <reference field="4294967294" count="1" selected="0">
            <x v="0"/>
          </reference>
          <reference field="0" count="1" selected="0">
            <x v="9"/>
          </reference>
        </references>
      </pivotArea>
    </chartFormat>
    <chartFormat chart="18" format="10" series="1">
      <pivotArea type="data" outline="0" fieldPosition="0">
        <references count="2">
          <reference field="4294967294" count="1" selected="0">
            <x v="0"/>
          </reference>
          <reference field="0" count="1" selected="0">
            <x v="10"/>
          </reference>
        </references>
      </pivotArea>
    </chartFormat>
    <chartFormat chart="18" format="11" series="1">
      <pivotArea type="data" outline="0" fieldPosition="0">
        <references count="2">
          <reference field="4294967294" count="1" selected="0">
            <x v="0"/>
          </reference>
          <reference field="0" count="1" selected="0">
            <x v="11"/>
          </reference>
        </references>
      </pivotArea>
    </chartFormat>
    <chartFormat chart="18" format="12" series="1">
      <pivotArea type="data" outline="0" fieldPosition="0">
        <references count="2">
          <reference field="4294967294" count="1" selected="0">
            <x v="0"/>
          </reference>
          <reference field="0" count="1" selected="0">
            <x v="12"/>
          </reference>
        </references>
      </pivotArea>
    </chartFormat>
    <chartFormat chart="18" format="13" series="1">
      <pivotArea type="data" outline="0" fieldPosition="0">
        <references count="2">
          <reference field="4294967294" count="1" selected="0">
            <x v="0"/>
          </reference>
          <reference field="0" count="1" selected="0">
            <x v="13"/>
          </reference>
        </references>
      </pivotArea>
    </chartFormat>
    <chartFormat chart="18" format="14" series="1">
      <pivotArea type="data" outline="0" fieldPosition="0">
        <references count="2">
          <reference field="4294967294" count="1" selected="0">
            <x v="0"/>
          </reference>
          <reference field="0" count="1" selected="0">
            <x v="14"/>
          </reference>
        </references>
      </pivotArea>
    </chartFormat>
    <chartFormat chart="18" format="15" series="1">
      <pivotArea type="data" outline="0" fieldPosition="0">
        <references count="2">
          <reference field="4294967294" count="1" selected="0">
            <x v="0"/>
          </reference>
          <reference field="0" count="1" selected="0">
            <x v="15"/>
          </reference>
        </references>
      </pivotArea>
    </chartFormat>
    <chartFormat chart="18" format="16" series="1">
      <pivotArea type="data" outline="0" fieldPosition="0">
        <references count="2">
          <reference field="4294967294" count="1" selected="0">
            <x v="0"/>
          </reference>
          <reference field="0" count="1" selected="0">
            <x v="16"/>
          </reference>
        </references>
      </pivotArea>
    </chartFormat>
    <chartFormat chart="18" format="17" series="1">
      <pivotArea type="data" outline="0" fieldPosition="0">
        <references count="2">
          <reference field="4294967294" count="1" selected="0">
            <x v="0"/>
          </reference>
          <reference field="0" count="1" selected="0">
            <x v="17"/>
          </reference>
        </references>
      </pivotArea>
    </chartFormat>
    <chartFormat chart="18" format="18" series="1">
      <pivotArea type="data" outline="0" fieldPosition="0">
        <references count="2">
          <reference field="4294967294" count="1" selected="0">
            <x v="0"/>
          </reference>
          <reference field="0" count="1" selected="0">
            <x v="18"/>
          </reference>
        </references>
      </pivotArea>
    </chartFormat>
    <chartFormat chart="18" format="19" series="1">
      <pivotArea type="data" outline="0" fieldPosition="0">
        <references count="2">
          <reference field="4294967294" count="1" selected="0">
            <x v="0"/>
          </reference>
          <reference field="0" count="1" selected="0">
            <x v="19"/>
          </reference>
        </references>
      </pivotArea>
    </chartFormat>
    <chartFormat chart="18" format="20" series="1">
      <pivotArea type="data" outline="0" fieldPosition="0">
        <references count="2">
          <reference field="4294967294" count="1" selected="0">
            <x v="0"/>
          </reference>
          <reference field="0" count="1" selected="0">
            <x v="20"/>
          </reference>
        </references>
      </pivotArea>
    </chartFormat>
    <chartFormat chart="18" format="21" series="1">
      <pivotArea type="data" outline="0" fieldPosition="0">
        <references count="2">
          <reference field="4294967294" count="1" selected="0">
            <x v="0"/>
          </reference>
          <reference field="0" count="1" selected="0">
            <x v="21"/>
          </reference>
        </references>
      </pivotArea>
    </chartFormat>
    <chartFormat chart="18" format="22" series="1">
      <pivotArea type="data" outline="0" fieldPosition="0">
        <references count="2">
          <reference field="4294967294" count="1" selected="0">
            <x v="0"/>
          </reference>
          <reference field="0" count="1" selected="0">
            <x v="22"/>
          </reference>
        </references>
      </pivotArea>
    </chartFormat>
    <chartFormat chart="18" format="23" series="1">
      <pivotArea type="data" outline="0" fieldPosition="0">
        <references count="2">
          <reference field="4294967294" count="1" selected="0">
            <x v="0"/>
          </reference>
          <reference field="0" count="1" selected="0">
            <x v="23"/>
          </reference>
        </references>
      </pivotArea>
    </chartFormat>
    <chartFormat chart="18" format="24" series="1">
      <pivotArea type="data" outline="0" fieldPosition="0">
        <references count="2">
          <reference field="4294967294" count="1" selected="0">
            <x v="0"/>
          </reference>
          <reference field="0" count="1" selected="0">
            <x v="24"/>
          </reference>
        </references>
      </pivotArea>
    </chartFormat>
    <chartFormat chart="18" format="25" series="1">
      <pivotArea type="data" outline="0" fieldPosition="0">
        <references count="2">
          <reference field="4294967294" count="1" selected="0">
            <x v="0"/>
          </reference>
          <reference field="0" count="1" selected="0">
            <x v="25"/>
          </reference>
        </references>
      </pivotArea>
    </chartFormat>
    <chartFormat chart="18" format="26" series="1">
      <pivotArea type="data" outline="0" fieldPosition="0">
        <references count="2">
          <reference field="4294967294" count="1" selected="0">
            <x v="0"/>
          </reference>
          <reference field="0" count="1" selected="0">
            <x v="26"/>
          </reference>
        </references>
      </pivotArea>
    </chartFormat>
    <chartFormat chart="18" format="27" series="1">
      <pivotArea type="data" outline="0" fieldPosition="0">
        <references count="2">
          <reference field="4294967294" count="1" selected="0">
            <x v="0"/>
          </reference>
          <reference field="0" count="1" selected="0">
            <x v="27"/>
          </reference>
        </references>
      </pivotArea>
    </chartFormat>
    <chartFormat chart="18" format="28" series="1">
      <pivotArea type="data" outline="0" fieldPosition="0">
        <references count="2">
          <reference field="4294967294" count="1" selected="0">
            <x v="0"/>
          </reference>
          <reference field="0" count="1" selected="0">
            <x v="28"/>
          </reference>
        </references>
      </pivotArea>
    </chartFormat>
    <chartFormat chart="18" format="29" series="1">
      <pivotArea type="data" outline="0" fieldPosition="0">
        <references count="2">
          <reference field="4294967294" count="1" selected="0">
            <x v="0"/>
          </reference>
          <reference field="0" count="1" selected="0">
            <x v="29"/>
          </reference>
        </references>
      </pivotArea>
    </chartFormat>
    <chartFormat chart="18" format="30" series="1">
      <pivotArea type="data" outline="0" fieldPosition="0">
        <references count="2">
          <reference field="4294967294" count="1" selected="0">
            <x v="0"/>
          </reference>
          <reference field="0" count="1" selected="0">
            <x v="0"/>
          </reference>
        </references>
      </pivotArea>
    </chartFormat>
    <chartFormat chart="18" format="31" series="1">
      <pivotArea type="data" outline="0" fieldPosition="0">
        <references count="2">
          <reference field="4294967294" count="1" selected="0">
            <x v="0"/>
          </reference>
          <reference field="0" count="1" selected="0">
            <x v="3"/>
          </reference>
        </references>
      </pivotArea>
    </chartFormat>
    <chartFormat chart="42" format="0" series="1">
      <pivotArea type="data" outline="0" fieldPosition="0">
        <references count="2">
          <reference field="4294967294" count="1" selected="0">
            <x v="0"/>
          </reference>
          <reference field="0" count="1" selected="0">
            <x v="0"/>
          </reference>
        </references>
      </pivotArea>
    </chartFormat>
    <chartFormat chart="42" format="1" series="1">
      <pivotArea type="data" outline="0" fieldPosition="0">
        <references count="2">
          <reference field="4294967294" count="1" selected="0">
            <x v="0"/>
          </reference>
          <reference field="0" count="1" selected="0">
            <x v="9"/>
          </reference>
        </references>
      </pivotArea>
    </chartFormat>
    <chartFormat chart="42" format="2" series="1">
      <pivotArea type="data" outline="0" fieldPosition="0">
        <references count="2">
          <reference field="4294967294" count="1" selected="0">
            <x v="0"/>
          </reference>
          <reference field="0" count="1" selected="0">
            <x v="10"/>
          </reference>
        </references>
      </pivotArea>
    </chartFormat>
    <chartFormat chart="42" format="3" series="1">
      <pivotArea type="data" outline="0" fieldPosition="0">
        <references count="2">
          <reference field="4294967294" count="1" selected="0">
            <x v="0"/>
          </reference>
          <reference field="0" count="1" selected="0">
            <x v="15"/>
          </reference>
        </references>
      </pivotArea>
    </chartFormat>
    <chartFormat chart="42" format="4" series="1">
      <pivotArea type="data" outline="0" fieldPosition="0">
        <references count="2">
          <reference field="4294967294" count="1" selected="0">
            <x v="0"/>
          </reference>
          <reference field="0"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ec.europa.eu/eurostat/databrowser/product/view/AVIA_GOOC" TargetMode="External"/><Relationship Id="rId2" Type="http://schemas.openxmlformats.org/officeDocument/2006/relationships/hyperlink" Target="https://ec.europa.eu/eurostat/databrowser/view/ttr00011/default/table" TargetMode="External"/><Relationship Id="rId1" Type="http://schemas.openxmlformats.org/officeDocument/2006/relationships/hyperlink" Target="https://ec.europa.eu/eurostat/databrowser/product/page/ttr00011"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8C55-2C16-4261-98DC-03D60BBEA0A8}">
  <dimension ref="A1:Y154"/>
  <sheetViews>
    <sheetView showGridLines="0" tabSelected="1" zoomScale="85" zoomScaleNormal="85" workbookViewId="0">
      <selection activeCell="A2" sqref="A2"/>
    </sheetView>
  </sheetViews>
  <sheetFormatPr defaultRowHeight="15" x14ac:dyDescent="0.25"/>
  <cols>
    <col min="1" max="1" width="7.7109375" bestFit="1" customWidth="1"/>
    <col min="2" max="2" width="16.85546875" bestFit="1" customWidth="1"/>
    <col min="3" max="3" width="14.28515625" bestFit="1" customWidth="1"/>
    <col min="4" max="7" width="13.28515625" bestFit="1" customWidth="1"/>
    <col min="8" max="8" width="7.7109375" bestFit="1" customWidth="1"/>
    <col min="9" max="9" width="13.42578125" bestFit="1" customWidth="1"/>
    <col min="10" max="14" width="13.28515625" bestFit="1" customWidth="1"/>
    <col min="15" max="15" width="16.85546875" bestFit="1" customWidth="1"/>
    <col min="16" max="16" width="14.28515625" bestFit="1" customWidth="1"/>
    <col min="17" max="20" width="17" bestFit="1" customWidth="1"/>
    <col min="21" max="33" width="16.85546875" bestFit="1" customWidth="1"/>
    <col min="34" max="38" width="16.7109375" bestFit="1" customWidth="1"/>
  </cols>
  <sheetData>
    <row r="1" spans="1:25" ht="15.75" thickBot="1" x14ac:dyDescent="0.3"/>
    <row r="2" spans="1:25" x14ac:dyDescent="0.25">
      <c r="A2" s="47" t="s">
        <v>114</v>
      </c>
      <c r="B2" s="39"/>
      <c r="C2" s="39"/>
      <c r="D2" s="39"/>
      <c r="E2" s="39"/>
      <c r="F2" s="39"/>
      <c r="G2" s="39"/>
      <c r="H2" s="39"/>
      <c r="I2" s="39"/>
      <c r="J2" s="39"/>
      <c r="K2" s="39"/>
      <c r="L2" s="39"/>
      <c r="M2" s="39"/>
      <c r="N2" s="39"/>
      <c r="O2" s="39"/>
      <c r="P2" s="39"/>
      <c r="Q2" s="39"/>
      <c r="R2" s="39"/>
      <c r="S2" s="39"/>
      <c r="T2" s="39"/>
      <c r="U2" s="40"/>
    </row>
    <row r="3" spans="1:25" x14ac:dyDescent="0.25">
      <c r="A3" s="48" t="s">
        <v>116</v>
      </c>
      <c r="B3" s="42"/>
      <c r="C3" s="42"/>
      <c r="D3" s="42"/>
      <c r="E3" s="42"/>
      <c r="F3" s="42"/>
      <c r="G3" s="42"/>
      <c r="H3" s="42"/>
      <c r="I3" s="42"/>
      <c r="J3" s="42"/>
      <c r="K3" s="42"/>
      <c r="L3" s="42"/>
      <c r="M3" s="42"/>
      <c r="N3" s="42"/>
      <c r="O3" s="42"/>
      <c r="P3" s="42"/>
      <c r="Q3" s="42"/>
      <c r="R3" s="42"/>
      <c r="S3" s="42"/>
      <c r="T3" s="42"/>
      <c r="U3" s="43"/>
    </row>
    <row r="4" spans="1:25" x14ac:dyDescent="0.25">
      <c r="A4" s="48" t="s">
        <v>117</v>
      </c>
      <c r="B4" s="42"/>
      <c r="C4" s="42"/>
      <c r="D4" s="42"/>
      <c r="E4" s="42"/>
      <c r="F4" s="42"/>
      <c r="G4" s="42"/>
      <c r="H4" s="42"/>
      <c r="I4" s="42"/>
      <c r="J4" s="42"/>
      <c r="K4" s="42"/>
      <c r="L4" s="42"/>
      <c r="M4" s="42"/>
      <c r="N4" s="42"/>
      <c r="O4" s="42"/>
      <c r="P4" s="42"/>
      <c r="Q4" s="42"/>
      <c r="R4" s="42"/>
      <c r="S4" s="42"/>
      <c r="T4" s="42"/>
      <c r="U4" s="43"/>
    </row>
    <row r="5" spans="1:25" x14ac:dyDescent="0.25">
      <c r="A5" s="48" t="s">
        <v>118</v>
      </c>
      <c r="B5" s="42"/>
      <c r="C5" s="42"/>
      <c r="D5" s="42"/>
      <c r="E5" s="42"/>
      <c r="F5" s="42"/>
      <c r="G5" s="42"/>
      <c r="H5" s="42"/>
      <c r="I5" s="42"/>
      <c r="J5" s="42"/>
      <c r="K5" s="42"/>
      <c r="L5" s="42"/>
      <c r="M5" s="42"/>
      <c r="N5" s="42"/>
      <c r="O5" s="42"/>
      <c r="P5" s="42"/>
      <c r="Q5" s="42"/>
      <c r="R5" s="42"/>
      <c r="S5" s="42"/>
      <c r="T5" s="42"/>
      <c r="U5" s="43"/>
    </row>
    <row r="6" spans="1:25" ht="15.75" thickBot="1" x14ac:dyDescent="0.3">
      <c r="A6" s="44"/>
      <c r="B6" s="45"/>
      <c r="C6" s="45"/>
      <c r="D6" s="45"/>
      <c r="E6" s="45"/>
      <c r="F6" s="45"/>
      <c r="G6" s="45"/>
      <c r="H6" s="45"/>
      <c r="I6" s="45"/>
      <c r="J6" s="45"/>
      <c r="K6" s="45"/>
      <c r="L6" s="45"/>
      <c r="M6" s="45"/>
      <c r="N6" s="45"/>
      <c r="O6" s="45"/>
      <c r="P6" s="45"/>
      <c r="Q6" s="45"/>
      <c r="R6" s="45"/>
      <c r="S6" s="45"/>
      <c r="T6" s="45"/>
      <c r="U6" s="46"/>
    </row>
    <row r="9" spans="1:25" x14ac:dyDescent="0.25">
      <c r="A9" s="31" t="s">
        <v>115</v>
      </c>
      <c r="B9" s="32"/>
    </row>
    <row r="10" spans="1:25" x14ac:dyDescent="0.25">
      <c r="B10" s="18" t="s">
        <v>97</v>
      </c>
      <c r="I10" s="18" t="s">
        <v>95</v>
      </c>
      <c r="J10" t="s">
        <v>104</v>
      </c>
      <c r="K10" t="s">
        <v>105</v>
      </c>
      <c r="L10" t="s">
        <v>106</v>
      </c>
      <c r="M10" t="s">
        <v>107</v>
      </c>
      <c r="N10" t="s">
        <v>108</v>
      </c>
      <c r="U10" t="s">
        <v>89</v>
      </c>
      <c r="W10" t="s">
        <v>89</v>
      </c>
      <c r="Y10" t="s">
        <v>89</v>
      </c>
    </row>
    <row r="11" spans="1:25" x14ac:dyDescent="0.25">
      <c r="A11" s="18" t="s">
        <v>103</v>
      </c>
      <c r="B11" t="s">
        <v>51</v>
      </c>
      <c r="C11" t="s">
        <v>41</v>
      </c>
      <c r="D11" t="s">
        <v>36</v>
      </c>
      <c r="E11" t="s">
        <v>43</v>
      </c>
      <c r="F11" t="s">
        <v>52</v>
      </c>
      <c r="G11" t="s">
        <v>96</v>
      </c>
      <c r="I11" s="19" t="s">
        <v>51</v>
      </c>
      <c r="J11" s="21">
        <v>165013.20000000001</v>
      </c>
      <c r="K11" s="21">
        <v>194820.2</v>
      </c>
      <c r="L11" s="21">
        <v>188182.2</v>
      </c>
      <c r="M11" s="21">
        <v>190293.5</v>
      </c>
      <c r="N11" s="21">
        <v>227789.7</v>
      </c>
      <c r="P11" s="33" t="s">
        <v>31</v>
      </c>
      <c r="Q11" s="33"/>
      <c r="R11" s="33"/>
      <c r="U11" t="s">
        <v>89</v>
      </c>
      <c r="W11" t="s">
        <v>89</v>
      </c>
      <c r="Y11" t="s">
        <v>89</v>
      </c>
    </row>
    <row r="12" spans="1:25" x14ac:dyDescent="0.25">
      <c r="A12" s="19" t="s">
        <v>98</v>
      </c>
      <c r="B12" s="20">
        <v>2.2035103812891053E-2</v>
      </c>
      <c r="C12" s="20">
        <v>0.25883821076503916</v>
      </c>
      <c r="D12" s="20">
        <v>0.60061620711949593</v>
      </c>
      <c r="E12" s="20">
        <v>0.1036508458419393</v>
      </c>
      <c r="F12" s="20">
        <v>1.4859632460634533E-2</v>
      </c>
      <c r="G12" s="20">
        <v>1</v>
      </c>
      <c r="I12" s="19" t="s">
        <v>41</v>
      </c>
      <c r="J12" s="21">
        <v>1938349</v>
      </c>
      <c r="K12" s="21">
        <v>2278630.1</v>
      </c>
      <c r="L12" s="21">
        <v>2139178.2999999998</v>
      </c>
      <c r="M12" s="21">
        <v>2123148.6</v>
      </c>
      <c r="N12" s="21">
        <v>2188481.6</v>
      </c>
      <c r="P12" s="34" t="s">
        <v>80</v>
      </c>
      <c r="Q12" s="34" t="s">
        <v>81</v>
      </c>
      <c r="R12" s="34" t="s">
        <v>82</v>
      </c>
      <c r="S12" s="34" t="s">
        <v>83</v>
      </c>
      <c r="T12" s="34" t="s">
        <v>84</v>
      </c>
      <c r="Y12" t="s">
        <v>89</v>
      </c>
    </row>
    <row r="13" spans="1:25" x14ac:dyDescent="0.25">
      <c r="A13" s="19" t="s">
        <v>99</v>
      </c>
      <c r="B13" s="20">
        <v>2.18337157703875E-2</v>
      </c>
      <c r="C13" s="20">
        <v>0.25536860114736382</v>
      </c>
      <c r="D13" s="20">
        <v>0.59282523229006667</v>
      </c>
      <c r="E13" s="20">
        <v>0.11390313490123727</v>
      </c>
      <c r="F13" s="20">
        <v>1.6069315890944635E-2</v>
      </c>
      <c r="G13" s="20">
        <v>1</v>
      </c>
      <c r="I13" s="19" t="s">
        <v>36</v>
      </c>
      <c r="J13" s="21">
        <v>4497805.0999999996</v>
      </c>
      <c r="K13" s="21">
        <v>5289724</v>
      </c>
      <c r="L13" s="21">
        <v>4938859.0999999996</v>
      </c>
      <c r="M13" s="21">
        <v>4592645.5999999996</v>
      </c>
      <c r="N13" s="21">
        <v>4687640.8</v>
      </c>
      <c r="P13" s="30">
        <v>12426326.6</v>
      </c>
      <c r="Q13" s="30">
        <v>15045040</v>
      </c>
      <c r="R13" s="30">
        <v>13862510.1</v>
      </c>
      <c r="S13" s="30">
        <v>13128218.199999999</v>
      </c>
      <c r="T13" s="30">
        <v>14277783.199999999</v>
      </c>
    </row>
    <row r="14" spans="1:25" x14ac:dyDescent="0.25">
      <c r="A14" s="19" t="s">
        <v>100</v>
      </c>
      <c r="B14" s="20">
        <v>2.2133528399679567E-2</v>
      </c>
      <c r="C14" s="20">
        <v>0.25160490022450716</v>
      </c>
      <c r="D14" s="20">
        <v>0.58089648304603658</v>
      </c>
      <c r="E14" s="20">
        <v>0.12161136648428537</v>
      </c>
      <c r="F14" s="20">
        <v>2.3753721845491262E-2</v>
      </c>
      <c r="G14" s="20">
        <v>1</v>
      </c>
      <c r="I14" s="19" t="s">
        <v>43</v>
      </c>
      <c r="J14" s="21">
        <v>776205</v>
      </c>
      <c r="K14" s="21">
        <v>1016347</v>
      </c>
      <c r="L14" s="21">
        <v>1033956</v>
      </c>
      <c r="M14" s="21">
        <v>1018874</v>
      </c>
      <c r="N14" s="21">
        <v>1173376</v>
      </c>
      <c r="P14" s="31" t="s">
        <v>113</v>
      </c>
      <c r="Q14" s="36"/>
      <c r="R14" s="32"/>
    </row>
    <row r="15" spans="1:25" x14ac:dyDescent="0.25">
      <c r="A15" s="19" t="s">
        <v>101</v>
      </c>
      <c r="B15" s="20">
        <v>2.3395420153805739E-2</v>
      </c>
      <c r="C15" s="20">
        <v>0.26102811470683152</v>
      </c>
      <c r="D15" s="20">
        <v>0.56463764358492141</v>
      </c>
      <c r="E15" s="20">
        <v>0.12526431703546717</v>
      </c>
      <c r="F15" s="20">
        <v>2.5674504518974229E-2</v>
      </c>
      <c r="G15" s="20">
        <v>1</v>
      </c>
      <c r="I15" s="19" t="s">
        <v>52</v>
      </c>
      <c r="J15" s="21">
        <v>111278.6</v>
      </c>
      <c r="K15" s="21">
        <v>143385</v>
      </c>
      <c r="L15" s="21">
        <v>201957.3</v>
      </c>
      <c r="M15" s="21">
        <v>208831.1</v>
      </c>
      <c r="N15" s="21">
        <v>182806.5</v>
      </c>
      <c r="P15" s="29">
        <f>(P13-GETPIVOTDATA("2020 tones",$I$10))/GETPIVOTDATA("2020 tones",$I$10)</f>
        <v>0.659354504026887</v>
      </c>
      <c r="Q15" s="29">
        <f>(Q13-GETPIVOTDATA("2021 tones",$I$10))/GETPIVOTDATA("2021 tones",$I$10)</f>
        <v>0.68611431008751023</v>
      </c>
      <c r="R15" s="29">
        <f>(R13-GETPIVOTDATA("2022 tones",$I$10))/GETPIVOTDATA("2022 tones",$I$10)</f>
        <v>0.63047440719257619</v>
      </c>
      <c r="S15" s="29">
        <f>(S13-GETPIVOTDATA("2023 tones",$I$10))/GETPIVOTDATA("2023 tones",$I$10)</f>
        <v>0.61403400883287818</v>
      </c>
      <c r="T15" s="29">
        <f>(T13-GETPIVOTDATA("2024 tones",$I$10))/GETPIVOTDATA("2024 tones",$I$10)</f>
        <v>0.68766235781807927</v>
      </c>
    </row>
    <row r="16" spans="1:25" x14ac:dyDescent="0.25">
      <c r="A16" s="19" t="s">
        <v>102</v>
      </c>
      <c r="B16" s="20">
        <v>2.6925195375474883E-2</v>
      </c>
      <c r="C16" s="20">
        <v>0.2586828757210351</v>
      </c>
      <c r="D16" s="20">
        <v>0.55408846137488821</v>
      </c>
      <c r="E16" s="20">
        <v>0.13869537581766522</v>
      </c>
      <c r="F16" s="20">
        <v>2.160809171093666E-2</v>
      </c>
      <c r="G16" s="20">
        <v>1</v>
      </c>
      <c r="I16" s="19" t="s">
        <v>96</v>
      </c>
      <c r="J16" s="21">
        <v>7488650.8999999994</v>
      </c>
      <c r="K16" s="21">
        <v>8922906.3000000007</v>
      </c>
      <c r="L16" s="21">
        <v>8502132.9000000004</v>
      </c>
      <c r="M16" s="21">
        <v>8133792.7999999989</v>
      </c>
      <c r="N16" s="21">
        <v>8460094.5999999996</v>
      </c>
    </row>
    <row r="73" spans="2:21" ht="15.75" thickBot="1" x14ac:dyDescent="0.3">
      <c r="B73" s="37" t="s">
        <v>109</v>
      </c>
      <c r="H73" s="35" t="s">
        <v>119</v>
      </c>
      <c r="I73" s="35"/>
    </row>
    <row r="74" spans="2:21" x14ac:dyDescent="0.25">
      <c r="B74" s="33" t="s">
        <v>111</v>
      </c>
      <c r="C74" s="33"/>
      <c r="D74" s="33"/>
      <c r="E74" s="33"/>
      <c r="H74" s="38" t="s">
        <v>120</v>
      </c>
      <c r="I74" s="39"/>
      <c r="J74" s="39"/>
      <c r="K74" s="39"/>
      <c r="L74" s="39"/>
      <c r="M74" s="39"/>
      <c r="N74" s="39"/>
      <c r="O74" s="39"/>
      <c r="P74" s="39"/>
      <c r="Q74" s="39"/>
      <c r="R74" s="39"/>
      <c r="S74" s="39"/>
      <c r="T74" s="39"/>
      <c r="U74" s="40"/>
    </row>
    <row r="75" spans="2:21" x14ac:dyDescent="0.25">
      <c r="B75" s="27" t="s">
        <v>51</v>
      </c>
      <c r="C75" s="27" t="s">
        <v>41</v>
      </c>
      <c r="D75" s="27" t="s">
        <v>36</v>
      </c>
      <c r="E75" s="27" t="s">
        <v>110</v>
      </c>
      <c r="F75" s="27" t="s">
        <v>52</v>
      </c>
      <c r="H75" s="41" t="s">
        <v>121</v>
      </c>
      <c r="I75" s="42"/>
      <c r="J75" s="42"/>
      <c r="K75" s="42"/>
      <c r="L75" s="42"/>
      <c r="M75" s="42"/>
      <c r="N75" s="42"/>
      <c r="O75" s="42"/>
      <c r="P75" s="42"/>
      <c r="Q75" s="42"/>
      <c r="R75" s="42"/>
      <c r="S75" s="42"/>
      <c r="T75" s="42"/>
      <c r="U75" s="43"/>
    </row>
    <row r="76" spans="2:21" x14ac:dyDescent="0.25">
      <c r="B76" s="28">
        <f>(GETPIVOTDATA("2024 tones",$I$10,"Country","Austria")-GETPIVOTDATA("2020 tones",$I$10,"Country","Austria"))/GETPIVOTDATA("2020 tones",$I$10,"Country","Austria")</f>
        <v>0.38043320170749972</v>
      </c>
      <c r="C76" s="28">
        <f>(GETPIVOTDATA("2024 tones",$I$10,"Country","France")-GETPIVOTDATA("2020 tones",$I$10,"Country","France"))/GETPIVOTDATA("2020 tones",$I$10,"Country","France")</f>
        <v>0.12904415046000492</v>
      </c>
      <c r="D76" s="29">
        <f>(GETPIVOTDATA("2024 tones",$I$10,"Country","Germany")-GETPIVOTDATA("2020 tones",$I$10,"Country","Germany"))/GETPIVOTDATA("2020 tones",$I$10,"Country","Germany")</f>
        <v>4.2206297467180201E-2</v>
      </c>
      <c r="E76" s="29">
        <f>(GETPIVOTDATA("2024 tones",$I$10,"Country","Italy")-GETPIVOTDATA("2020 tones",$I$10,"Country","Italy"))/GETPIVOTDATA("2020 tones",$I$10,"Country","Italy")</f>
        <v>0.51168312494766199</v>
      </c>
      <c r="F76" s="29">
        <f>(GETPIVOTDATA("2024 tones",$I$10,"Country","Poland")-GETPIVOTDATA("2020 tones",$I$10,"Country","Poland"))/GETPIVOTDATA("2020 tones",$I$10,"Country","Poland")</f>
        <v>0.64278217015670569</v>
      </c>
      <c r="H76" s="41" t="s">
        <v>122</v>
      </c>
      <c r="I76" s="42"/>
      <c r="J76" s="42"/>
      <c r="K76" s="42"/>
      <c r="L76" s="42"/>
      <c r="M76" s="42"/>
      <c r="N76" s="42"/>
      <c r="O76" s="42"/>
      <c r="P76" s="42"/>
      <c r="Q76" s="42"/>
      <c r="R76" s="42"/>
      <c r="S76" s="42"/>
      <c r="T76" s="42"/>
      <c r="U76" s="43"/>
    </row>
    <row r="77" spans="2:21" ht="15.75" thickBot="1" x14ac:dyDescent="0.3">
      <c r="B77" s="33" t="s">
        <v>112</v>
      </c>
      <c r="C77" s="33"/>
      <c r="D77" s="33"/>
      <c r="E77" s="33"/>
      <c r="H77" s="44" t="s">
        <v>123</v>
      </c>
      <c r="I77" s="45"/>
      <c r="J77" s="45"/>
      <c r="K77" s="45"/>
      <c r="L77" s="45"/>
      <c r="M77" s="45"/>
      <c r="N77" s="45"/>
      <c r="O77" s="45"/>
      <c r="P77" s="45"/>
      <c r="Q77" s="45"/>
      <c r="R77" s="45"/>
      <c r="S77" s="45"/>
      <c r="T77" s="45"/>
      <c r="U77" s="46"/>
    </row>
    <row r="78" spans="2:21" x14ac:dyDescent="0.25">
      <c r="B78" s="27" t="s">
        <v>51</v>
      </c>
      <c r="C78" s="27" t="s">
        <v>41</v>
      </c>
      <c r="D78" s="27" t="s">
        <v>36</v>
      </c>
      <c r="E78" s="27" t="s">
        <v>110</v>
      </c>
      <c r="F78" s="27" t="s">
        <v>52</v>
      </c>
    </row>
    <row r="79" spans="2:21" x14ac:dyDescent="0.25">
      <c r="B79" s="30">
        <f>GETPIVOTDATA("2024 tones",$I$10,"Country","Austria")-GETPIVOTDATA("2020 tones",$I$10,"Country","Austria")</f>
        <v>62776.5</v>
      </c>
      <c r="C79" s="30">
        <f>GETPIVOTDATA("2024 tones",$I$10,"Country","France")-GETPIVOTDATA("2020 tones",$I$10,"Country","France")</f>
        <v>250132.60000000009</v>
      </c>
      <c r="D79" s="30">
        <f>GETPIVOTDATA("2024 tones",$I$10,"Country","Germany")-GETPIVOTDATA("2020 tones",$I$10,"Country","Germany")</f>
        <v>189835.70000000019</v>
      </c>
      <c r="E79" s="30">
        <f>GETPIVOTDATA("2024 tones",$I$10,"Country","Italy")-GETPIVOTDATA("2020 tones",$I$10,"Country","Italy")</f>
        <v>397171</v>
      </c>
      <c r="F79" s="30">
        <f>GETPIVOTDATA("2024 tones",$I$10,"Country","Poland")-GETPIVOTDATA("2020 tones",$I$10,"Country","Poland")</f>
        <v>71527.899999999994</v>
      </c>
    </row>
    <row r="83" spans="2:7" x14ac:dyDescent="0.25">
      <c r="B83" s="26" t="s">
        <v>95</v>
      </c>
      <c r="C83" s="26" t="s">
        <v>104</v>
      </c>
      <c r="D83" s="26" t="s">
        <v>105</v>
      </c>
      <c r="E83" s="26" t="s">
        <v>106</v>
      </c>
      <c r="F83" s="26" t="s">
        <v>107</v>
      </c>
      <c r="G83" s="26" t="s">
        <v>108</v>
      </c>
    </row>
    <row r="84" spans="2:7" x14ac:dyDescent="0.25">
      <c r="B84" s="19" t="s">
        <v>51</v>
      </c>
      <c r="C84" s="21">
        <v>165013.20000000001</v>
      </c>
      <c r="D84" s="21">
        <v>194820.2</v>
      </c>
      <c r="E84" s="21">
        <v>188182.2</v>
      </c>
      <c r="F84" s="21">
        <v>190293.5</v>
      </c>
      <c r="G84" s="21">
        <v>227789.7</v>
      </c>
    </row>
    <row r="86" spans="2:7" x14ac:dyDescent="0.25">
      <c r="B86" s="26" t="s">
        <v>95</v>
      </c>
      <c r="C86" s="26" t="s">
        <v>104</v>
      </c>
      <c r="D86" s="26" t="s">
        <v>105</v>
      </c>
      <c r="E86" s="26" t="s">
        <v>106</v>
      </c>
      <c r="F86" s="26" t="s">
        <v>107</v>
      </c>
      <c r="G86" s="26" t="s">
        <v>108</v>
      </c>
    </row>
    <row r="87" spans="2:7" x14ac:dyDescent="0.25">
      <c r="B87" s="22" t="s">
        <v>41</v>
      </c>
      <c r="C87" s="22">
        <v>1938349</v>
      </c>
      <c r="D87" s="22">
        <v>2278630.1</v>
      </c>
      <c r="E87" s="22">
        <v>2139178.2999999998</v>
      </c>
      <c r="F87" s="22">
        <v>2123148.6</v>
      </c>
      <c r="G87" s="22">
        <v>2188481.6</v>
      </c>
    </row>
    <row r="89" spans="2:7" x14ac:dyDescent="0.25">
      <c r="B89" s="26" t="s">
        <v>95</v>
      </c>
      <c r="C89" s="26" t="s">
        <v>104</v>
      </c>
      <c r="D89" s="26" t="s">
        <v>105</v>
      </c>
      <c r="E89" s="26" t="s">
        <v>106</v>
      </c>
      <c r="F89" s="26" t="s">
        <v>107</v>
      </c>
      <c r="G89" s="26" t="s">
        <v>108</v>
      </c>
    </row>
    <row r="90" spans="2:7" x14ac:dyDescent="0.25">
      <c r="B90" s="19" t="s">
        <v>36</v>
      </c>
      <c r="C90" s="21">
        <v>4497805.0999999996</v>
      </c>
      <c r="D90" s="21">
        <v>5289724</v>
      </c>
      <c r="E90" s="21">
        <v>4938859.0999999996</v>
      </c>
      <c r="F90" s="21">
        <v>4592645.5999999996</v>
      </c>
      <c r="G90" s="21">
        <v>4687640.8</v>
      </c>
    </row>
    <row r="92" spans="2:7" x14ac:dyDescent="0.25">
      <c r="B92" s="26" t="s">
        <v>95</v>
      </c>
      <c r="C92" s="26" t="s">
        <v>104</v>
      </c>
      <c r="D92" s="26" t="s">
        <v>105</v>
      </c>
      <c r="E92" s="26" t="s">
        <v>106</v>
      </c>
      <c r="F92" s="26" t="s">
        <v>107</v>
      </c>
      <c r="G92" s="26" t="s">
        <v>108</v>
      </c>
    </row>
    <row r="93" spans="2:7" x14ac:dyDescent="0.25">
      <c r="B93" s="19" t="s">
        <v>43</v>
      </c>
      <c r="C93" s="21">
        <v>776205</v>
      </c>
      <c r="D93" s="21">
        <v>1016347</v>
      </c>
      <c r="E93" s="21">
        <v>1033956</v>
      </c>
      <c r="F93" s="21">
        <v>1018874</v>
      </c>
      <c r="G93" s="21">
        <v>1173376</v>
      </c>
    </row>
    <row r="95" spans="2:7" x14ac:dyDescent="0.25">
      <c r="B95" s="26" t="s">
        <v>95</v>
      </c>
      <c r="C95" s="26" t="s">
        <v>104</v>
      </c>
      <c r="D95" s="26" t="s">
        <v>105</v>
      </c>
      <c r="E95" s="26" t="s">
        <v>106</v>
      </c>
      <c r="F95" s="26" t="s">
        <v>107</v>
      </c>
      <c r="G95" s="26" t="s">
        <v>108</v>
      </c>
    </row>
    <row r="96" spans="2:7" x14ac:dyDescent="0.25">
      <c r="B96" s="19" t="s">
        <v>52</v>
      </c>
      <c r="C96" s="21">
        <v>111278.6</v>
      </c>
      <c r="D96" s="21">
        <v>143385</v>
      </c>
      <c r="E96" s="21">
        <v>201957.3</v>
      </c>
      <c r="F96" s="21">
        <v>208831.1</v>
      </c>
      <c r="G96" s="21">
        <v>182806.5</v>
      </c>
    </row>
    <row r="146" spans="2:7" ht="15.75" thickBot="1" x14ac:dyDescent="0.3"/>
    <row r="147" spans="2:7" ht="15.75" thickBot="1" x14ac:dyDescent="0.3">
      <c r="B147" s="49" t="s">
        <v>124</v>
      </c>
      <c r="C147" s="50"/>
      <c r="D147" s="50"/>
      <c r="E147" s="51"/>
    </row>
    <row r="149" spans="2:7" x14ac:dyDescent="0.25">
      <c r="B149" s="34" t="s">
        <v>94</v>
      </c>
      <c r="C149" s="34" t="s">
        <v>127</v>
      </c>
      <c r="D149" s="34" t="s">
        <v>125</v>
      </c>
      <c r="E149" s="34" t="s">
        <v>126</v>
      </c>
      <c r="G149" s="34" t="s">
        <v>128</v>
      </c>
    </row>
    <row r="150" spans="2:7" x14ac:dyDescent="0.25">
      <c r="B150" s="34" t="s">
        <v>51</v>
      </c>
      <c r="C150" s="52">
        <v>9197213</v>
      </c>
      <c r="D150" s="53">
        <v>227789.7</v>
      </c>
      <c r="E150" s="30">
        <f>(D150*1000000)/C150</f>
        <v>24767.252862361674</v>
      </c>
      <c r="G150" t="s">
        <v>129</v>
      </c>
    </row>
    <row r="151" spans="2:7" x14ac:dyDescent="0.25">
      <c r="B151" s="34" t="s">
        <v>41</v>
      </c>
      <c r="C151" s="52">
        <v>68373433</v>
      </c>
      <c r="D151" s="30">
        <v>2188481.6</v>
      </c>
      <c r="E151" s="30">
        <f t="shared" ref="E151:E154" si="0">(D151*1000000)/C151</f>
        <v>32007.777055746199</v>
      </c>
      <c r="G151" t="s">
        <v>130</v>
      </c>
    </row>
    <row r="152" spans="2:7" x14ac:dyDescent="0.25">
      <c r="B152" s="34" t="s">
        <v>36</v>
      </c>
      <c r="C152" s="52">
        <v>83577140</v>
      </c>
      <c r="D152" s="53">
        <v>4687640.8</v>
      </c>
      <c r="E152" s="30">
        <f t="shared" si="0"/>
        <v>56087.595244345524</v>
      </c>
    </row>
    <row r="153" spans="2:7" x14ac:dyDescent="0.25">
      <c r="B153" s="34" t="s">
        <v>43</v>
      </c>
      <c r="C153" s="52">
        <v>58971230</v>
      </c>
      <c r="D153" s="53">
        <v>1173376</v>
      </c>
      <c r="E153" s="30">
        <f t="shared" si="0"/>
        <v>19897.431340672392</v>
      </c>
    </row>
    <row r="154" spans="2:7" x14ac:dyDescent="0.25">
      <c r="B154" s="34" t="s">
        <v>52</v>
      </c>
      <c r="C154" s="52">
        <v>36753736</v>
      </c>
      <c r="D154" s="53">
        <v>182806.5</v>
      </c>
      <c r="E154" s="30">
        <f t="shared" si="0"/>
        <v>4973.8208926570078</v>
      </c>
    </row>
  </sheetData>
  <mergeCells count="7">
    <mergeCell ref="B147:E147"/>
    <mergeCell ref="P11:R11"/>
    <mergeCell ref="A9:B9"/>
    <mergeCell ref="P14:R14"/>
    <mergeCell ref="H73:I73"/>
    <mergeCell ref="B74:E74"/>
    <mergeCell ref="B77:E77"/>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6"/>
  <sheetViews>
    <sheetView workbookViewId="0">
      <pane xSplit="1" ySplit="12" topLeftCell="B13" activePane="bottomRight" state="frozen"/>
      <selection pane="topRight"/>
      <selection pane="bottomLeft"/>
      <selection pane="bottomRight" activeCell="A13" sqref="A13"/>
    </sheetView>
  </sheetViews>
  <sheetFormatPr defaultRowHeight="11.45" customHeight="1" x14ac:dyDescent="0.25"/>
  <cols>
    <col min="1" max="1" width="44.42578125" customWidth="1"/>
    <col min="2" max="2" width="10" customWidth="1"/>
    <col min="3" max="3" width="5" customWidth="1"/>
    <col min="4" max="4" width="10" customWidth="1"/>
    <col min="5" max="5" width="5" customWidth="1"/>
    <col min="6" max="6" width="10" customWidth="1"/>
    <col min="7" max="7" width="5" customWidth="1"/>
    <col min="8" max="8" width="10" customWidth="1"/>
    <col min="9" max="9" width="5" customWidth="1"/>
    <col min="10" max="10" width="10" customWidth="1"/>
    <col min="11" max="11" width="5" customWidth="1"/>
    <col min="12" max="12" width="10" customWidth="1"/>
    <col min="13" max="13" width="5" customWidth="1"/>
    <col min="14" max="14" width="10" customWidth="1"/>
    <col min="15" max="15" width="5" customWidth="1"/>
    <col min="16" max="16" width="10" customWidth="1"/>
    <col min="17" max="17" width="5" customWidth="1"/>
    <col min="18" max="18" width="10" customWidth="1"/>
    <col min="19" max="19" width="5" customWidth="1"/>
    <col min="20" max="20" width="10" customWidth="1"/>
    <col min="21" max="21" width="5" customWidth="1"/>
    <col min="22" max="22" width="10" customWidth="1"/>
    <col min="23" max="23" width="5" customWidth="1"/>
    <col min="24" max="24" width="10" customWidth="1"/>
    <col min="25" max="25" width="5" customWidth="1"/>
  </cols>
  <sheetData>
    <row r="1" spans="1:25" x14ac:dyDescent="0.25">
      <c r="A1" s="2" t="s">
        <v>85</v>
      </c>
    </row>
    <row r="2" spans="1:25" x14ac:dyDescent="0.25">
      <c r="A2" s="2" t="s">
        <v>86</v>
      </c>
      <c r="B2" s="1" t="s">
        <v>0</v>
      </c>
    </row>
    <row r="3" spans="1:25" x14ac:dyDescent="0.25">
      <c r="A3" s="2" t="s">
        <v>87</v>
      </c>
      <c r="B3" s="2" t="s">
        <v>6</v>
      </c>
    </row>
    <row r="4" spans="1:25" x14ac:dyDescent="0.25"/>
    <row r="5" spans="1:25" x14ac:dyDescent="0.25">
      <c r="A5" s="1" t="s">
        <v>15</v>
      </c>
      <c r="C5" s="2" t="s">
        <v>21</v>
      </c>
    </row>
    <row r="6" spans="1:25" x14ac:dyDescent="0.25">
      <c r="A6" s="1" t="s">
        <v>16</v>
      </c>
      <c r="C6" s="2" t="s">
        <v>22</v>
      </c>
    </row>
    <row r="7" spans="1:25" x14ac:dyDescent="0.25">
      <c r="A7" s="1" t="s">
        <v>17</v>
      </c>
      <c r="C7" s="2" t="s">
        <v>23</v>
      </c>
    </row>
    <row r="8" spans="1:25" x14ac:dyDescent="0.25">
      <c r="A8" s="1" t="s">
        <v>18</v>
      </c>
      <c r="C8" s="2" t="s">
        <v>24</v>
      </c>
    </row>
    <row r="9" spans="1:25" x14ac:dyDescent="0.25">
      <c r="A9" s="1" t="s">
        <v>19</v>
      </c>
      <c r="C9" s="2" t="s">
        <v>25</v>
      </c>
    </row>
    <row r="10" spans="1:25" x14ac:dyDescent="0.25"/>
    <row r="11" spans="1:25" x14ac:dyDescent="0.25">
      <c r="A11" s="3" t="s">
        <v>88</v>
      </c>
      <c r="B11" s="25" t="s">
        <v>73</v>
      </c>
      <c r="C11" s="25" t="s">
        <v>89</v>
      </c>
      <c r="D11" s="25" t="s">
        <v>74</v>
      </c>
      <c r="E11" s="25" t="s">
        <v>89</v>
      </c>
      <c r="F11" s="25" t="s">
        <v>75</v>
      </c>
      <c r="G11" s="25" t="s">
        <v>89</v>
      </c>
      <c r="H11" s="25" t="s">
        <v>76</v>
      </c>
      <c r="I11" s="25" t="s">
        <v>89</v>
      </c>
      <c r="J11" s="25" t="s">
        <v>77</v>
      </c>
      <c r="K11" s="25" t="s">
        <v>89</v>
      </c>
      <c r="L11" s="25" t="s">
        <v>78</v>
      </c>
      <c r="M11" s="25" t="s">
        <v>89</v>
      </c>
      <c r="N11" s="25" t="s">
        <v>79</v>
      </c>
      <c r="O11" s="25" t="s">
        <v>89</v>
      </c>
      <c r="P11" s="25" t="s">
        <v>80</v>
      </c>
      <c r="Q11" s="25" t="s">
        <v>89</v>
      </c>
      <c r="R11" s="25" t="s">
        <v>81</v>
      </c>
      <c r="S11" s="25" t="s">
        <v>89</v>
      </c>
      <c r="T11" s="25" t="s">
        <v>82</v>
      </c>
      <c r="U11" s="25" t="s">
        <v>89</v>
      </c>
      <c r="V11" s="25" t="s">
        <v>83</v>
      </c>
      <c r="W11" s="25" t="s">
        <v>89</v>
      </c>
      <c r="X11" s="25" t="s">
        <v>84</v>
      </c>
      <c r="Y11" s="25" t="s">
        <v>89</v>
      </c>
    </row>
    <row r="12" spans="1:25" x14ac:dyDescent="0.25">
      <c r="A12" s="4" t="s">
        <v>90</v>
      </c>
      <c r="B12" s="6" t="s">
        <v>89</v>
      </c>
      <c r="C12" s="6" t="s">
        <v>89</v>
      </c>
      <c r="D12" s="6" t="s">
        <v>89</v>
      </c>
      <c r="E12" s="6" t="s">
        <v>89</v>
      </c>
      <c r="F12" s="6" t="s">
        <v>89</v>
      </c>
      <c r="G12" s="6" t="s">
        <v>89</v>
      </c>
      <c r="H12" s="6" t="s">
        <v>89</v>
      </c>
      <c r="I12" s="6" t="s">
        <v>89</v>
      </c>
      <c r="J12" s="6" t="s">
        <v>89</v>
      </c>
      <c r="K12" s="6" t="s">
        <v>89</v>
      </c>
      <c r="L12" s="6" t="s">
        <v>89</v>
      </c>
      <c r="M12" s="6" t="s">
        <v>89</v>
      </c>
      <c r="N12" s="6" t="s">
        <v>89</v>
      </c>
      <c r="O12" s="6" t="s">
        <v>89</v>
      </c>
      <c r="P12" s="6" t="s">
        <v>89</v>
      </c>
      <c r="Q12" s="6" t="s">
        <v>89</v>
      </c>
      <c r="R12" s="6" t="s">
        <v>89</v>
      </c>
      <c r="S12" s="6" t="s">
        <v>89</v>
      </c>
      <c r="T12" s="6" t="s">
        <v>89</v>
      </c>
      <c r="U12" s="6" t="s">
        <v>89</v>
      </c>
      <c r="V12" s="6" t="s">
        <v>89</v>
      </c>
      <c r="W12" s="6" t="s">
        <v>89</v>
      </c>
      <c r="X12" s="6" t="s">
        <v>89</v>
      </c>
      <c r="Y12" s="6" t="s">
        <v>89</v>
      </c>
    </row>
    <row r="13" spans="1:25" x14ac:dyDescent="0.25">
      <c r="A13" s="5" t="s">
        <v>31</v>
      </c>
      <c r="B13" s="7">
        <v>11348327</v>
      </c>
      <c r="C13" s="7" t="s">
        <v>89</v>
      </c>
      <c r="D13" s="14">
        <v>12377851.1</v>
      </c>
      <c r="E13" s="7" t="s">
        <v>89</v>
      </c>
      <c r="F13" s="14">
        <v>12524664.1</v>
      </c>
      <c r="G13" s="7" t="s">
        <v>89</v>
      </c>
      <c r="H13" s="14">
        <v>12979930.9</v>
      </c>
      <c r="I13" s="7" t="s">
        <v>89</v>
      </c>
      <c r="J13" s="14">
        <v>13954132.4</v>
      </c>
      <c r="K13" s="7" t="s">
        <v>89</v>
      </c>
      <c r="L13" s="14">
        <v>14243667.300000001</v>
      </c>
      <c r="M13" s="7" t="s">
        <v>89</v>
      </c>
      <c r="N13" s="14">
        <v>13739927.9</v>
      </c>
      <c r="O13" s="7" t="s">
        <v>89</v>
      </c>
      <c r="P13" s="14">
        <v>12426326.6</v>
      </c>
      <c r="Q13" s="7" t="s">
        <v>89</v>
      </c>
      <c r="R13" s="7">
        <v>15045040</v>
      </c>
      <c r="S13" s="7" t="s">
        <v>89</v>
      </c>
      <c r="T13" s="14">
        <v>13862510.1</v>
      </c>
      <c r="U13" s="7" t="s">
        <v>89</v>
      </c>
      <c r="V13" s="14">
        <v>13128218.199999999</v>
      </c>
      <c r="W13" s="7" t="s">
        <v>89</v>
      </c>
      <c r="X13" s="14">
        <v>14277783.199999999</v>
      </c>
      <c r="Y13" s="7" t="s">
        <v>89</v>
      </c>
    </row>
    <row r="14" spans="1:25" x14ac:dyDescent="0.25">
      <c r="A14" s="5" t="s">
        <v>32</v>
      </c>
      <c r="B14" s="15">
        <v>957012.2</v>
      </c>
      <c r="C14" s="8" t="s">
        <v>89</v>
      </c>
      <c r="D14" s="15">
        <v>1014585.6</v>
      </c>
      <c r="E14" s="8" t="s">
        <v>89</v>
      </c>
      <c r="F14" s="15">
        <v>1126234.1000000001</v>
      </c>
      <c r="G14" s="8" t="s">
        <v>89</v>
      </c>
      <c r="H14" s="8">
        <v>1088734</v>
      </c>
      <c r="I14" s="8" t="s">
        <v>89</v>
      </c>
      <c r="J14" s="8">
        <v>1251173</v>
      </c>
      <c r="K14" s="8" t="s">
        <v>89</v>
      </c>
      <c r="L14" s="8">
        <v>1416428</v>
      </c>
      <c r="M14" s="8" t="s">
        <v>89</v>
      </c>
      <c r="N14" s="8">
        <v>1397513</v>
      </c>
      <c r="O14" s="8" t="s">
        <v>89</v>
      </c>
      <c r="P14" s="8">
        <v>1584640</v>
      </c>
      <c r="Q14" s="8" t="s">
        <v>89</v>
      </c>
      <c r="R14" s="8">
        <v>2083632</v>
      </c>
      <c r="S14" s="8" t="s">
        <v>89</v>
      </c>
      <c r="T14" s="8">
        <v>1729332</v>
      </c>
      <c r="U14" s="8" t="s">
        <v>89</v>
      </c>
      <c r="V14" s="8">
        <v>1519106</v>
      </c>
      <c r="W14" s="8" t="s">
        <v>89</v>
      </c>
      <c r="X14" s="8">
        <v>1714273</v>
      </c>
      <c r="Y14" s="8" t="s">
        <v>89</v>
      </c>
    </row>
    <row r="15" spans="1:25" x14ac:dyDescent="0.25">
      <c r="A15" s="5" t="s">
        <v>33</v>
      </c>
      <c r="B15" s="14">
        <v>19574.900000000001</v>
      </c>
      <c r="C15" s="7" t="s">
        <v>89</v>
      </c>
      <c r="D15" s="14">
        <v>23072.799999999999</v>
      </c>
      <c r="E15" s="7" t="s">
        <v>89</v>
      </c>
      <c r="F15" s="7">
        <v>31520</v>
      </c>
      <c r="G15" s="7" t="s">
        <v>89</v>
      </c>
      <c r="H15" s="14">
        <v>32976.9</v>
      </c>
      <c r="I15" s="7" t="s">
        <v>89</v>
      </c>
      <c r="J15" s="14">
        <v>34806.699999999997</v>
      </c>
      <c r="K15" s="7" t="s">
        <v>89</v>
      </c>
      <c r="L15" s="14">
        <v>29867.3</v>
      </c>
      <c r="M15" s="7" t="s">
        <v>89</v>
      </c>
      <c r="N15" s="14">
        <v>28748.6</v>
      </c>
      <c r="O15" s="7" t="s">
        <v>89</v>
      </c>
      <c r="P15" s="7">
        <v>25844</v>
      </c>
      <c r="Q15" s="7" t="s">
        <v>89</v>
      </c>
      <c r="R15" s="7">
        <v>25686</v>
      </c>
      <c r="S15" s="7" t="s">
        <v>89</v>
      </c>
      <c r="T15" s="7">
        <v>26457</v>
      </c>
      <c r="U15" s="7" t="s">
        <v>89</v>
      </c>
      <c r="V15" s="14">
        <v>21957.3</v>
      </c>
      <c r="W15" s="7" t="s">
        <v>89</v>
      </c>
      <c r="X15" s="14">
        <v>22481.200000000001</v>
      </c>
      <c r="Y15" s="7" t="s">
        <v>89</v>
      </c>
    </row>
    <row r="16" spans="1:25" x14ac:dyDescent="0.25">
      <c r="A16" s="5" t="s">
        <v>34</v>
      </c>
      <c r="B16" s="8">
        <v>58147</v>
      </c>
      <c r="C16" s="8" t="s">
        <v>89</v>
      </c>
      <c r="D16" s="8">
        <v>58312</v>
      </c>
      <c r="E16" s="8" t="s">
        <v>89</v>
      </c>
      <c r="F16" s="8">
        <v>58445</v>
      </c>
      <c r="G16" s="8" t="s">
        <v>89</v>
      </c>
      <c r="H16" s="8">
        <v>77704</v>
      </c>
      <c r="I16" s="8" t="s">
        <v>89</v>
      </c>
      <c r="J16" s="15">
        <v>89278.5</v>
      </c>
      <c r="K16" s="8" t="s">
        <v>89</v>
      </c>
      <c r="L16" s="15">
        <v>90525.8</v>
      </c>
      <c r="M16" s="8" t="s">
        <v>89</v>
      </c>
      <c r="N16" s="15">
        <v>93669.1</v>
      </c>
      <c r="O16" s="8" t="s">
        <v>89</v>
      </c>
      <c r="P16" s="15">
        <v>71095.399999999994</v>
      </c>
      <c r="Q16" s="8" t="s">
        <v>89</v>
      </c>
      <c r="R16" s="15">
        <v>92726.399999999994</v>
      </c>
      <c r="S16" s="8" t="s">
        <v>89</v>
      </c>
      <c r="T16" s="15">
        <v>73300.5</v>
      </c>
      <c r="U16" s="8" t="s">
        <v>89</v>
      </c>
      <c r="V16" s="15">
        <v>68786.7</v>
      </c>
      <c r="W16" s="8" t="s">
        <v>89</v>
      </c>
      <c r="X16" s="15">
        <v>98827.1</v>
      </c>
      <c r="Y16" s="8" t="s">
        <v>89</v>
      </c>
    </row>
    <row r="17" spans="1:25" x14ac:dyDescent="0.25">
      <c r="A17" s="5" t="s">
        <v>35</v>
      </c>
      <c r="B17" s="7">
        <v>148980</v>
      </c>
      <c r="C17" s="7" t="s">
        <v>89</v>
      </c>
      <c r="D17" s="7">
        <v>208590</v>
      </c>
      <c r="E17" s="7" t="s">
        <v>89</v>
      </c>
      <c r="F17" s="7">
        <v>210570</v>
      </c>
      <c r="G17" s="7" t="s">
        <v>89</v>
      </c>
      <c r="H17" s="7">
        <v>200133</v>
      </c>
      <c r="I17" s="7" t="s">
        <v>89</v>
      </c>
      <c r="J17" s="7">
        <v>235937</v>
      </c>
      <c r="K17" s="7" t="s">
        <v>89</v>
      </c>
      <c r="L17" s="7">
        <v>242068</v>
      </c>
      <c r="M17" s="7" t="s">
        <v>89</v>
      </c>
      <c r="N17" s="7">
        <v>244997</v>
      </c>
      <c r="O17" s="7" t="s">
        <v>89</v>
      </c>
      <c r="P17" s="7">
        <v>181967</v>
      </c>
      <c r="Q17" s="7" t="s">
        <v>89</v>
      </c>
      <c r="R17" s="7">
        <v>246912</v>
      </c>
      <c r="S17" s="7" t="s">
        <v>89</v>
      </c>
      <c r="T17" s="7">
        <v>265889</v>
      </c>
      <c r="U17" s="7" t="s">
        <v>89</v>
      </c>
      <c r="V17" s="7">
        <v>252198</v>
      </c>
      <c r="W17" s="7" t="s">
        <v>89</v>
      </c>
      <c r="X17" s="7">
        <v>296268</v>
      </c>
      <c r="Y17" s="7" t="s">
        <v>89</v>
      </c>
    </row>
    <row r="18" spans="1:25" x14ac:dyDescent="0.25">
      <c r="A18" s="5" t="s">
        <v>36</v>
      </c>
      <c r="B18" s="15">
        <v>4231473.9000000004</v>
      </c>
      <c r="C18" s="8" t="s">
        <v>89</v>
      </c>
      <c r="D18" s="8">
        <v>4336163</v>
      </c>
      <c r="E18" s="8" t="s">
        <v>89</v>
      </c>
      <c r="F18" s="8">
        <v>4325665</v>
      </c>
      <c r="G18" s="8" t="s">
        <v>89</v>
      </c>
      <c r="H18" s="8">
        <v>4467022</v>
      </c>
      <c r="I18" s="8" t="s">
        <v>89</v>
      </c>
      <c r="J18" s="8">
        <v>4773359</v>
      </c>
      <c r="K18" s="8" t="s">
        <v>89</v>
      </c>
      <c r="L18" s="8">
        <v>4842716</v>
      </c>
      <c r="M18" s="8" t="s">
        <v>89</v>
      </c>
      <c r="N18" s="15">
        <v>4684570.8</v>
      </c>
      <c r="O18" s="8" t="s">
        <v>89</v>
      </c>
      <c r="P18" s="15">
        <v>4497805.0999999996</v>
      </c>
      <c r="Q18" s="8" t="s">
        <v>89</v>
      </c>
      <c r="R18" s="8">
        <v>5289724</v>
      </c>
      <c r="S18" s="8" t="s">
        <v>89</v>
      </c>
      <c r="T18" s="15">
        <v>4938859.0999999996</v>
      </c>
      <c r="U18" s="8" t="s">
        <v>89</v>
      </c>
      <c r="V18" s="15">
        <v>4592645.5999999996</v>
      </c>
      <c r="W18" s="8" t="s">
        <v>89</v>
      </c>
      <c r="X18" s="15">
        <v>4687640.8</v>
      </c>
      <c r="Y18" s="8" t="s">
        <v>89</v>
      </c>
    </row>
    <row r="19" spans="1:25" x14ac:dyDescent="0.25">
      <c r="A19" s="5" t="s">
        <v>37</v>
      </c>
      <c r="B19" s="7">
        <v>20862</v>
      </c>
      <c r="C19" s="7" t="s">
        <v>89</v>
      </c>
      <c r="D19" s="7">
        <v>19432</v>
      </c>
      <c r="E19" s="7" t="s">
        <v>89</v>
      </c>
      <c r="F19" s="7">
        <v>16034</v>
      </c>
      <c r="G19" s="7" t="s">
        <v>89</v>
      </c>
      <c r="H19" s="7">
        <v>13868</v>
      </c>
      <c r="I19" s="7" t="s">
        <v>89</v>
      </c>
      <c r="J19" s="14">
        <v>11232.9</v>
      </c>
      <c r="K19" s="7" t="s">
        <v>89</v>
      </c>
      <c r="L19" s="14">
        <v>11474.6</v>
      </c>
      <c r="M19" s="7" t="s">
        <v>89</v>
      </c>
      <c r="N19" s="14">
        <v>10865.6</v>
      </c>
      <c r="O19" s="7" t="s">
        <v>89</v>
      </c>
      <c r="P19" s="14">
        <v>9131.7000000000007</v>
      </c>
      <c r="Q19" s="7" t="s">
        <v>89</v>
      </c>
      <c r="R19" s="14">
        <v>10533.1</v>
      </c>
      <c r="S19" s="7" t="s">
        <v>89</v>
      </c>
      <c r="T19" s="14">
        <v>10789.1</v>
      </c>
      <c r="U19" s="7" t="s">
        <v>89</v>
      </c>
      <c r="V19" s="14">
        <v>8349.1</v>
      </c>
      <c r="W19" s="7" t="s">
        <v>89</v>
      </c>
      <c r="X19" s="14">
        <v>9287.7999999999993</v>
      </c>
      <c r="Y19" s="7" t="s">
        <v>89</v>
      </c>
    </row>
    <row r="20" spans="1:25" x14ac:dyDescent="0.25">
      <c r="A20" s="5" t="s">
        <v>38</v>
      </c>
      <c r="B20" s="15">
        <v>127422.8</v>
      </c>
      <c r="C20" s="8" t="s">
        <v>89</v>
      </c>
      <c r="D20" s="15">
        <v>138202.9</v>
      </c>
      <c r="E20" s="8" t="s">
        <v>89</v>
      </c>
      <c r="F20" s="15">
        <v>148713.5</v>
      </c>
      <c r="G20" s="8" t="s">
        <v>89</v>
      </c>
      <c r="H20" s="15">
        <v>145768.70000000001</v>
      </c>
      <c r="I20" s="8" t="s">
        <v>89</v>
      </c>
      <c r="J20" s="15">
        <v>163123.20000000001</v>
      </c>
      <c r="K20" s="8" t="s">
        <v>89</v>
      </c>
      <c r="L20" s="15">
        <v>156264.70000000001</v>
      </c>
      <c r="M20" s="8" t="s">
        <v>89</v>
      </c>
      <c r="N20" s="15">
        <v>144140.79999999999</v>
      </c>
      <c r="O20" s="8" t="s">
        <v>89</v>
      </c>
      <c r="P20" s="15">
        <v>136802.6</v>
      </c>
      <c r="Q20" s="8" t="s">
        <v>89</v>
      </c>
      <c r="R20" s="15">
        <v>155226.6</v>
      </c>
      <c r="S20" s="8" t="s">
        <v>89</v>
      </c>
      <c r="T20" s="15">
        <v>156941.29999999999</v>
      </c>
      <c r="U20" s="8" t="s">
        <v>89</v>
      </c>
      <c r="V20" s="15">
        <v>166118.1</v>
      </c>
      <c r="W20" s="8" t="s">
        <v>89</v>
      </c>
      <c r="X20" s="15">
        <v>187004.7</v>
      </c>
      <c r="Y20" s="8" t="s">
        <v>89</v>
      </c>
    </row>
    <row r="21" spans="1:25" x14ac:dyDescent="0.25">
      <c r="A21" s="5" t="s">
        <v>39</v>
      </c>
      <c r="B21" s="14">
        <v>67262.399999999994</v>
      </c>
      <c r="C21" s="7" t="s">
        <v>89</v>
      </c>
      <c r="D21" s="14">
        <v>60324.4</v>
      </c>
      <c r="E21" s="7" t="s">
        <v>89</v>
      </c>
      <c r="F21" s="14">
        <v>62331.9</v>
      </c>
      <c r="G21" s="7" t="s">
        <v>89</v>
      </c>
      <c r="H21" s="14">
        <v>69949.5</v>
      </c>
      <c r="I21" s="7" t="s">
        <v>89</v>
      </c>
      <c r="J21" s="14">
        <v>69073.600000000006</v>
      </c>
      <c r="K21" s="7" t="s">
        <v>89</v>
      </c>
      <c r="L21" s="14">
        <v>96889.2</v>
      </c>
      <c r="M21" s="7" t="s">
        <v>89</v>
      </c>
      <c r="N21" s="14">
        <v>105403.4</v>
      </c>
      <c r="O21" s="7" t="s">
        <v>89</v>
      </c>
      <c r="P21" s="14">
        <v>72990.399999999994</v>
      </c>
      <c r="Q21" s="7" t="s">
        <v>89</v>
      </c>
      <c r="R21" s="14">
        <v>108850.4</v>
      </c>
      <c r="S21" s="7" t="s">
        <v>89</v>
      </c>
      <c r="T21" s="14">
        <v>116835.1</v>
      </c>
      <c r="U21" s="7" t="s">
        <v>89</v>
      </c>
      <c r="V21" s="14">
        <v>100231.9</v>
      </c>
      <c r="W21" s="7" t="s">
        <v>89</v>
      </c>
      <c r="X21" s="14">
        <v>115783.5</v>
      </c>
      <c r="Y21" s="7" t="s">
        <v>89</v>
      </c>
    </row>
    <row r="22" spans="1:25" x14ac:dyDescent="0.25">
      <c r="A22" s="5" t="s">
        <v>40</v>
      </c>
      <c r="B22" s="8">
        <v>580847</v>
      </c>
      <c r="C22" s="8" t="s">
        <v>89</v>
      </c>
      <c r="D22" s="8">
        <v>593902</v>
      </c>
      <c r="E22" s="8" t="s">
        <v>89</v>
      </c>
      <c r="F22" s="8">
        <v>594393</v>
      </c>
      <c r="G22" s="8" t="s">
        <v>89</v>
      </c>
      <c r="H22" s="8">
        <v>639237</v>
      </c>
      <c r="I22" s="8" t="s">
        <v>89</v>
      </c>
      <c r="J22" s="15">
        <v>742442.5</v>
      </c>
      <c r="K22" s="8" t="s">
        <v>89</v>
      </c>
      <c r="L22" s="15">
        <v>806518.3</v>
      </c>
      <c r="M22" s="8" t="s">
        <v>89</v>
      </c>
      <c r="N22" s="15">
        <v>815612.4</v>
      </c>
      <c r="O22" s="8" t="s">
        <v>89</v>
      </c>
      <c r="P22" s="15">
        <v>599930.30000000005</v>
      </c>
      <c r="Q22" s="8" t="s">
        <v>89</v>
      </c>
      <c r="R22" s="15">
        <v>782676.9</v>
      </c>
      <c r="S22" s="8" t="s">
        <v>89</v>
      </c>
      <c r="T22" s="15">
        <v>844705.7</v>
      </c>
      <c r="U22" s="8" t="s">
        <v>89</v>
      </c>
      <c r="V22" s="15">
        <v>995699.7</v>
      </c>
      <c r="W22" s="8" t="s">
        <v>89</v>
      </c>
      <c r="X22" s="15">
        <v>1235060.1000000001</v>
      </c>
      <c r="Y22" s="8" t="s">
        <v>89</v>
      </c>
    </row>
    <row r="23" spans="1:25" x14ac:dyDescent="0.25">
      <c r="A23" s="5" t="s">
        <v>41</v>
      </c>
      <c r="B23" s="14">
        <v>1741020.6</v>
      </c>
      <c r="C23" s="7" t="s">
        <v>89</v>
      </c>
      <c r="D23" s="14">
        <v>2361510.1</v>
      </c>
      <c r="E23" s="7" t="s">
        <v>89</v>
      </c>
      <c r="F23" s="14">
        <v>2380931.2999999998</v>
      </c>
      <c r="G23" s="7" t="s">
        <v>89</v>
      </c>
      <c r="H23" s="7">
        <v>2401593</v>
      </c>
      <c r="I23" s="7" t="s">
        <v>89</v>
      </c>
      <c r="J23" s="14">
        <v>2450326.1</v>
      </c>
      <c r="K23" s="7" t="s">
        <v>89</v>
      </c>
      <c r="L23" s="14">
        <v>2407878.2000000002</v>
      </c>
      <c r="M23" s="7" t="s">
        <v>89</v>
      </c>
      <c r="N23" s="14">
        <v>2371614.1</v>
      </c>
      <c r="O23" s="7" t="s">
        <v>89</v>
      </c>
      <c r="P23" s="7">
        <v>1938349</v>
      </c>
      <c r="Q23" s="7" t="s">
        <v>89</v>
      </c>
      <c r="R23" s="14">
        <v>2278630.1</v>
      </c>
      <c r="S23" s="7" t="s">
        <v>89</v>
      </c>
      <c r="T23" s="14">
        <v>2139178.2999999998</v>
      </c>
      <c r="U23" s="7" t="s">
        <v>89</v>
      </c>
      <c r="V23" s="14">
        <v>2123148.6</v>
      </c>
      <c r="W23" s="7" t="s">
        <v>89</v>
      </c>
      <c r="X23" s="14">
        <v>2188481.6</v>
      </c>
      <c r="Y23" s="7" t="s">
        <v>89</v>
      </c>
    </row>
    <row r="24" spans="1:25" x14ac:dyDescent="0.25">
      <c r="A24" s="5" t="s">
        <v>42</v>
      </c>
      <c r="B24" s="8">
        <v>6857</v>
      </c>
      <c r="C24" s="8" t="s">
        <v>89</v>
      </c>
      <c r="D24" s="8">
        <v>6908</v>
      </c>
      <c r="E24" s="8" t="s">
        <v>89</v>
      </c>
      <c r="F24" s="8">
        <v>7189</v>
      </c>
      <c r="G24" s="8" t="s">
        <v>89</v>
      </c>
      <c r="H24" s="8">
        <v>7691</v>
      </c>
      <c r="I24" s="8" t="s">
        <v>89</v>
      </c>
      <c r="J24" s="8">
        <v>9510</v>
      </c>
      <c r="K24" s="8" t="s">
        <v>89</v>
      </c>
      <c r="L24" s="8">
        <v>11934</v>
      </c>
      <c r="M24" s="8" t="s">
        <v>89</v>
      </c>
      <c r="N24" s="8">
        <v>10846</v>
      </c>
      <c r="O24" s="8" t="s">
        <v>89</v>
      </c>
      <c r="P24" s="8">
        <v>7638</v>
      </c>
      <c r="Q24" s="8" t="s">
        <v>89</v>
      </c>
      <c r="R24" s="8">
        <v>8775</v>
      </c>
      <c r="S24" s="8" t="s">
        <v>89</v>
      </c>
      <c r="T24" s="8">
        <v>9723</v>
      </c>
      <c r="U24" s="8" t="s">
        <v>89</v>
      </c>
      <c r="V24" s="8">
        <v>9153</v>
      </c>
      <c r="W24" s="8" t="s">
        <v>89</v>
      </c>
      <c r="X24" s="8">
        <v>10914</v>
      </c>
      <c r="Y24" s="8" t="s">
        <v>89</v>
      </c>
    </row>
    <row r="25" spans="1:25" x14ac:dyDescent="0.25">
      <c r="A25" s="5" t="s">
        <v>43</v>
      </c>
      <c r="B25" s="7">
        <v>826981</v>
      </c>
      <c r="C25" s="7" t="s">
        <v>89</v>
      </c>
      <c r="D25" s="7">
        <v>876495</v>
      </c>
      <c r="E25" s="7" t="s">
        <v>89</v>
      </c>
      <c r="F25" s="7">
        <v>916755</v>
      </c>
      <c r="G25" s="7" t="s">
        <v>89</v>
      </c>
      <c r="H25" s="7">
        <v>991688</v>
      </c>
      <c r="I25" s="7" t="s">
        <v>89</v>
      </c>
      <c r="J25" s="7">
        <v>1077874</v>
      </c>
      <c r="K25" s="7" t="s">
        <v>89</v>
      </c>
      <c r="L25" s="7">
        <v>1066221</v>
      </c>
      <c r="M25" s="7" t="s">
        <v>89</v>
      </c>
      <c r="N25" s="7">
        <v>1021941</v>
      </c>
      <c r="O25" s="7" t="s">
        <v>89</v>
      </c>
      <c r="P25" s="7">
        <v>776205</v>
      </c>
      <c r="Q25" s="7" t="s">
        <v>89</v>
      </c>
      <c r="R25" s="7">
        <v>1016347</v>
      </c>
      <c r="S25" s="7" t="s">
        <v>89</v>
      </c>
      <c r="T25" s="7">
        <v>1033956</v>
      </c>
      <c r="U25" s="7" t="s">
        <v>89</v>
      </c>
      <c r="V25" s="7">
        <v>1018874</v>
      </c>
      <c r="W25" s="7" t="s">
        <v>89</v>
      </c>
      <c r="X25" s="7">
        <v>1173376</v>
      </c>
      <c r="Y25" s="7" t="s">
        <v>89</v>
      </c>
    </row>
    <row r="26" spans="1:25" x14ac:dyDescent="0.25">
      <c r="A26" s="5" t="s">
        <v>44</v>
      </c>
      <c r="B26" s="15">
        <v>28327.9</v>
      </c>
      <c r="C26" s="8" t="s">
        <v>89</v>
      </c>
      <c r="D26" s="8">
        <v>28095</v>
      </c>
      <c r="E26" s="8" t="s">
        <v>89</v>
      </c>
      <c r="F26" s="15">
        <v>27626.2</v>
      </c>
      <c r="G26" s="8" t="s">
        <v>89</v>
      </c>
      <c r="H26" s="8">
        <v>28430</v>
      </c>
      <c r="I26" s="8" t="s">
        <v>89</v>
      </c>
      <c r="J26" s="15">
        <v>30880.400000000001</v>
      </c>
      <c r="K26" s="8" t="s">
        <v>89</v>
      </c>
      <c r="L26" s="15">
        <v>32186.1</v>
      </c>
      <c r="M26" s="8" t="s">
        <v>89</v>
      </c>
      <c r="N26" s="15">
        <v>32360.1</v>
      </c>
      <c r="O26" s="8" t="s">
        <v>89</v>
      </c>
      <c r="P26" s="15">
        <v>24006.6</v>
      </c>
      <c r="Q26" s="8" t="s">
        <v>89</v>
      </c>
      <c r="R26" s="15">
        <v>25149.5</v>
      </c>
      <c r="S26" s="8" t="s">
        <v>89</v>
      </c>
      <c r="T26" s="15">
        <v>25141.9</v>
      </c>
      <c r="U26" s="8" t="s">
        <v>89</v>
      </c>
      <c r="V26" s="15">
        <v>26702.400000000001</v>
      </c>
      <c r="W26" s="8" t="s">
        <v>89</v>
      </c>
      <c r="X26" s="15">
        <v>31851.4</v>
      </c>
      <c r="Y26" s="8" t="s">
        <v>89</v>
      </c>
    </row>
    <row r="27" spans="1:25" x14ac:dyDescent="0.25">
      <c r="A27" s="5" t="s">
        <v>45</v>
      </c>
      <c r="B27" s="7">
        <v>52473</v>
      </c>
      <c r="C27" s="7" t="s">
        <v>89</v>
      </c>
      <c r="D27" s="7">
        <v>31439</v>
      </c>
      <c r="E27" s="7" t="s">
        <v>89</v>
      </c>
      <c r="F27" s="7">
        <v>16809</v>
      </c>
      <c r="G27" s="7" t="s">
        <v>89</v>
      </c>
      <c r="H27" s="7">
        <v>17922</v>
      </c>
      <c r="I27" s="7" t="s">
        <v>89</v>
      </c>
      <c r="J27" s="14">
        <v>21203.599999999999</v>
      </c>
      <c r="K27" s="7" t="s">
        <v>89</v>
      </c>
      <c r="L27" s="14">
        <v>24627.7</v>
      </c>
      <c r="M27" s="7" t="s">
        <v>89</v>
      </c>
      <c r="N27" s="14">
        <v>25865.7</v>
      </c>
      <c r="O27" s="7" t="s">
        <v>89</v>
      </c>
      <c r="P27" s="14">
        <v>19246.8</v>
      </c>
      <c r="Q27" s="7" t="s">
        <v>89</v>
      </c>
      <c r="R27" s="14">
        <v>27062.3</v>
      </c>
      <c r="S27" s="7" t="s">
        <v>89</v>
      </c>
      <c r="T27" s="14">
        <v>20123.400000000001</v>
      </c>
      <c r="U27" s="7" t="s">
        <v>89</v>
      </c>
      <c r="V27" s="14">
        <v>18349.599999999999</v>
      </c>
      <c r="W27" s="7" t="s">
        <v>89</v>
      </c>
      <c r="X27" s="14">
        <v>17847.8</v>
      </c>
      <c r="Y27" s="7" t="s">
        <v>89</v>
      </c>
    </row>
    <row r="28" spans="1:25" x14ac:dyDescent="0.25">
      <c r="A28" s="5" t="s">
        <v>46</v>
      </c>
      <c r="B28" s="8">
        <v>15857</v>
      </c>
      <c r="C28" s="8" t="s">
        <v>89</v>
      </c>
      <c r="D28" s="8">
        <v>13210</v>
      </c>
      <c r="E28" s="8" t="s">
        <v>89</v>
      </c>
      <c r="F28" s="8">
        <v>14904</v>
      </c>
      <c r="G28" s="8" t="s">
        <v>89</v>
      </c>
      <c r="H28" s="15">
        <v>14244.6</v>
      </c>
      <c r="I28" s="8" t="s">
        <v>89</v>
      </c>
      <c r="J28" s="15">
        <v>15064.4</v>
      </c>
      <c r="K28" s="8" t="s">
        <v>89</v>
      </c>
      <c r="L28" s="8">
        <v>16779</v>
      </c>
      <c r="M28" s="8" t="s">
        <v>89</v>
      </c>
      <c r="N28" s="15">
        <v>17211.5</v>
      </c>
      <c r="O28" s="8" t="s">
        <v>89</v>
      </c>
      <c r="P28" s="15">
        <v>19819.8</v>
      </c>
      <c r="Q28" s="8" t="s">
        <v>89</v>
      </c>
      <c r="R28" s="15">
        <v>19830.099999999999</v>
      </c>
      <c r="S28" s="8" t="s">
        <v>89</v>
      </c>
      <c r="T28" s="15">
        <v>20740.2</v>
      </c>
      <c r="U28" s="8" t="s">
        <v>89</v>
      </c>
      <c r="V28" s="8">
        <v>19821</v>
      </c>
      <c r="W28" s="8" t="s">
        <v>89</v>
      </c>
      <c r="X28" s="15">
        <v>21570.6</v>
      </c>
      <c r="Y28" s="8" t="s">
        <v>89</v>
      </c>
    </row>
    <row r="29" spans="1:25" x14ac:dyDescent="0.25">
      <c r="A29" s="5" t="s">
        <v>47</v>
      </c>
      <c r="B29" s="14">
        <v>673380.2</v>
      </c>
      <c r="C29" s="7" t="s">
        <v>89</v>
      </c>
      <c r="D29" s="7">
        <v>707150</v>
      </c>
      <c r="E29" s="7" t="s">
        <v>89</v>
      </c>
      <c r="F29" s="14">
        <v>736879.8</v>
      </c>
      <c r="G29" s="7" t="s">
        <v>89</v>
      </c>
      <c r="H29" s="7">
        <v>801058</v>
      </c>
      <c r="I29" s="7" t="s">
        <v>89</v>
      </c>
      <c r="J29" s="7">
        <v>892660</v>
      </c>
      <c r="K29" s="7" t="s">
        <v>89</v>
      </c>
      <c r="L29" s="7">
        <v>895004</v>
      </c>
      <c r="M29" s="7" t="s">
        <v>89</v>
      </c>
      <c r="N29" s="7">
        <v>853030</v>
      </c>
      <c r="O29" s="7" t="s">
        <v>89</v>
      </c>
      <c r="P29" s="7">
        <v>905397</v>
      </c>
      <c r="Q29" s="7" t="s">
        <v>89</v>
      </c>
      <c r="R29" s="7">
        <v>1088016</v>
      </c>
      <c r="S29" s="7" t="s">
        <v>89</v>
      </c>
      <c r="T29" s="7">
        <v>969105</v>
      </c>
      <c r="U29" s="7" t="s">
        <v>89</v>
      </c>
      <c r="V29" s="7">
        <v>794328</v>
      </c>
      <c r="W29" s="7" t="s">
        <v>89</v>
      </c>
      <c r="X29" s="7">
        <v>825369</v>
      </c>
      <c r="Y29" s="7" t="s">
        <v>89</v>
      </c>
    </row>
    <row r="30" spans="1:25" x14ac:dyDescent="0.25">
      <c r="A30" s="5" t="s">
        <v>48</v>
      </c>
      <c r="B30" s="8">
        <v>64166</v>
      </c>
      <c r="C30" s="8" t="s">
        <v>89</v>
      </c>
      <c r="D30" s="8">
        <v>61970</v>
      </c>
      <c r="E30" s="8" t="s">
        <v>89</v>
      </c>
      <c r="F30" s="8">
        <v>65783</v>
      </c>
      <c r="G30" s="8" t="s">
        <v>89</v>
      </c>
      <c r="H30" s="15">
        <v>77534.7</v>
      </c>
      <c r="I30" s="8" t="s">
        <v>89</v>
      </c>
      <c r="J30" s="15">
        <v>87276.6</v>
      </c>
      <c r="K30" s="8" t="s">
        <v>89</v>
      </c>
      <c r="L30" s="15">
        <v>101411.2</v>
      </c>
      <c r="M30" s="8" t="s">
        <v>89</v>
      </c>
      <c r="N30" s="15">
        <v>95590.2</v>
      </c>
      <c r="O30" s="8" t="s">
        <v>89</v>
      </c>
      <c r="P30" s="15">
        <v>88872.4</v>
      </c>
      <c r="Q30" s="8" t="s">
        <v>89</v>
      </c>
      <c r="R30" s="15">
        <v>125901.2</v>
      </c>
      <c r="S30" s="8" t="s">
        <v>89</v>
      </c>
      <c r="T30" s="15">
        <v>133831.6</v>
      </c>
      <c r="U30" s="8" t="s">
        <v>89</v>
      </c>
      <c r="V30" s="15">
        <v>142748.9</v>
      </c>
      <c r="W30" s="8" t="s">
        <v>89</v>
      </c>
      <c r="X30" s="15">
        <v>236862.3</v>
      </c>
      <c r="Y30" s="8" t="s">
        <v>89</v>
      </c>
    </row>
    <row r="31" spans="1:25" x14ac:dyDescent="0.25">
      <c r="A31" s="5" t="s">
        <v>49</v>
      </c>
      <c r="B31" s="14">
        <v>16028.5</v>
      </c>
      <c r="C31" s="7" t="s">
        <v>89</v>
      </c>
      <c r="D31" s="7">
        <v>15602</v>
      </c>
      <c r="E31" s="7" t="s">
        <v>89</v>
      </c>
      <c r="F31" s="14">
        <v>16405.400000000001</v>
      </c>
      <c r="G31" s="7" t="s">
        <v>89</v>
      </c>
      <c r="H31" s="14">
        <v>15690.3</v>
      </c>
      <c r="I31" s="7" t="s">
        <v>89</v>
      </c>
      <c r="J31" s="14">
        <v>16194.4</v>
      </c>
      <c r="K31" s="7" t="s">
        <v>89</v>
      </c>
      <c r="L31" s="14">
        <v>17677.099999999999</v>
      </c>
      <c r="M31" s="7" t="s">
        <v>89</v>
      </c>
      <c r="N31" s="14">
        <v>12209.6</v>
      </c>
      <c r="O31" s="7" t="s">
        <v>89</v>
      </c>
      <c r="P31" s="14">
        <v>13444.2</v>
      </c>
      <c r="Q31" s="7" t="s">
        <v>89</v>
      </c>
      <c r="R31" s="7">
        <v>15998</v>
      </c>
      <c r="S31" s="7" t="s">
        <v>89</v>
      </c>
      <c r="T31" s="14">
        <v>17551.599999999999</v>
      </c>
      <c r="U31" s="7" t="s">
        <v>89</v>
      </c>
      <c r="V31" s="14">
        <v>20644.3</v>
      </c>
      <c r="W31" s="7" t="s">
        <v>89</v>
      </c>
      <c r="X31" s="14">
        <v>23624.5</v>
      </c>
      <c r="Y31" s="7" t="s">
        <v>89</v>
      </c>
    </row>
    <row r="32" spans="1:25" x14ac:dyDescent="0.25">
      <c r="A32" s="5" t="s">
        <v>50</v>
      </c>
      <c r="B32" s="15">
        <v>1620037.6</v>
      </c>
      <c r="C32" s="8" t="s">
        <v>89</v>
      </c>
      <c r="D32" s="15">
        <v>1727454.8</v>
      </c>
      <c r="E32" s="8" t="s">
        <v>89</v>
      </c>
      <c r="F32" s="15">
        <v>1712031.3</v>
      </c>
      <c r="G32" s="8" t="s">
        <v>89</v>
      </c>
      <c r="H32" s="15">
        <v>1831791.8</v>
      </c>
      <c r="I32" s="8" t="s">
        <v>89</v>
      </c>
      <c r="J32" s="15">
        <v>1865105.5</v>
      </c>
      <c r="K32" s="8" t="s">
        <v>89</v>
      </c>
      <c r="L32" s="15">
        <v>1840418.8</v>
      </c>
      <c r="M32" s="8" t="s">
        <v>89</v>
      </c>
      <c r="N32" s="15">
        <v>1703556.1</v>
      </c>
      <c r="O32" s="8" t="s">
        <v>89</v>
      </c>
      <c r="P32" s="15">
        <v>1591388.6</v>
      </c>
      <c r="Q32" s="8" t="s">
        <v>89</v>
      </c>
      <c r="R32" s="15">
        <v>1807924.4</v>
      </c>
      <c r="S32" s="8" t="s">
        <v>89</v>
      </c>
      <c r="T32" s="15">
        <v>1553481.8</v>
      </c>
      <c r="U32" s="8" t="s">
        <v>89</v>
      </c>
      <c r="V32" s="15">
        <v>1416215.3</v>
      </c>
      <c r="W32" s="8" t="s">
        <v>89</v>
      </c>
      <c r="X32" s="15">
        <v>1527761.4</v>
      </c>
      <c r="Y32" s="8" t="s">
        <v>89</v>
      </c>
    </row>
    <row r="33" spans="1:25" x14ac:dyDescent="0.25">
      <c r="A33" s="5" t="s">
        <v>51</v>
      </c>
      <c r="B33" s="7">
        <v>196459</v>
      </c>
      <c r="C33" s="7" t="s">
        <v>89</v>
      </c>
      <c r="D33" s="7">
        <v>217785</v>
      </c>
      <c r="E33" s="7" t="s">
        <v>89</v>
      </c>
      <c r="F33" s="7">
        <v>216621</v>
      </c>
      <c r="G33" s="7" t="s">
        <v>89</v>
      </c>
      <c r="H33" s="14">
        <v>223421.2</v>
      </c>
      <c r="I33" s="7" t="s">
        <v>89</v>
      </c>
      <c r="J33" s="14">
        <v>227642.8</v>
      </c>
      <c r="K33" s="7" t="s">
        <v>89</v>
      </c>
      <c r="L33" s="14">
        <v>237700.6</v>
      </c>
      <c r="M33" s="7" t="s">
        <v>89</v>
      </c>
      <c r="N33" s="14">
        <v>228223.4</v>
      </c>
      <c r="O33" s="7" t="s">
        <v>89</v>
      </c>
      <c r="P33" s="14">
        <v>165013.20000000001</v>
      </c>
      <c r="Q33" s="7" t="s">
        <v>89</v>
      </c>
      <c r="R33" s="14">
        <v>194820.2</v>
      </c>
      <c r="S33" s="7" t="s">
        <v>89</v>
      </c>
      <c r="T33" s="14">
        <v>188182.2</v>
      </c>
      <c r="U33" s="7" t="s">
        <v>89</v>
      </c>
      <c r="V33" s="14">
        <v>190293.5</v>
      </c>
      <c r="W33" s="7" t="s">
        <v>89</v>
      </c>
      <c r="X33" s="14">
        <v>227789.7</v>
      </c>
      <c r="Y33" s="7" t="s">
        <v>89</v>
      </c>
    </row>
    <row r="34" spans="1:25" x14ac:dyDescent="0.25">
      <c r="A34" s="5" t="s">
        <v>52</v>
      </c>
      <c r="B34" s="15">
        <v>77559.899999999994</v>
      </c>
      <c r="C34" s="8" t="s">
        <v>89</v>
      </c>
      <c r="D34" s="15">
        <v>84386.2</v>
      </c>
      <c r="E34" s="8" t="s">
        <v>89</v>
      </c>
      <c r="F34" s="8">
        <v>92690</v>
      </c>
      <c r="G34" s="8" t="s">
        <v>89</v>
      </c>
      <c r="H34" s="15">
        <v>107880.3</v>
      </c>
      <c r="I34" s="8" t="s">
        <v>89</v>
      </c>
      <c r="J34" s="15">
        <v>121303.2</v>
      </c>
      <c r="K34" s="8" t="s">
        <v>89</v>
      </c>
      <c r="L34" s="15">
        <v>134673.1</v>
      </c>
      <c r="M34" s="8" t="s">
        <v>89</v>
      </c>
      <c r="N34" s="15">
        <v>143109.5</v>
      </c>
      <c r="O34" s="8" t="s">
        <v>89</v>
      </c>
      <c r="P34" s="15">
        <v>111278.6</v>
      </c>
      <c r="Q34" s="8" t="s">
        <v>89</v>
      </c>
      <c r="R34" s="8">
        <v>143385</v>
      </c>
      <c r="S34" s="8" t="s">
        <v>89</v>
      </c>
      <c r="T34" s="15">
        <v>201957.3</v>
      </c>
      <c r="U34" s="8" t="s">
        <v>89</v>
      </c>
      <c r="V34" s="15">
        <v>208831.1</v>
      </c>
      <c r="W34" s="8" t="s">
        <v>89</v>
      </c>
      <c r="X34" s="15">
        <v>182806.5</v>
      </c>
      <c r="Y34" s="8" t="s">
        <v>89</v>
      </c>
    </row>
    <row r="35" spans="1:25" x14ac:dyDescent="0.25">
      <c r="A35" s="5" t="s">
        <v>53</v>
      </c>
      <c r="B35" s="7">
        <v>126612</v>
      </c>
      <c r="C35" s="7" t="s">
        <v>89</v>
      </c>
      <c r="D35" s="7">
        <v>134982</v>
      </c>
      <c r="E35" s="7" t="s">
        <v>89</v>
      </c>
      <c r="F35" s="7">
        <v>133416</v>
      </c>
      <c r="G35" s="7" t="s">
        <v>89</v>
      </c>
      <c r="H35" s="7">
        <v>136578</v>
      </c>
      <c r="I35" s="7" t="s">
        <v>89</v>
      </c>
      <c r="J35" s="7">
        <v>164732</v>
      </c>
      <c r="K35" s="7" t="s">
        <v>89</v>
      </c>
      <c r="L35" s="7">
        <v>173493</v>
      </c>
      <c r="M35" s="7" t="s">
        <v>89</v>
      </c>
      <c r="N35" s="7">
        <v>194214</v>
      </c>
      <c r="O35" s="7" t="s">
        <v>89</v>
      </c>
      <c r="P35" s="14">
        <v>133074.79999999999</v>
      </c>
      <c r="Q35" s="7" t="s">
        <v>89</v>
      </c>
      <c r="R35" s="14">
        <v>174997.5</v>
      </c>
      <c r="S35" s="7" t="s">
        <v>89</v>
      </c>
      <c r="T35" s="14">
        <v>206167.1</v>
      </c>
      <c r="U35" s="7" t="s">
        <v>89</v>
      </c>
      <c r="V35" s="14">
        <v>206288.3</v>
      </c>
      <c r="W35" s="7" t="s">
        <v>89</v>
      </c>
      <c r="X35" s="14">
        <v>236784.3</v>
      </c>
      <c r="Y35" s="7" t="s">
        <v>89</v>
      </c>
    </row>
    <row r="36" spans="1:25" x14ac:dyDescent="0.25">
      <c r="A36" s="5" t="s">
        <v>54</v>
      </c>
      <c r="B36" s="8">
        <v>30605</v>
      </c>
      <c r="C36" s="8" t="s">
        <v>89</v>
      </c>
      <c r="D36" s="8">
        <v>31113</v>
      </c>
      <c r="E36" s="8" t="s">
        <v>89</v>
      </c>
      <c r="F36" s="8">
        <v>33399</v>
      </c>
      <c r="G36" s="8" t="s">
        <v>89</v>
      </c>
      <c r="H36" s="8">
        <v>37456</v>
      </c>
      <c r="I36" s="8" t="s">
        <v>89</v>
      </c>
      <c r="J36" s="8">
        <v>41692</v>
      </c>
      <c r="K36" s="8" t="s">
        <v>89</v>
      </c>
      <c r="L36" s="8">
        <v>45310</v>
      </c>
      <c r="M36" s="8" t="s">
        <v>89</v>
      </c>
      <c r="N36" s="8">
        <v>44217</v>
      </c>
      <c r="O36" s="8" t="s">
        <v>89</v>
      </c>
      <c r="P36" s="8">
        <v>38769</v>
      </c>
      <c r="Q36" s="8" t="s">
        <v>89</v>
      </c>
      <c r="R36" s="8">
        <v>39033</v>
      </c>
      <c r="S36" s="8" t="s">
        <v>89</v>
      </c>
      <c r="T36" s="8">
        <v>47636</v>
      </c>
      <c r="U36" s="8" t="s">
        <v>89</v>
      </c>
      <c r="V36" s="8">
        <v>46759</v>
      </c>
      <c r="W36" s="8" t="s">
        <v>89</v>
      </c>
      <c r="X36" s="8">
        <v>48703</v>
      </c>
      <c r="Y36" s="8" t="s">
        <v>89</v>
      </c>
    </row>
    <row r="37" spans="1:25" x14ac:dyDescent="0.25">
      <c r="A37" s="5" t="s">
        <v>55</v>
      </c>
      <c r="B37" s="7">
        <v>7969</v>
      </c>
      <c r="C37" s="7" t="s">
        <v>89</v>
      </c>
      <c r="D37" s="7">
        <v>8563</v>
      </c>
      <c r="E37" s="7" t="s">
        <v>89</v>
      </c>
      <c r="F37" s="7">
        <v>8891</v>
      </c>
      <c r="G37" s="7" t="s">
        <v>89</v>
      </c>
      <c r="H37" s="7">
        <v>8970</v>
      </c>
      <c r="I37" s="7" t="s">
        <v>89</v>
      </c>
      <c r="J37" s="14">
        <v>12024.5</v>
      </c>
      <c r="K37" s="7" t="s">
        <v>89</v>
      </c>
      <c r="L37" s="14">
        <v>12337.3</v>
      </c>
      <c r="M37" s="7" t="s">
        <v>89</v>
      </c>
      <c r="N37" s="14">
        <v>11357.8</v>
      </c>
      <c r="O37" s="7" t="s">
        <v>89</v>
      </c>
      <c r="P37" s="14">
        <v>10552.6</v>
      </c>
      <c r="Q37" s="7" t="s">
        <v>89</v>
      </c>
      <c r="R37" s="14">
        <v>11381.5</v>
      </c>
      <c r="S37" s="7" t="s">
        <v>89</v>
      </c>
      <c r="T37" s="14">
        <v>12467.7</v>
      </c>
      <c r="U37" s="7" t="s">
        <v>89</v>
      </c>
      <c r="V37" s="14">
        <v>11429.1</v>
      </c>
      <c r="W37" s="7" t="s">
        <v>89</v>
      </c>
      <c r="X37" s="14">
        <v>12350.6</v>
      </c>
      <c r="Y37" s="7" t="s">
        <v>89</v>
      </c>
    </row>
    <row r="38" spans="1:25" x14ac:dyDescent="0.25">
      <c r="A38" s="5" t="s">
        <v>56</v>
      </c>
      <c r="B38" s="8">
        <v>20588</v>
      </c>
      <c r="C38" s="8" t="s">
        <v>89</v>
      </c>
      <c r="D38" s="8">
        <v>18498</v>
      </c>
      <c r="E38" s="8" t="s">
        <v>89</v>
      </c>
      <c r="F38" s="8">
        <v>21216</v>
      </c>
      <c r="G38" s="8" t="s">
        <v>89</v>
      </c>
      <c r="H38" s="8">
        <v>23028</v>
      </c>
      <c r="I38" s="8" t="s">
        <v>89</v>
      </c>
      <c r="J38" s="15">
        <v>27188.3</v>
      </c>
      <c r="K38" s="8" t="s">
        <v>89</v>
      </c>
      <c r="L38" s="15">
        <v>24564.799999999999</v>
      </c>
      <c r="M38" s="8" t="s">
        <v>89</v>
      </c>
      <c r="N38" s="15">
        <v>20525.3</v>
      </c>
      <c r="O38" s="8" t="s">
        <v>89</v>
      </c>
      <c r="P38" s="15">
        <v>24772.1</v>
      </c>
      <c r="Q38" s="8" t="s">
        <v>89</v>
      </c>
      <c r="R38" s="15">
        <v>19644.2</v>
      </c>
      <c r="S38" s="8" t="s">
        <v>89</v>
      </c>
      <c r="T38" s="15">
        <v>18060.900000000001</v>
      </c>
      <c r="U38" s="8" t="s">
        <v>89</v>
      </c>
      <c r="V38" s="15">
        <v>11085.8</v>
      </c>
      <c r="W38" s="8" t="s">
        <v>89</v>
      </c>
      <c r="X38" s="15">
        <v>11162.4</v>
      </c>
      <c r="Y38" s="8" t="s">
        <v>89</v>
      </c>
    </row>
    <row r="39" spans="1:25" x14ac:dyDescent="0.25">
      <c r="A39" s="5" t="s">
        <v>57</v>
      </c>
      <c r="B39" s="14">
        <v>192512.4</v>
      </c>
      <c r="C39" s="7" t="s">
        <v>89</v>
      </c>
      <c r="D39" s="14">
        <v>190586.3</v>
      </c>
      <c r="E39" s="7" t="s">
        <v>89</v>
      </c>
      <c r="F39" s="7">
        <v>182089</v>
      </c>
      <c r="G39" s="7" t="s">
        <v>89</v>
      </c>
      <c r="H39" s="14">
        <v>186470.8</v>
      </c>
      <c r="I39" s="7" t="s">
        <v>89</v>
      </c>
      <c r="J39" s="14">
        <v>188721.6</v>
      </c>
      <c r="K39" s="7" t="s">
        <v>89</v>
      </c>
      <c r="L39" s="14">
        <v>196809.5</v>
      </c>
      <c r="M39" s="7" t="s">
        <v>89</v>
      </c>
      <c r="N39" s="14">
        <v>225242.3</v>
      </c>
      <c r="O39" s="7" t="s">
        <v>89</v>
      </c>
      <c r="P39" s="14">
        <v>146547.4</v>
      </c>
      <c r="Q39" s="7" t="s">
        <v>89</v>
      </c>
      <c r="R39" s="14">
        <v>178606.1</v>
      </c>
      <c r="S39" s="7" t="s">
        <v>89</v>
      </c>
      <c r="T39" s="14">
        <v>160726.70000000001</v>
      </c>
      <c r="U39" s="7" t="s">
        <v>89</v>
      </c>
      <c r="V39" s="14">
        <v>175259.2</v>
      </c>
      <c r="W39" s="7" t="s">
        <v>89</v>
      </c>
      <c r="X39" s="14">
        <v>182477.6</v>
      </c>
      <c r="Y39" s="7" t="s">
        <v>89</v>
      </c>
    </row>
    <row r="40" spans="1:25" x14ac:dyDescent="0.25">
      <c r="A40" s="5" t="s">
        <v>58</v>
      </c>
      <c r="B40" s="8">
        <v>130405</v>
      </c>
      <c r="C40" s="8" t="s">
        <v>89</v>
      </c>
      <c r="D40" s="8">
        <v>141887</v>
      </c>
      <c r="E40" s="8" t="s">
        <v>89</v>
      </c>
      <c r="F40" s="8">
        <v>146287</v>
      </c>
      <c r="G40" s="8" t="s">
        <v>89</v>
      </c>
      <c r="H40" s="8">
        <v>147214</v>
      </c>
      <c r="I40" s="8" t="s">
        <v>89</v>
      </c>
      <c r="J40" s="15">
        <v>159129.9</v>
      </c>
      <c r="K40" s="8" t="s">
        <v>89</v>
      </c>
      <c r="L40" s="15">
        <v>158632.4</v>
      </c>
      <c r="M40" s="8" t="s">
        <v>89</v>
      </c>
      <c r="N40" s="15">
        <v>162743.4</v>
      </c>
      <c r="O40" s="8" t="s">
        <v>89</v>
      </c>
      <c r="P40" s="8">
        <v>132083</v>
      </c>
      <c r="Q40" s="8" t="s">
        <v>89</v>
      </c>
      <c r="R40" s="15">
        <v>154596.20000000001</v>
      </c>
      <c r="S40" s="8" t="s">
        <v>89</v>
      </c>
      <c r="T40" s="15">
        <v>146498.6</v>
      </c>
      <c r="U40" s="8" t="s">
        <v>89</v>
      </c>
      <c r="V40" s="15">
        <v>126598.39999999999</v>
      </c>
      <c r="W40" s="8" t="s">
        <v>89</v>
      </c>
      <c r="X40" s="15">
        <v>140881.9</v>
      </c>
      <c r="Y40" s="8" t="s">
        <v>89</v>
      </c>
    </row>
    <row r="41" spans="1:25" x14ac:dyDescent="0.25">
      <c r="A41" s="5" t="s">
        <v>59</v>
      </c>
      <c r="B41" s="14">
        <v>41490.699999999997</v>
      </c>
      <c r="C41" s="7" t="s">
        <v>89</v>
      </c>
      <c r="D41" s="7">
        <v>41908</v>
      </c>
      <c r="E41" s="7" t="s">
        <v>89</v>
      </c>
      <c r="F41" s="7">
        <v>44664</v>
      </c>
      <c r="G41" s="7" t="s">
        <v>89</v>
      </c>
      <c r="H41" s="14">
        <v>48459.1</v>
      </c>
      <c r="I41" s="7" t="s">
        <v>89</v>
      </c>
      <c r="J41" s="14">
        <v>55983.7</v>
      </c>
      <c r="K41" s="7" t="s">
        <v>89</v>
      </c>
      <c r="L41" s="14">
        <v>56889.4</v>
      </c>
      <c r="M41" s="7" t="s">
        <v>89</v>
      </c>
      <c r="N41" s="14">
        <v>55099.9</v>
      </c>
      <c r="O41" s="7" t="s">
        <v>89</v>
      </c>
      <c r="P41" s="7">
        <v>49278</v>
      </c>
      <c r="Q41" s="7" t="s">
        <v>89</v>
      </c>
      <c r="R41" s="14">
        <v>57068.800000000003</v>
      </c>
      <c r="S41" s="7" t="s">
        <v>89</v>
      </c>
      <c r="T41" s="14">
        <v>55877.4</v>
      </c>
      <c r="U41" s="7" t="s">
        <v>89</v>
      </c>
      <c r="V41" s="14">
        <v>61641.9</v>
      </c>
      <c r="W41" s="7" t="s">
        <v>89</v>
      </c>
      <c r="X41" s="14">
        <v>60244.3</v>
      </c>
      <c r="Y41" s="7" t="s">
        <v>89</v>
      </c>
    </row>
    <row r="42" spans="1:25" x14ac:dyDescent="0.25">
      <c r="A42" s="5" t="s">
        <v>60</v>
      </c>
      <c r="B42" s="8">
        <v>106722</v>
      </c>
      <c r="C42" s="8" t="s">
        <v>89</v>
      </c>
      <c r="D42" s="8">
        <v>116390</v>
      </c>
      <c r="E42" s="8" t="s">
        <v>89</v>
      </c>
      <c r="F42" s="8">
        <v>127698</v>
      </c>
      <c r="G42" s="8" t="s">
        <v>89</v>
      </c>
      <c r="H42" s="8">
        <v>127745</v>
      </c>
      <c r="I42" s="8" t="s">
        <v>89</v>
      </c>
      <c r="J42" s="8">
        <v>169295</v>
      </c>
      <c r="K42" s="8" t="s">
        <v>89</v>
      </c>
      <c r="L42" s="8">
        <v>174840</v>
      </c>
      <c r="M42" s="8" t="s">
        <v>89</v>
      </c>
      <c r="N42" s="8">
        <v>187379</v>
      </c>
      <c r="O42" s="8" t="s">
        <v>89</v>
      </c>
      <c r="P42" s="8">
        <v>176298</v>
      </c>
      <c r="Q42" s="8" t="s">
        <v>89</v>
      </c>
      <c r="R42" s="8">
        <v>194435</v>
      </c>
      <c r="S42" s="8" t="s">
        <v>89</v>
      </c>
      <c r="T42" s="8">
        <v>173035</v>
      </c>
      <c r="U42" s="8" t="s">
        <v>89</v>
      </c>
      <c r="V42" s="8">
        <v>174583</v>
      </c>
      <c r="W42" s="8" t="s">
        <v>89</v>
      </c>
      <c r="X42" s="8">
        <v>204629</v>
      </c>
      <c r="Y42" s="8" t="s">
        <v>89</v>
      </c>
    </row>
    <row r="43" spans="1:25" x14ac:dyDescent="0.25">
      <c r="A43" s="5" t="s">
        <v>61</v>
      </c>
      <c r="B43" s="14">
        <v>400028.4</v>
      </c>
      <c r="C43" s="7" t="s">
        <v>89</v>
      </c>
      <c r="D43" s="14">
        <v>407703.6</v>
      </c>
      <c r="E43" s="7" t="s">
        <v>89</v>
      </c>
      <c r="F43" s="14">
        <v>401924.6</v>
      </c>
      <c r="G43" s="7" t="s">
        <v>89</v>
      </c>
      <c r="H43" s="14">
        <v>428495.5</v>
      </c>
      <c r="I43" s="7" t="s">
        <v>89</v>
      </c>
      <c r="J43" s="14">
        <v>486164.2</v>
      </c>
      <c r="K43" s="7" t="s">
        <v>89</v>
      </c>
      <c r="L43" s="14">
        <v>493201.9</v>
      </c>
      <c r="M43" s="7" t="s">
        <v>89</v>
      </c>
      <c r="N43" s="7">
        <v>459877</v>
      </c>
      <c r="O43" s="7" t="s">
        <v>89</v>
      </c>
      <c r="P43" s="14">
        <v>272379.7</v>
      </c>
      <c r="Q43" s="7" t="s">
        <v>89</v>
      </c>
      <c r="R43" s="14">
        <v>341402.7</v>
      </c>
      <c r="S43" s="7" t="s">
        <v>89</v>
      </c>
      <c r="T43" s="14">
        <v>364304.6</v>
      </c>
      <c r="U43" s="7" t="s">
        <v>89</v>
      </c>
      <c r="V43" s="14">
        <v>359146.6</v>
      </c>
      <c r="W43" s="7" t="s">
        <v>89</v>
      </c>
      <c r="X43" s="14">
        <v>411705.9</v>
      </c>
      <c r="Y43" s="7" t="s">
        <v>89</v>
      </c>
    </row>
    <row r="44" spans="1:25" x14ac:dyDescent="0.25">
      <c r="A44" s="5" t="s">
        <v>62</v>
      </c>
      <c r="B44" s="15">
        <v>2369878.6</v>
      </c>
      <c r="C44" s="8" t="s">
        <v>89</v>
      </c>
      <c r="D44" s="8">
        <v>2406673</v>
      </c>
      <c r="E44" s="8" t="s">
        <v>89</v>
      </c>
      <c r="F44" s="8">
        <v>2405225</v>
      </c>
      <c r="G44" s="8" t="s">
        <v>89</v>
      </c>
      <c r="H44" s="8">
        <v>2511011</v>
      </c>
      <c r="I44" s="8" t="s">
        <v>89</v>
      </c>
      <c r="J44" s="8">
        <v>2738784</v>
      </c>
      <c r="K44" s="8" t="s">
        <v>89</v>
      </c>
      <c r="L44" s="8">
        <v>2748539</v>
      </c>
      <c r="M44" s="8" t="s">
        <v>89</v>
      </c>
      <c r="N44" s="15">
        <v>2650232.2999999998</v>
      </c>
      <c r="O44" s="8" t="s">
        <v>89</v>
      </c>
      <c r="P44" s="8" t="s">
        <v>91</v>
      </c>
      <c r="Q44" s="8" t="s">
        <v>89</v>
      </c>
      <c r="R44" s="8" t="s">
        <v>91</v>
      </c>
      <c r="S44" s="8" t="s">
        <v>89</v>
      </c>
      <c r="T44" s="8" t="s">
        <v>91</v>
      </c>
      <c r="U44" s="8" t="s">
        <v>89</v>
      </c>
      <c r="V44" s="8" t="s">
        <v>91</v>
      </c>
      <c r="W44" s="8" t="s">
        <v>89</v>
      </c>
      <c r="X44" s="8" t="s">
        <v>91</v>
      </c>
      <c r="Y44" s="8" t="s">
        <v>89</v>
      </c>
    </row>
    <row r="45" spans="1:25" x14ac:dyDescent="0.25">
      <c r="A45" s="5" t="s">
        <v>63</v>
      </c>
      <c r="B45" s="7" t="s">
        <v>91</v>
      </c>
      <c r="C45" s="7" t="s">
        <v>89</v>
      </c>
      <c r="D45" s="7" t="s">
        <v>91</v>
      </c>
      <c r="E45" s="7" t="s">
        <v>89</v>
      </c>
      <c r="F45" s="7" t="s">
        <v>91</v>
      </c>
      <c r="G45" s="7" t="s">
        <v>89</v>
      </c>
      <c r="H45" s="7" t="s">
        <v>91</v>
      </c>
      <c r="I45" s="7" t="s">
        <v>89</v>
      </c>
      <c r="J45" s="7" t="s">
        <v>91</v>
      </c>
      <c r="K45" s="7" t="s">
        <v>89</v>
      </c>
      <c r="L45" s="7" t="s">
        <v>91</v>
      </c>
      <c r="M45" s="7" t="s">
        <v>89</v>
      </c>
      <c r="N45" s="7" t="s">
        <v>91</v>
      </c>
      <c r="O45" s="7" t="s">
        <v>89</v>
      </c>
      <c r="P45" s="7" t="s">
        <v>91</v>
      </c>
      <c r="Q45" s="7" t="s">
        <v>89</v>
      </c>
      <c r="R45" s="14">
        <v>11518.7</v>
      </c>
      <c r="S45" s="7" t="s">
        <v>89</v>
      </c>
      <c r="T45" s="7">
        <v>16195</v>
      </c>
      <c r="U45" s="7" t="s">
        <v>89</v>
      </c>
      <c r="V45" s="7">
        <v>17709</v>
      </c>
      <c r="W45" s="7" t="s">
        <v>89</v>
      </c>
      <c r="X45" s="7" t="s">
        <v>91</v>
      </c>
      <c r="Y45" s="7" t="s">
        <v>89</v>
      </c>
    </row>
    <row r="46" spans="1:25" x14ac:dyDescent="0.25">
      <c r="A46" s="5" t="s">
        <v>64</v>
      </c>
      <c r="B46" s="8" t="s">
        <v>91</v>
      </c>
      <c r="C46" s="8" t="s">
        <v>89</v>
      </c>
      <c r="D46" s="8" t="s">
        <v>91</v>
      </c>
      <c r="E46" s="8" t="s">
        <v>89</v>
      </c>
      <c r="F46" s="8" t="s">
        <v>91</v>
      </c>
      <c r="G46" s="8" t="s">
        <v>89</v>
      </c>
      <c r="H46" s="15">
        <v>898.3</v>
      </c>
      <c r="I46" s="8" t="s">
        <v>89</v>
      </c>
      <c r="J46" s="8">
        <v>869</v>
      </c>
      <c r="K46" s="8" t="s">
        <v>89</v>
      </c>
      <c r="L46" s="15">
        <v>914.7</v>
      </c>
      <c r="M46" s="8" t="s">
        <v>89</v>
      </c>
      <c r="N46" s="15">
        <v>871.6</v>
      </c>
      <c r="O46" s="8" t="s">
        <v>89</v>
      </c>
      <c r="P46" s="15">
        <v>337.2</v>
      </c>
      <c r="Q46" s="8" t="s">
        <v>89</v>
      </c>
      <c r="R46" s="15">
        <v>466.6</v>
      </c>
      <c r="S46" s="8" t="s">
        <v>89</v>
      </c>
      <c r="T46" s="15">
        <v>419.5</v>
      </c>
      <c r="U46" s="8" t="s">
        <v>89</v>
      </c>
      <c r="V46" s="15">
        <v>608.70000000000005</v>
      </c>
      <c r="W46" s="8" t="s">
        <v>89</v>
      </c>
      <c r="X46" s="8" t="s">
        <v>91</v>
      </c>
      <c r="Y46" s="8" t="s">
        <v>89</v>
      </c>
    </row>
    <row r="47" spans="1:25" x14ac:dyDescent="0.25">
      <c r="A47" s="5" t="s">
        <v>65</v>
      </c>
      <c r="B47" s="7" t="s">
        <v>91</v>
      </c>
      <c r="C47" s="7" t="s">
        <v>89</v>
      </c>
      <c r="D47" s="7" t="s">
        <v>91</v>
      </c>
      <c r="E47" s="7" t="s">
        <v>89</v>
      </c>
      <c r="F47" s="7">
        <v>2647</v>
      </c>
      <c r="G47" s="7" t="s">
        <v>89</v>
      </c>
      <c r="H47" s="7">
        <v>2939</v>
      </c>
      <c r="I47" s="7" t="s">
        <v>89</v>
      </c>
      <c r="J47" s="7">
        <v>2820</v>
      </c>
      <c r="K47" s="7" t="s">
        <v>89</v>
      </c>
      <c r="L47" s="7">
        <v>3298</v>
      </c>
      <c r="M47" s="7" t="s">
        <v>89</v>
      </c>
      <c r="N47" s="7">
        <v>3407</v>
      </c>
      <c r="O47" s="7" t="s">
        <v>89</v>
      </c>
      <c r="P47" s="7">
        <v>2132</v>
      </c>
      <c r="Q47" s="7" t="s">
        <v>89</v>
      </c>
      <c r="R47" s="7">
        <v>3039</v>
      </c>
      <c r="S47" s="7" t="s">
        <v>89</v>
      </c>
      <c r="T47" s="7">
        <v>2635</v>
      </c>
      <c r="U47" s="7" t="s">
        <v>89</v>
      </c>
      <c r="V47" s="7">
        <v>2723</v>
      </c>
      <c r="W47" s="7" t="s">
        <v>89</v>
      </c>
      <c r="X47" s="7" t="s">
        <v>91</v>
      </c>
      <c r="Y47" s="7" t="s">
        <v>89</v>
      </c>
    </row>
    <row r="48" spans="1:25" x14ac:dyDescent="0.25">
      <c r="A48" s="5" t="s">
        <v>66</v>
      </c>
      <c r="B48" s="8" t="s">
        <v>91</v>
      </c>
      <c r="C48" s="8" t="s">
        <v>89</v>
      </c>
      <c r="D48" s="8" t="s">
        <v>91</v>
      </c>
      <c r="E48" s="8" t="s">
        <v>89</v>
      </c>
      <c r="F48" s="8" t="s">
        <v>91</v>
      </c>
      <c r="G48" s="8" t="s">
        <v>89</v>
      </c>
      <c r="H48" s="8">
        <v>9914</v>
      </c>
      <c r="I48" s="8" t="s">
        <v>89</v>
      </c>
      <c r="J48" s="8">
        <v>22350</v>
      </c>
      <c r="K48" s="8" t="s">
        <v>89</v>
      </c>
      <c r="L48" s="15">
        <v>27375.1</v>
      </c>
      <c r="M48" s="8" t="s">
        <v>89</v>
      </c>
      <c r="N48" s="15">
        <v>22659.1</v>
      </c>
      <c r="O48" s="8" t="s">
        <v>89</v>
      </c>
      <c r="P48" s="15">
        <v>16751.7</v>
      </c>
      <c r="Q48" s="8" t="s">
        <v>89</v>
      </c>
      <c r="R48" s="15">
        <v>14847.9</v>
      </c>
      <c r="S48" s="8" t="s">
        <v>89</v>
      </c>
      <c r="T48" s="15">
        <v>13647.1</v>
      </c>
      <c r="U48" s="8" t="s">
        <v>89</v>
      </c>
      <c r="V48" s="15">
        <v>107234.7</v>
      </c>
      <c r="W48" s="8" t="s">
        <v>89</v>
      </c>
      <c r="X48" s="8">
        <v>18752</v>
      </c>
      <c r="Y48" s="8" t="s">
        <v>89</v>
      </c>
    </row>
    <row r="49" spans="1:25" x14ac:dyDescent="0.25">
      <c r="A49" s="5" t="s">
        <v>67</v>
      </c>
      <c r="B49" s="7" t="s">
        <v>91</v>
      </c>
      <c r="C49" s="7" t="s">
        <v>89</v>
      </c>
      <c r="D49" s="7" t="s">
        <v>91</v>
      </c>
      <c r="E49" s="7" t="s">
        <v>89</v>
      </c>
      <c r="F49" s="7" t="s">
        <v>91</v>
      </c>
      <c r="G49" s="7" t="s">
        <v>89</v>
      </c>
      <c r="H49" s="7" t="s">
        <v>91</v>
      </c>
      <c r="I49" s="7" t="s">
        <v>89</v>
      </c>
      <c r="J49" s="7" t="s">
        <v>91</v>
      </c>
      <c r="K49" s="7" t="s">
        <v>89</v>
      </c>
      <c r="L49" s="7" t="s">
        <v>91</v>
      </c>
      <c r="M49" s="7" t="s">
        <v>89</v>
      </c>
      <c r="N49" s="7" t="s">
        <v>91</v>
      </c>
      <c r="O49" s="7" t="s">
        <v>89</v>
      </c>
      <c r="P49" s="7" t="s">
        <v>91</v>
      </c>
      <c r="Q49" s="7" t="s">
        <v>89</v>
      </c>
      <c r="R49" s="7" t="s">
        <v>91</v>
      </c>
      <c r="S49" s="7" t="s">
        <v>89</v>
      </c>
      <c r="T49" s="7" t="s">
        <v>91</v>
      </c>
      <c r="U49" s="7" t="s">
        <v>89</v>
      </c>
      <c r="V49" s="14">
        <v>1639363.1</v>
      </c>
      <c r="W49" s="7" t="s">
        <v>89</v>
      </c>
      <c r="X49" s="7" t="s">
        <v>91</v>
      </c>
      <c r="Y49" s="7" t="s">
        <v>89</v>
      </c>
    </row>
    <row r="50" spans="1:25" x14ac:dyDescent="0.25">
      <c r="A50" s="5" t="s">
        <v>68</v>
      </c>
      <c r="B50" s="8" t="s">
        <v>91</v>
      </c>
      <c r="C50" s="8" t="s">
        <v>89</v>
      </c>
      <c r="D50" s="8" t="s">
        <v>91</v>
      </c>
      <c r="E50" s="8" t="s">
        <v>89</v>
      </c>
      <c r="F50" s="8" t="s">
        <v>91</v>
      </c>
      <c r="G50" s="8" t="s">
        <v>89</v>
      </c>
      <c r="H50" s="8" t="s">
        <v>91</v>
      </c>
      <c r="I50" s="8" t="s">
        <v>89</v>
      </c>
      <c r="J50" s="8" t="s">
        <v>91</v>
      </c>
      <c r="K50" s="8" t="s">
        <v>89</v>
      </c>
      <c r="L50" s="8" t="s">
        <v>91</v>
      </c>
      <c r="M50" s="8" t="s">
        <v>89</v>
      </c>
      <c r="N50" s="8" t="s">
        <v>91</v>
      </c>
      <c r="O50" s="8" t="s">
        <v>89</v>
      </c>
      <c r="P50" s="8" t="s">
        <v>91</v>
      </c>
      <c r="Q50" s="8" t="s">
        <v>89</v>
      </c>
      <c r="R50" s="8" t="s">
        <v>91</v>
      </c>
      <c r="S50" s="8" t="s">
        <v>89</v>
      </c>
      <c r="T50" s="8" t="s">
        <v>91</v>
      </c>
      <c r="U50" s="8" t="s">
        <v>89</v>
      </c>
      <c r="V50" s="8" t="s">
        <v>91</v>
      </c>
      <c r="W50" s="8" t="s">
        <v>89</v>
      </c>
      <c r="X50" s="8" t="s">
        <v>91</v>
      </c>
      <c r="Y50" s="8" t="s">
        <v>89</v>
      </c>
    </row>
    <row r="51" spans="1:25" x14ac:dyDescent="0.25">
      <c r="A51" s="5" t="s">
        <v>69</v>
      </c>
      <c r="B51" s="7" t="s">
        <v>91</v>
      </c>
      <c r="C51" s="7" t="s">
        <v>89</v>
      </c>
      <c r="D51" s="7" t="s">
        <v>91</v>
      </c>
      <c r="E51" s="7" t="s">
        <v>89</v>
      </c>
      <c r="F51" s="7" t="s">
        <v>91</v>
      </c>
      <c r="G51" s="7" t="s">
        <v>89</v>
      </c>
      <c r="H51" s="7" t="s">
        <v>91</v>
      </c>
      <c r="I51" s="7" t="s">
        <v>89</v>
      </c>
      <c r="J51" s="7" t="s">
        <v>91</v>
      </c>
      <c r="K51" s="7" t="s">
        <v>89</v>
      </c>
      <c r="L51" s="7" t="s">
        <v>91</v>
      </c>
      <c r="M51" s="7" t="s">
        <v>89</v>
      </c>
      <c r="N51" s="7" t="s">
        <v>91</v>
      </c>
      <c r="O51" s="7" t="s">
        <v>89</v>
      </c>
      <c r="P51" s="7" t="s">
        <v>91</v>
      </c>
      <c r="Q51" s="7" t="s">
        <v>89</v>
      </c>
      <c r="R51" s="7" t="s">
        <v>91</v>
      </c>
      <c r="S51" s="7" t="s">
        <v>89</v>
      </c>
      <c r="T51" s="7" t="s">
        <v>91</v>
      </c>
      <c r="U51" s="7" t="s">
        <v>89</v>
      </c>
      <c r="V51" s="7" t="s">
        <v>91</v>
      </c>
      <c r="W51" s="7" t="s">
        <v>89</v>
      </c>
      <c r="X51" s="7" t="s">
        <v>91</v>
      </c>
      <c r="Y51" s="7" t="s">
        <v>89</v>
      </c>
    </row>
    <row r="52" spans="1:25" x14ac:dyDescent="0.25">
      <c r="A52" s="5" t="s">
        <v>70</v>
      </c>
      <c r="B52" s="8" t="s">
        <v>91</v>
      </c>
      <c r="C52" s="8" t="s">
        <v>89</v>
      </c>
      <c r="D52" s="8" t="s">
        <v>91</v>
      </c>
      <c r="E52" s="8" t="s">
        <v>89</v>
      </c>
      <c r="F52" s="8" t="s">
        <v>91</v>
      </c>
      <c r="G52" s="8" t="s">
        <v>89</v>
      </c>
      <c r="H52" s="8" t="s">
        <v>91</v>
      </c>
      <c r="I52" s="8" t="s">
        <v>89</v>
      </c>
      <c r="J52" s="8" t="s">
        <v>91</v>
      </c>
      <c r="K52" s="8" t="s">
        <v>89</v>
      </c>
      <c r="L52" s="8" t="s">
        <v>91</v>
      </c>
      <c r="M52" s="8" t="s">
        <v>89</v>
      </c>
      <c r="N52" s="8" t="s">
        <v>91</v>
      </c>
      <c r="O52" s="8" t="s">
        <v>89</v>
      </c>
      <c r="P52" s="8" t="s">
        <v>91</v>
      </c>
      <c r="Q52" s="8" t="s">
        <v>89</v>
      </c>
      <c r="R52" s="8" t="s">
        <v>91</v>
      </c>
      <c r="S52" s="8" t="s">
        <v>89</v>
      </c>
      <c r="T52" s="8" t="s">
        <v>91</v>
      </c>
      <c r="U52" s="8" t="s">
        <v>89</v>
      </c>
      <c r="V52" s="8" t="s">
        <v>91</v>
      </c>
      <c r="W52" s="8" t="s">
        <v>89</v>
      </c>
      <c r="X52" s="8" t="s">
        <v>91</v>
      </c>
      <c r="Y52" s="8" t="s">
        <v>89</v>
      </c>
    </row>
    <row r="53" spans="1:25" x14ac:dyDescent="0.25">
      <c r="A53" s="5" t="s">
        <v>71</v>
      </c>
      <c r="B53" s="7" t="s">
        <v>91</v>
      </c>
      <c r="C53" s="7" t="s">
        <v>89</v>
      </c>
      <c r="D53" s="7" t="s">
        <v>91</v>
      </c>
      <c r="E53" s="7" t="s">
        <v>89</v>
      </c>
      <c r="F53" s="7" t="s">
        <v>91</v>
      </c>
      <c r="G53" s="7" t="s">
        <v>89</v>
      </c>
      <c r="H53" s="7" t="s">
        <v>91</v>
      </c>
      <c r="I53" s="7" t="s">
        <v>89</v>
      </c>
      <c r="J53" s="7" t="s">
        <v>91</v>
      </c>
      <c r="K53" s="7" t="s">
        <v>89</v>
      </c>
      <c r="L53" s="7" t="s">
        <v>91</v>
      </c>
      <c r="M53" s="7" t="s">
        <v>89</v>
      </c>
      <c r="N53" s="7" t="s">
        <v>91</v>
      </c>
      <c r="O53" s="7" t="s">
        <v>89</v>
      </c>
      <c r="P53" s="7" t="s">
        <v>91</v>
      </c>
      <c r="Q53" s="7" t="s">
        <v>89</v>
      </c>
      <c r="R53" s="7" t="s">
        <v>91</v>
      </c>
      <c r="S53" s="7" t="s">
        <v>89</v>
      </c>
      <c r="T53" s="7" t="s">
        <v>91</v>
      </c>
      <c r="U53" s="7" t="s">
        <v>89</v>
      </c>
      <c r="V53" s="7" t="s">
        <v>91</v>
      </c>
      <c r="W53" s="7" t="s">
        <v>89</v>
      </c>
      <c r="X53" s="7" t="s">
        <v>91</v>
      </c>
      <c r="Y53" s="7" t="s">
        <v>89</v>
      </c>
    </row>
    <row r="55" spans="1:25" x14ac:dyDescent="0.25">
      <c r="A55" s="1" t="s">
        <v>92</v>
      </c>
    </row>
    <row r="56" spans="1:25" x14ac:dyDescent="0.25">
      <c r="A56" s="1" t="s">
        <v>91</v>
      </c>
      <c r="B56" s="2" t="s">
        <v>93</v>
      </c>
    </row>
  </sheetData>
  <mergeCells count="12">
    <mergeCell ref="B11:C11"/>
    <mergeCell ref="D11:E11"/>
    <mergeCell ref="F11:G11"/>
    <mergeCell ref="H11:I11"/>
    <mergeCell ref="J11:K11"/>
    <mergeCell ref="V11:W11"/>
    <mergeCell ref="X11:Y11"/>
    <mergeCell ref="L11:M11"/>
    <mergeCell ref="N11:O11"/>
    <mergeCell ref="P11:Q11"/>
    <mergeCell ref="R11:S11"/>
    <mergeCell ref="T11:U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BF559-01BE-4B40-A3A0-6C55FB05677F}">
  <dimension ref="A1:N6"/>
  <sheetViews>
    <sheetView workbookViewId="0"/>
  </sheetViews>
  <sheetFormatPr defaultRowHeight="15" x14ac:dyDescent="0.25"/>
  <cols>
    <col min="1" max="1" width="42.42578125" customWidth="1"/>
    <col min="2" max="13" width="13.28515625" bestFit="1" customWidth="1"/>
  </cols>
  <sheetData>
    <row r="1" spans="1:14" x14ac:dyDescent="0.25">
      <c r="A1" t="s">
        <v>94</v>
      </c>
      <c r="B1" t="s">
        <v>73</v>
      </c>
      <c r="C1" t="s">
        <v>74</v>
      </c>
      <c r="D1" t="s">
        <v>75</v>
      </c>
      <c r="E1" t="s">
        <v>76</v>
      </c>
      <c r="F1" t="s">
        <v>77</v>
      </c>
      <c r="G1" t="s">
        <v>78</v>
      </c>
      <c r="H1" t="s">
        <v>79</v>
      </c>
      <c r="I1" t="s">
        <v>80</v>
      </c>
      <c r="J1" t="s">
        <v>81</v>
      </c>
      <c r="K1" t="s">
        <v>82</v>
      </c>
      <c r="L1" t="s">
        <v>83</v>
      </c>
      <c r="M1" t="s">
        <v>84</v>
      </c>
      <c r="N1" t="s">
        <v>89</v>
      </c>
    </row>
    <row r="2" spans="1:14" x14ac:dyDescent="0.25">
      <c r="A2" t="s">
        <v>36</v>
      </c>
      <c r="B2" s="22">
        <v>4231473.9000000004</v>
      </c>
      <c r="C2" s="22">
        <v>4336163</v>
      </c>
      <c r="D2" s="22">
        <v>4325665</v>
      </c>
      <c r="E2" s="22">
        <v>4467022</v>
      </c>
      <c r="F2" s="22">
        <v>4773359</v>
      </c>
      <c r="G2" s="22">
        <v>4842716</v>
      </c>
      <c r="H2" s="22">
        <v>4684570.8</v>
      </c>
      <c r="I2" s="22">
        <v>4497805.0999999996</v>
      </c>
      <c r="J2" s="22">
        <v>5289724</v>
      </c>
      <c r="K2" s="22">
        <v>4938859.0999999996</v>
      </c>
      <c r="L2" s="22">
        <v>4592645.5999999996</v>
      </c>
      <c r="M2" s="22">
        <v>4687640.8</v>
      </c>
      <c r="N2" t="s">
        <v>89</v>
      </c>
    </row>
    <row r="3" spans="1:14" x14ac:dyDescent="0.25">
      <c r="A3" t="s">
        <v>41</v>
      </c>
      <c r="B3" s="22">
        <v>1741020.6</v>
      </c>
      <c r="C3" s="22">
        <v>2361510.1</v>
      </c>
      <c r="D3" s="22">
        <v>2380931.2999999998</v>
      </c>
      <c r="E3" s="22">
        <v>2401593</v>
      </c>
      <c r="F3" s="22">
        <v>2450326.1</v>
      </c>
      <c r="G3" s="22">
        <v>2407878.2000000002</v>
      </c>
      <c r="H3" s="22">
        <v>2371614.1</v>
      </c>
      <c r="I3" s="22">
        <v>1938349</v>
      </c>
      <c r="J3" s="22">
        <v>2278630.1</v>
      </c>
      <c r="K3" s="22">
        <v>2139178.2999999998</v>
      </c>
      <c r="L3" s="22">
        <v>2123148.6</v>
      </c>
      <c r="M3" s="22">
        <v>2188481.6</v>
      </c>
      <c r="N3" t="s">
        <v>89</v>
      </c>
    </row>
    <row r="4" spans="1:14" x14ac:dyDescent="0.25">
      <c r="A4" t="s">
        <v>43</v>
      </c>
      <c r="B4" s="22">
        <v>826981</v>
      </c>
      <c r="C4" s="22">
        <v>876495</v>
      </c>
      <c r="D4" s="22">
        <v>916755</v>
      </c>
      <c r="E4" s="22">
        <v>991688</v>
      </c>
      <c r="F4" s="22">
        <v>1077874</v>
      </c>
      <c r="G4" s="22">
        <v>1066221</v>
      </c>
      <c r="H4" s="22">
        <v>1021941</v>
      </c>
      <c r="I4" s="22">
        <v>776205</v>
      </c>
      <c r="J4" s="22">
        <v>1016347</v>
      </c>
      <c r="K4" s="22">
        <v>1033956</v>
      </c>
      <c r="L4" s="22">
        <v>1018874</v>
      </c>
      <c r="M4" s="22">
        <v>1173376</v>
      </c>
      <c r="N4" t="s">
        <v>89</v>
      </c>
    </row>
    <row r="5" spans="1:14" x14ac:dyDescent="0.25">
      <c r="A5" t="s">
        <v>51</v>
      </c>
      <c r="B5" s="22">
        <v>196459</v>
      </c>
      <c r="C5" s="22">
        <v>217785</v>
      </c>
      <c r="D5" s="22">
        <v>216621</v>
      </c>
      <c r="E5" s="22">
        <v>223421.2</v>
      </c>
      <c r="F5" s="22">
        <v>227642.8</v>
      </c>
      <c r="G5" s="22">
        <v>237700.6</v>
      </c>
      <c r="H5" s="22">
        <v>228223.4</v>
      </c>
      <c r="I5" s="22">
        <v>165013.20000000001</v>
      </c>
      <c r="J5" s="22">
        <v>194820.2</v>
      </c>
      <c r="K5" s="22">
        <v>188182.2</v>
      </c>
      <c r="L5" s="22">
        <v>190293.5</v>
      </c>
      <c r="M5" s="22">
        <v>227789.7</v>
      </c>
      <c r="N5" t="s">
        <v>89</v>
      </c>
    </row>
    <row r="6" spans="1:14" x14ac:dyDescent="0.25">
      <c r="A6" t="s">
        <v>52</v>
      </c>
      <c r="B6" s="22">
        <v>77559.899999999994</v>
      </c>
      <c r="C6" s="22">
        <v>84386.2</v>
      </c>
      <c r="D6" s="22">
        <v>92690</v>
      </c>
      <c r="E6" s="22">
        <v>107880.3</v>
      </c>
      <c r="F6" s="22">
        <v>121303.2</v>
      </c>
      <c r="G6" s="22">
        <v>134673.1</v>
      </c>
      <c r="H6" s="22">
        <v>143109.5</v>
      </c>
      <c r="I6" s="22">
        <v>111278.6</v>
      </c>
      <c r="J6" s="22">
        <v>143385</v>
      </c>
      <c r="K6" s="22">
        <v>201957.3</v>
      </c>
      <c r="L6" s="22">
        <v>208831.1</v>
      </c>
      <c r="M6" s="22">
        <v>182806.5</v>
      </c>
      <c r="N6" t="s">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O20"/>
  <sheetViews>
    <sheetView showGridLines="0" workbookViewId="0"/>
  </sheetViews>
  <sheetFormatPr defaultRowHeight="15" x14ac:dyDescent="0.25"/>
  <cols>
    <col min="1" max="1" width="19.85546875" customWidth="1"/>
    <col min="2" max="2" width="8.85546875" customWidth="1"/>
    <col min="3" max="3" width="14.42578125" customWidth="1"/>
    <col min="4" max="4" width="14.7109375" customWidth="1"/>
    <col min="5" max="5" width="31.28515625" customWidth="1"/>
    <col min="6" max="6" width="15.85546875" customWidth="1"/>
    <col min="7" max="7" width="18" customWidth="1"/>
  </cols>
  <sheetData>
    <row r="6" spans="1:15" x14ac:dyDescent="0.25">
      <c r="A6" s="9" t="s">
        <v>0</v>
      </c>
    </row>
    <row r="7" spans="1:15" x14ac:dyDescent="0.25">
      <c r="A7" s="12" t="s">
        <v>1</v>
      </c>
      <c r="B7" s="12" t="s">
        <v>2</v>
      </c>
    </row>
    <row r="8" spans="1:15" ht="42.75" customHeight="1" x14ac:dyDescent="0.25">
      <c r="A8" s="10" t="s">
        <v>3</v>
      </c>
      <c r="B8" s="23" t="s">
        <v>4</v>
      </c>
      <c r="C8" s="24"/>
      <c r="D8" s="24"/>
      <c r="E8" s="24"/>
      <c r="F8" s="24"/>
      <c r="G8" s="24"/>
      <c r="H8" s="24"/>
      <c r="I8" s="24"/>
      <c r="J8" s="24"/>
      <c r="K8" s="24"/>
      <c r="L8" s="24"/>
      <c r="M8" s="24"/>
      <c r="N8" s="24"/>
      <c r="O8" s="24"/>
    </row>
    <row r="10" spans="1:15" x14ac:dyDescent="0.25">
      <c r="A10" s="2" t="s">
        <v>5</v>
      </c>
      <c r="D10" s="2" t="s">
        <v>6</v>
      </c>
    </row>
    <row r="11" spans="1:15" x14ac:dyDescent="0.25">
      <c r="A11" s="2" t="s">
        <v>7</v>
      </c>
      <c r="D11" s="2" t="s">
        <v>8</v>
      </c>
    </row>
    <row r="13" spans="1:15" x14ac:dyDescent="0.25">
      <c r="B13" s="1" t="s">
        <v>9</v>
      </c>
    </row>
    <row r="14" spans="1:15" x14ac:dyDescent="0.25">
      <c r="C14" s="2" t="s">
        <v>10</v>
      </c>
    </row>
    <row r="16" spans="1:15" x14ac:dyDescent="0.25">
      <c r="B16" s="1" t="s">
        <v>11</v>
      </c>
    </row>
    <row r="17" spans="2:7" x14ac:dyDescent="0.25">
      <c r="C17" s="2" t="s">
        <v>12</v>
      </c>
    </row>
    <row r="18" spans="2:7" x14ac:dyDescent="0.25">
      <c r="C18" s="2" t="s">
        <v>13</v>
      </c>
      <c r="D18" s="13" t="s">
        <v>2</v>
      </c>
    </row>
    <row r="19" spans="2:7" x14ac:dyDescent="0.25">
      <c r="B19" s="9" t="s">
        <v>14</v>
      </c>
      <c r="C19" s="9" t="s">
        <v>15</v>
      </c>
      <c r="D19" s="9" t="s">
        <v>16</v>
      </c>
      <c r="E19" s="9" t="s">
        <v>17</v>
      </c>
      <c r="F19" s="9" t="s">
        <v>18</v>
      </c>
      <c r="G19" s="9" t="s">
        <v>19</v>
      </c>
    </row>
    <row r="20" spans="2:7" x14ac:dyDescent="0.25">
      <c r="B20" s="13" t="s">
        <v>20</v>
      </c>
      <c r="C20" s="2" t="s">
        <v>21</v>
      </c>
      <c r="D20" s="2" t="s">
        <v>22</v>
      </c>
      <c r="E20" s="2" t="s">
        <v>23</v>
      </c>
      <c r="F20" s="2" t="s">
        <v>24</v>
      </c>
      <c r="G20" s="2" t="s">
        <v>25</v>
      </c>
    </row>
  </sheetData>
  <mergeCells count="1">
    <mergeCell ref="B8:O8"/>
  </mergeCells>
  <hyperlinks>
    <hyperlink ref="A7" r:id="rId1" xr:uid="{00000000-0004-0000-0000-000000000000}"/>
    <hyperlink ref="B7" r:id="rId2" xr:uid="{00000000-0004-0000-0000-000001000000}"/>
    <hyperlink ref="D18" r:id="rId3" xr:uid="{00000000-0004-0000-0000-000002000000}"/>
    <hyperlink ref="B20" location="'Sheet 1'!A1" display="Sheet 1" xr:uid="{00000000-0004-0000-0000-000003000000}"/>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1"/>
  <sheetViews>
    <sheetView showGridLines="0" workbookViewId="0"/>
  </sheetViews>
  <sheetFormatPr defaultRowHeight="15" x14ac:dyDescent="0.25"/>
  <cols>
    <col min="2" max="5" width="79.7109375" customWidth="1"/>
  </cols>
  <sheetData>
    <row r="1" spans="1:3" x14ac:dyDescent="0.25">
      <c r="A1" s="1" t="s">
        <v>26</v>
      </c>
    </row>
    <row r="2" spans="1:3" x14ac:dyDescent="0.25">
      <c r="B2" s="16" t="s">
        <v>27</v>
      </c>
      <c r="C2" s="16" t="s">
        <v>28</v>
      </c>
    </row>
    <row r="3" spans="1:3" x14ac:dyDescent="0.25">
      <c r="B3" s="17" t="s">
        <v>29</v>
      </c>
      <c r="C3" s="17" t="s">
        <v>29</v>
      </c>
    </row>
    <row r="4" spans="1:3" x14ac:dyDescent="0.25">
      <c r="B4" s="2" t="s">
        <v>15</v>
      </c>
      <c r="C4" s="2" t="s">
        <v>21</v>
      </c>
    </row>
    <row r="5" spans="1:3" x14ac:dyDescent="0.25">
      <c r="B5" s="11" t="s">
        <v>16</v>
      </c>
      <c r="C5" s="11" t="s">
        <v>22</v>
      </c>
    </row>
    <row r="6" spans="1:3" x14ac:dyDescent="0.25">
      <c r="B6" s="2" t="s">
        <v>17</v>
      </c>
      <c r="C6" s="2" t="s">
        <v>23</v>
      </c>
    </row>
    <row r="7" spans="1:3" x14ac:dyDescent="0.25">
      <c r="B7" s="11" t="s">
        <v>18</v>
      </c>
      <c r="C7" s="11" t="s">
        <v>24</v>
      </c>
    </row>
    <row r="8" spans="1:3" x14ac:dyDescent="0.25">
      <c r="B8" s="2" t="s">
        <v>19</v>
      </c>
      <c r="C8" s="2" t="s">
        <v>25</v>
      </c>
    </row>
    <row r="9" spans="1:3" x14ac:dyDescent="0.25">
      <c r="B9" s="11" t="s">
        <v>30</v>
      </c>
      <c r="C9" s="11" t="s">
        <v>31</v>
      </c>
    </row>
    <row r="10" spans="1:3" x14ac:dyDescent="0.25">
      <c r="B10" s="2" t="s">
        <v>30</v>
      </c>
      <c r="C10" s="2" t="s">
        <v>32</v>
      </c>
    </row>
    <row r="11" spans="1:3" x14ac:dyDescent="0.25">
      <c r="B11" s="11" t="s">
        <v>30</v>
      </c>
      <c r="C11" s="11" t="s">
        <v>33</v>
      </c>
    </row>
    <row r="12" spans="1:3" x14ac:dyDescent="0.25">
      <c r="B12" s="2" t="s">
        <v>30</v>
      </c>
      <c r="C12" s="2" t="s">
        <v>34</v>
      </c>
    </row>
    <row r="13" spans="1:3" x14ac:dyDescent="0.25">
      <c r="B13" s="11" t="s">
        <v>30</v>
      </c>
      <c r="C13" s="11" t="s">
        <v>35</v>
      </c>
    </row>
    <row r="14" spans="1:3" x14ac:dyDescent="0.25">
      <c r="B14" s="2" t="s">
        <v>30</v>
      </c>
      <c r="C14" s="2" t="s">
        <v>36</v>
      </c>
    </row>
    <row r="15" spans="1:3" x14ac:dyDescent="0.25">
      <c r="B15" s="11" t="s">
        <v>30</v>
      </c>
      <c r="C15" s="11" t="s">
        <v>37</v>
      </c>
    </row>
    <row r="16" spans="1:3" x14ac:dyDescent="0.25">
      <c r="B16" s="2" t="s">
        <v>30</v>
      </c>
      <c r="C16" s="2" t="s">
        <v>38</v>
      </c>
    </row>
    <row r="17" spans="2:3" x14ac:dyDescent="0.25">
      <c r="B17" s="11" t="s">
        <v>30</v>
      </c>
      <c r="C17" s="11" t="s">
        <v>39</v>
      </c>
    </row>
    <row r="18" spans="2:3" x14ac:dyDescent="0.25">
      <c r="B18" s="2" t="s">
        <v>30</v>
      </c>
      <c r="C18" s="2" t="s">
        <v>40</v>
      </c>
    </row>
    <row r="19" spans="2:3" x14ac:dyDescent="0.25">
      <c r="B19" s="11" t="s">
        <v>30</v>
      </c>
      <c r="C19" s="11" t="s">
        <v>41</v>
      </c>
    </row>
    <row r="20" spans="2:3" x14ac:dyDescent="0.25">
      <c r="B20" s="2" t="s">
        <v>30</v>
      </c>
      <c r="C20" s="2" t="s">
        <v>42</v>
      </c>
    </row>
    <row r="21" spans="2:3" x14ac:dyDescent="0.25">
      <c r="B21" s="11" t="s">
        <v>30</v>
      </c>
      <c r="C21" s="11" t="s">
        <v>43</v>
      </c>
    </row>
    <row r="22" spans="2:3" x14ac:dyDescent="0.25">
      <c r="B22" s="2" t="s">
        <v>30</v>
      </c>
      <c r="C22" s="2" t="s">
        <v>44</v>
      </c>
    </row>
    <row r="23" spans="2:3" x14ac:dyDescent="0.25">
      <c r="B23" s="11" t="s">
        <v>30</v>
      </c>
      <c r="C23" s="11" t="s">
        <v>45</v>
      </c>
    </row>
    <row r="24" spans="2:3" x14ac:dyDescent="0.25">
      <c r="B24" s="2" t="s">
        <v>30</v>
      </c>
      <c r="C24" s="2" t="s">
        <v>46</v>
      </c>
    </row>
    <row r="25" spans="2:3" x14ac:dyDescent="0.25">
      <c r="B25" s="11" t="s">
        <v>30</v>
      </c>
      <c r="C25" s="11" t="s">
        <v>47</v>
      </c>
    </row>
    <row r="26" spans="2:3" x14ac:dyDescent="0.25">
      <c r="B26" s="2" t="s">
        <v>30</v>
      </c>
      <c r="C26" s="2" t="s">
        <v>48</v>
      </c>
    </row>
    <row r="27" spans="2:3" x14ac:dyDescent="0.25">
      <c r="B27" s="11" t="s">
        <v>30</v>
      </c>
      <c r="C27" s="11" t="s">
        <v>49</v>
      </c>
    </row>
    <row r="28" spans="2:3" x14ac:dyDescent="0.25">
      <c r="B28" s="2" t="s">
        <v>30</v>
      </c>
      <c r="C28" s="2" t="s">
        <v>50</v>
      </c>
    </row>
    <row r="29" spans="2:3" x14ac:dyDescent="0.25">
      <c r="B29" s="11" t="s">
        <v>30</v>
      </c>
      <c r="C29" s="11" t="s">
        <v>51</v>
      </c>
    </row>
    <row r="30" spans="2:3" x14ac:dyDescent="0.25">
      <c r="B30" s="2" t="s">
        <v>30</v>
      </c>
      <c r="C30" s="2" t="s">
        <v>52</v>
      </c>
    </row>
    <row r="31" spans="2:3" x14ac:dyDescent="0.25">
      <c r="B31" s="11" t="s">
        <v>30</v>
      </c>
      <c r="C31" s="11" t="s">
        <v>53</v>
      </c>
    </row>
    <row r="32" spans="2:3" x14ac:dyDescent="0.25">
      <c r="B32" s="2" t="s">
        <v>30</v>
      </c>
      <c r="C32" s="2" t="s">
        <v>54</v>
      </c>
    </row>
    <row r="33" spans="2:3" x14ac:dyDescent="0.25">
      <c r="B33" s="11" t="s">
        <v>30</v>
      </c>
      <c r="C33" s="11" t="s">
        <v>55</v>
      </c>
    </row>
    <row r="34" spans="2:3" x14ac:dyDescent="0.25">
      <c r="B34" s="2" t="s">
        <v>30</v>
      </c>
      <c r="C34" s="2" t="s">
        <v>56</v>
      </c>
    </row>
    <row r="35" spans="2:3" x14ac:dyDescent="0.25">
      <c r="B35" s="11" t="s">
        <v>30</v>
      </c>
      <c r="C35" s="11" t="s">
        <v>57</v>
      </c>
    </row>
    <row r="36" spans="2:3" x14ac:dyDescent="0.25">
      <c r="B36" s="2" t="s">
        <v>30</v>
      </c>
      <c r="C36" s="2" t="s">
        <v>58</v>
      </c>
    </row>
    <row r="37" spans="2:3" x14ac:dyDescent="0.25">
      <c r="B37" s="11" t="s">
        <v>30</v>
      </c>
      <c r="C37" s="11" t="s">
        <v>59</v>
      </c>
    </row>
    <row r="38" spans="2:3" x14ac:dyDescent="0.25">
      <c r="B38" s="2" t="s">
        <v>30</v>
      </c>
      <c r="C38" s="2" t="s">
        <v>60</v>
      </c>
    </row>
    <row r="39" spans="2:3" x14ac:dyDescent="0.25">
      <c r="B39" s="11" t="s">
        <v>30</v>
      </c>
      <c r="C39" s="11" t="s">
        <v>61</v>
      </c>
    </row>
    <row r="40" spans="2:3" x14ac:dyDescent="0.25">
      <c r="B40" s="2" t="s">
        <v>30</v>
      </c>
      <c r="C40" s="2" t="s">
        <v>62</v>
      </c>
    </row>
    <row r="41" spans="2:3" x14ac:dyDescent="0.25">
      <c r="B41" s="11" t="s">
        <v>30</v>
      </c>
      <c r="C41" s="11" t="s">
        <v>63</v>
      </c>
    </row>
    <row r="42" spans="2:3" x14ac:dyDescent="0.25">
      <c r="B42" s="2" t="s">
        <v>30</v>
      </c>
      <c r="C42" s="2" t="s">
        <v>64</v>
      </c>
    </row>
    <row r="43" spans="2:3" x14ac:dyDescent="0.25">
      <c r="B43" s="11" t="s">
        <v>30</v>
      </c>
      <c r="C43" s="11" t="s">
        <v>65</v>
      </c>
    </row>
    <row r="44" spans="2:3" x14ac:dyDescent="0.25">
      <c r="B44" s="2" t="s">
        <v>30</v>
      </c>
      <c r="C44" s="2" t="s">
        <v>66</v>
      </c>
    </row>
    <row r="45" spans="2:3" x14ac:dyDescent="0.25">
      <c r="B45" s="11" t="s">
        <v>30</v>
      </c>
      <c r="C45" s="11" t="s">
        <v>67</v>
      </c>
    </row>
    <row r="46" spans="2:3" x14ac:dyDescent="0.25">
      <c r="B46" s="2" t="s">
        <v>30</v>
      </c>
      <c r="C46" s="2" t="s">
        <v>68</v>
      </c>
    </row>
    <row r="47" spans="2:3" x14ac:dyDescent="0.25">
      <c r="B47" s="11" t="s">
        <v>30</v>
      </c>
      <c r="C47" s="11" t="s">
        <v>69</v>
      </c>
    </row>
    <row r="48" spans="2:3" x14ac:dyDescent="0.25">
      <c r="B48" s="2" t="s">
        <v>30</v>
      </c>
      <c r="C48" s="2" t="s">
        <v>70</v>
      </c>
    </row>
    <row r="49" spans="2:3" x14ac:dyDescent="0.25">
      <c r="B49" s="11" t="s">
        <v>30</v>
      </c>
      <c r="C49" s="11" t="s">
        <v>71</v>
      </c>
    </row>
    <row r="50" spans="2:3" x14ac:dyDescent="0.25">
      <c r="B50" s="2" t="s">
        <v>72</v>
      </c>
      <c r="C50" s="2" t="s">
        <v>73</v>
      </c>
    </row>
    <row r="51" spans="2:3" x14ac:dyDescent="0.25">
      <c r="B51" s="11" t="s">
        <v>72</v>
      </c>
      <c r="C51" s="11" t="s">
        <v>74</v>
      </c>
    </row>
    <row r="52" spans="2:3" x14ac:dyDescent="0.25">
      <c r="B52" s="2" t="s">
        <v>72</v>
      </c>
      <c r="C52" s="2" t="s">
        <v>75</v>
      </c>
    </row>
    <row r="53" spans="2:3" x14ac:dyDescent="0.25">
      <c r="B53" s="11" t="s">
        <v>72</v>
      </c>
      <c r="C53" s="11" t="s">
        <v>76</v>
      </c>
    </row>
    <row r="54" spans="2:3" x14ac:dyDescent="0.25">
      <c r="B54" s="2" t="s">
        <v>72</v>
      </c>
      <c r="C54" s="2" t="s">
        <v>77</v>
      </c>
    </row>
    <row r="55" spans="2:3" x14ac:dyDescent="0.25">
      <c r="B55" s="11" t="s">
        <v>72</v>
      </c>
      <c r="C55" s="11" t="s">
        <v>78</v>
      </c>
    </row>
    <row r="56" spans="2:3" x14ac:dyDescent="0.25">
      <c r="B56" s="2" t="s">
        <v>72</v>
      </c>
      <c r="C56" s="2" t="s">
        <v>79</v>
      </c>
    </row>
    <row r="57" spans="2:3" x14ac:dyDescent="0.25">
      <c r="B57" s="11" t="s">
        <v>72</v>
      </c>
      <c r="C57" s="11" t="s">
        <v>80</v>
      </c>
    </row>
    <row r="58" spans="2:3" x14ac:dyDescent="0.25">
      <c r="B58" s="2" t="s">
        <v>72</v>
      </c>
      <c r="C58" s="2" t="s">
        <v>81</v>
      </c>
    </row>
    <row r="59" spans="2:3" x14ac:dyDescent="0.25">
      <c r="B59" s="11" t="s">
        <v>72</v>
      </c>
      <c r="C59" s="11" t="s">
        <v>82</v>
      </c>
    </row>
    <row r="60" spans="2:3" x14ac:dyDescent="0.25">
      <c r="B60" s="2" t="s">
        <v>72</v>
      </c>
      <c r="C60" s="2" t="s">
        <v>83</v>
      </c>
    </row>
    <row r="61" spans="2:3" x14ac:dyDescent="0.25">
      <c r="B61" s="11" t="s">
        <v>72</v>
      </c>
      <c r="C61" s="11"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Air Transport in EU 20-24</vt:lpstr>
      <vt:lpstr>Sheet 1</vt:lpstr>
      <vt:lpstr>Raw Data</vt:lpstr>
      <vt:lpstr>Summary Eurostat</vt:lpstr>
      <vt:lpstr>Structure Eurostat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Kamecka, Ola</cp:lastModifiedBy>
  <dcterms:created xsi:type="dcterms:W3CDTF">2025-07-07T12:42:16Z</dcterms:created>
  <dcterms:modified xsi:type="dcterms:W3CDTF">2025-07-08T06:06:05Z</dcterms:modified>
</cp:coreProperties>
</file>