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VETA_INFO\Desktop\"/>
    </mc:Choice>
  </mc:AlternateContent>
  <bookViews>
    <workbookView xWindow="0" yWindow="0" windowWidth="25200" windowHeight="1188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5" i="1" l="1"/>
  <c r="G45" i="1"/>
  <c r="P49" i="1"/>
  <c r="O49" i="1"/>
  <c r="N49" i="1"/>
  <c r="P48" i="1"/>
  <c r="O48" i="1"/>
  <c r="N48" i="1"/>
  <c r="P47" i="1"/>
  <c r="O47" i="1"/>
  <c r="N47" i="1"/>
  <c r="P46" i="1"/>
  <c r="O46" i="1"/>
  <c r="N46" i="1"/>
  <c r="M49" i="1"/>
  <c r="M48" i="1"/>
  <c r="M47" i="1"/>
  <c r="M46" i="1"/>
  <c r="P45" i="1"/>
  <c r="P44" i="1"/>
  <c r="O45" i="1"/>
  <c r="O44" i="1"/>
  <c r="N45" i="1"/>
  <c r="N44" i="1"/>
  <c r="M44" i="1"/>
  <c r="M45" i="1"/>
  <c r="H40" i="1"/>
  <c r="F40" i="1"/>
  <c r="H42" i="1" s="1"/>
  <c r="N40" i="1" s="1"/>
  <c r="H38" i="1"/>
  <c r="F38" i="1"/>
  <c r="F42" i="1" s="1"/>
  <c r="M40" i="1" s="1"/>
  <c r="H36" i="1"/>
  <c r="F36" i="1"/>
  <c r="R24" i="1"/>
  <c r="P24" i="1"/>
  <c r="R22" i="1"/>
  <c r="P22" i="1"/>
  <c r="P26" i="1" s="1"/>
  <c r="Q29" i="1" s="1"/>
  <c r="M39" i="1" s="1"/>
  <c r="R20" i="1"/>
  <c r="P20" i="1"/>
  <c r="H9" i="1"/>
  <c r="R9" i="1"/>
  <c r="P9" i="1"/>
  <c r="R11" i="1" s="1"/>
  <c r="R14" i="1" s="1"/>
  <c r="N38" i="1" s="1"/>
  <c r="R7" i="1"/>
  <c r="P7" i="1"/>
  <c r="R5" i="1"/>
  <c r="P5" i="1"/>
  <c r="H24" i="1"/>
  <c r="F24" i="1"/>
  <c r="H22" i="1"/>
  <c r="F22" i="1"/>
  <c r="F26" i="1" s="1"/>
  <c r="G29" i="1" s="1"/>
  <c r="M37" i="1" s="1"/>
  <c r="H20" i="1"/>
  <c r="F20" i="1"/>
  <c r="F9" i="1"/>
  <c r="H7" i="1"/>
  <c r="F7" i="1"/>
  <c r="F11" i="1" s="1"/>
  <c r="G14" i="1" s="1"/>
  <c r="M36" i="1" s="1"/>
  <c r="H5" i="1"/>
  <c r="F5" i="1"/>
  <c r="O37" i="1" l="1"/>
  <c r="P38" i="1"/>
  <c r="O39" i="1"/>
  <c r="O36" i="1"/>
  <c r="O40" i="1"/>
  <c r="P40" i="1"/>
  <c r="H26" i="1"/>
  <c r="P11" i="1"/>
  <c r="H11" i="1"/>
  <c r="R26" i="1"/>
  <c r="Q14" i="1" l="1"/>
  <c r="M38" i="1" s="1"/>
  <c r="O38" i="1"/>
  <c r="H14" i="1"/>
  <c r="N36" i="1" s="1"/>
  <c r="P36" i="1"/>
  <c r="H29" i="1"/>
  <c r="N37" i="1" s="1"/>
  <c r="P37" i="1"/>
  <c r="R29" i="1"/>
  <c r="N39" i="1" s="1"/>
  <c r="P39" i="1"/>
</calcChain>
</file>

<file path=xl/sharedStrings.xml><?xml version="1.0" encoding="utf-8"?>
<sst xmlns="http://schemas.openxmlformats.org/spreadsheetml/2006/main" count="123" uniqueCount="36">
  <si>
    <t>Ma place</t>
  </si>
  <si>
    <t>lat</t>
  </si>
  <si>
    <t>lon</t>
  </si>
  <si>
    <t>À coté de Jamal et Tiago</t>
  </si>
  <si>
    <t>moyenne Lat</t>
  </si>
  <si>
    <t>Moyenne lon</t>
  </si>
  <si>
    <t>Max Lat</t>
  </si>
  <si>
    <t>Max Lon</t>
  </si>
  <si>
    <t>Min Lon</t>
  </si>
  <si>
    <t>min Lat</t>
  </si>
  <si>
    <t>Sur le banc devant le cfpt</t>
  </si>
  <si>
    <t>Différence lat</t>
  </si>
  <si>
    <t>Différence lon</t>
  </si>
  <si>
    <t>Devant le truck toyota</t>
  </si>
  <si>
    <t>Position Estimée</t>
  </si>
  <si>
    <t>Lat</t>
  </si>
  <si>
    <t>Lon</t>
  </si>
  <si>
    <t>Après les containers</t>
  </si>
  <si>
    <t>Résultats</t>
  </si>
  <si>
    <t>Toyota</t>
  </si>
  <si>
    <t xml:space="preserve">lat </t>
  </si>
  <si>
    <t>Tiago&amp;Jamal</t>
  </si>
  <si>
    <t>Banc devant</t>
  </si>
  <si>
    <t>truck toyota</t>
  </si>
  <si>
    <t>Erreur lat</t>
  </si>
  <si>
    <t>Erreur lon</t>
  </si>
  <si>
    <t>Emplacement\Donné Gps</t>
  </si>
  <si>
    <t>Difference from my place</t>
  </si>
  <si>
    <t>To</t>
  </si>
  <si>
    <t>Tiago &amp; Jamal</t>
  </si>
  <si>
    <t>Banc</t>
  </si>
  <si>
    <t>Containers</t>
  </si>
  <si>
    <t>lat diff Min</t>
  </si>
  <si>
    <t>lat diff max</t>
  </si>
  <si>
    <t>lon diff Min</t>
  </si>
  <si>
    <t>Lon diff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</si>
</sst>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2" formatCode="0.000000"/>
    <numFmt numFmtId="183" formatCode="0.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/>
    <xf numFmtId="0" fontId="0" fillId="0" borderId="0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6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182" fontId="0" fillId="0" borderId="10" xfId="0" applyNumberFormat="1" applyBorder="1" applyAlignment="1">
      <alignment horizontal="center"/>
    </xf>
    <xf numFmtId="183" fontId="0" fillId="0" borderId="10" xfId="0" applyNumberFormat="1" applyBorder="1" applyAlignment="1">
      <alignment horizontal="center"/>
    </xf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vertical="center"/>
    </xf>
    <xf numFmtId="0" fontId="0" fillId="0" borderId="23" xfId="0" applyBorder="1"/>
    <xf numFmtId="0" fontId="0" fillId="0" borderId="23" xfId="0" applyBorder="1" applyAlignment="1"/>
    <xf numFmtId="0" fontId="0" fillId="0" borderId="24" xfId="0" applyBorder="1"/>
    <xf numFmtId="0" fontId="0" fillId="0" borderId="25" xfId="0" applyBorder="1"/>
    <xf numFmtId="182" fontId="0" fillId="0" borderId="21" xfId="0" applyNumberFormat="1" applyBorder="1" applyAlignment="1">
      <alignment horizontal="center"/>
    </xf>
    <xf numFmtId="0" fontId="0" fillId="0" borderId="22" xfId="0" applyBorder="1"/>
    <xf numFmtId="183" fontId="0" fillId="0" borderId="21" xfId="0" applyNumberFormat="1" applyBorder="1" applyAlignment="1">
      <alignment horizontal="center"/>
    </xf>
    <xf numFmtId="0" fontId="0" fillId="0" borderId="16" xfId="0" applyBorder="1"/>
    <xf numFmtId="0" fontId="0" fillId="0" borderId="26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26" xfId="0" applyBorder="1"/>
    <xf numFmtId="0" fontId="0" fillId="0" borderId="9" xfId="0" applyFill="1" applyBorder="1"/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182" fontId="0" fillId="0" borderId="12" xfId="0" applyNumberFormat="1" applyBorder="1"/>
    <xf numFmtId="182" fontId="0" fillId="0" borderId="13" xfId="0" applyNumberFormat="1" applyBorder="1"/>
    <xf numFmtId="0" fontId="0" fillId="0" borderId="13" xfId="0" applyBorder="1"/>
    <xf numFmtId="0" fontId="0" fillId="0" borderId="17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Fill="1" applyBorder="1"/>
    <xf numFmtId="0" fontId="0" fillId="0" borderId="33" xfId="0" applyBorder="1" applyAlignment="1">
      <alignment horizontal="center"/>
    </xf>
    <xf numFmtId="0" fontId="0" fillId="0" borderId="24" xfId="0" applyBorder="1" applyAlignment="1">
      <alignment horizontal="center"/>
    </xf>
    <xf numFmtId="183" fontId="0" fillId="0" borderId="1" xfId="0" applyNumberFormat="1" applyBorder="1"/>
    <xf numFmtId="183" fontId="0" fillId="0" borderId="2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"/>
  <sheetViews>
    <sheetView tabSelected="1" workbookViewId="0">
      <selection activeCell="I48" sqref="I48"/>
    </sheetView>
  </sheetViews>
  <sheetFormatPr baseColWidth="10" defaultRowHeight="15" x14ac:dyDescent="0.25"/>
  <cols>
    <col min="7" max="7" width="11.42578125" customWidth="1"/>
  </cols>
  <sheetData>
    <row r="1" spans="1:19" ht="15.75" thickBot="1" x14ac:dyDescent="0.3">
      <c r="A1" s="12" t="s">
        <v>0</v>
      </c>
      <c r="B1" s="13"/>
      <c r="C1" s="21"/>
      <c r="D1" s="21"/>
      <c r="E1" s="21"/>
      <c r="F1" s="21"/>
      <c r="G1" s="21"/>
      <c r="H1" s="21"/>
      <c r="I1" s="24"/>
      <c r="K1" s="12" t="s">
        <v>10</v>
      </c>
      <c r="L1" s="13"/>
      <c r="M1" s="21"/>
      <c r="N1" s="21"/>
      <c r="O1" s="21"/>
      <c r="P1" s="21"/>
      <c r="Q1" s="21"/>
      <c r="R1" s="21"/>
      <c r="S1" s="24"/>
    </row>
    <row r="2" spans="1:19" x14ac:dyDescent="0.25">
      <c r="A2" s="10">
        <v>1</v>
      </c>
      <c r="B2" s="11" t="s">
        <v>1</v>
      </c>
      <c r="C2" s="2">
        <v>46.195399999999999</v>
      </c>
      <c r="D2" s="2"/>
      <c r="E2" s="1"/>
      <c r="F2" s="1"/>
      <c r="G2" s="1"/>
      <c r="H2" s="1"/>
      <c r="I2" s="25"/>
      <c r="K2" s="10">
        <v>1</v>
      </c>
      <c r="L2" s="11" t="s">
        <v>1</v>
      </c>
      <c r="M2" s="2">
        <v>46.19576</v>
      </c>
      <c r="N2" s="2"/>
      <c r="O2" s="1"/>
      <c r="P2" s="1"/>
      <c r="Q2" s="1"/>
      <c r="R2" s="1"/>
      <c r="S2" s="25"/>
    </row>
    <row r="3" spans="1:19" ht="15.75" thickBot="1" x14ac:dyDescent="0.3">
      <c r="A3" s="7"/>
      <c r="B3" s="5" t="s">
        <v>2</v>
      </c>
      <c r="C3" s="2">
        <v>6.1111880000000003</v>
      </c>
      <c r="D3" s="2"/>
      <c r="E3" s="1"/>
      <c r="F3" s="1"/>
      <c r="G3" s="1"/>
      <c r="H3" s="1"/>
      <c r="I3" s="25"/>
      <c r="K3" s="7"/>
      <c r="L3" s="5" t="s">
        <v>2</v>
      </c>
      <c r="M3" s="2">
        <v>6.1102059999999998</v>
      </c>
      <c r="N3" s="2"/>
      <c r="O3" s="1"/>
      <c r="P3" s="1"/>
      <c r="Q3" s="1"/>
      <c r="R3" s="1"/>
      <c r="S3" s="25"/>
    </row>
    <row r="4" spans="1:19" ht="15.75" thickBot="1" x14ac:dyDescent="0.3">
      <c r="A4" s="26"/>
      <c r="B4" s="1"/>
      <c r="C4" s="1"/>
      <c r="D4" s="1"/>
      <c r="E4" s="1"/>
      <c r="F4" s="15" t="s">
        <v>4</v>
      </c>
      <c r="G4" s="16"/>
      <c r="H4" s="16" t="s">
        <v>5</v>
      </c>
      <c r="I4" s="17"/>
      <c r="K4" s="26"/>
      <c r="L4" s="1"/>
      <c r="M4" s="1"/>
      <c r="N4" s="1"/>
      <c r="O4" s="1"/>
      <c r="P4" s="15" t="s">
        <v>4</v>
      </c>
      <c r="Q4" s="16"/>
      <c r="R4" s="16" t="s">
        <v>5</v>
      </c>
      <c r="S4" s="17"/>
    </row>
    <row r="5" spans="1:19" ht="15.75" thickBot="1" x14ac:dyDescent="0.3">
      <c r="A5" s="6">
        <v>2</v>
      </c>
      <c r="B5" s="5" t="s">
        <v>1</v>
      </c>
      <c r="C5" s="2">
        <v>46.195399999999999</v>
      </c>
      <c r="D5" s="2"/>
      <c r="E5" s="1"/>
      <c r="F5" s="18">
        <f>AVERAGE(C2,C8,C5,C11)</f>
        <v>46.195547500000004</v>
      </c>
      <c r="G5" s="18"/>
      <c r="H5" s="18">
        <f>AVERAGE(C3,C6,C9,C12)</f>
        <v>6.1106940000000005</v>
      </c>
      <c r="I5" s="27"/>
      <c r="K5" s="6">
        <v>2</v>
      </c>
      <c r="L5" s="5" t="s">
        <v>1</v>
      </c>
      <c r="M5" s="2">
        <v>46.19567</v>
      </c>
      <c r="N5" s="2"/>
      <c r="O5" s="1"/>
      <c r="P5" s="18">
        <f>AVERAGE(M2,M8,M5,M11)</f>
        <v>46.1956925</v>
      </c>
      <c r="Q5" s="18"/>
      <c r="R5" s="18">
        <f>AVERAGE(M3,M6,M9,M12)</f>
        <v>6.1101999999999999</v>
      </c>
      <c r="S5" s="27"/>
    </row>
    <row r="6" spans="1:19" ht="15.75" thickBot="1" x14ac:dyDescent="0.3">
      <c r="A6" s="7"/>
      <c r="B6" s="5" t="s">
        <v>2</v>
      </c>
      <c r="C6" s="2">
        <v>6.1111880000000003</v>
      </c>
      <c r="D6" s="2"/>
      <c r="E6" s="1"/>
      <c r="F6" s="15" t="s">
        <v>9</v>
      </c>
      <c r="G6" s="16"/>
      <c r="H6" s="16" t="s">
        <v>6</v>
      </c>
      <c r="I6" s="17"/>
      <c r="K6" s="7"/>
      <c r="L6" s="5" t="s">
        <v>2</v>
      </c>
      <c r="M6" s="2">
        <v>6.1101979999999996</v>
      </c>
      <c r="N6" s="2"/>
      <c r="O6" s="1"/>
      <c r="P6" s="15" t="s">
        <v>9</v>
      </c>
      <c r="Q6" s="16"/>
      <c r="R6" s="16" t="s">
        <v>6</v>
      </c>
      <c r="S6" s="17"/>
    </row>
    <row r="7" spans="1:19" ht="15.75" thickBot="1" x14ac:dyDescent="0.3">
      <c r="A7" s="26"/>
      <c r="B7" s="1"/>
      <c r="C7" s="1"/>
      <c r="D7" s="1"/>
      <c r="E7" s="1"/>
      <c r="F7" s="18">
        <f>MIN(C2,C5,C8,C11)</f>
        <v>46.195399999999999</v>
      </c>
      <c r="G7" s="18"/>
      <c r="H7" s="18">
        <f>MAX(C2,C5,C8,C11)</f>
        <v>46.195779999999999</v>
      </c>
      <c r="I7" s="27"/>
      <c r="K7" s="26"/>
      <c r="L7" s="1"/>
      <c r="M7" s="1"/>
      <c r="N7" s="1"/>
      <c r="O7" s="1"/>
      <c r="P7" s="18">
        <f>MIN(M2,M5,M8,M11)</f>
        <v>46.19567</v>
      </c>
      <c r="Q7" s="18"/>
      <c r="R7" s="18">
        <f>MAX(M2,M5,M8,M11)</f>
        <v>46.19576</v>
      </c>
      <c r="S7" s="27"/>
    </row>
    <row r="8" spans="1:19" ht="15.75" thickBot="1" x14ac:dyDescent="0.3">
      <c r="A8" s="6">
        <v>3</v>
      </c>
      <c r="B8" s="5" t="s">
        <v>1</v>
      </c>
      <c r="C8" s="2">
        <v>46.195779999999999</v>
      </c>
      <c r="D8" s="2"/>
      <c r="E8" s="1"/>
      <c r="F8" s="15" t="s">
        <v>8</v>
      </c>
      <c r="G8" s="16"/>
      <c r="H8" s="16" t="s">
        <v>7</v>
      </c>
      <c r="I8" s="17"/>
      <c r="K8" s="6">
        <v>3</v>
      </c>
      <c r="L8" s="5" t="s">
        <v>1</v>
      </c>
      <c r="M8" s="2">
        <v>46.19567</v>
      </c>
      <c r="N8" s="2"/>
      <c r="O8" s="1"/>
      <c r="P8" s="15" t="s">
        <v>8</v>
      </c>
      <c r="Q8" s="16"/>
      <c r="R8" s="16" t="s">
        <v>7</v>
      </c>
      <c r="S8" s="17"/>
    </row>
    <row r="9" spans="1:19" ht="15.75" thickBot="1" x14ac:dyDescent="0.3">
      <c r="A9" s="7"/>
      <c r="B9" s="5" t="s">
        <v>2</v>
      </c>
      <c r="C9" s="2">
        <v>6.1101809999999999</v>
      </c>
      <c r="D9" s="2"/>
      <c r="E9" s="1"/>
      <c r="F9" s="18">
        <f>MIN(C3,C6,C9,C12)</f>
        <v>6.1101809999999999</v>
      </c>
      <c r="G9" s="18"/>
      <c r="H9" s="18">
        <f>MAX(C3,C6,C9,C12)</f>
        <v>6.1111880000000003</v>
      </c>
      <c r="I9" s="27"/>
      <c r="K9" s="7"/>
      <c r="L9" s="5" t="s">
        <v>2</v>
      </c>
      <c r="M9" s="2">
        <v>6.1101979999999996</v>
      </c>
      <c r="N9" s="2"/>
      <c r="O9" s="1"/>
      <c r="P9" s="14">
        <f>MIN(M3,M6,M9,M12)</f>
        <v>6.1101979999999996</v>
      </c>
      <c r="Q9" s="14"/>
      <c r="R9" s="14">
        <f>MAX(M3,M6,M9,M12)</f>
        <v>6.1102059999999998</v>
      </c>
      <c r="S9" s="28"/>
    </row>
    <row r="10" spans="1:19" ht="15.75" thickBot="1" x14ac:dyDescent="0.3">
      <c r="A10" s="26"/>
      <c r="B10" s="1"/>
      <c r="C10" s="1"/>
      <c r="D10" s="1"/>
      <c r="E10" s="1"/>
      <c r="F10" s="15" t="s">
        <v>11</v>
      </c>
      <c r="G10" s="16"/>
      <c r="H10" s="16" t="s">
        <v>12</v>
      </c>
      <c r="I10" s="17"/>
      <c r="K10" s="26"/>
      <c r="L10" s="1"/>
      <c r="M10" s="1"/>
      <c r="N10" s="1"/>
      <c r="O10" s="1"/>
      <c r="P10" s="15" t="s">
        <v>11</v>
      </c>
      <c r="Q10" s="16"/>
      <c r="R10" s="16" t="s">
        <v>12</v>
      </c>
      <c r="S10" s="17"/>
    </row>
    <row r="11" spans="1:19" ht="15.75" thickBot="1" x14ac:dyDescent="0.3">
      <c r="A11" s="6">
        <v>4</v>
      </c>
      <c r="B11" s="5" t="s">
        <v>1</v>
      </c>
      <c r="C11" s="2">
        <v>46.195610000000002</v>
      </c>
      <c r="D11" s="2"/>
      <c r="E11" s="1"/>
      <c r="F11" s="14">
        <f>SUM(H7,-F7)</f>
        <v>3.7999999999982492E-4</v>
      </c>
      <c r="G11" s="18"/>
      <c r="H11" s="18">
        <f>SUM(H9,-F9)</f>
        <v>1.0070000000004242E-3</v>
      </c>
      <c r="I11" s="28"/>
      <c r="K11" s="6">
        <v>4</v>
      </c>
      <c r="L11" s="5" t="s">
        <v>1</v>
      </c>
      <c r="M11" s="2">
        <v>46.19567</v>
      </c>
      <c r="N11" s="2"/>
      <c r="O11" s="1"/>
      <c r="P11" s="19">
        <f>SUM(R7,-P7)</f>
        <v>9.0000000000145519E-5</v>
      </c>
      <c r="Q11" s="19"/>
      <c r="R11" s="19">
        <f>SUM(R9,-P9)</f>
        <v>8.0000000002300453E-6</v>
      </c>
      <c r="S11" s="34"/>
    </row>
    <row r="12" spans="1:19" ht="15.75" thickBot="1" x14ac:dyDescent="0.3">
      <c r="A12" s="7"/>
      <c r="B12" s="5" t="s">
        <v>2</v>
      </c>
      <c r="C12" s="2">
        <v>6.1102189999999998</v>
      </c>
      <c r="D12" s="2"/>
      <c r="E12" s="1"/>
      <c r="F12" s="1"/>
      <c r="G12" s="22" t="s">
        <v>14</v>
      </c>
      <c r="H12" s="23"/>
      <c r="I12" s="25"/>
      <c r="K12" s="7"/>
      <c r="L12" s="5" t="s">
        <v>2</v>
      </c>
      <c r="M12" s="2">
        <v>6.1101979999999996</v>
      </c>
      <c r="N12" s="2"/>
      <c r="O12" s="1"/>
      <c r="P12" s="1"/>
      <c r="Q12" s="22" t="s">
        <v>14</v>
      </c>
      <c r="R12" s="23"/>
      <c r="S12" s="25"/>
    </row>
    <row r="13" spans="1:19" x14ac:dyDescent="0.25">
      <c r="A13" s="26"/>
      <c r="B13" s="1"/>
      <c r="C13" s="1"/>
      <c r="D13" s="1"/>
      <c r="E13" s="1"/>
      <c r="F13" s="1"/>
      <c r="G13" s="3" t="s">
        <v>15</v>
      </c>
      <c r="H13" s="3" t="s">
        <v>16</v>
      </c>
      <c r="I13" s="25"/>
      <c r="K13" s="26"/>
      <c r="L13" s="1"/>
      <c r="M13" s="1"/>
      <c r="N13" s="1"/>
      <c r="O13" s="1"/>
      <c r="P13" s="1"/>
      <c r="Q13" s="3" t="s">
        <v>15</v>
      </c>
      <c r="R13" s="3" t="s">
        <v>16</v>
      </c>
      <c r="S13" s="25"/>
    </row>
    <row r="14" spans="1:19" ht="15.75" thickBot="1" x14ac:dyDescent="0.3">
      <c r="A14" s="29"/>
      <c r="B14" s="30"/>
      <c r="C14" s="31"/>
      <c r="D14" s="31"/>
      <c r="E14" s="30"/>
      <c r="F14" s="30"/>
      <c r="G14" s="32">
        <f>SUM(F7,F11/2)</f>
        <v>46.195589999999996</v>
      </c>
      <c r="H14" s="32">
        <f>SUM(F9,H11/2)</f>
        <v>6.1106844999999996</v>
      </c>
      <c r="I14" s="33"/>
      <c r="K14" s="35"/>
      <c r="L14" s="30"/>
      <c r="M14" s="30"/>
      <c r="N14" s="30"/>
      <c r="O14" s="30"/>
      <c r="P14" s="30"/>
      <c r="Q14" s="32">
        <f>SUM(P7,P11/2)</f>
        <v>46.195715</v>
      </c>
      <c r="R14" s="32">
        <f>SUM(P9,R11/2)</f>
        <v>6.1102019999999992</v>
      </c>
      <c r="S14" s="33"/>
    </row>
    <row r="15" spans="1:19" ht="15.75" thickBot="1" x14ac:dyDescent="0.3">
      <c r="A15" s="9"/>
      <c r="B15" s="1"/>
      <c r="C15" s="8"/>
      <c r="D15" s="8"/>
      <c r="G15" s="1"/>
      <c r="H15" s="1"/>
      <c r="Q15" s="1"/>
      <c r="R15" s="1"/>
    </row>
    <row r="16" spans="1:19" ht="15.75" thickBot="1" x14ac:dyDescent="0.3">
      <c r="A16" s="12" t="s">
        <v>3</v>
      </c>
      <c r="B16" s="13"/>
      <c r="C16" s="21"/>
      <c r="D16" s="21"/>
      <c r="E16" s="21"/>
      <c r="F16" s="21"/>
      <c r="G16" s="21"/>
      <c r="H16" s="21"/>
      <c r="I16" s="24"/>
      <c r="K16" s="12" t="s">
        <v>13</v>
      </c>
      <c r="L16" s="13"/>
      <c r="M16" s="21"/>
      <c r="N16" s="21"/>
      <c r="O16" s="21"/>
      <c r="P16" s="21"/>
      <c r="Q16" s="21"/>
      <c r="R16" s="21"/>
      <c r="S16" s="24"/>
    </row>
    <row r="17" spans="1:19" x14ac:dyDescent="0.25">
      <c r="A17" s="10">
        <v>1</v>
      </c>
      <c r="B17" s="11" t="s">
        <v>1</v>
      </c>
      <c r="C17" s="2">
        <v>46.195689999999999</v>
      </c>
      <c r="D17" s="2"/>
      <c r="E17" s="1"/>
      <c r="F17" s="1"/>
      <c r="G17" s="1"/>
      <c r="H17" s="1"/>
      <c r="I17" s="25"/>
      <c r="K17" s="10">
        <v>1</v>
      </c>
      <c r="L17" s="11" t="s">
        <v>1</v>
      </c>
      <c r="M17" s="2">
        <v>46.195709999999998</v>
      </c>
      <c r="N17" s="2"/>
      <c r="O17" s="1"/>
      <c r="P17" s="1"/>
      <c r="Q17" s="1"/>
      <c r="R17" s="1"/>
      <c r="S17" s="25"/>
    </row>
    <row r="18" spans="1:19" ht="15.75" thickBot="1" x14ac:dyDescent="0.3">
      <c r="A18" s="7"/>
      <c r="B18" s="5" t="s">
        <v>2</v>
      </c>
      <c r="C18" s="2">
        <v>6.1101429999999999</v>
      </c>
      <c r="D18" s="2"/>
      <c r="E18" s="1"/>
      <c r="F18" s="1"/>
      <c r="G18" s="1"/>
      <c r="H18" s="1"/>
      <c r="I18" s="25"/>
      <c r="K18" s="7"/>
      <c r="L18" s="5" t="s">
        <v>2</v>
      </c>
      <c r="M18" s="2">
        <v>6.1100440000000003</v>
      </c>
      <c r="N18" s="2"/>
      <c r="O18" s="1"/>
      <c r="P18" s="1"/>
      <c r="Q18" s="1"/>
      <c r="R18" s="1"/>
      <c r="S18" s="25"/>
    </row>
    <row r="19" spans="1:19" ht="15.75" thickBot="1" x14ac:dyDescent="0.3">
      <c r="A19" s="26"/>
      <c r="B19" s="1"/>
      <c r="C19" s="1"/>
      <c r="D19" s="1"/>
      <c r="E19" s="1"/>
      <c r="F19" s="15" t="s">
        <v>4</v>
      </c>
      <c r="G19" s="16"/>
      <c r="H19" s="16" t="s">
        <v>5</v>
      </c>
      <c r="I19" s="17"/>
      <c r="K19" s="26"/>
      <c r="L19" s="1"/>
      <c r="M19" s="1"/>
      <c r="N19" s="1"/>
      <c r="O19" s="1"/>
      <c r="P19" s="15" t="s">
        <v>4</v>
      </c>
      <c r="Q19" s="16"/>
      <c r="R19" s="16" t="s">
        <v>5</v>
      </c>
      <c r="S19" s="17"/>
    </row>
    <row r="20" spans="1:19" ht="15.75" thickBot="1" x14ac:dyDescent="0.3">
      <c r="A20" s="6">
        <v>2</v>
      </c>
      <c r="B20" s="5" t="s">
        <v>1</v>
      </c>
      <c r="C20" s="2">
        <v>46.195689999999999</v>
      </c>
      <c r="D20" s="2"/>
      <c r="E20" s="1"/>
      <c r="F20" s="18">
        <f>AVERAGE(C17,C23,C20,C26)</f>
        <v>46.195687499999998</v>
      </c>
      <c r="G20" s="18"/>
      <c r="H20" s="18">
        <f>AVERAGE(C18,C21,C24,C27)</f>
        <v>6.1101602500000007</v>
      </c>
      <c r="I20" s="27"/>
      <c r="K20" s="6">
        <v>2</v>
      </c>
      <c r="L20" s="5" t="s">
        <v>1</v>
      </c>
      <c r="M20" s="2">
        <v>46.195709999999998</v>
      </c>
      <c r="N20" s="2"/>
      <c r="O20" s="1"/>
      <c r="P20" s="18">
        <f>AVERAGE(M17,M23,M20,M26)</f>
        <v>46.195700000000002</v>
      </c>
      <c r="Q20" s="18"/>
      <c r="R20" s="18">
        <f>AVERAGE(M18,M21,M24,M27)</f>
        <v>6.1100500000000002</v>
      </c>
      <c r="S20" s="27"/>
    </row>
    <row r="21" spans="1:19" ht="15.75" thickBot="1" x14ac:dyDescent="0.3">
      <c r="A21" s="7"/>
      <c r="B21" s="5" t="s">
        <v>2</v>
      </c>
      <c r="C21" s="2">
        <v>6.1101939999999999</v>
      </c>
      <c r="D21" s="2"/>
      <c r="E21" s="1"/>
      <c r="F21" s="15" t="s">
        <v>9</v>
      </c>
      <c r="G21" s="16"/>
      <c r="H21" s="16" t="s">
        <v>6</v>
      </c>
      <c r="I21" s="17"/>
      <c r="K21" s="7"/>
      <c r="L21" s="5" t="s">
        <v>2</v>
      </c>
      <c r="M21" s="2">
        <v>6.1100440000000003</v>
      </c>
      <c r="N21" s="2"/>
      <c r="O21" s="1"/>
      <c r="P21" s="15" t="s">
        <v>9</v>
      </c>
      <c r="Q21" s="16"/>
      <c r="R21" s="16" t="s">
        <v>6</v>
      </c>
      <c r="S21" s="17"/>
    </row>
    <row r="22" spans="1:19" ht="15.75" thickBot="1" x14ac:dyDescent="0.3">
      <c r="A22" s="26"/>
      <c r="B22" s="1"/>
      <c r="C22" s="1"/>
      <c r="D22" s="1"/>
      <c r="E22" s="1"/>
      <c r="F22" s="18">
        <f>MIN(C17,C20,C23,C26)</f>
        <v>46.195680000000003</v>
      </c>
      <c r="G22" s="18"/>
      <c r="H22" s="18">
        <f>MAX(C17,C20,C23,C26)</f>
        <v>46.195689999999999</v>
      </c>
      <c r="I22" s="27"/>
      <c r="K22" s="26"/>
      <c r="L22" s="1"/>
      <c r="M22" s="1"/>
      <c r="N22" s="1"/>
      <c r="O22" s="1"/>
      <c r="P22" s="18">
        <f>MIN(M17,M20,M23,M26)</f>
        <v>46.195680000000003</v>
      </c>
      <c r="Q22" s="18"/>
      <c r="R22" s="18">
        <f>MAX(M17,M20,M23,M26)</f>
        <v>46.195709999999998</v>
      </c>
      <c r="S22" s="27"/>
    </row>
    <row r="23" spans="1:19" ht="15.75" thickBot="1" x14ac:dyDescent="0.3">
      <c r="A23" s="6">
        <v>3</v>
      </c>
      <c r="B23" s="5" t="s">
        <v>1</v>
      </c>
      <c r="C23" s="2">
        <v>46.195689999999999</v>
      </c>
      <c r="D23" s="2"/>
      <c r="E23" s="1"/>
      <c r="F23" s="15" t="s">
        <v>8</v>
      </c>
      <c r="G23" s="16"/>
      <c r="H23" s="16" t="s">
        <v>7</v>
      </c>
      <c r="I23" s="17"/>
      <c r="K23" s="6">
        <v>3</v>
      </c>
      <c r="L23" s="5" t="s">
        <v>1</v>
      </c>
      <c r="M23" s="2">
        <v>46.195680000000003</v>
      </c>
      <c r="N23" s="2"/>
      <c r="O23" s="1"/>
      <c r="P23" s="15" t="s">
        <v>8</v>
      </c>
      <c r="Q23" s="16"/>
      <c r="R23" s="16" t="s">
        <v>7</v>
      </c>
      <c r="S23" s="17"/>
    </row>
    <row r="24" spans="1:19" ht="15.75" thickBot="1" x14ac:dyDescent="0.3">
      <c r="A24" s="7"/>
      <c r="B24" s="5" t="s">
        <v>2</v>
      </c>
      <c r="C24" s="2">
        <v>6.1101510000000001</v>
      </c>
      <c r="D24" s="2"/>
      <c r="E24" s="1"/>
      <c r="F24" s="14">
        <f>MIN(C18,C21,C24,C27)</f>
        <v>6.1101429999999999</v>
      </c>
      <c r="G24" s="14"/>
      <c r="H24" s="14">
        <f>MAX(C18,C21,C24,C27)</f>
        <v>6.1101939999999999</v>
      </c>
      <c r="I24" s="28"/>
      <c r="K24" s="7"/>
      <c r="L24" s="5" t="s">
        <v>2</v>
      </c>
      <c r="M24" s="2">
        <v>6.1101599999999996</v>
      </c>
      <c r="N24" s="2"/>
      <c r="O24" s="1"/>
      <c r="P24" s="14">
        <f>MIN(M18,M21,M24,M27)</f>
        <v>6.1099519999999998</v>
      </c>
      <c r="Q24" s="14"/>
      <c r="R24" s="14">
        <f>MAX(M18,M21,M24,M27)</f>
        <v>6.1101599999999996</v>
      </c>
      <c r="S24" s="28"/>
    </row>
    <row r="25" spans="1:19" ht="15.75" thickBot="1" x14ac:dyDescent="0.3">
      <c r="A25" s="26"/>
      <c r="B25" s="1"/>
      <c r="C25" s="1"/>
      <c r="D25" s="1"/>
      <c r="E25" s="1"/>
      <c r="F25" s="15" t="s">
        <v>11</v>
      </c>
      <c r="G25" s="16"/>
      <c r="H25" s="16" t="s">
        <v>12</v>
      </c>
      <c r="I25" s="17"/>
      <c r="K25" s="26"/>
      <c r="L25" s="1"/>
      <c r="M25" s="1"/>
      <c r="N25" s="1"/>
      <c r="O25" s="1"/>
      <c r="P25" s="15" t="s">
        <v>11</v>
      </c>
      <c r="Q25" s="16"/>
      <c r="R25" s="16" t="s">
        <v>12</v>
      </c>
      <c r="S25" s="17"/>
    </row>
    <row r="26" spans="1:19" ht="15.75" thickBot="1" x14ac:dyDescent="0.3">
      <c r="A26" s="6">
        <v>4</v>
      </c>
      <c r="B26" s="5" t="s">
        <v>1</v>
      </c>
      <c r="C26" s="2">
        <v>46.195680000000003</v>
      </c>
      <c r="D26" s="2"/>
      <c r="E26" s="1"/>
      <c r="F26" s="19">
        <f>SUM(H22,-F22)</f>
        <v>9.9999999960687092E-6</v>
      </c>
      <c r="G26" s="19"/>
      <c r="H26" s="19">
        <f>SUM(H24,-F24)</f>
        <v>5.1000000000023249E-5</v>
      </c>
      <c r="I26" s="34"/>
      <c r="K26" s="6">
        <v>4</v>
      </c>
      <c r="L26" s="5" t="s">
        <v>1</v>
      </c>
      <c r="M26" s="2">
        <v>46.195700000000002</v>
      </c>
      <c r="N26" s="2"/>
      <c r="O26" s="1"/>
      <c r="P26" s="20">
        <f>SUM(R22,-P22)</f>
        <v>2.9999999995311555E-5</v>
      </c>
      <c r="Q26" s="20"/>
      <c r="R26" s="20">
        <f>SUM(R24,-P24)</f>
        <v>2.0799999999976393E-4</v>
      </c>
      <c r="S26" s="36"/>
    </row>
    <row r="27" spans="1:19" ht="15.75" thickBot="1" x14ac:dyDescent="0.3">
      <c r="A27" s="7"/>
      <c r="B27" s="5" t="s">
        <v>2</v>
      </c>
      <c r="C27" s="2">
        <v>6.1101530000000004</v>
      </c>
      <c r="D27" s="2"/>
      <c r="E27" s="1"/>
      <c r="F27" s="1"/>
      <c r="G27" s="22" t="s">
        <v>14</v>
      </c>
      <c r="H27" s="23"/>
      <c r="I27" s="25"/>
      <c r="K27" s="7"/>
      <c r="L27" s="5" t="s">
        <v>2</v>
      </c>
      <c r="M27" s="2">
        <v>6.1099519999999998</v>
      </c>
      <c r="N27" s="2"/>
      <c r="O27" s="1"/>
      <c r="P27" s="1"/>
      <c r="Q27" s="22" t="s">
        <v>14</v>
      </c>
      <c r="R27" s="23"/>
      <c r="S27" s="25"/>
    </row>
    <row r="28" spans="1:19" x14ac:dyDescent="0.25">
      <c r="A28" s="26"/>
      <c r="B28" s="1"/>
      <c r="C28" s="1"/>
      <c r="D28" s="1"/>
      <c r="E28" s="1"/>
      <c r="F28" s="1"/>
      <c r="G28" s="3" t="s">
        <v>15</v>
      </c>
      <c r="H28" s="3" t="s">
        <v>16</v>
      </c>
      <c r="I28" s="25"/>
      <c r="K28" s="26"/>
      <c r="L28" s="1"/>
      <c r="M28" s="1"/>
      <c r="N28" s="1"/>
      <c r="O28" s="1"/>
      <c r="P28" s="1"/>
      <c r="Q28" s="3" t="s">
        <v>15</v>
      </c>
      <c r="R28" s="3" t="s">
        <v>16</v>
      </c>
      <c r="S28" s="25"/>
    </row>
    <row r="29" spans="1:19" ht="15.75" thickBot="1" x14ac:dyDescent="0.3">
      <c r="A29" s="35"/>
      <c r="B29" s="30"/>
      <c r="C29" s="30"/>
      <c r="D29" s="30"/>
      <c r="E29" s="30"/>
      <c r="F29" s="30"/>
      <c r="G29" s="32">
        <f>SUM(F22,F26/2)</f>
        <v>46.195684999999997</v>
      </c>
      <c r="H29" s="32">
        <f>SUM(F24,H26/2)</f>
        <v>6.1101685000000003</v>
      </c>
      <c r="I29" s="33"/>
      <c r="K29" s="35"/>
      <c r="L29" s="30"/>
      <c r="M29" s="30"/>
      <c r="N29" s="30"/>
      <c r="O29" s="30"/>
      <c r="P29" s="30"/>
      <c r="Q29" s="32">
        <f>SUM(P22,P26/2)</f>
        <v>46.195695000000001</v>
      </c>
      <c r="R29" s="32">
        <f>SUM(P24,R26/2)</f>
        <v>6.1100560000000002</v>
      </c>
      <c r="S29" s="33"/>
    </row>
    <row r="31" spans="1:19" ht="15.75" thickBot="1" x14ac:dyDescent="0.3"/>
    <row r="32" spans="1:19" ht="15.75" thickBot="1" x14ac:dyDescent="0.3">
      <c r="A32" s="12" t="s">
        <v>17</v>
      </c>
      <c r="B32" s="13"/>
      <c r="C32" s="21"/>
      <c r="D32" s="21"/>
      <c r="E32" s="21"/>
      <c r="F32" s="21"/>
      <c r="G32" s="21"/>
      <c r="H32" s="21"/>
      <c r="I32" s="24"/>
      <c r="K32" s="37"/>
      <c r="L32" s="21"/>
      <c r="M32" s="21"/>
      <c r="N32" s="12" t="s">
        <v>18</v>
      </c>
      <c r="O32" s="38"/>
      <c r="P32" s="13"/>
      <c r="Q32" s="21"/>
      <c r="R32" s="21"/>
      <c r="S32" s="24"/>
    </row>
    <row r="33" spans="1:19" x14ac:dyDescent="0.25">
      <c r="A33" s="10">
        <v>1</v>
      </c>
      <c r="B33" s="11" t="s">
        <v>1</v>
      </c>
      <c r="C33" s="2">
        <v>46.195590000000003</v>
      </c>
      <c r="D33" s="2"/>
      <c r="E33" s="1"/>
      <c r="F33" s="1"/>
      <c r="G33" s="1"/>
      <c r="H33" s="1"/>
      <c r="I33" s="25"/>
      <c r="K33" s="26"/>
      <c r="L33" s="1"/>
      <c r="M33" s="1"/>
      <c r="N33" s="1"/>
      <c r="O33" s="1"/>
      <c r="P33" s="1"/>
      <c r="Q33" s="1"/>
      <c r="R33" s="1"/>
      <c r="S33" s="25"/>
    </row>
    <row r="34" spans="1:19" ht="15.75" thickBot="1" x14ac:dyDescent="0.3">
      <c r="A34" s="7"/>
      <c r="B34" s="5" t="s">
        <v>2</v>
      </c>
      <c r="C34" s="2">
        <v>6.1094629999999999</v>
      </c>
      <c r="D34" s="2"/>
      <c r="E34" s="1"/>
      <c r="F34" s="1"/>
      <c r="G34" s="1"/>
      <c r="H34" s="1"/>
      <c r="I34" s="25"/>
      <c r="K34" s="26"/>
      <c r="L34" s="1"/>
      <c r="M34" s="1"/>
      <c r="N34" s="1"/>
      <c r="O34" s="1"/>
      <c r="P34" s="1"/>
      <c r="Q34" s="1"/>
      <c r="R34" s="1"/>
      <c r="S34" s="25"/>
    </row>
    <row r="35" spans="1:19" ht="15.75" thickBot="1" x14ac:dyDescent="0.3">
      <c r="A35" s="26"/>
      <c r="B35" s="1"/>
      <c r="C35" s="1"/>
      <c r="D35" s="1"/>
      <c r="E35" s="1"/>
      <c r="F35" s="15" t="s">
        <v>4</v>
      </c>
      <c r="G35" s="16"/>
      <c r="H35" s="16" t="s">
        <v>5</v>
      </c>
      <c r="I35" s="17"/>
      <c r="K35" s="53" t="s">
        <v>26</v>
      </c>
      <c r="L35" s="52"/>
      <c r="M35" s="39" t="s">
        <v>20</v>
      </c>
      <c r="N35" s="40" t="s">
        <v>2</v>
      </c>
      <c r="O35" s="41" t="s">
        <v>24</v>
      </c>
      <c r="P35" s="42" t="s">
        <v>25</v>
      </c>
      <c r="Q35" s="1"/>
      <c r="R35" s="1"/>
      <c r="S35" s="25"/>
    </row>
    <row r="36" spans="1:19" ht="15.75" thickBot="1" x14ac:dyDescent="0.3">
      <c r="A36" s="6">
        <v>2</v>
      </c>
      <c r="B36" s="5" t="s">
        <v>1</v>
      </c>
      <c r="C36" s="2">
        <v>46.195399999999999</v>
      </c>
      <c r="D36" s="2"/>
      <c r="E36" s="1"/>
      <c r="F36" s="18">
        <f>AVERAGE(C33,C39,C36,C42)</f>
        <v>46.195394999999998</v>
      </c>
      <c r="G36" s="18"/>
      <c r="H36" s="18">
        <f>AVERAGE(C34,C37,C40,C43)</f>
        <v>6.1089762499999996</v>
      </c>
      <c r="I36" s="27"/>
      <c r="K36" s="43" t="s">
        <v>0</v>
      </c>
      <c r="L36" s="44"/>
      <c r="M36" s="39">
        <f>G14</f>
        <v>46.195589999999996</v>
      </c>
      <c r="N36" s="40">
        <f>H14</f>
        <v>6.1106844999999996</v>
      </c>
      <c r="O36" s="49">
        <f>F11/2</f>
        <v>1.8999999999991246E-4</v>
      </c>
      <c r="P36" s="50">
        <f>H11/2</f>
        <v>5.0350000000021211E-4</v>
      </c>
      <c r="Q36" s="1"/>
      <c r="R36" s="1"/>
      <c r="S36" s="25"/>
    </row>
    <row r="37" spans="1:19" ht="15.75" thickBot="1" x14ac:dyDescent="0.3">
      <c r="A37" s="7"/>
      <c r="B37" s="5" t="s">
        <v>2</v>
      </c>
      <c r="C37" s="2">
        <v>6.1088259999999996</v>
      </c>
      <c r="D37" s="2"/>
      <c r="E37" s="1"/>
      <c r="F37" s="15" t="s">
        <v>9</v>
      </c>
      <c r="G37" s="16"/>
      <c r="H37" s="16" t="s">
        <v>6</v>
      </c>
      <c r="I37" s="17"/>
      <c r="K37" s="45" t="s">
        <v>21</v>
      </c>
      <c r="L37" s="46"/>
      <c r="M37" s="39">
        <f>G29</f>
        <v>46.195684999999997</v>
      </c>
      <c r="N37" s="40">
        <f>H29</f>
        <v>6.1101685000000003</v>
      </c>
      <c r="O37" s="49">
        <f>F26/2</f>
        <v>4.9999999980343546E-6</v>
      </c>
      <c r="P37" s="50">
        <f>H26/2</f>
        <v>2.5500000000011624E-5</v>
      </c>
      <c r="Q37" s="1"/>
      <c r="R37" s="1"/>
      <c r="S37" s="25"/>
    </row>
    <row r="38" spans="1:19" ht="15.75" thickBot="1" x14ac:dyDescent="0.3">
      <c r="A38" s="26"/>
      <c r="B38" s="1"/>
      <c r="C38" s="1"/>
      <c r="D38" s="1"/>
      <c r="E38" s="1"/>
      <c r="F38" s="18">
        <f>MIN(C33,C36,C39,C42)</f>
        <v>46.195279999999997</v>
      </c>
      <c r="G38" s="18"/>
      <c r="H38" s="18">
        <f>MAX(C33,C36,C39,C42)</f>
        <v>46.195590000000003</v>
      </c>
      <c r="I38" s="27"/>
      <c r="K38" s="45" t="s">
        <v>22</v>
      </c>
      <c r="L38" s="46"/>
      <c r="M38" s="39">
        <f>Q14</f>
        <v>46.195715</v>
      </c>
      <c r="N38" s="40">
        <f>R14</f>
        <v>6.1102019999999992</v>
      </c>
      <c r="O38" s="49">
        <f>P11/2</f>
        <v>4.500000000007276E-5</v>
      </c>
      <c r="P38" s="50">
        <f>R11/2</f>
        <v>4.0000000001150227E-6</v>
      </c>
      <c r="Q38" s="1"/>
      <c r="R38" s="1"/>
      <c r="S38" s="25"/>
    </row>
    <row r="39" spans="1:19" ht="15.75" thickBot="1" x14ac:dyDescent="0.3">
      <c r="A39" s="6">
        <v>3</v>
      </c>
      <c r="B39" s="5" t="s">
        <v>1</v>
      </c>
      <c r="C39" s="2">
        <v>46.195309999999999</v>
      </c>
      <c r="D39" s="2"/>
      <c r="E39" s="1"/>
      <c r="F39" s="15" t="s">
        <v>8</v>
      </c>
      <c r="G39" s="16"/>
      <c r="H39" s="16" t="s">
        <v>7</v>
      </c>
      <c r="I39" s="17"/>
      <c r="K39" s="45" t="s">
        <v>23</v>
      </c>
      <c r="L39" s="46"/>
      <c r="M39" s="39">
        <f>Q29</f>
        <v>46.195695000000001</v>
      </c>
      <c r="N39" s="40">
        <f>R29</f>
        <v>6.1100560000000002</v>
      </c>
      <c r="O39" s="49">
        <f>P26/2</f>
        <v>1.4999999997655777E-5</v>
      </c>
      <c r="P39" s="51">
        <f>R26/2</f>
        <v>1.0399999999988196E-4</v>
      </c>
      <c r="Q39" s="1"/>
      <c r="R39" s="1"/>
      <c r="S39" s="25"/>
    </row>
    <row r="40" spans="1:19" ht="15.75" thickBot="1" x14ac:dyDescent="0.3">
      <c r="A40" s="7"/>
      <c r="B40" s="5" t="s">
        <v>2</v>
      </c>
      <c r="C40" s="2">
        <v>6.1088110000000002</v>
      </c>
      <c r="D40" s="2"/>
      <c r="E40" s="1"/>
      <c r="F40" s="14">
        <f>MIN(C34,C37,C40,C43)</f>
        <v>6.1088050000000003</v>
      </c>
      <c r="G40" s="14"/>
      <c r="H40" s="14">
        <f>MAX(C34,C37,C40,C43)</f>
        <v>6.1094629999999999</v>
      </c>
      <c r="I40" s="28"/>
      <c r="K40" s="47" t="s">
        <v>17</v>
      </c>
      <c r="L40" s="48"/>
      <c r="M40" s="39">
        <f>G45</f>
        <v>46.195435000000003</v>
      </c>
      <c r="N40" s="40">
        <f>H45</f>
        <v>6.1091340000000001</v>
      </c>
      <c r="O40" s="40">
        <f>F42/2</f>
        <v>1.5500000000301384E-4</v>
      </c>
      <c r="P40" s="51">
        <f>H42/2</f>
        <v>3.2899999999980167E-4</v>
      </c>
      <c r="Q40" s="1"/>
      <c r="R40" s="1"/>
      <c r="S40" s="25"/>
    </row>
    <row r="41" spans="1:19" ht="15.75" thickBot="1" x14ac:dyDescent="0.3">
      <c r="A41" s="26"/>
      <c r="B41" s="1"/>
      <c r="C41" s="1"/>
      <c r="D41" s="1"/>
      <c r="E41" s="1"/>
      <c r="F41" s="15" t="s">
        <v>11</v>
      </c>
      <c r="G41" s="16"/>
      <c r="H41" s="16" t="s">
        <v>12</v>
      </c>
      <c r="I41" s="17"/>
      <c r="K41" s="26"/>
      <c r="L41" s="1"/>
      <c r="M41" s="1"/>
      <c r="N41" s="1"/>
      <c r="O41" s="1"/>
      <c r="P41" s="1"/>
      <c r="Q41" s="1"/>
      <c r="R41" s="1"/>
      <c r="S41" s="25"/>
    </row>
    <row r="42" spans="1:19" ht="15.75" thickBot="1" x14ac:dyDescent="0.3">
      <c r="A42" s="6">
        <v>4</v>
      </c>
      <c r="B42" s="5" t="s">
        <v>1</v>
      </c>
      <c r="C42" s="2">
        <v>46.195279999999997</v>
      </c>
      <c r="D42" s="2"/>
      <c r="E42" s="1"/>
      <c r="F42" s="20">
        <f>SUM(H38,-F38)</f>
        <v>3.1000000000602768E-4</v>
      </c>
      <c r="G42" s="20"/>
      <c r="H42" s="20">
        <f>SUM(H40,-F40)</f>
        <v>6.5799999999960335E-4</v>
      </c>
      <c r="I42" s="36"/>
      <c r="K42" s="55" t="s">
        <v>28</v>
      </c>
      <c r="L42" s="4"/>
      <c r="M42" s="3" t="s">
        <v>29</v>
      </c>
      <c r="N42" s="3" t="s">
        <v>30</v>
      </c>
      <c r="O42" s="54" t="s">
        <v>19</v>
      </c>
      <c r="P42" s="54" t="s">
        <v>31</v>
      </c>
      <c r="Q42" s="1"/>
      <c r="R42" s="1"/>
      <c r="S42" s="25"/>
    </row>
    <row r="43" spans="1:19" ht="15.75" thickBot="1" x14ac:dyDescent="0.3">
      <c r="A43" s="7"/>
      <c r="B43" s="5" t="s">
        <v>2</v>
      </c>
      <c r="C43" s="2">
        <v>6.1088050000000003</v>
      </c>
      <c r="D43" s="2"/>
      <c r="E43" s="1"/>
      <c r="F43" s="1"/>
      <c r="G43" s="22" t="s">
        <v>14</v>
      </c>
      <c r="H43" s="23"/>
      <c r="I43" s="25"/>
      <c r="K43" s="45" t="s">
        <v>27</v>
      </c>
      <c r="L43" s="2"/>
      <c r="M43" s="57"/>
      <c r="N43" s="57"/>
      <c r="O43" s="57"/>
      <c r="P43" s="57"/>
      <c r="Q43" s="1"/>
      <c r="R43" s="1"/>
      <c r="S43" s="25"/>
    </row>
    <row r="44" spans="1:19" x14ac:dyDescent="0.25">
      <c r="A44" s="26"/>
      <c r="B44" s="1"/>
      <c r="C44" s="1"/>
      <c r="D44" s="1"/>
      <c r="E44" s="1"/>
      <c r="F44" s="1"/>
      <c r="G44" s="3" t="s">
        <v>15</v>
      </c>
      <c r="H44" s="3" t="s">
        <v>16</v>
      </c>
      <c r="I44" s="25"/>
      <c r="K44" s="45" t="s">
        <v>1</v>
      </c>
      <c r="L44" s="2"/>
      <c r="M44" s="57">
        <f>SUM(G14,-G29)</f>
        <v>-9.5000000001732587E-5</v>
      </c>
      <c r="N44" s="57">
        <f>SUM(G14,-Q14)</f>
        <v>-1.2500000000414957E-4</v>
      </c>
      <c r="O44" s="57">
        <f>SUM(G14,-Q29)</f>
        <v>-1.0500000000490672E-4</v>
      </c>
      <c r="P44" s="57">
        <f>SUM(G14,-G45)</f>
        <v>1.549999999923557E-4</v>
      </c>
      <c r="Q44" s="1"/>
      <c r="R44" s="1"/>
      <c r="S44" s="25"/>
    </row>
    <row r="45" spans="1:19" ht="15.75" thickBot="1" x14ac:dyDescent="0.3">
      <c r="A45" s="35"/>
      <c r="B45" s="30"/>
      <c r="C45" s="30"/>
      <c r="D45" s="30"/>
      <c r="E45" s="30"/>
      <c r="F45" s="30"/>
      <c r="G45" s="32">
        <f>SUM(F38,F42/2)</f>
        <v>46.195435000000003</v>
      </c>
      <c r="H45" s="32">
        <f>SUM(F40,H42/2)</f>
        <v>6.1091340000000001</v>
      </c>
      <c r="I45" s="33"/>
      <c r="K45" s="45" t="s">
        <v>2</v>
      </c>
      <c r="L45" s="2"/>
      <c r="M45" s="57">
        <f>SUM(H14,-H29)</f>
        <v>5.159999999992948E-4</v>
      </c>
      <c r="N45" s="57">
        <f>SUM(H14,-R14)</f>
        <v>4.825000000003854E-4</v>
      </c>
      <c r="O45" s="57">
        <f>SUM(H14,-R29)</f>
        <v>6.284999999994767E-4</v>
      </c>
      <c r="P45" s="57">
        <f>SUM(H14,-H45)</f>
        <v>1.5504999999995661E-3</v>
      </c>
      <c r="Q45" s="1"/>
      <c r="R45" s="1"/>
      <c r="S45" s="25"/>
    </row>
    <row r="46" spans="1:19" x14ac:dyDescent="0.25">
      <c r="K46" s="45" t="s">
        <v>32</v>
      </c>
      <c r="L46" s="2"/>
      <c r="M46" s="57">
        <f>SUM(SUM(M36,O36),-SUM(M37,-O37))</f>
        <v>1.0000000000331966E-4</v>
      </c>
      <c r="N46" s="57">
        <f>SUM(SUM(M36,O36),-SUM(M38,-O38))</f>
        <v>1.0999999999938836E-4</v>
      </c>
      <c r="O46" s="57">
        <f>SUM(SUM(M36,O36),-SUM(M39,-O39))</f>
        <v>9.9999999996214228E-5</v>
      </c>
      <c r="P46" s="57">
        <f>SUM(SUM(M36,O36),-SUM(M40,-O40))</f>
        <v>5.0000000000238742E-4</v>
      </c>
      <c r="Q46" s="1"/>
      <c r="R46" s="1"/>
      <c r="S46" s="25"/>
    </row>
    <row r="47" spans="1:19" x14ac:dyDescent="0.25">
      <c r="K47" s="45" t="s">
        <v>33</v>
      </c>
      <c r="L47" s="2"/>
      <c r="M47" s="57">
        <f>SUM(SUM(M36,-O36),-SUM(M37,P36))</f>
        <v>-7.8850000000585396E-4</v>
      </c>
      <c r="N47" s="57">
        <f>SUM(SUM(M36,-O36),-SUM(M38,P38))</f>
        <v>-3.1900000000462114E-4</v>
      </c>
      <c r="O47" s="57">
        <f>SUM(SUM(M36,-O36),-SUM(M39,P39))</f>
        <v>-3.9900000000869795E-4</v>
      </c>
      <c r="P47" s="57">
        <f>SUM(SUM(M36,-O36),-SUM(M40,P40))</f>
        <v>-3.6400000001179933E-4</v>
      </c>
      <c r="Q47" s="1"/>
      <c r="R47" s="1"/>
      <c r="S47" s="25"/>
    </row>
    <row r="48" spans="1:19" x14ac:dyDescent="0.25">
      <c r="K48" s="45" t="s">
        <v>34</v>
      </c>
      <c r="L48" s="2"/>
      <c r="M48" s="57">
        <f>SUM(SUM(N36,P36),-SUM(N37,-P37))</f>
        <v>1.0449999999995185E-3</v>
      </c>
      <c r="N48" s="57">
        <f>SUM(SUM(N36,P36),-SUM(N38,-P38))</f>
        <v>9.9000000000160071E-4</v>
      </c>
      <c r="O48" s="57">
        <f>SUM(SUM(N36,P36),-SUM(N39,-P39))</f>
        <v>1.236000000000459E-3</v>
      </c>
      <c r="P48" s="57">
        <f>SUM(SUM(N36,P36),-SUM(N40,-P40))</f>
        <v>2.383000000000024E-3</v>
      </c>
      <c r="Q48" s="1"/>
      <c r="R48" s="1"/>
      <c r="S48" s="25"/>
    </row>
    <row r="49" spans="11:19" ht="15.75" thickBot="1" x14ac:dyDescent="0.3">
      <c r="K49" s="47" t="s">
        <v>35</v>
      </c>
      <c r="L49" s="56"/>
      <c r="M49" s="58">
        <f>SUM(SUM(N36,-P36),-SUM(N37,P37))</f>
        <v>-1.3000000000928935E-5</v>
      </c>
      <c r="N49" s="58">
        <f>SUM(SUM(N36,-P36),-SUM(N38,P38))</f>
        <v>-2.5000000000829914E-5</v>
      </c>
      <c r="O49" s="58">
        <f>SUM(SUM(N36,-P36),-SUM(N39,P39))</f>
        <v>2.0999999998494445E-5</v>
      </c>
      <c r="P49" s="58">
        <f>SUM(SUM(N36,-P36),-SUM(N40,P40))</f>
        <v>7.1799999999910824E-4</v>
      </c>
      <c r="Q49" s="30"/>
      <c r="R49" s="30"/>
      <c r="S49" s="33"/>
    </row>
  </sheetData>
  <mergeCells count="164">
    <mergeCell ref="K49:L49"/>
    <mergeCell ref="K42:L42"/>
    <mergeCell ref="K43:L43"/>
    <mergeCell ref="K44:L44"/>
    <mergeCell ref="K45:L45"/>
    <mergeCell ref="K46:L46"/>
    <mergeCell ref="K47:L47"/>
    <mergeCell ref="K48:L48"/>
    <mergeCell ref="K40:L40"/>
    <mergeCell ref="K39:L39"/>
    <mergeCell ref="K38:L38"/>
    <mergeCell ref="K37:L37"/>
    <mergeCell ref="K36:L36"/>
    <mergeCell ref="F41:G41"/>
    <mergeCell ref="H41:I41"/>
    <mergeCell ref="A42:A43"/>
    <mergeCell ref="C42:D42"/>
    <mergeCell ref="F42:G42"/>
    <mergeCell ref="H42:I42"/>
    <mergeCell ref="C43:D43"/>
    <mergeCell ref="G43:H43"/>
    <mergeCell ref="F38:G38"/>
    <mergeCell ref="H38:I38"/>
    <mergeCell ref="A39:A40"/>
    <mergeCell ref="C39:D39"/>
    <mergeCell ref="F39:G39"/>
    <mergeCell ref="H39:I39"/>
    <mergeCell ref="C40:D40"/>
    <mergeCell ref="F40:G40"/>
    <mergeCell ref="H40:I40"/>
    <mergeCell ref="F35:G35"/>
    <mergeCell ref="H35:I35"/>
    <mergeCell ref="A36:A37"/>
    <mergeCell ref="C36:D36"/>
    <mergeCell ref="F36:G36"/>
    <mergeCell ref="H36:I36"/>
    <mergeCell ref="C37:D37"/>
    <mergeCell ref="F37:G37"/>
    <mergeCell ref="H37:I37"/>
    <mergeCell ref="G27:H27"/>
    <mergeCell ref="Q12:R12"/>
    <mergeCell ref="Q27:R27"/>
    <mergeCell ref="A32:B32"/>
    <mergeCell ref="A33:A34"/>
    <mergeCell ref="C33:D33"/>
    <mergeCell ref="C34:D34"/>
    <mergeCell ref="N32:P32"/>
    <mergeCell ref="P25:Q25"/>
    <mergeCell ref="R25:S25"/>
    <mergeCell ref="K26:K27"/>
    <mergeCell ref="M26:N26"/>
    <mergeCell ref="P26:Q26"/>
    <mergeCell ref="R26:S26"/>
    <mergeCell ref="M27:N27"/>
    <mergeCell ref="R21:S21"/>
    <mergeCell ref="P22:Q22"/>
    <mergeCell ref="R22:S22"/>
    <mergeCell ref="K23:K24"/>
    <mergeCell ref="M23:N23"/>
    <mergeCell ref="P23:Q23"/>
    <mergeCell ref="R23:S23"/>
    <mergeCell ref="M24:N24"/>
    <mergeCell ref="P24:Q24"/>
    <mergeCell ref="R24:S24"/>
    <mergeCell ref="M17:N17"/>
    <mergeCell ref="M18:N18"/>
    <mergeCell ref="P19:Q19"/>
    <mergeCell ref="R19:S19"/>
    <mergeCell ref="K20:K21"/>
    <mergeCell ref="M20:N20"/>
    <mergeCell ref="P20:Q20"/>
    <mergeCell ref="R20:S20"/>
    <mergeCell ref="M21:N21"/>
    <mergeCell ref="P21:Q21"/>
    <mergeCell ref="F25:G25"/>
    <mergeCell ref="H25:I25"/>
    <mergeCell ref="F26:G26"/>
    <mergeCell ref="H26:I26"/>
    <mergeCell ref="P10:Q10"/>
    <mergeCell ref="R10:S10"/>
    <mergeCell ref="P11:Q11"/>
    <mergeCell ref="R11:S11"/>
    <mergeCell ref="K16:L16"/>
    <mergeCell ref="K17:K18"/>
    <mergeCell ref="K11:K12"/>
    <mergeCell ref="M11:N11"/>
    <mergeCell ref="M12:N12"/>
    <mergeCell ref="F10:G10"/>
    <mergeCell ref="H10:I10"/>
    <mergeCell ref="F11:G11"/>
    <mergeCell ref="H11:I11"/>
    <mergeCell ref="G12:H12"/>
    <mergeCell ref="P7:Q7"/>
    <mergeCell ref="R7:S7"/>
    <mergeCell ref="K8:K9"/>
    <mergeCell ref="M8:N8"/>
    <mergeCell ref="P8:Q8"/>
    <mergeCell ref="R8:S8"/>
    <mergeCell ref="M9:N9"/>
    <mergeCell ref="P9:Q9"/>
    <mergeCell ref="R9:S9"/>
    <mergeCell ref="K5:K6"/>
    <mergeCell ref="M5:N5"/>
    <mergeCell ref="P5:Q5"/>
    <mergeCell ref="R5:S5"/>
    <mergeCell ref="M6:N6"/>
    <mergeCell ref="P6:Q6"/>
    <mergeCell ref="R6:S6"/>
    <mergeCell ref="K1:L1"/>
    <mergeCell ref="K2:K3"/>
    <mergeCell ref="M2:N2"/>
    <mergeCell ref="M3:N3"/>
    <mergeCell ref="P4:Q4"/>
    <mergeCell ref="R4:S4"/>
    <mergeCell ref="F22:G22"/>
    <mergeCell ref="H22:I22"/>
    <mergeCell ref="F23:G23"/>
    <mergeCell ref="H23:I23"/>
    <mergeCell ref="F24:G24"/>
    <mergeCell ref="H24:I24"/>
    <mergeCell ref="F19:G19"/>
    <mergeCell ref="H19:I19"/>
    <mergeCell ref="F20:G20"/>
    <mergeCell ref="H20:I20"/>
    <mergeCell ref="F21:G21"/>
    <mergeCell ref="H21:I21"/>
    <mergeCell ref="F8:G8"/>
    <mergeCell ref="H8:I8"/>
    <mergeCell ref="F7:G7"/>
    <mergeCell ref="H7:I7"/>
    <mergeCell ref="F9:G9"/>
    <mergeCell ref="H9:I9"/>
    <mergeCell ref="F4:G4"/>
    <mergeCell ref="F5:G5"/>
    <mergeCell ref="H4:I4"/>
    <mergeCell ref="H5:I5"/>
    <mergeCell ref="F6:G6"/>
    <mergeCell ref="H6:I6"/>
    <mergeCell ref="A23:A24"/>
    <mergeCell ref="C23:D23"/>
    <mergeCell ref="C24:D24"/>
    <mergeCell ref="A26:A27"/>
    <mergeCell ref="C26:D26"/>
    <mergeCell ref="C27:D27"/>
    <mergeCell ref="A16:B16"/>
    <mergeCell ref="A17:A18"/>
    <mergeCell ref="C17:D17"/>
    <mergeCell ref="C18:D18"/>
    <mergeCell ref="A20:A21"/>
    <mergeCell ref="C20:D20"/>
    <mergeCell ref="C21:D21"/>
    <mergeCell ref="C11:D11"/>
    <mergeCell ref="C12:D12"/>
    <mergeCell ref="C8:D8"/>
    <mergeCell ref="C9:D9"/>
    <mergeCell ref="C5:D5"/>
    <mergeCell ref="C6:D6"/>
    <mergeCell ref="A1:B1"/>
    <mergeCell ref="C2:D2"/>
    <mergeCell ref="C3:D3"/>
    <mergeCell ref="A2:A3"/>
    <mergeCell ref="A5:A6"/>
    <mergeCell ref="A8:A9"/>
    <mergeCell ref="A11:A1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Administrateur</cp:lastModifiedBy>
  <dcterms:created xsi:type="dcterms:W3CDTF">2017-11-15T07:50:00Z</dcterms:created>
  <dcterms:modified xsi:type="dcterms:W3CDTF">2017-11-15T09:45:06Z</dcterms:modified>
</cp:coreProperties>
</file>