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techLap3\Desktop\Installer_Analytics\Dash_Board_new\Dash_Board\Dash_Board\Visa_Day2\"/>
    </mc:Choice>
  </mc:AlternateContent>
  <xr:revisionPtr revIDLastSave="0" documentId="8_{C7DDFB22-C833-4B2C-A45C-D8C8D5951D2C}" xr6:coauthVersionLast="47" xr6:coauthVersionMax="47" xr10:uidLastSave="{00000000-0000-0000-0000-000000000000}"/>
  <bookViews>
    <workbookView xWindow="-110" yWindow="-110" windowWidth="19420" windowHeight="10420" activeTab="1" xr2:uid="{C7639064-2574-4887-8056-C2CB0688E1CF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April">Sheet1!$G$2:$G$81</definedName>
    <definedName name="August">Sheet1!$K$2:$K$81</definedName>
    <definedName name="data">Sheet1!$A$1:$P$81</definedName>
    <definedName name="December">Sheet1!$O$2:$O$81</definedName>
    <definedName name="February">Sheet1!$E$2:$E$81</definedName>
    <definedName name="ibm_Sales">Sheet4!$D$10:$D$23</definedName>
    <definedName name="January">Sheet1!$D$2:$D$81</definedName>
    <definedName name="July">Sheet1!$J$2:$J$81</definedName>
    <definedName name="June">Sheet1!$I$2:$I$81</definedName>
    <definedName name="March">Sheet1!$F$2:$F$81</definedName>
    <definedName name="May">Sheet1!$H$2:$H$81</definedName>
    <definedName name="name">Sheet3!$C$3</definedName>
    <definedName name="November">Sheet1!$N$2:$N$81</definedName>
    <definedName name="October">Sheet1!$M$2:$M$81</definedName>
    <definedName name="product">Sheet1!$C$2:$C$81</definedName>
    <definedName name="salesperson">Sheet1!$B$2:$B$81</definedName>
    <definedName name="September">Sheet1!$L$2:$L$81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4" l="1"/>
  <c r="B28" i="4"/>
  <c r="C27" i="4"/>
  <c r="B27" i="4"/>
  <c r="C26" i="4"/>
  <c r="B26" i="4"/>
  <c r="C25" i="4"/>
  <c r="B25" i="4"/>
  <c r="C22" i="4"/>
  <c r="B22" i="4"/>
  <c r="G12" i="4"/>
  <c r="G9" i="4"/>
  <c r="G14" i="4"/>
  <c r="G15" i="4"/>
  <c r="G11" i="4"/>
  <c r="G10" i="4"/>
  <c r="G16" i="4"/>
  <c r="G13" i="4"/>
  <c r="G8" i="4"/>
  <c r="O7" i="3" l="1"/>
  <c r="O8" i="3"/>
  <c r="O9" i="3"/>
  <c r="O10" i="3"/>
  <c r="O11" i="3"/>
  <c r="O12" i="3"/>
  <c r="O13" i="3"/>
  <c r="O14" i="3"/>
  <c r="O15" i="3"/>
  <c r="O6" i="3"/>
  <c r="N7" i="3"/>
  <c r="N8" i="3"/>
  <c r="N9" i="3"/>
  <c r="N10" i="3"/>
  <c r="N11" i="3"/>
  <c r="N12" i="3"/>
  <c r="N13" i="3"/>
  <c r="N14" i="3"/>
  <c r="N15" i="3"/>
  <c r="N6" i="3"/>
  <c r="M7" i="3"/>
  <c r="M8" i="3"/>
  <c r="M9" i="3"/>
  <c r="M10" i="3"/>
  <c r="M11" i="3"/>
  <c r="M12" i="3"/>
  <c r="M13" i="3"/>
  <c r="M14" i="3"/>
  <c r="M15" i="3"/>
  <c r="M6" i="3"/>
  <c r="L7" i="3"/>
  <c r="L8" i="3"/>
  <c r="L9" i="3"/>
  <c r="L10" i="3"/>
  <c r="L11" i="3"/>
  <c r="L12" i="3"/>
  <c r="L13" i="3"/>
  <c r="L14" i="3"/>
  <c r="L15" i="3"/>
  <c r="L6" i="3"/>
  <c r="K7" i="3"/>
  <c r="K8" i="3"/>
  <c r="K9" i="3"/>
  <c r="K10" i="3"/>
  <c r="K11" i="3"/>
  <c r="K12" i="3"/>
  <c r="K13" i="3"/>
  <c r="K14" i="3"/>
  <c r="K15" i="3"/>
  <c r="K6" i="3"/>
  <c r="J7" i="3"/>
  <c r="J8" i="3"/>
  <c r="J9" i="3"/>
  <c r="J10" i="3"/>
  <c r="J11" i="3"/>
  <c r="J12" i="3"/>
  <c r="J13" i="3"/>
  <c r="J14" i="3"/>
  <c r="J15" i="3"/>
  <c r="J6" i="3"/>
  <c r="I7" i="3"/>
  <c r="I8" i="3"/>
  <c r="I9" i="3"/>
  <c r="I10" i="3"/>
  <c r="I11" i="3"/>
  <c r="I12" i="3"/>
  <c r="I13" i="3"/>
  <c r="I14" i="3"/>
  <c r="I15" i="3"/>
  <c r="I6" i="3"/>
  <c r="H7" i="3"/>
  <c r="H8" i="3"/>
  <c r="H9" i="3"/>
  <c r="H10" i="3"/>
  <c r="H11" i="3"/>
  <c r="H12" i="3"/>
  <c r="H13" i="3"/>
  <c r="H14" i="3"/>
  <c r="H15" i="3"/>
  <c r="H6" i="3"/>
  <c r="G7" i="3"/>
  <c r="G8" i="3"/>
  <c r="G9" i="3"/>
  <c r="G10" i="3"/>
  <c r="G11" i="3"/>
  <c r="G12" i="3"/>
  <c r="G13" i="3"/>
  <c r="G14" i="3"/>
  <c r="G15" i="3"/>
  <c r="G6" i="3"/>
  <c r="F7" i="3"/>
  <c r="F8" i="3"/>
  <c r="F9" i="3"/>
  <c r="F10" i="3"/>
  <c r="F11" i="3"/>
  <c r="F12" i="3"/>
  <c r="F13" i="3"/>
  <c r="F14" i="3"/>
  <c r="F15" i="3"/>
  <c r="F6" i="3"/>
  <c r="E7" i="3"/>
  <c r="E8" i="3"/>
  <c r="E9" i="3"/>
  <c r="E10" i="3"/>
  <c r="E11" i="3"/>
  <c r="E12" i="3"/>
  <c r="E13" i="3"/>
  <c r="E14" i="3"/>
  <c r="E15" i="3"/>
  <c r="E6" i="3"/>
  <c r="D6" i="3"/>
  <c r="D7" i="3"/>
  <c r="D8" i="3"/>
  <c r="D9" i="3"/>
  <c r="D10" i="3"/>
  <c r="D11" i="3"/>
  <c r="D12" i="3"/>
  <c r="D13" i="3"/>
  <c r="D14" i="3"/>
  <c r="D15" i="3"/>
  <c r="C7" i="3"/>
  <c r="C8" i="3"/>
  <c r="C9" i="3"/>
  <c r="C10" i="3"/>
  <c r="C11" i="3"/>
  <c r="C12" i="3"/>
  <c r="C13" i="3"/>
  <c r="C14" i="3"/>
  <c r="C15" i="3"/>
  <c r="C6" i="3"/>
  <c r="C4" i="3"/>
  <c r="N6" i="2"/>
  <c r="N7" i="2"/>
  <c r="N8" i="2"/>
  <c r="N9" i="2"/>
  <c r="N10" i="2"/>
  <c r="N11" i="2"/>
  <c r="N12" i="2"/>
  <c r="N5" i="2"/>
  <c r="M6" i="2"/>
  <c r="M7" i="2"/>
  <c r="M8" i="2"/>
  <c r="M9" i="2"/>
  <c r="M10" i="2"/>
  <c r="M11" i="2"/>
  <c r="M12" i="2"/>
  <c r="M5" i="2"/>
  <c r="L6" i="2"/>
  <c r="L7" i="2"/>
  <c r="L8" i="2"/>
  <c r="L9" i="2"/>
  <c r="L10" i="2"/>
  <c r="L11" i="2"/>
  <c r="L12" i="2"/>
  <c r="L5" i="2"/>
  <c r="K6" i="2"/>
  <c r="K7" i="2"/>
  <c r="K8" i="2"/>
  <c r="K9" i="2"/>
  <c r="K10" i="2"/>
  <c r="K11" i="2"/>
  <c r="K12" i="2"/>
  <c r="K5" i="2"/>
  <c r="J6" i="2"/>
  <c r="J7" i="2"/>
  <c r="J8" i="2"/>
  <c r="J9" i="2"/>
  <c r="J10" i="2"/>
  <c r="J11" i="2"/>
  <c r="J12" i="2"/>
  <c r="J5" i="2"/>
  <c r="I6" i="2"/>
  <c r="I7" i="2"/>
  <c r="I8" i="2"/>
  <c r="I9" i="2"/>
  <c r="I10" i="2"/>
  <c r="I11" i="2"/>
  <c r="I12" i="2"/>
  <c r="I5" i="2"/>
  <c r="H6" i="2"/>
  <c r="H7" i="2"/>
  <c r="H8" i="2"/>
  <c r="H9" i="2"/>
  <c r="H10" i="2"/>
  <c r="H11" i="2"/>
  <c r="H12" i="2"/>
  <c r="H5" i="2"/>
  <c r="G6" i="2"/>
  <c r="G7" i="2"/>
  <c r="G8" i="2"/>
  <c r="G9" i="2"/>
  <c r="G10" i="2"/>
  <c r="G11" i="2"/>
  <c r="G12" i="2"/>
  <c r="G5" i="2"/>
  <c r="F6" i="2"/>
  <c r="F7" i="2"/>
  <c r="F8" i="2"/>
  <c r="F9" i="2"/>
  <c r="F10" i="2"/>
  <c r="F11" i="2"/>
  <c r="F12" i="2"/>
  <c r="F5" i="2"/>
  <c r="E6" i="2"/>
  <c r="E7" i="2"/>
  <c r="E8" i="2"/>
  <c r="E9" i="2"/>
  <c r="E10" i="2"/>
  <c r="E11" i="2"/>
  <c r="E12" i="2"/>
  <c r="E5" i="2"/>
  <c r="D6" i="2"/>
  <c r="D7" i="2"/>
  <c r="D8" i="2"/>
  <c r="D9" i="2"/>
  <c r="O9" i="2" s="1"/>
  <c r="D10" i="2"/>
  <c r="D11" i="2"/>
  <c r="D12" i="2"/>
  <c r="D5" i="2"/>
  <c r="C5" i="2"/>
  <c r="C7" i="2"/>
  <c r="C8" i="2"/>
  <c r="C9" i="2"/>
  <c r="C12" i="2"/>
  <c r="C6" i="2"/>
  <c r="C10" i="2"/>
  <c r="C11" i="2"/>
  <c r="O87" i="1"/>
  <c r="N87" i="1"/>
  <c r="M87" i="1"/>
  <c r="L87" i="1"/>
  <c r="K87" i="1"/>
  <c r="J87" i="1"/>
  <c r="I87" i="1"/>
  <c r="H87" i="1"/>
  <c r="G87" i="1"/>
  <c r="F87" i="1"/>
  <c r="E87" i="1"/>
  <c r="D87" i="1"/>
  <c r="O86" i="1"/>
  <c r="N86" i="1"/>
  <c r="M86" i="1"/>
  <c r="L86" i="1"/>
  <c r="K86" i="1"/>
  <c r="J86" i="1"/>
  <c r="I86" i="1"/>
  <c r="H86" i="1"/>
  <c r="G86" i="1"/>
  <c r="F86" i="1"/>
  <c r="E86" i="1"/>
  <c r="D86" i="1"/>
  <c r="O85" i="1"/>
  <c r="N85" i="1"/>
  <c r="M85" i="1"/>
  <c r="L85" i="1"/>
  <c r="K85" i="1"/>
  <c r="J85" i="1"/>
  <c r="I85" i="1"/>
  <c r="H85" i="1"/>
  <c r="G85" i="1"/>
  <c r="F85" i="1"/>
  <c r="E85" i="1"/>
  <c r="D85" i="1"/>
  <c r="O84" i="1"/>
  <c r="N84" i="1"/>
  <c r="M84" i="1"/>
  <c r="L84" i="1"/>
  <c r="K84" i="1"/>
  <c r="J84" i="1"/>
  <c r="I84" i="1"/>
  <c r="H84" i="1"/>
  <c r="G84" i="1"/>
  <c r="F84" i="1"/>
  <c r="E84" i="1"/>
  <c r="D84" i="1"/>
  <c r="O83" i="1"/>
  <c r="N83" i="1"/>
  <c r="M83" i="1"/>
  <c r="L83" i="1"/>
  <c r="K83" i="1"/>
  <c r="J83" i="1"/>
  <c r="I83" i="1"/>
  <c r="H83" i="1"/>
  <c r="G83" i="1"/>
  <c r="F83" i="1"/>
  <c r="E83" i="1"/>
  <c r="D83" i="1"/>
  <c r="P81" i="1"/>
  <c r="A81" i="1"/>
  <c r="P80" i="1"/>
  <c r="A80" i="1"/>
  <c r="P79" i="1"/>
  <c r="A79" i="1"/>
  <c r="P78" i="1"/>
  <c r="A78" i="1"/>
  <c r="P77" i="1"/>
  <c r="A77" i="1"/>
  <c r="P76" i="1"/>
  <c r="A76" i="1"/>
  <c r="P75" i="1"/>
  <c r="A75" i="1"/>
  <c r="P74" i="1"/>
  <c r="A74" i="1"/>
  <c r="P73" i="1"/>
  <c r="A73" i="1"/>
  <c r="P72" i="1"/>
  <c r="A72" i="1"/>
  <c r="P71" i="1"/>
  <c r="A71" i="1"/>
  <c r="P70" i="1"/>
  <c r="A70" i="1"/>
  <c r="P69" i="1"/>
  <c r="A69" i="1"/>
  <c r="P68" i="1"/>
  <c r="A68" i="1"/>
  <c r="P67" i="1"/>
  <c r="A67" i="1"/>
  <c r="P66" i="1"/>
  <c r="A66" i="1"/>
  <c r="P65" i="1"/>
  <c r="A65" i="1"/>
  <c r="P64" i="1"/>
  <c r="A64" i="1"/>
  <c r="P63" i="1"/>
  <c r="A63" i="1"/>
  <c r="P62" i="1"/>
  <c r="A62" i="1"/>
  <c r="P61" i="1"/>
  <c r="A61" i="1"/>
  <c r="P60" i="1"/>
  <c r="A60" i="1"/>
  <c r="P59" i="1"/>
  <c r="A59" i="1"/>
  <c r="P58" i="1"/>
  <c r="A58" i="1"/>
  <c r="P57" i="1"/>
  <c r="A57" i="1"/>
  <c r="P56" i="1"/>
  <c r="A56" i="1"/>
  <c r="P55" i="1"/>
  <c r="A55" i="1"/>
  <c r="P54" i="1"/>
  <c r="A54" i="1"/>
  <c r="P53" i="1"/>
  <c r="A53" i="1"/>
  <c r="P52" i="1"/>
  <c r="A52" i="1"/>
  <c r="P51" i="1"/>
  <c r="A51" i="1"/>
  <c r="P50" i="1"/>
  <c r="A50" i="1"/>
  <c r="P49" i="1"/>
  <c r="A49" i="1"/>
  <c r="P48" i="1"/>
  <c r="A48" i="1"/>
  <c r="P47" i="1"/>
  <c r="A47" i="1"/>
  <c r="P46" i="1"/>
  <c r="A46" i="1"/>
  <c r="P45" i="1"/>
  <c r="A45" i="1"/>
  <c r="P44" i="1"/>
  <c r="A44" i="1"/>
  <c r="P43" i="1"/>
  <c r="A43" i="1"/>
  <c r="P42" i="1"/>
  <c r="A42" i="1"/>
  <c r="P41" i="1"/>
  <c r="A41" i="1"/>
  <c r="P40" i="1"/>
  <c r="A40" i="1"/>
  <c r="P39" i="1"/>
  <c r="A39" i="1"/>
  <c r="P38" i="1"/>
  <c r="A38" i="1"/>
  <c r="P37" i="1"/>
  <c r="A37" i="1"/>
  <c r="P36" i="1"/>
  <c r="A36" i="1"/>
  <c r="P35" i="1"/>
  <c r="A35" i="1"/>
  <c r="P34" i="1"/>
  <c r="A34" i="1"/>
  <c r="P33" i="1"/>
  <c r="A33" i="1"/>
  <c r="P32" i="1"/>
  <c r="A32" i="1"/>
  <c r="P31" i="1"/>
  <c r="A31" i="1"/>
  <c r="P30" i="1"/>
  <c r="A30" i="1"/>
  <c r="P29" i="1"/>
  <c r="A29" i="1"/>
  <c r="P28" i="1"/>
  <c r="A28" i="1"/>
  <c r="P27" i="1"/>
  <c r="A27" i="1"/>
  <c r="P26" i="1"/>
  <c r="A26" i="1"/>
  <c r="P25" i="1"/>
  <c r="A25" i="1"/>
  <c r="P24" i="1"/>
  <c r="A24" i="1"/>
  <c r="P23" i="1"/>
  <c r="A23" i="1"/>
  <c r="P22" i="1"/>
  <c r="A22" i="1"/>
  <c r="P21" i="1"/>
  <c r="A21" i="1"/>
  <c r="P20" i="1"/>
  <c r="A20" i="1"/>
  <c r="P19" i="1"/>
  <c r="A19" i="1"/>
  <c r="P18" i="1"/>
  <c r="A18" i="1"/>
  <c r="P17" i="1"/>
  <c r="A17" i="1"/>
  <c r="P16" i="1"/>
  <c r="A16" i="1"/>
  <c r="P15" i="1"/>
  <c r="A15" i="1"/>
  <c r="P14" i="1"/>
  <c r="A14" i="1"/>
  <c r="P13" i="1"/>
  <c r="A13" i="1"/>
  <c r="P12" i="1"/>
  <c r="A12" i="1"/>
  <c r="P11" i="1"/>
  <c r="A11" i="1"/>
  <c r="P10" i="1"/>
  <c r="A10" i="1"/>
  <c r="P9" i="1"/>
  <c r="A9" i="1"/>
  <c r="P8" i="1"/>
  <c r="A8" i="1"/>
  <c r="P7" i="1"/>
  <c r="A7" i="1"/>
  <c r="P6" i="1"/>
  <c r="A6" i="1"/>
  <c r="P5" i="1"/>
  <c r="A5" i="1"/>
  <c r="P4" i="1"/>
  <c r="P3" i="1"/>
  <c r="A3" i="1"/>
  <c r="A2" i="1"/>
  <c r="O10" i="2" l="1"/>
  <c r="O6" i="2"/>
  <c r="P15" i="3"/>
  <c r="P7" i="3"/>
  <c r="P13" i="3"/>
  <c r="P9" i="3"/>
  <c r="P6" i="3"/>
  <c r="P14" i="3"/>
  <c r="P12" i="3"/>
  <c r="P11" i="3"/>
  <c r="P10" i="3"/>
  <c r="P8" i="3"/>
  <c r="O8" i="2"/>
  <c r="O7" i="2"/>
  <c r="O11" i="2"/>
  <c r="O12" i="2"/>
  <c r="O5" i="2"/>
</calcChain>
</file>

<file path=xl/sharedStrings.xml><?xml version="1.0" encoding="utf-8"?>
<sst xmlns="http://schemas.openxmlformats.org/spreadsheetml/2006/main" count="304" uniqueCount="94">
  <si>
    <t>ID</t>
  </si>
  <si>
    <t>Salesperson</t>
  </si>
  <si>
    <t>Product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</si>
  <si>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</si>
  <si>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</si>
  <si>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</si>
  <si>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</si>
  <si>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</si>
  <si>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</si>
  <si>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</si>
  <si>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</si>
  <si>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</si>
  <si>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</si>
  <si>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</si>
  <si>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</si>
  <si>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</si>
  <si>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Albertson, Kathy</t>
  </si>
  <si>
    <t xml:space="preserve">Laptop </t>
  </si>
  <si>
    <t>Mou-2022</t>
  </si>
  <si>
    <t>Brennan, Michael</t>
  </si>
  <si>
    <t>Counts, Elizabeth</t>
  </si>
  <si>
    <t>Davis, William</t>
  </si>
  <si>
    <t>Mouse</t>
  </si>
  <si>
    <t>Jenny</t>
  </si>
  <si>
    <t>Altman, Zoey</t>
  </si>
  <si>
    <t>Cable</t>
  </si>
  <si>
    <t>Headset</t>
  </si>
  <si>
    <t>Mobile Phone</t>
  </si>
  <si>
    <t>Calculator</t>
  </si>
  <si>
    <t>Charger</t>
  </si>
  <si>
    <t>Flores, Tia</t>
  </si>
  <si>
    <t>Keyboard</t>
  </si>
  <si>
    <t>Ford, Victor</t>
  </si>
  <si>
    <t>CPU</t>
  </si>
  <si>
    <t>USB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</si>
  <si>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</si>
  <si>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</si>
  <si>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</si>
  <si>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</si>
  <si>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</si>
  <si>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</si>
  <si>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</si>
  <si>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</si>
  <si>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</si>
  <si>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</si>
  <si>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</si>
  <si>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</si>
  <si>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</si>
  <si>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</si>
  <si>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MAX VALUE</t>
  </si>
  <si>
    <t>MIN VALUE</t>
  </si>
  <si>
    <t>SECOND LARGEST VALUE</t>
  </si>
  <si>
    <t>SECOND SMALLEST VALUE</t>
  </si>
  <si>
    <t xml:space="preserve">Sales person name </t>
  </si>
  <si>
    <t>number of entries</t>
  </si>
  <si>
    <t xml:space="preserve">number of sales </t>
  </si>
  <si>
    <t>Syntax:</t>
  </si>
  <si>
    <t>=SUM(number1,number2,...)</t>
  </si>
  <si>
    <t>=MIN(number1,number2,...)</t>
  </si>
  <si>
    <t>=MAX(number1,number2,...)</t>
  </si>
  <si>
    <t>=AVERAGE(number1,number2,...)</t>
  </si>
  <si>
    <t>=COUNT(value1,value2,...)</t>
  </si>
  <si>
    <t>Category</t>
  </si>
  <si>
    <t>Product</t>
  </si>
  <si>
    <t>Sales</t>
  </si>
  <si>
    <t>Aggregation</t>
  </si>
  <si>
    <t>Result</t>
  </si>
  <si>
    <t>Formula</t>
  </si>
  <si>
    <t>Accessories</t>
  </si>
  <si>
    <t>BikeRacks</t>
  </si>
  <si>
    <t>SUM</t>
  </si>
  <si>
    <t>BikeTyre</t>
  </si>
  <si>
    <t>AVERAGE</t>
  </si>
  <si>
    <t>WireOptical</t>
  </si>
  <si>
    <t>MAX</t>
  </si>
  <si>
    <t>MIN</t>
  </si>
  <si>
    <t>Bikes</t>
  </si>
  <si>
    <t>Locks</t>
  </si>
  <si>
    <t>COUNT</t>
  </si>
  <si>
    <t>Tyres</t>
  </si>
  <si>
    <t xml:space="preserve">COUNTA </t>
  </si>
  <si>
    <t>Bib-Shorts</t>
  </si>
  <si>
    <t>2ndHighSale</t>
  </si>
  <si>
    <t>2ndSMALL</t>
  </si>
  <si>
    <t>Clothing</t>
  </si>
  <si>
    <t>Gloves</t>
  </si>
  <si>
    <t>COUNTBLANK</t>
  </si>
  <si>
    <t>Jerseys</t>
  </si>
  <si>
    <t>Components</t>
  </si>
  <si>
    <t>Bottom Brackets</t>
  </si>
  <si>
    <t>Brakes</t>
  </si>
  <si>
    <t>Handlebars</t>
  </si>
  <si>
    <t>Countof Category</t>
  </si>
  <si>
    <t>SUM 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</si>
</sst>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Segoe UI"/>
      <family val="2"/>
    </font>
    <font>
      <b/>
      <sz val="11"/>
      <color rgb="FFFF0000"/>
      <name val="Segoe UI"/>
      <family val="2"/>
    </font>
    <font>
      <b/>
      <sz val="11"/>
      <color theme="9" tint="-0.499984740745262"/>
      <name val="Calibri"/>
      <family val="2"/>
      <scheme val="minor"/>
    </font>
    <font>
      <b/>
      <sz val="11"/>
      <color theme="9" tint="-0.499984740745262"/>
      <name val="Segoe UI"/>
      <family val="2"/>
    </font>
    <font>
      <b/>
      <sz val="11"/>
      <color rgb="FF002060"/>
      <name val="Segoe UI"/>
      <family val="2"/>
    </font>
    <font>
      <b/>
      <sz val="11"/>
      <color theme="1"/>
      <name val="Segoe UI"/>
      <family val="2"/>
    </font>
    <font>
      <sz val="11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5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Font="1" applyBorder="1" applyAlignment="1">
      <alignment horizontal="center" vertical="center"/>
    </xf>
    <xf numFmtId="165" fontId="0" fillId="0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1" applyFont="1" applyFill="1" applyBorder="1" applyAlignment="1">
      <alignment horizontal="center" vertical="center"/>
    </xf>
    <xf numFmtId="165" fontId="0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3" borderId="5" xfId="1" applyFont="1" applyFill="1" applyBorder="1" applyAlignment="1">
      <alignment horizontal="center" vertical="center"/>
    </xf>
    <xf numFmtId="165" fontId="3" fillId="3" borderId="4" xfId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5" fontId="0" fillId="4" borderId="7" xfId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1" applyFont="1" applyFill="1" applyBorder="1" applyAlignment="1">
      <alignment horizontal="center" vertical="center"/>
    </xf>
    <xf numFmtId="165" fontId="0" fillId="4" borderId="9" xfId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5" fontId="0" fillId="4" borderId="11" xfId="1" applyFont="1" applyFill="1" applyBorder="1" applyAlignment="1">
      <alignment horizontal="center" vertical="center"/>
    </xf>
    <xf numFmtId="165" fontId="0" fillId="4" borderId="12" xfId="1" applyFont="1" applyFill="1" applyBorder="1" applyAlignment="1">
      <alignment horizontal="center" vertical="center"/>
    </xf>
    <xf numFmtId="0" fontId="0" fillId="5" borderId="0" xfId="0" applyFill="1"/>
    <xf numFmtId="0" fontId="2" fillId="2" borderId="0" xfId="0" applyFont="1" applyFill="1"/>
    <xf numFmtId="0" fontId="7" fillId="10" borderId="0" xfId="0" applyFont="1" applyFill="1" applyAlignment="1">
      <alignment horizontal="right" vertical="center"/>
    </xf>
    <xf numFmtId="0" fontId="9" fillId="10" borderId="0" xfId="0" quotePrefix="1" applyFont="1" applyFill="1" applyAlignment="1">
      <alignment horizontal="left" vertical="center" indent="1"/>
    </xf>
    <xf numFmtId="0" fontId="10" fillId="10" borderId="0" xfId="0" applyFont="1" applyFill="1"/>
    <xf numFmtId="0" fontId="10" fillId="0" borderId="0" xfId="0" applyFont="1"/>
    <xf numFmtId="0" fontId="11" fillId="0" borderId="0" xfId="0" applyFont="1"/>
    <xf numFmtId="0" fontId="3" fillId="11" borderId="13" xfId="3" applyFont="1" applyFill="1" applyBorder="1" applyAlignment="1">
      <alignment horizontal="center"/>
    </xf>
    <xf numFmtId="0" fontId="3" fillId="11" borderId="14" xfId="3" applyFont="1" applyFill="1" applyBorder="1" applyAlignment="1">
      <alignment horizontal="center"/>
    </xf>
    <xf numFmtId="166" fontId="3" fillId="11" borderId="15" xfId="3" applyNumberFormat="1" applyFont="1" applyFill="1" applyBorder="1" applyAlignment="1">
      <alignment horizontal="center"/>
    </xf>
    <xf numFmtId="166" fontId="1" fillId="9" borderId="15" xfId="6" applyNumberFormat="1" applyBorder="1" applyAlignment="1">
      <alignment horizontal="right"/>
    </xf>
    <xf numFmtId="166" fontId="6" fillId="12" borderId="15" xfId="2" applyNumberFormat="1" applyFont="1" applyFill="1" applyBorder="1" applyAlignment="1">
      <alignment horizontal="left"/>
    </xf>
    <xf numFmtId="0" fontId="7" fillId="0" borderId="13" xfId="3" applyFont="1" applyFill="1" applyBorder="1"/>
    <xf numFmtId="0" fontId="7" fillId="0" borderId="14" xfId="3" applyFont="1" applyFill="1" applyBorder="1"/>
    <xf numFmtId="166" fontId="7" fillId="0" borderId="15" xfId="3" applyNumberFormat="1" applyFont="1" applyFill="1" applyBorder="1"/>
    <xf numFmtId="0" fontId="12" fillId="0" borderId="0" xfId="0" applyFont="1"/>
    <xf numFmtId="166" fontId="13" fillId="0" borderId="0" xfId="0" applyNumberFormat="1" applyFont="1"/>
    <xf numFmtId="0" fontId="14" fillId="0" borderId="0" xfId="0" applyFont="1"/>
    <xf numFmtId="0" fontId="15" fillId="0" borderId="0" xfId="0" applyFont="1"/>
    <xf numFmtId="0" fontId="13" fillId="0" borderId="0" xfId="0" applyFont="1"/>
    <xf numFmtId="0" fontId="7" fillId="0" borderId="14" xfId="0" applyFont="1" applyBorder="1"/>
    <xf numFmtId="166" fontId="1" fillId="0" borderId="15" xfId="2" applyNumberFormat="1" applyFont="1" applyFill="1" applyBorder="1"/>
    <xf numFmtId="166" fontId="1" fillId="0" borderId="15" xfId="4" applyNumberFormat="1" applyFont="1" applyFill="1" applyBorder="1"/>
    <xf numFmtId="0" fontId="16" fillId="0" borderId="13" xfId="0" applyFont="1" applyBorder="1"/>
    <xf numFmtId="166" fontId="1" fillId="0" borderId="15" xfId="5" applyNumberFormat="1" applyFont="1" applyFill="1" applyBorder="1"/>
    <xf numFmtId="0" fontId="16" fillId="0" borderId="16" xfId="0" applyFont="1" applyBorder="1"/>
    <xf numFmtId="0" fontId="7" fillId="0" borderId="17" xfId="0" applyFont="1" applyBorder="1"/>
    <xf numFmtId="166" fontId="1" fillId="0" borderId="18" xfId="2" applyNumberFormat="1" applyFont="1" applyFill="1" applyBorder="1"/>
    <xf numFmtId="0" fontId="6" fillId="12" borderId="13" xfId="0" applyFont="1" applyFill="1" applyBorder="1"/>
    <xf numFmtId="0" fontId="3" fillId="13" borderId="13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7">
    <cellStyle name="60% - Accent5" xfId="6" builtinId="48"/>
    <cellStyle name="Accent1" xfId="3" builtinId="29"/>
    <cellStyle name="Accent4" xfId="4" builtinId="41"/>
    <cellStyle name="Accent5" xfId="5" builtinId="45"/>
    <cellStyle name="Comma" xfId="2" builtinId="3"/>
    <cellStyle name="Currency" xfId="1" builtinId="4"/>
    <cellStyle name="Normal" xfId="0" builtinId="0"/>
  </cellStyles>
  <dxfs count="84"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4"/>
      </font>
      <fill>
        <patternFill>
          <bgColor rgb="FFFFFF00"/>
        </patternFill>
      </fill>
    </dxf>
    <dxf>
      <font>
        <b/>
        <i/>
        <color rgb="FFFFFF00"/>
      </font>
      <fill>
        <patternFill>
          <bgColor rgb="FF002060"/>
        </patternFill>
      </fill>
    </dxf>
    <dxf>
      <font>
        <b/>
        <i/>
        <color theme="6" tint="-0.499984740745262"/>
      </font>
      <fill>
        <patternFill>
          <bgColor theme="7" tint="0.59996337778862885"/>
        </patternFill>
      </fill>
    </dxf>
    <dxf>
      <font>
        <b/>
        <i/>
        <color theme="1"/>
      </font>
      <fill>
        <patternFill>
          <bgColor theme="4" tint="0.79998168889431442"/>
        </patternFill>
      </fill>
    </dxf>
    <dxf>
      <font>
        <b/>
        <i/>
        <color rgb="FFFF66FF"/>
      </font>
      <fill>
        <patternFill>
          <bgColor theme="8"/>
        </patternFill>
      </fill>
    </dxf>
    <dxf>
      <font>
        <b/>
        <i/>
        <color auto="1"/>
      </font>
      <fill>
        <patternFill>
          <bgColor rgb="FFFFC000"/>
        </patternFill>
      </fill>
    </dxf>
    <dxf>
      <font>
        <b/>
        <i/>
        <color rgb="FFFFFF00"/>
      </font>
      <fill>
        <patternFill>
          <bgColor rgb="FFFF66FF"/>
        </patternFill>
      </fill>
    </dxf>
    <dxf>
      <font>
        <b/>
        <i/>
        <color theme="9"/>
      </font>
      <fill>
        <patternFill>
          <bgColor rgb="FFFFFF00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ont>
        <b/>
        <i/>
        <color rgb="FF0070C0"/>
      </font>
      <fill>
        <patternFill>
          <bgColor rgb="FF92D050"/>
        </patternFill>
      </fill>
    </dxf>
    <dxf>
      <font>
        <b/>
        <i/>
      </font>
    </dxf>
    <dxf>
      <font>
        <b/>
        <i val="0"/>
        <color rgb="FF7030A0"/>
      </font>
      <fill>
        <patternFill>
          <bgColor rgb="FF66FF66"/>
        </patternFill>
      </fill>
    </dxf>
    <dxf>
      <font>
        <b val="0"/>
        <i val="0"/>
        <color rgb="FF002060"/>
      </font>
      <fill>
        <patternFill>
          <bgColor rgb="FF66FFFF"/>
        </patternFill>
      </fill>
    </dxf>
    <dxf>
      <font>
        <b/>
        <i val="0"/>
        <color theme="8"/>
      </font>
      <fill>
        <patternFill>
          <bgColor rgb="FFFF66FF"/>
        </patternFill>
      </fill>
    </dxf>
    <dxf>
      <font>
        <b/>
        <i/>
        <color theme="8"/>
      </font>
      <fill>
        <patternFill>
          <bgColor rgb="FFFFCC99"/>
        </patternFill>
      </fill>
    </dxf>
    <dxf>
      <font>
        <b/>
        <i val="0"/>
        <color theme="7" tint="-0.24994659260841701"/>
      </font>
      <fill>
        <patternFill>
          <bgColor rgb="FFFFFF66"/>
        </patternFill>
      </fill>
    </dxf>
    <dxf>
      <font>
        <b/>
        <i val="0"/>
        <color theme="8" tint="-0.24994659260841701"/>
      </font>
      <fill>
        <patternFill>
          <bgColor theme="9" tint="0.59996337778862885"/>
        </patternFill>
      </fill>
    </dxf>
    <dxf>
      <font>
        <b/>
        <i/>
        <color theme="5"/>
      </font>
      <fill>
        <patternFill>
          <bgColor theme="2" tint="-9.9948118533890809E-2"/>
        </patternFill>
      </fill>
    </dxf>
    <dxf>
      <font>
        <b/>
        <i val="0"/>
        <color rgb="FF7030A0"/>
      </font>
      <fill>
        <patternFill>
          <bgColor theme="7" tint="0.59996337778862885"/>
        </patternFill>
      </fill>
    </dxf>
    <dxf>
      <font>
        <b/>
        <i val="0"/>
        <color rgb="FF7030A0"/>
      </font>
      <fill>
        <patternFill>
          <bgColor rgb="FF66FF66"/>
        </patternFill>
      </fill>
    </dxf>
    <dxf>
      <font>
        <b val="0"/>
        <i val="0"/>
        <color rgb="FF002060"/>
      </font>
      <fill>
        <patternFill>
          <bgColor rgb="FF66FFFF"/>
        </patternFill>
      </fill>
    </dxf>
    <dxf>
      <font>
        <b/>
        <i val="0"/>
        <color theme="8"/>
      </font>
      <fill>
        <patternFill>
          <bgColor rgb="FFFF66FF"/>
        </patternFill>
      </fill>
    </dxf>
    <dxf>
      <font>
        <b/>
        <i/>
        <color theme="8"/>
      </font>
      <fill>
        <patternFill>
          <bgColor rgb="FFFFCC99"/>
        </patternFill>
      </fill>
    </dxf>
    <dxf>
      <font>
        <b/>
        <i val="0"/>
        <color theme="7" tint="-0.24994659260841701"/>
      </font>
      <fill>
        <patternFill>
          <bgColor rgb="FFFFFF66"/>
        </patternFill>
      </fill>
    </dxf>
    <dxf>
      <font>
        <b/>
        <i val="0"/>
        <color theme="8" tint="-0.24994659260841701"/>
      </font>
      <fill>
        <patternFill>
          <bgColor theme="9" tint="0.59996337778862885"/>
        </patternFill>
      </fill>
    </dxf>
    <dxf>
      <font>
        <b/>
        <i/>
        <color theme="5"/>
      </font>
      <fill>
        <patternFill>
          <bgColor theme="2" tint="-9.9948118533890809E-2"/>
        </patternFill>
      </fill>
    </dxf>
    <dxf>
      <font>
        <b/>
        <i val="0"/>
        <color rgb="FF7030A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FFFF00"/>
      </font>
      <fill>
        <patternFill>
          <bgColor rgb="FFFF66FF"/>
        </patternFill>
      </fill>
    </dxf>
    <dxf>
      <font>
        <b/>
        <i/>
        <color theme="9"/>
      </font>
      <fill>
        <patternFill>
          <bgColor rgb="FFFFFF00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ont>
        <b/>
        <i/>
        <color rgb="FFFF66FF"/>
      </font>
      <fill>
        <patternFill>
          <bgColor theme="8"/>
        </patternFill>
      </fill>
    </dxf>
    <dxf>
      <font>
        <b/>
        <i/>
      </font>
    </dxf>
    <dxf>
      <font>
        <b val="0"/>
        <i/>
        <color theme="4"/>
      </font>
      <fill>
        <patternFill>
          <bgColor rgb="FFFFFF00"/>
        </patternFill>
      </fill>
    </dxf>
    <dxf>
      <font>
        <b/>
        <i/>
        <color rgb="FFFFFF00"/>
      </font>
      <fill>
        <patternFill>
          <bgColor rgb="FF002060"/>
        </patternFill>
      </fill>
    </dxf>
    <dxf>
      <font>
        <b/>
        <i/>
        <color theme="6" tint="-0.499984740745262"/>
      </font>
      <fill>
        <patternFill>
          <bgColor theme="7" tint="0.59996337778862885"/>
        </patternFill>
      </fill>
    </dxf>
    <dxf>
      <font>
        <b/>
        <i/>
        <color theme="1"/>
      </font>
      <fill>
        <patternFill>
          <bgColor theme="4" tint="0.79998168889431442"/>
        </patternFill>
      </fill>
    </dxf>
    <dxf>
      <font>
        <b/>
        <i/>
        <color auto="1"/>
      </font>
      <fill>
        <patternFill>
          <bgColor rgb="FFFFC000"/>
        </patternFill>
      </fill>
    </dxf>
    <dxf>
      <font>
        <b/>
        <i/>
        <color rgb="FF0070C0"/>
      </font>
      <fill>
        <patternFill>
          <bgColor rgb="FF92D050"/>
        </patternFill>
      </fill>
    </dxf>
    <dxf>
      <font>
        <b/>
        <i val="0"/>
        <color theme="8"/>
      </font>
      <fill>
        <patternFill>
          <bgColor rgb="FFFF66FF"/>
        </patternFill>
      </fill>
    </dxf>
    <dxf>
      <font>
        <b/>
        <i/>
        <color theme="8"/>
      </font>
      <fill>
        <patternFill>
          <bgColor rgb="FFFFCC99"/>
        </patternFill>
      </fill>
    </dxf>
    <dxf>
      <font>
        <b/>
        <i val="0"/>
        <color theme="7" tint="-0.24994659260841701"/>
      </font>
      <fill>
        <patternFill>
          <bgColor rgb="FFFFFF66"/>
        </patternFill>
      </fill>
    </dxf>
    <dxf>
      <font>
        <b/>
        <i val="0"/>
        <color theme="8" tint="-0.24994659260841701"/>
      </font>
      <fill>
        <patternFill>
          <bgColor theme="9" tint="0.59996337778862885"/>
        </patternFill>
      </fill>
    </dxf>
    <dxf>
      <font>
        <b/>
        <i val="0"/>
        <color rgb="FF7030A0"/>
      </font>
      <fill>
        <patternFill>
          <bgColor theme="7" tint="0.59996337778862885"/>
        </patternFill>
      </fill>
    </dxf>
    <dxf>
      <font>
        <b/>
        <i/>
        <color theme="5"/>
      </font>
      <fill>
        <patternFill>
          <bgColor theme="2" tint="-9.9948118533890809E-2"/>
        </patternFill>
      </fill>
    </dxf>
    <dxf>
      <font>
        <b/>
        <i val="0"/>
        <color rgb="FF7030A0"/>
      </font>
      <fill>
        <patternFill>
          <bgColor rgb="FF66FF66"/>
        </patternFill>
      </fill>
    </dxf>
    <dxf>
      <font>
        <b val="0"/>
        <i val="0"/>
        <color rgb="FF002060"/>
      </font>
      <fill>
        <patternFill>
          <bgColor rgb="FF66FFFF"/>
        </patternFill>
      </fill>
    </dxf>
    <dxf>
      <font>
        <b/>
        <i val="0"/>
        <color rgb="FFFFFF0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FF66"/>
      </font>
      <fill>
        <patternFill>
          <bgColor rgb="FF00B0F0"/>
        </patternFill>
      </fill>
    </dxf>
    <dxf>
      <font>
        <b/>
        <i val="0"/>
        <color rgb="FF7030A0"/>
      </font>
      <fill>
        <patternFill>
          <bgColor rgb="FF00B050"/>
        </patternFill>
      </fill>
    </dxf>
    <dxf>
      <font>
        <b/>
        <i val="0"/>
        <color theme="4" tint="-0.499984740745262"/>
      </font>
      <fill>
        <patternFill>
          <bgColor rgb="FFFFC000"/>
        </patternFill>
      </fill>
    </dxf>
    <dxf>
      <font>
        <b/>
        <i val="0"/>
        <color rgb="FFFFFF66"/>
      </font>
      <fill>
        <patternFill>
          <bgColor rgb="FFC00000"/>
        </patternFill>
      </fill>
    </dxf>
    <dxf>
      <font>
        <b/>
        <i val="0"/>
        <color theme="4" tint="0.79998168889431442"/>
      </font>
      <fill>
        <patternFill>
          <bgColor theme="1" tint="4.9989318521683403E-2"/>
        </patternFill>
      </fill>
    </dxf>
    <dxf>
      <font>
        <b/>
        <i val="0"/>
        <color theme="8" tint="-0.499984740745262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Sheet2!$F$4</c:f>
              <c:strCache>
                <c:ptCount val="1"/>
                <c:pt idx="0">
                  <c:v>April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Sheet2!$F$5:$F$12</c:f>
              <c:numCache>
                <c:formatCode>General</c:formatCode>
                <c:ptCount val="8"/>
                <c:pt idx="0">
                  <c:v>60320</c:v>
                </c:pt>
                <c:pt idx="1">
                  <c:v>57530</c:v>
                </c:pt>
                <c:pt idx="2">
                  <c:v>58550</c:v>
                </c:pt>
                <c:pt idx="3">
                  <c:v>56220</c:v>
                </c:pt>
                <c:pt idx="4">
                  <c:v>55530</c:v>
                </c:pt>
                <c:pt idx="5">
                  <c:v>54440</c:v>
                </c:pt>
                <c:pt idx="6">
                  <c:v>54990</c:v>
                </c:pt>
                <c:pt idx="7">
                  <c:v>53950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0529-43C9-A096-DA17B28D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29-43C9-A096-DA17B28D6A2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529-43C9-A096-DA17B28D6A2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29-43C9-A096-DA17B28D6A2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29-43C9-A096-DA17B28D6A2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29-43C9-A096-DA17B28D6A2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29-43C9-A096-DA17B28D6A2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29-43C9-A096-DA17B28D6A2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29-43C9-A096-DA17B28D6A2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29-43C9-A096-DA17B28D6A2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29-43C9-A096-DA17B28D6A2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29-43C9-A096-DA17B28D6A2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529-43C9-A096-DA17B28D6A21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Sheet2!$G$4</c:f>
              <c:strCache>
                <c:ptCount val="1"/>
                <c:pt idx="0">
                  <c:v>May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Sheet2!$G$5:$G$12</c:f>
              <c:numCache>
                <c:formatCode>General</c:formatCode>
                <c:ptCount val="8"/>
                <c:pt idx="0">
                  <c:v>69980</c:v>
                </c:pt>
                <c:pt idx="1">
                  <c:v>55980</c:v>
                </c:pt>
                <c:pt idx="2">
                  <c:v>57100</c:v>
                </c:pt>
                <c:pt idx="3">
                  <c:v>57700</c:v>
                </c:pt>
                <c:pt idx="4">
                  <c:v>58360</c:v>
                </c:pt>
                <c:pt idx="5">
                  <c:v>51280</c:v>
                </c:pt>
                <c:pt idx="6">
                  <c:v>54090</c:v>
                </c:pt>
                <c:pt idx="7">
                  <c:v>54640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0D9E-465E-901A-254C6FD2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9E-465E-901A-254C6FD2038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D9E-465E-901A-254C6FD203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9E-465E-901A-254C6FD2038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9E-465E-901A-254C6FD203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9E-465E-901A-254C6FD2038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9E-465E-901A-254C6FD203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9E-465E-901A-254C6FD2038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9E-465E-901A-254C6FD203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D9E-465E-901A-254C6FD203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D9E-465E-901A-254C6FD2038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D9E-465E-901A-254C6FD203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D9E-465E-901A-254C6FD2038E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Sheet2!$H$4</c:f>
              <c:strCache>
                <c:ptCount val="1"/>
                <c:pt idx="0">
                  <c:v>June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Sheet2!$H$5:$H$12</c:f>
              <c:numCache>
                <c:formatCode>General</c:formatCode>
                <c:ptCount val="8"/>
                <c:pt idx="0">
                  <c:v>60240</c:v>
                </c:pt>
                <c:pt idx="1">
                  <c:v>53060</c:v>
                </c:pt>
                <c:pt idx="2">
                  <c:v>54640</c:v>
                </c:pt>
                <c:pt idx="3">
                  <c:v>56220</c:v>
                </c:pt>
                <c:pt idx="4">
                  <c:v>51100</c:v>
                </c:pt>
                <c:pt idx="5">
                  <c:v>47570</c:v>
                </c:pt>
                <c:pt idx="6">
                  <c:v>45660</c:v>
                </c:pt>
                <c:pt idx="7">
                  <c:v>46430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F923-4F34-8E65-22BE7CF3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23-4F34-8E65-22BE7CF3CE8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923-4F34-8E65-22BE7CF3CE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23-4F34-8E65-22BE7CF3CE8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23-4F34-8E65-22BE7CF3CE8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23-4F34-8E65-22BE7CF3CE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23-4F34-8E65-22BE7CF3CE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23-4F34-8E65-22BE7CF3CE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23-4F34-8E65-22BE7CF3CE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23-4F34-8E65-22BE7CF3CE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23-4F34-8E65-22BE7CF3CE8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923-4F34-8E65-22BE7CF3CE8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923-4F34-8E65-22BE7CF3CE80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Sheet2!$I$4</c:f>
              <c:strCache>
                <c:ptCount val="1"/>
                <c:pt idx="0">
                  <c:v>July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Sheet2!$I$5:$I$12</c:f>
              <c:numCache>
                <c:formatCode>General</c:formatCode>
                <c:ptCount val="8"/>
                <c:pt idx="0">
                  <c:v>62750</c:v>
                </c:pt>
                <c:pt idx="1">
                  <c:v>52780</c:v>
                </c:pt>
                <c:pt idx="2">
                  <c:v>53460</c:v>
                </c:pt>
                <c:pt idx="3">
                  <c:v>54140</c:v>
                </c:pt>
                <c:pt idx="4">
                  <c:v>51780</c:v>
                </c:pt>
                <c:pt idx="5">
                  <c:v>50120</c:v>
                </c:pt>
                <c:pt idx="6">
                  <c:v>52780</c:v>
                </c:pt>
                <c:pt idx="7">
                  <c:v>53430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835D-42DB-8773-75688F48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5D-42DB-8773-75688F485DB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5D-42DB-8773-75688F485DB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5D-42DB-8773-75688F485DB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5D-42DB-8773-75688F485DB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5D-42DB-8773-75688F485DB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5D-42DB-8773-75688F485DB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5D-42DB-8773-75688F485DB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5D-42DB-8773-75688F485DB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5D-42DB-8773-75688F485DB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35D-42DB-8773-75688F485DB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35D-42DB-8773-75688F485DB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35D-42DB-8773-75688F485DB8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Sheet2!$J$4</c:f>
              <c:strCache>
                <c:ptCount val="1"/>
                <c:pt idx="0">
                  <c:v>August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Sheet2!$J$5:$J$12</c:f>
              <c:numCache>
                <c:formatCode>General</c:formatCode>
                <c:ptCount val="8"/>
                <c:pt idx="0">
                  <c:v>77030</c:v>
                </c:pt>
                <c:pt idx="1">
                  <c:v>54580</c:v>
                </c:pt>
                <c:pt idx="2">
                  <c:v>55560</c:v>
                </c:pt>
                <c:pt idx="3">
                  <c:v>56540</c:v>
                </c:pt>
                <c:pt idx="4">
                  <c:v>59770</c:v>
                </c:pt>
                <c:pt idx="5">
                  <c:v>54650</c:v>
                </c:pt>
                <c:pt idx="6">
                  <c:v>52100</c:v>
                </c:pt>
                <c:pt idx="7">
                  <c:v>53010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948A-4302-9596-D06421FCA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8A-4302-9596-D06421FCA91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48A-4302-9596-D06421FCA91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8A-4302-9596-D06421FCA91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8A-4302-9596-D06421FCA91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8A-4302-9596-D06421FCA91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8A-4302-9596-D06421FCA91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8A-4302-9596-D06421FCA91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8A-4302-9596-D06421FCA91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48A-4302-9596-D06421FCA91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8A-4302-9596-D06421FCA91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8A-4302-9596-D06421FCA91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8A-4302-9596-D06421FCA91B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Sheet2!$K$4</c:f>
              <c:strCache>
                <c:ptCount val="1"/>
                <c:pt idx="0">
                  <c:v>September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Sheet2!$K$5:$K$12</c:f>
              <c:numCache>
                <c:formatCode>General</c:formatCode>
                <c:ptCount val="8"/>
                <c:pt idx="0">
                  <c:v>70450</c:v>
                </c:pt>
                <c:pt idx="1">
                  <c:v>57970</c:v>
                </c:pt>
                <c:pt idx="2">
                  <c:v>58590</c:v>
                </c:pt>
                <c:pt idx="3">
                  <c:v>56380</c:v>
                </c:pt>
                <c:pt idx="4">
                  <c:v>57550</c:v>
                </c:pt>
                <c:pt idx="5">
                  <c:v>52650</c:v>
                </c:pt>
                <c:pt idx="6">
                  <c:v>50380</c:v>
                </c:pt>
                <c:pt idx="7">
                  <c:v>50940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F470-468B-81E7-9F84A731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70-468B-81E7-9F84A73133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470-468B-81E7-9F84A73133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70-468B-81E7-9F84A73133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70-468B-81E7-9F84A73133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70-468B-81E7-9F84A731333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70-468B-81E7-9F84A731333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70-468B-81E7-9F84A731333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470-468B-81E7-9F84A731333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70-468B-81E7-9F84A731333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470-468B-81E7-9F84A731333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470-468B-81E7-9F84A731333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470-468B-81E7-9F84A7313339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Sheet2!$L$4</c:f>
              <c:strCache>
                <c:ptCount val="1"/>
                <c:pt idx="0">
                  <c:v>October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Sheet2!$L$5:$L$12</c:f>
              <c:numCache>
                <c:formatCode>General</c:formatCode>
                <c:ptCount val="8"/>
                <c:pt idx="0">
                  <c:v>56320</c:v>
                </c:pt>
                <c:pt idx="1">
                  <c:v>51040</c:v>
                </c:pt>
                <c:pt idx="2">
                  <c:v>50820</c:v>
                </c:pt>
                <c:pt idx="3">
                  <c:v>51860</c:v>
                </c:pt>
                <c:pt idx="4">
                  <c:v>50520</c:v>
                </c:pt>
                <c:pt idx="5">
                  <c:v>47500</c:v>
                </c:pt>
                <c:pt idx="6">
                  <c:v>50180</c:v>
                </c:pt>
                <c:pt idx="7">
                  <c:v>49290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E3AA-4BB2-8AA3-8020BB1C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AA-4BB2-8AA3-8020BB1CCC4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3AA-4BB2-8AA3-8020BB1CCC4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AA-4BB2-8AA3-8020BB1CCC4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AA-4BB2-8AA3-8020BB1CCC4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AA-4BB2-8AA3-8020BB1CCC4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AA-4BB2-8AA3-8020BB1CCC4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AA-4BB2-8AA3-8020BB1CCC4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3AA-4BB2-8AA3-8020BB1CCC4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3AA-4BB2-8AA3-8020BB1CCC4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3AA-4BB2-8AA3-8020BB1CCC4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3AA-4BB2-8AA3-8020BB1CCC4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3AA-4BB2-8AA3-8020BB1CCC4B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Sheet2!$M$4</c:f>
              <c:strCache>
                <c:ptCount val="1"/>
                <c:pt idx="0">
                  <c:v>November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Sheet2!$M$5:$M$12</c:f>
              <c:numCache>
                <c:formatCode>General</c:formatCode>
                <c:ptCount val="8"/>
                <c:pt idx="0">
                  <c:v>57700</c:v>
                </c:pt>
                <c:pt idx="1">
                  <c:v>54160</c:v>
                </c:pt>
                <c:pt idx="2">
                  <c:v>53590</c:v>
                </c:pt>
                <c:pt idx="3">
                  <c:v>54650</c:v>
                </c:pt>
                <c:pt idx="4">
                  <c:v>52920</c:v>
                </c:pt>
                <c:pt idx="5">
                  <c:v>51110</c:v>
                </c:pt>
                <c:pt idx="6">
                  <c:v>50030</c:v>
                </c:pt>
                <c:pt idx="7">
                  <c:v>50960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50C9-40CE-9982-D98A62A8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0C9-40CE-9982-D98A62A892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C9-40CE-9982-D98A62A892C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C9-40CE-9982-D98A62A892C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C9-40CE-9982-D98A62A892C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C9-40CE-9982-D98A62A892C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C9-40CE-9982-D98A62A892C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C9-40CE-9982-D98A62A892C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C9-40CE-9982-D98A62A892C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C9-40CE-9982-D98A62A892C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0C9-40CE-9982-D98A62A892C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0C9-40CE-9982-D98A62A892C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C9-40CE-9982-D98A62A892CE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Sheet2!$N$4</c:f>
              <c:strCache>
                <c:ptCount val="1"/>
                <c:pt idx="0">
                  <c:v>December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Sheet2!$N$5:$N$12</c:f>
              <c:numCache>
                <c:formatCode>General</c:formatCode>
                <c:ptCount val="8"/>
                <c:pt idx="0">
                  <c:v>67950</c:v>
                </c:pt>
                <c:pt idx="1">
                  <c:v>57230</c:v>
                </c:pt>
                <c:pt idx="2">
                  <c:v>58090</c:v>
                </c:pt>
                <c:pt idx="3">
                  <c:v>58950</c:v>
                </c:pt>
                <c:pt idx="4">
                  <c:v>58260</c:v>
                </c:pt>
                <c:pt idx="5">
                  <c:v>52770</c:v>
                </c:pt>
                <c:pt idx="6">
                  <c:v>56030</c:v>
                </c:pt>
                <c:pt idx="7">
                  <c:v>54580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3E15-4D93-8A95-4BFC7A9B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15-4D93-8A95-4BFC7A9B238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15-4D93-8A95-4BFC7A9B238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15-4D93-8A95-4BFC7A9B238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5-4D93-8A95-4BFC7A9B238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5-4D93-8A95-4BFC7A9B238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5-4D93-8A95-4BFC7A9B238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15-4D93-8A95-4BFC7A9B238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15-4D93-8A95-4BFC7A9B238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15-4D93-8A95-4BFC7A9B238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15-4D93-8A95-4BFC7A9B238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15-4D93-8A95-4BFC7A9B238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E15-4D93-8A95-4BFC7A9B2387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13</xdr:row>
      <xdr:rowOff>0</xdr:rowOff>
    </xdr:from>
    <xdr:to>
      <xdr:col>34</xdr:col>
      <xdr:colOff>235857</xdr:colOff>
      <xdr:row>30</xdr:row>
      <xdr:rowOff>112485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E8F9A8-844A-41CB-B71D-CC42E23E1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348343</xdr:colOff>
      <xdr:row>13</xdr:row>
      <xdr:rowOff>14514</xdr:rowOff>
    </xdr:from>
    <xdr:to>
      <xdr:col>42</xdr:col>
      <xdr:colOff>584200</xdr:colOff>
      <xdr:row>30</xdr:row>
      <xdr:rowOff>126999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A513AE-93E3-4F14-B85D-48B52311F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13</xdr:row>
      <xdr:rowOff>0</xdr:rowOff>
    </xdr:from>
    <xdr:to>
      <xdr:col>51</xdr:col>
      <xdr:colOff>235857</xdr:colOff>
      <xdr:row>30</xdr:row>
      <xdr:rowOff>112485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DC399F-9F10-4035-B108-5A3E03E4B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384628</xdr:colOff>
      <xdr:row>12</xdr:row>
      <xdr:rowOff>152401</xdr:rowOff>
    </xdr:from>
    <xdr:to>
      <xdr:col>60</xdr:col>
      <xdr:colOff>10885</xdr:colOff>
      <xdr:row>30</xdr:row>
      <xdr:rowOff>83457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E3467F-C116-4A31-86F9-B83A1BE41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108857</xdr:colOff>
      <xdr:row>12</xdr:row>
      <xdr:rowOff>123372</xdr:rowOff>
    </xdr:from>
    <xdr:to>
      <xdr:col>68</xdr:col>
      <xdr:colOff>344714</xdr:colOff>
      <xdr:row>30</xdr:row>
      <xdr:rowOff>54428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1FBCB86-7B02-47D2-AFC1-7CD5583BE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457200</xdr:colOff>
      <xdr:row>12</xdr:row>
      <xdr:rowOff>130629</xdr:rowOff>
    </xdr:from>
    <xdr:to>
      <xdr:col>77</xdr:col>
      <xdr:colOff>83457</xdr:colOff>
      <xdr:row>30</xdr:row>
      <xdr:rowOff>61685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6BC015-FBF1-4B1A-A071-1E4D8BEF4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77</xdr:col>
      <xdr:colOff>224971</xdr:colOff>
      <xdr:row>12</xdr:row>
      <xdr:rowOff>152401</xdr:rowOff>
    </xdr:from>
    <xdr:to>
      <xdr:col>85</xdr:col>
      <xdr:colOff>460828</xdr:colOff>
      <xdr:row>30</xdr:row>
      <xdr:rowOff>83457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6ABEC2-9656-4E52-AEB9-8F5142F94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0</xdr:colOff>
      <xdr:row>13</xdr:row>
      <xdr:rowOff>0</xdr:rowOff>
    </xdr:from>
    <xdr:to>
      <xdr:col>94</xdr:col>
      <xdr:colOff>235857</xdr:colOff>
      <xdr:row>30</xdr:row>
      <xdr:rowOff>112485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FB9114-CC67-4C1E-8E01-D75198516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95</xdr:col>
      <xdr:colOff>0</xdr:colOff>
      <xdr:row>13</xdr:row>
      <xdr:rowOff>0</xdr:rowOff>
    </xdr:from>
    <xdr:to>
      <xdr:col>103</xdr:col>
      <xdr:colOff>235857</xdr:colOff>
      <xdr:row>30</xdr:row>
      <xdr:rowOff>112485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6FB8085-A10E-46F5-B1BB-AA41EBDF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655069</xdr:colOff>
      <xdr:row>26</xdr:row>
      <xdr:rowOff>115737</xdr:rowOff>
    </xdr:from>
    <xdr:to>
      <xdr:col>9</xdr:col>
      <xdr:colOff>324210</xdr:colOff>
      <xdr:row>30</xdr:row>
      <xdr:rowOff>184031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E99DFB-AF0A-463A-ACE2-D66B99A6DCCC}"/>
            </a:ext>
          </a:extLst>
        </xdr:cNvPr>
        <xdr:cNvSpPr txBox="1"/>
      </xdr:nvSpPr>
      <xdr:spPr>
        <a:xfrm>
          <a:off x="5646169" y="5506887"/>
          <a:ext cx="4631666" cy="868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</a:t>
          </a:r>
          <a:r>
            <a:rPr lang="en-US" sz="1800" b="1"/>
            <a:t>COUNTIF(B10:B23,F27)</a:t>
          </a:r>
        </a:p>
        <a:p>
          <a:r>
            <a:rPr lang="en-US" sz="1800" b="1"/>
            <a:t>=SUMIF($B$10:$B$23,F27,$D$10:$D$23)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F4B6-D79F-4ECE-8F32-50ECFEF6C939}">
  <dimension ref="A1:P87"/>
  <sheetViews>
    <sheetView topLeftCell="A55" workbookViewId="0">
      <selection activeCell="G3" sqref="G3"/>
    </sheetView>
  </sheetViews>
  <sheetFormatPr defaultRowHeight="14.5" x14ac:dyDescent="0.35"/>
  <cols>
    <col min="1" max="1" width="9.7265625" bestFit="1" customWidth="1"/>
    <col min="2" max="2" width="23.7265625" bestFit="1" customWidth="1"/>
    <col min="3" max="3" width="14.453125" bestFit="1" customWidth="1"/>
    <col min="4" max="15" width="12.26953125" bestFit="1" customWidth="1"/>
    <col min="16" max="16" width="11.26953125" bestFit="1" customWidth="1"/>
  </cols>
  <sheetData>
    <row r="1" spans="1:16" ht="15.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3" t="str">
        <f>IF(EXACT($C2, "Laptop "), "Lap-2022", IF(EXACT($C2, "Mobile Phone"), "Mob-2022", IF(EXACT($C2, "Calculator"), "Cal-2022", IF(EXACT($C2, "Charger"), "Cha-2022", IF(EXACT($C2, "Keyboard"), "Key-2022", IF(EXACT($C2, "Mouse"), "Mou-2022", IF(EXACT($C2, "CPU"), "CPU-2022", IF(EXACT($C2, "USB"), "USB-2022", IF(EXACT($C2, "Cable"), "Cab-2022", IF(EXACT($C2, "Headset"), "Hea-2022", "New Product"))))))))))</f>
        <v>Lap-2022</v>
      </c>
      <c r="B2" s="3" t="s">
        <v>16</v>
      </c>
      <c r="C2" s="3" t="s">
        <v>17</v>
      </c>
      <c r="D2" s="4">
        <v>3000</v>
      </c>
      <c r="E2" s="4">
        <v>1740</v>
      </c>
      <c r="F2" s="4">
        <v>2440</v>
      </c>
      <c r="G2" s="4">
        <v>1830</v>
      </c>
      <c r="H2" s="4">
        <v>4010</v>
      </c>
      <c r="I2" s="4">
        <v>3030</v>
      </c>
      <c r="J2" s="4">
        <v>1920</v>
      </c>
      <c r="K2" s="4">
        <v>5140</v>
      </c>
      <c r="L2" s="4">
        <v>4440</v>
      </c>
      <c r="M2" s="4">
        <v>2160</v>
      </c>
      <c r="N2" s="4">
        <v>1870</v>
      </c>
      <c r="O2" s="4">
        <v>3420</v>
      </c>
      <c r="P2" s="4">
        <v>89000</v>
      </c>
    </row>
    <row r="3" spans="1:16" x14ac:dyDescent="0.35">
      <c r="A3" s="3" t="str">
        <f t="shared" ref="A3:A66" si="0">IF(EXACT($C3, "Laptop "), "Lap-2022", IF(EXACT($C3, "Mobile Phone"), "Mob-2022", IF(EXACT($C3, "Calculator"), "Cal-2022", IF(EXACT($C3, "Charger"), "Cha-2022", IF(EXACT($C3, "Keyboard"), "Key-2022", IF(EXACT($C3, "Mouse"), "Mou-2022", IF(EXACT($C3, "CPU"), "CPU-2022", IF(EXACT($C3, "USB"), "USB-2022", IF(EXACT($C3, "Cable"), "Cab-2022", IF(EXACT($C3, "Headset"), "Hea-2022", "New Product"))))))))))</f>
        <v>Lap-2022</v>
      </c>
      <c r="B3" s="3" t="s">
        <v>16</v>
      </c>
      <c r="C3" s="3" t="s">
        <v>17</v>
      </c>
      <c r="D3" s="4">
        <v>3000</v>
      </c>
      <c r="E3" s="4">
        <v>2000</v>
      </c>
      <c r="F3" s="4">
        <v>2570</v>
      </c>
      <c r="G3" s="4">
        <v>1950</v>
      </c>
      <c r="H3" s="4">
        <v>4060</v>
      </c>
      <c r="I3" s="4">
        <v>3470</v>
      </c>
      <c r="J3" s="4">
        <v>1950</v>
      </c>
      <c r="K3" s="4">
        <v>5210</v>
      </c>
      <c r="L3" s="4">
        <v>4520</v>
      </c>
      <c r="M3" s="4">
        <v>2300</v>
      </c>
      <c r="N3" s="4">
        <v>1940</v>
      </c>
      <c r="O3" s="4">
        <v>3510</v>
      </c>
      <c r="P3" s="4">
        <f t="shared" ref="P3:P66" si="1">SUM(D3:O3)</f>
        <v>36480</v>
      </c>
    </row>
    <row r="4" spans="1:16" x14ac:dyDescent="0.35">
      <c r="A4" s="3" t="s">
        <v>18</v>
      </c>
      <c r="B4" s="3" t="s">
        <v>16</v>
      </c>
      <c r="C4" s="3" t="s">
        <v>17</v>
      </c>
      <c r="D4" s="4">
        <v>3000</v>
      </c>
      <c r="E4" s="4">
        <v>2260</v>
      </c>
      <c r="F4" s="4">
        <v>2700</v>
      </c>
      <c r="G4" s="4">
        <v>2070</v>
      </c>
      <c r="H4" s="4">
        <v>4110</v>
      </c>
      <c r="I4" s="4">
        <v>3910</v>
      </c>
      <c r="J4" s="4">
        <v>1980</v>
      </c>
      <c r="K4" s="4">
        <v>5280</v>
      </c>
      <c r="L4" s="4">
        <v>4600</v>
      </c>
      <c r="M4" s="4">
        <v>2440</v>
      </c>
      <c r="N4" s="4">
        <v>2010</v>
      </c>
      <c r="O4" s="4">
        <v>3600</v>
      </c>
      <c r="P4" s="4">
        <f t="shared" si="1"/>
        <v>37960</v>
      </c>
    </row>
    <row r="5" spans="1:16" x14ac:dyDescent="0.35">
      <c r="A5" s="3" t="str">
        <f t="shared" si="0"/>
        <v>Lap-2022</v>
      </c>
      <c r="B5" s="3" t="s">
        <v>19</v>
      </c>
      <c r="C5" s="3" t="s">
        <v>17</v>
      </c>
      <c r="D5" s="4">
        <v>3000</v>
      </c>
      <c r="E5" s="4">
        <v>2520</v>
      </c>
      <c r="F5" s="4">
        <v>2830</v>
      </c>
      <c r="G5" s="4">
        <v>2190</v>
      </c>
      <c r="H5" s="4">
        <v>4160</v>
      </c>
      <c r="I5" s="4">
        <v>4350</v>
      </c>
      <c r="J5" s="4">
        <v>2010</v>
      </c>
      <c r="K5" s="4">
        <v>5350</v>
      </c>
      <c r="L5" s="4">
        <v>4680</v>
      </c>
      <c r="M5" s="4">
        <v>2580</v>
      </c>
      <c r="N5" s="4">
        <v>2080</v>
      </c>
      <c r="O5" s="4">
        <v>3690</v>
      </c>
      <c r="P5" s="4">
        <f t="shared" si="1"/>
        <v>39440</v>
      </c>
    </row>
    <row r="6" spans="1:16" x14ac:dyDescent="0.35">
      <c r="A6" s="3" t="str">
        <f t="shared" si="0"/>
        <v>Lap-2022</v>
      </c>
      <c r="B6" s="3" t="s">
        <v>20</v>
      </c>
      <c r="C6" s="3" t="s">
        <v>17</v>
      </c>
      <c r="D6" s="4">
        <v>3000</v>
      </c>
      <c r="E6" s="4">
        <v>2780</v>
      </c>
      <c r="F6" s="4">
        <v>2960</v>
      </c>
      <c r="G6" s="4">
        <v>2310</v>
      </c>
      <c r="H6" s="4">
        <v>4210</v>
      </c>
      <c r="I6" s="4">
        <v>4790</v>
      </c>
      <c r="J6" s="4">
        <v>2040</v>
      </c>
      <c r="K6" s="4">
        <v>5420</v>
      </c>
      <c r="L6" s="4">
        <v>4760</v>
      </c>
      <c r="M6" s="4">
        <v>2720</v>
      </c>
      <c r="N6" s="4">
        <v>2150</v>
      </c>
      <c r="O6" s="4">
        <v>3780</v>
      </c>
      <c r="P6" s="4">
        <f t="shared" si="1"/>
        <v>40920</v>
      </c>
    </row>
    <row r="7" spans="1:16" x14ac:dyDescent="0.35">
      <c r="A7" s="3" t="str">
        <f t="shared" si="0"/>
        <v>Lap-2022</v>
      </c>
      <c r="B7" s="3" t="s">
        <v>21</v>
      </c>
      <c r="C7" s="3" t="s">
        <v>17</v>
      </c>
      <c r="D7" s="4">
        <v>3500</v>
      </c>
      <c r="E7" s="4">
        <v>3040</v>
      </c>
      <c r="F7" s="4">
        <v>3090</v>
      </c>
      <c r="G7" s="4">
        <v>2430</v>
      </c>
      <c r="H7" s="4">
        <v>4260</v>
      </c>
      <c r="I7" s="4">
        <v>5230</v>
      </c>
      <c r="J7" s="4">
        <v>2070</v>
      </c>
      <c r="K7" s="4">
        <v>5490</v>
      </c>
      <c r="L7" s="4">
        <v>4840</v>
      </c>
      <c r="M7" s="4">
        <v>2860</v>
      </c>
      <c r="N7" s="4">
        <v>2220</v>
      </c>
      <c r="O7" s="4">
        <v>3870</v>
      </c>
      <c r="P7" s="4">
        <f t="shared" si="1"/>
        <v>42900</v>
      </c>
    </row>
    <row r="8" spans="1:16" x14ac:dyDescent="0.35">
      <c r="A8" s="3" t="str">
        <f t="shared" si="0"/>
        <v>Mou-2022</v>
      </c>
      <c r="B8" s="3" t="s">
        <v>16</v>
      </c>
      <c r="C8" s="3" t="s">
        <v>22</v>
      </c>
      <c r="D8" s="4">
        <v>3600</v>
      </c>
      <c r="E8" s="4">
        <v>3300</v>
      </c>
      <c r="F8" s="4">
        <v>3220</v>
      </c>
      <c r="G8" s="4">
        <v>2550</v>
      </c>
      <c r="H8" s="4">
        <v>4310</v>
      </c>
      <c r="I8" s="4">
        <v>5670</v>
      </c>
      <c r="J8" s="4">
        <v>2100</v>
      </c>
      <c r="K8" s="4">
        <v>5560</v>
      </c>
      <c r="L8" s="4">
        <v>4920</v>
      </c>
      <c r="M8" s="4">
        <v>3000</v>
      </c>
      <c r="N8" s="4">
        <v>2290</v>
      </c>
      <c r="O8" s="4">
        <v>3960</v>
      </c>
      <c r="P8" s="4">
        <f t="shared" si="1"/>
        <v>44480</v>
      </c>
    </row>
    <row r="9" spans="1:16" x14ac:dyDescent="0.35">
      <c r="A9" s="3" t="str">
        <f t="shared" si="0"/>
        <v>Mou-2022</v>
      </c>
      <c r="B9" s="3" t="s">
        <v>23</v>
      </c>
      <c r="C9" s="3" t="s">
        <v>22</v>
      </c>
      <c r="D9" s="4">
        <v>3700</v>
      </c>
      <c r="E9" s="4">
        <v>3560</v>
      </c>
      <c r="F9" s="4">
        <v>3350</v>
      </c>
      <c r="G9" s="4">
        <v>2670</v>
      </c>
      <c r="H9" s="4">
        <v>4360</v>
      </c>
      <c r="I9" s="4">
        <v>6110</v>
      </c>
      <c r="J9" s="4">
        <v>2130</v>
      </c>
      <c r="K9" s="4">
        <v>5630</v>
      </c>
      <c r="L9" s="4">
        <v>5000</v>
      </c>
      <c r="M9" s="4">
        <v>3140</v>
      </c>
      <c r="N9" s="4">
        <v>2360</v>
      </c>
      <c r="O9" s="4">
        <v>4050</v>
      </c>
      <c r="P9" s="4">
        <f t="shared" si="1"/>
        <v>46060</v>
      </c>
    </row>
    <row r="10" spans="1:16" x14ac:dyDescent="0.35">
      <c r="A10" s="3" t="str">
        <f t="shared" si="0"/>
        <v>Cab-2022</v>
      </c>
      <c r="B10" s="3" t="s">
        <v>24</v>
      </c>
      <c r="C10" s="3" t="s">
        <v>25</v>
      </c>
      <c r="D10" s="4">
        <v>3800</v>
      </c>
      <c r="E10" s="4">
        <v>3820</v>
      </c>
      <c r="F10" s="4">
        <v>3480</v>
      </c>
      <c r="G10" s="4">
        <v>2790</v>
      </c>
      <c r="H10" s="4">
        <v>4410</v>
      </c>
      <c r="I10" s="4">
        <v>6550</v>
      </c>
      <c r="J10" s="4">
        <v>2160</v>
      </c>
      <c r="K10" s="4">
        <v>5700</v>
      </c>
      <c r="L10" s="4">
        <v>5080</v>
      </c>
      <c r="M10" s="4">
        <v>3280</v>
      </c>
      <c r="N10" s="4">
        <v>2430</v>
      </c>
      <c r="O10" s="4">
        <v>4140</v>
      </c>
      <c r="P10" s="4">
        <f t="shared" si="1"/>
        <v>47640</v>
      </c>
    </row>
    <row r="11" spans="1:16" x14ac:dyDescent="0.35">
      <c r="A11" s="3" t="str">
        <f t="shared" si="0"/>
        <v>Hea-2022</v>
      </c>
      <c r="B11" s="3" t="s">
        <v>19</v>
      </c>
      <c r="C11" s="3" t="s">
        <v>26</v>
      </c>
      <c r="D11" s="4">
        <v>3900</v>
      </c>
      <c r="E11" s="4">
        <v>4080</v>
      </c>
      <c r="F11" s="4">
        <v>3610</v>
      </c>
      <c r="G11" s="4">
        <v>2910</v>
      </c>
      <c r="H11" s="4">
        <v>4460</v>
      </c>
      <c r="I11" s="4">
        <v>6990</v>
      </c>
      <c r="J11" s="4">
        <v>2190</v>
      </c>
      <c r="K11" s="4">
        <v>5770</v>
      </c>
      <c r="L11" s="4">
        <v>5160</v>
      </c>
      <c r="M11" s="4">
        <v>3420</v>
      </c>
      <c r="N11" s="4">
        <v>2500</v>
      </c>
      <c r="O11" s="4">
        <v>4230</v>
      </c>
      <c r="P11" s="4">
        <f t="shared" si="1"/>
        <v>49220</v>
      </c>
    </row>
    <row r="12" spans="1:16" x14ac:dyDescent="0.35">
      <c r="A12" s="3" t="str">
        <f t="shared" si="0"/>
        <v>Lap-2022</v>
      </c>
      <c r="B12" s="3" t="s">
        <v>20</v>
      </c>
      <c r="C12" s="3" t="s">
        <v>17</v>
      </c>
      <c r="D12" s="4">
        <v>3000</v>
      </c>
      <c r="E12" s="4">
        <v>4340</v>
      </c>
      <c r="F12" s="4">
        <v>3740</v>
      </c>
      <c r="G12" s="4">
        <v>3030</v>
      </c>
      <c r="H12" s="4">
        <v>4510</v>
      </c>
      <c r="I12" s="4">
        <v>7430</v>
      </c>
      <c r="J12" s="4">
        <v>2220</v>
      </c>
      <c r="K12" s="4">
        <v>5840</v>
      </c>
      <c r="L12" s="4">
        <v>5240</v>
      </c>
      <c r="M12" s="4">
        <v>3560</v>
      </c>
      <c r="N12" s="4">
        <v>2570</v>
      </c>
      <c r="O12" s="4">
        <v>4320</v>
      </c>
      <c r="P12" s="4">
        <f t="shared" si="1"/>
        <v>49800</v>
      </c>
    </row>
    <row r="13" spans="1:16" x14ac:dyDescent="0.35">
      <c r="A13" s="3" t="str">
        <f t="shared" si="0"/>
        <v>Mob-2022</v>
      </c>
      <c r="B13" s="3" t="s">
        <v>21</v>
      </c>
      <c r="C13" s="3" t="s">
        <v>27</v>
      </c>
      <c r="D13" s="5">
        <v>4050</v>
      </c>
      <c r="E13" s="4">
        <v>4600</v>
      </c>
      <c r="F13" s="4">
        <v>3870</v>
      </c>
      <c r="G13" s="4">
        <v>3150</v>
      </c>
      <c r="H13" s="4">
        <v>4560</v>
      </c>
      <c r="I13" s="4">
        <v>7870</v>
      </c>
      <c r="J13" s="4">
        <v>2250</v>
      </c>
      <c r="K13" s="4">
        <v>5910</v>
      </c>
      <c r="L13" s="4">
        <v>5320</v>
      </c>
      <c r="M13" s="4">
        <v>3700</v>
      </c>
      <c r="N13" s="4">
        <v>2640</v>
      </c>
      <c r="O13" s="4">
        <v>4410</v>
      </c>
      <c r="P13" s="4">
        <f t="shared" si="1"/>
        <v>52330</v>
      </c>
    </row>
    <row r="14" spans="1:16" x14ac:dyDescent="0.35">
      <c r="A14" s="3" t="str">
        <f t="shared" si="0"/>
        <v>Cal-2022</v>
      </c>
      <c r="B14" s="3" t="s">
        <v>16</v>
      </c>
      <c r="C14" s="3" t="s">
        <v>28</v>
      </c>
      <c r="D14" s="4">
        <v>4100</v>
      </c>
      <c r="E14" s="4">
        <v>4860</v>
      </c>
      <c r="F14" s="4">
        <v>4000</v>
      </c>
      <c r="G14" s="4">
        <v>3270</v>
      </c>
      <c r="H14" s="4">
        <v>4610</v>
      </c>
      <c r="I14" s="4">
        <v>4540</v>
      </c>
      <c r="J14" s="4">
        <v>2280</v>
      </c>
      <c r="K14" s="4">
        <v>5980</v>
      </c>
      <c r="L14" s="4">
        <v>5400</v>
      </c>
      <c r="M14" s="4">
        <v>3840</v>
      </c>
      <c r="N14" s="4">
        <v>2710</v>
      </c>
      <c r="O14" s="4">
        <v>4500</v>
      </c>
      <c r="P14" s="4">
        <f t="shared" si="1"/>
        <v>50090</v>
      </c>
    </row>
    <row r="15" spans="1:16" x14ac:dyDescent="0.35">
      <c r="A15" s="3" t="str">
        <f t="shared" si="0"/>
        <v>Cha-2022</v>
      </c>
      <c r="B15" s="3" t="s">
        <v>23</v>
      </c>
      <c r="C15" s="3" t="s">
        <v>29</v>
      </c>
      <c r="D15" s="5">
        <v>4150</v>
      </c>
      <c r="E15" s="4">
        <v>5120</v>
      </c>
      <c r="F15" s="4">
        <v>4130</v>
      </c>
      <c r="G15" s="4">
        <v>3390</v>
      </c>
      <c r="H15" s="4">
        <v>4660</v>
      </c>
      <c r="I15" s="4">
        <v>4670</v>
      </c>
      <c r="J15" s="4">
        <v>2310</v>
      </c>
      <c r="K15" s="4">
        <v>6050</v>
      </c>
      <c r="L15" s="4">
        <v>5480</v>
      </c>
      <c r="M15" s="4">
        <v>3980</v>
      </c>
      <c r="N15" s="4">
        <v>2780</v>
      </c>
      <c r="O15" s="4">
        <v>4590</v>
      </c>
      <c r="P15" s="4">
        <f t="shared" si="1"/>
        <v>51310</v>
      </c>
    </row>
    <row r="16" spans="1:16" x14ac:dyDescent="0.35">
      <c r="A16" s="3" t="str">
        <f t="shared" si="0"/>
        <v>Key-2022</v>
      </c>
      <c r="B16" s="3" t="s">
        <v>30</v>
      </c>
      <c r="C16" s="3" t="s">
        <v>31</v>
      </c>
      <c r="D16" s="4">
        <v>4200</v>
      </c>
      <c r="E16" s="4">
        <v>5380</v>
      </c>
      <c r="F16" s="4">
        <v>4260</v>
      </c>
      <c r="G16" s="4">
        <v>3510</v>
      </c>
      <c r="H16" s="4">
        <v>4710</v>
      </c>
      <c r="I16" s="4">
        <v>4800</v>
      </c>
      <c r="J16" s="4">
        <v>2340</v>
      </c>
      <c r="K16" s="4">
        <v>6120</v>
      </c>
      <c r="L16" s="4">
        <v>5560</v>
      </c>
      <c r="M16" s="4">
        <v>4120</v>
      </c>
      <c r="N16" s="4">
        <v>2850</v>
      </c>
      <c r="O16" s="4">
        <v>4680</v>
      </c>
      <c r="P16" s="4">
        <f t="shared" si="1"/>
        <v>52530</v>
      </c>
    </row>
    <row r="17" spans="1:16" x14ac:dyDescent="0.35">
      <c r="A17" s="3" t="str">
        <f t="shared" si="0"/>
        <v>Mou-2022</v>
      </c>
      <c r="B17" s="3" t="s">
        <v>32</v>
      </c>
      <c r="C17" s="3" t="s">
        <v>22</v>
      </c>
      <c r="D17" s="5">
        <v>4250</v>
      </c>
      <c r="E17" s="4">
        <v>5640</v>
      </c>
      <c r="F17" s="4">
        <v>4390</v>
      </c>
      <c r="G17" s="4">
        <v>3630</v>
      </c>
      <c r="H17" s="4">
        <v>4760</v>
      </c>
      <c r="I17" s="4">
        <v>4930</v>
      </c>
      <c r="J17" s="4">
        <v>2370</v>
      </c>
      <c r="K17" s="4">
        <v>6190</v>
      </c>
      <c r="L17" s="4">
        <v>5640</v>
      </c>
      <c r="M17" s="4">
        <v>4260</v>
      </c>
      <c r="N17" s="4">
        <v>2920</v>
      </c>
      <c r="O17" s="4">
        <v>4770</v>
      </c>
      <c r="P17" s="4">
        <f t="shared" si="1"/>
        <v>53750</v>
      </c>
    </row>
    <row r="18" spans="1:16" x14ac:dyDescent="0.35">
      <c r="A18" s="3" t="str">
        <f t="shared" si="0"/>
        <v>CPU-2022</v>
      </c>
      <c r="B18" s="3" t="s">
        <v>16</v>
      </c>
      <c r="C18" s="3" t="s">
        <v>33</v>
      </c>
      <c r="D18" s="4">
        <v>4300</v>
      </c>
      <c r="E18" s="4">
        <v>5900</v>
      </c>
      <c r="F18" s="4">
        <v>4520</v>
      </c>
      <c r="G18" s="4">
        <v>3750</v>
      </c>
      <c r="H18" s="4">
        <v>4810</v>
      </c>
      <c r="I18" s="4">
        <v>5060</v>
      </c>
      <c r="J18" s="4">
        <v>5060</v>
      </c>
      <c r="K18" s="4">
        <v>6260</v>
      </c>
      <c r="L18" s="4">
        <v>5720</v>
      </c>
      <c r="M18" s="4">
        <v>4400</v>
      </c>
      <c r="N18" s="4">
        <v>2990</v>
      </c>
      <c r="O18" s="4">
        <v>4860</v>
      </c>
      <c r="P18" s="4">
        <f t="shared" si="1"/>
        <v>57630</v>
      </c>
    </row>
    <row r="19" spans="1:16" x14ac:dyDescent="0.35">
      <c r="A19" s="3" t="str">
        <f t="shared" si="0"/>
        <v>USB-2022</v>
      </c>
      <c r="B19" s="3" t="s">
        <v>23</v>
      </c>
      <c r="C19" s="3" t="s">
        <v>34</v>
      </c>
      <c r="D19" s="5">
        <v>4350</v>
      </c>
      <c r="E19" s="4">
        <v>6160</v>
      </c>
      <c r="F19" s="4">
        <v>4650</v>
      </c>
      <c r="G19" s="4">
        <v>3870</v>
      </c>
      <c r="H19" s="4">
        <v>4860</v>
      </c>
      <c r="I19" s="4">
        <v>5190</v>
      </c>
      <c r="J19" s="4">
        <v>5140</v>
      </c>
      <c r="K19" s="4">
        <v>3740</v>
      </c>
      <c r="L19" s="4">
        <v>5800</v>
      </c>
      <c r="M19" s="4">
        <v>4540</v>
      </c>
      <c r="N19" s="4">
        <v>3060</v>
      </c>
      <c r="O19" s="4">
        <v>4950</v>
      </c>
      <c r="P19" s="4">
        <f t="shared" si="1"/>
        <v>56310</v>
      </c>
    </row>
    <row r="20" spans="1:16" x14ac:dyDescent="0.35">
      <c r="A20" s="3" t="str">
        <f t="shared" si="0"/>
        <v>Cab-2022</v>
      </c>
      <c r="B20" s="3" t="s">
        <v>24</v>
      </c>
      <c r="C20" s="3" t="s">
        <v>25</v>
      </c>
      <c r="D20" s="4">
        <v>4400</v>
      </c>
      <c r="E20" s="4">
        <v>6420</v>
      </c>
      <c r="F20" s="4">
        <v>4780</v>
      </c>
      <c r="G20" s="4">
        <v>3990</v>
      </c>
      <c r="H20" s="4">
        <v>4910</v>
      </c>
      <c r="I20" s="4">
        <v>5320</v>
      </c>
      <c r="J20" s="4">
        <v>5220</v>
      </c>
      <c r="K20" s="4">
        <v>3850</v>
      </c>
      <c r="L20" s="4">
        <v>5880</v>
      </c>
      <c r="M20" s="4">
        <v>4680</v>
      </c>
      <c r="N20" s="4">
        <v>3130</v>
      </c>
      <c r="O20" s="4">
        <v>5040</v>
      </c>
      <c r="P20" s="4">
        <f t="shared" si="1"/>
        <v>57620</v>
      </c>
    </row>
    <row r="21" spans="1:16" x14ac:dyDescent="0.35">
      <c r="A21" s="3" t="str">
        <f t="shared" si="0"/>
        <v>Hea-2022</v>
      </c>
      <c r="B21" s="3" t="s">
        <v>19</v>
      </c>
      <c r="C21" s="3" t="s">
        <v>26</v>
      </c>
      <c r="D21" s="5">
        <v>4450</v>
      </c>
      <c r="E21" s="4">
        <v>6680</v>
      </c>
      <c r="F21" s="4">
        <v>4910</v>
      </c>
      <c r="G21" s="4">
        <v>4110</v>
      </c>
      <c r="H21" s="4">
        <v>4960</v>
      </c>
      <c r="I21" s="4">
        <v>5450</v>
      </c>
      <c r="J21" s="4">
        <v>5300</v>
      </c>
      <c r="K21" s="4">
        <v>3960</v>
      </c>
      <c r="L21" s="4">
        <v>6020</v>
      </c>
      <c r="M21" s="4">
        <v>4820</v>
      </c>
      <c r="N21" s="4">
        <v>3200</v>
      </c>
      <c r="O21" s="4">
        <v>5130</v>
      </c>
      <c r="P21" s="4">
        <f t="shared" si="1"/>
        <v>58990</v>
      </c>
    </row>
    <row r="22" spans="1:16" x14ac:dyDescent="0.35">
      <c r="A22" s="3" t="str">
        <f t="shared" si="0"/>
        <v>Lap-2022</v>
      </c>
      <c r="B22" s="3" t="s">
        <v>20</v>
      </c>
      <c r="C22" s="3" t="s">
        <v>17</v>
      </c>
      <c r="D22" s="4">
        <v>3000</v>
      </c>
      <c r="E22" s="4">
        <v>6940</v>
      </c>
      <c r="F22" s="4">
        <v>5040</v>
      </c>
      <c r="G22" s="4">
        <v>4230</v>
      </c>
      <c r="H22" s="4">
        <v>5010</v>
      </c>
      <c r="I22" s="4">
        <v>5580</v>
      </c>
      <c r="J22" s="4">
        <v>5380</v>
      </c>
      <c r="K22" s="4">
        <v>4070</v>
      </c>
      <c r="L22" s="4">
        <v>6060</v>
      </c>
      <c r="M22" s="4">
        <v>3640</v>
      </c>
      <c r="N22" s="4">
        <v>4560</v>
      </c>
      <c r="O22" s="4">
        <v>5220</v>
      </c>
      <c r="P22" s="4">
        <f t="shared" si="1"/>
        <v>58730</v>
      </c>
    </row>
    <row r="23" spans="1:16" x14ac:dyDescent="0.35">
      <c r="A23" s="3" t="str">
        <f t="shared" si="0"/>
        <v>Mob-2022</v>
      </c>
      <c r="B23" s="3" t="s">
        <v>21</v>
      </c>
      <c r="C23" s="3" t="s">
        <v>27</v>
      </c>
      <c r="D23" s="5">
        <v>4550</v>
      </c>
      <c r="E23" s="4">
        <v>7200</v>
      </c>
      <c r="F23" s="4">
        <v>5170</v>
      </c>
      <c r="G23" s="4">
        <v>4350</v>
      </c>
      <c r="H23" s="4">
        <v>5060</v>
      </c>
      <c r="I23" s="4">
        <v>5710</v>
      </c>
      <c r="J23" s="4">
        <v>5460</v>
      </c>
      <c r="K23" s="4">
        <v>4180</v>
      </c>
      <c r="L23" s="4">
        <v>6100</v>
      </c>
      <c r="M23" s="4">
        <v>3720</v>
      </c>
      <c r="N23" s="4">
        <v>4780</v>
      </c>
      <c r="O23" s="4">
        <v>5310</v>
      </c>
      <c r="P23" s="4">
        <f t="shared" si="1"/>
        <v>61590</v>
      </c>
    </row>
    <row r="24" spans="1:16" x14ac:dyDescent="0.35">
      <c r="A24" s="3" t="str">
        <f t="shared" si="0"/>
        <v>Cal-2022</v>
      </c>
      <c r="B24" s="3" t="s">
        <v>30</v>
      </c>
      <c r="C24" s="3" t="s">
        <v>28</v>
      </c>
      <c r="D24" s="4">
        <v>4600</v>
      </c>
      <c r="E24" s="4">
        <v>7460</v>
      </c>
      <c r="F24" s="4">
        <v>5300</v>
      </c>
      <c r="G24" s="4">
        <v>4470</v>
      </c>
      <c r="H24" s="4">
        <v>5110</v>
      </c>
      <c r="I24" s="4">
        <v>5840</v>
      </c>
      <c r="J24" s="4">
        <v>5540</v>
      </c>
      <c r="K24" s="4">
        <v>4290</v>
      </c>
      <c r="L24" s="4">
        <v>6140</v>
      </c>
      <c r="M24" s="4">
        <v>3800</v>
      </c>
      <c r="N24" s="4">
        <v>5000</v>
      </c>
      <c r="O24" s="4">
        <v>5400</v>
      </c>
      <c r="P24" s="4">
        <f t="shared" si="1"/>
        <v>62950</v>
      </c>
    </row>
    <row r="25" spans="1:16" x14ac:dyDescent="0.35">
      <c r="A25" s="3" t="str">
        <f t="shared" si="0"/>
        <v>Cha-2022</v>
      </c>
      <c r="B25" s="3" t="s">
        <v>32</v>
      </c>
      <c r="C25" s="3" t="s">
        <v>29</v>
      </c>
      <c r="D25" s="5">
        <v>4650</v>
      </c>
      <c r="E25" s="4">
        <v>7720</v>
      </c>
      <c r="F25" s="4">
        <v>5430</v>
      </c>
      <c r="G25" s="4">
        <v>4590</v>
      </c>
      <c r="H25" s="4">
        <v>5160</v>
      </c>
      <c r="I25" s="4">
        <v>5970</v>
      </c>
      <c r="J25" s="4">
        <v>5620</v>
      </c>
      <c r="K25" s="4">
        <v>4400</v>
      </c>
      <c r="L25" s="4">
        <v>6180</v>
      </c>
      <c r="M25" s="4">
        <v>3880</v>
      </c>
      <c r="N25" s="4">
        <v>5220</v>
      </c>
      <c r="O25" s="4">
        <v>5490</v>
      </c>
      <c r="P25" s="4">
        <f t="shared" si="1"/>
        <v>64310</v>
      </c>
    </row>
    <row r="26" spans="1:16" x14ac:dyDescent="0.35">
      <c r="A26" s="3" t="str">
        <f t="shared" si="0"/>
        <v>Key-2022</v>
      </c>
      <c r="B26" s="3" t="s">
        <v>16</v>
      </c>
      <c r="C26" s="3" t="s">
        <v>31</v>
      </c>
      <c r="D26" s="4">
        <v>4700</v>
      </c>
      <c r="E26" s="4">
        <v>7980</v>
      </c>
      <c r="F26" s="4">
        <v>5560</v>
      </c>
      <c r="G26" s="4">
        <v>4710</v>
      </c>
      <c r="H26" s="4">
        <v>5210</v>
      </c>
      <c r="I26" s="4">
        <v>6100</v>
      </c>
      <c r="J26" s="4">
        <v>5700</v>
      </c>
      <c r="K26" s="4">
        <v>4510</v>
      </c>
      <c r="L26" s="4">
        <v>6220</v>
      </c>
      <c r="M26" s="4">
        <v>3960</v>
      </c>
      <c r="N26" s="4">
        <v>5440</v>
      </c>
      <c r="O26" s="4">
        <v>5580</v>
      </c>
      <c r="P26" s="4">
        <f t="shared" si="1"/>
        <v>65670</v>
      </c>
    </row>
    <row r="27" spans="1:16" x14ac:dyDescent="0.35">
      <c r="A27" s="3" t="str">
        <f t="shared" si="0"/>
        <v>Mou-2022</v>
      </c>
      <c r="B27" s="3" t="s">
        <v>23</v>
      </c>
      <c r="C27" s="3" t="s">
        <v>22</v>
      </c>
      <c r="D27" s="5">
        <v>4750</v>
      </c>
      <c r="E27" s="4">
        <v>8240</v>
      </c>
      <c r="F27" s="4">
        <v>5690</v>
      </c>
      <c r="G27" s="4">
        <v>4830</v>
      </c>
      <c r="H27" s="4">
        <v>5260</v>
      </c>
      <c r="I27" s="4">
        <v>6230</v>
      </c>
      <c r="J27" s="4">
        <v>5780</v>
      </c>
      <c r="K27" s="4">
        <v>4620</v>
      </c>
      <c r="L27" s="4">
        <v>6260</v>
      </c>
      <c r="M27" s="4">
        <v>4040</v>
      </c>
      <c r="N27" s="4">
        <v>5660</v>
      </c>
      <c r="O27" s="4">
        <v>5670</v>
      </c>
      <c r="P27" s="4">
        <f t="shared" si="1"/>
        <v>67030</v>
      </c>
    </row>
    <row r="28" spans="1:16" x14ac:dyDescent="0.35">
      <c r="A28" s="3" t="str">
        <f t="shared" si="0"/>
        <v>CPU-2022</v>
      </c>
      <c r="B28" s="3" t="s">
        <v>24</v>
      </c>
      <c r="C28" s="3" t="s">
        <v>33</v>
      </c>
      <c r="D28" s="4">
        <v>4800</v>
      </c>
      <c r="E28" s="4">
        <v>8500</v>
      </c>
      <c r="F28" s="4">
        <v>5820</v>
      </c>
      <c r="G28" s="4">
        <v>6310</v>
      </c>
      <c r="H28" s="4">
        <v>5310</v>
      </c>
      <c r="I28" s="4">
        <v>6360</v>
      </c>
      <c r="J28" s="4">
        <v>5860</v>
      </c>
      <c r="K28" s="4">
        <v>4730</v>
      </c>
      <c r="L28" s="4">
        <v>6300</v>
      </c>
      <c r="M28" s="4">
        <v>4120</v>
      </c>
      <c r="N28" s="4">
        <v>5880</v>
      </c>
      <c r="O28" s="4">
        <v>5760</v>
      </c>
      <c r="P28" s="4">
        <f t="shared" si="1"/>
        <v>69750</v>
      </c>
    </row>
    <row r="29" spans="1:16" x14ac:dyDescent="0.35">
      <c r="A29" s="3" t="str">
        <f t="shared" si="0"/>
        <v>USB-2022</v>
      </c>
      <c r="B29" s="3" t="s">
        <v>19</v>
      </c>
      <c r="C29" s="3" t="s">
        <v>34</v>
      </c>
      <c r="D29" s="5">
        <v>4850</v>
      </c>
      <c r="E29" s="4">
        <v>8760</v>
      </c>
      <c r="F29" s="4">
        <v>5950</v>
      </c>
      <c r="G29" s="4">
        <v>6390</v>
      </c>
      <c r="H29" s="4">
        <v>5360</v>
      </c>
      <c r="I29" s="4">
        <v>6490</v>
      </c>
      <c r="J29" s="4">
        <v>5940</v>
      </c>
      <c r="K29" s="4">
        <v>4840</v>
      </c>
      <c r="L29" s="4">
        <v>6340</v>
      </c>
      <c r="M29" s="4">
        <v>4200</v>
      </c>
      <c r="N29" s="4">
        <v>6100</v>
      </c>
      <c r="O29" s="4">
        <v>5850</v>
      </c>
      <c r="P29" s="4">
        <f t="shared" si="1"/>
        <v>71070</v>
      </c>
    </row>
    <row r="30" spans="1:16" x14ac:dyDescent="0.35">
      <c r="A30" s="3" t="str">
        <f t="shared" si="0"/>
        <v>Cab-2022</v>
      </c>
      <c r="B30" s="3" t="s">
        <v>20</v>
      </c>
      <c r="C30" s="3" t="s">
        <v>25</v>
      </c>
      <c r="D30" s="4">
        <v>4900</v>
      </c>
      <c r="E30" s="4">
        <v>9020</v>
      </c>
      <c r="F30" s="4">
        <v>6080</v>
      </c>
      <c r="G30" s="4">
        <v>6470</v>
      </c>
      <c r="H30" s="4">
        <v>5410</v>
      </c>
      <c r="I30" s="4">
        <v>6620</v>
      </c>
      <c r="J30" s="4">
        <v>6020</v>
      </c>
      <c r="K30" s="4">
        <v>4950</v>
      </c>
      <c r="L30" s="4">
        <v>6380</v>
      </c>
      <c r="M30" s="4">
        <v>4280</v>
      </c>
      <c r="N30" s="4">
        <v>6320</v>
      </c>
      <c r="O30" s="4">
        <v>5940</v>
      </c>
      <c r="P30" s="4">
        <f t="shared" si="1"/>
        <v>72390</v>
      </c>
    </row>
    <row r="31" spans="1:16" x14ac:dyDescent="0.35">
      <c r="A31" s="3" t="str">
        <f t="shared" si="0"/>
        <v>Hea-2022</v>
      </c>
      <c r="B31" s="3" t="s">
        <v>21</v>
      </c>
      <c r="C31" s="3" t="s">
        <v>26</v>
      </c>
      <c r="D31" s="5">
        <v>4950</v>
      </c>
      <c r="E31" s="4">
        <v>9280</v>
      </c>
      <c r="F31" s="4">
        <v>6210</v>
      </c>
      <c r="G31" s="4">
        <v>6550</v>
      </c>
      <c r="H31" s="4">
        <v>5460</v>
      </c>
      <c r="I31" s="4">
        <v>6750</v>
      </c>
      <c r="J31" s="4">
        <v>6100</v>
      </c>
      <c r="K31" s="4">
        <v>5060</v>
      </c>
      <c r="L31" s="4">
        <v>6420</v>
      </c>
      <c r="M31" s="4">
        <v>4360</v>
      </c>
      <c r="N31" s="4">
        <v>6540</v>
      </c>
      <c r="O31" s="4">
        <v>6030</v>
      </c>
      <c r="P31" s="4">
        <f t="shared" si="1"/>
        <v>73710</v>
      </c>
    </row>
    <row r="32" spans="1:16" x14ac:dyDescent="0.35">
      <c r="A32" s="3" t="str">
        <f t="shared" si="0"/>
        <v>Lap-2022</v>
      </c>
      <c r="B32" s="3" t="s">
        <v>30</v>
      </c>
      <c r="C32" s="3" t="s">
        <v>17</v>
      </c>
      <c r="D32" s="4">
        <v>3000</v>
      </c>
      <c r="E32" s="4">
        <v>9540</v>
      </c>
      <c r="F32" s="4">
        <v>6340</v>
      </c>
      <c r="G32" s="4">
        <v>6630</v>
      </c>
      <c r="H32" s="4">
        <v>5510</v>
      </c>
      <c r="I32" s="4">
        <v>3920</v>
      </c>
      <c r="J32" s="4">
        <v>6180</v>
      </c>
      <c r="K32" s="4">
        <v>5170</v>
      </c>
      <c r="L32" s="4">
        <v>6460</v>
      </c>
      <c r="M32" s="4">
        <v>4440</v>
      </c>
      <c r="N32" s="4">
        <v>6760</v>
      </c>
      <c r="O32" s="4">
        <v>6120</v>
      </c>
      <c r="P32" s="4">
        <f t="shared" si="1"/>
        <v>70070</v>
      </c>
    </row>
    <row r="33" spans="1:16" x14ac:dyDescent="0.35">
      <c r="A33" s="3" t="str">
        <f t="shared" si="0"/>
        <v>Mob-2022</v>
      </c>
      <c r="B33" s="3" t="s">
        <v>32</v>
      </c>
      <c r="C33" s="3" t="s">
        <v>27</v>
      </c>
      <c r="D33" s="5">
        <v>5050</v>
      </c>
      <c r="E33" s="4">
        <v>9800</v>
      </c>
      <c r="F33" s="4">
        <v>6470</v>
      </c>
      <c r="G33" s="4">
        <v>6710</v>
      </c>
      <c r="H33" s="4">
        <v>5560</v>
      </c>
      <c r="I33" s="4">
        <v>3990</v>
      </c>
      <c r="J33" s="4">
        <v>6260</v>
      </c>
      <c r="K33" s="4">
        <v>5280</v>
      </c>
      <c r="L33" s="4">
        <v>6500</v>
      </c>
      <c r="M33" s="4">
        <v>4520</v>
      </c>
      <c r="N33" s="4">
        <v>6980</v>
      </c>
      <c r="O33" s="4">
        <v>6210</v>
      </c>
      <c r="P33" s="4">
        <f t="shared" si="1"/>
        <v>73330</v>
      </c>
    </row>
    <row r="34" spans="1:16" x14ac:dyDescent="0.35">
      <c r="A34" s="3" t="str">
        <f t="shared" si="0"/>
        <v>Cal-2022</v>
      </c>
      <c r="B34" s="3" t="s">
        <v>16</v>
      </c>
      <c r="C34" s="3" t="s">
        <v>28</v>
      </c>
      <c r="D34" s="4">
        <v>5100</v>
      </c>
      <c r="E34" s="4">
        <v>10060</v>
      </c>
      <c r="F34" s="4">
        <v>6600</v>
      </c>
      <c r="G34" s="4">
        <v>6790</v>
      </c>
      <c r="H34" s="4">
        <v>5610</v>
      </c>
      <c r="I34" s="4">
        <v>4060</v>
      </c>
      <c r="J34" s="4">
        <v>6340</v>
      </c>
      <c r="K34" s="4">
        <v>5390</v>
      </c>
      <c r="L34" s="4">
        <v>6540</v>
      </c>
      <c r="M34" s="4">
        <v>4600</v>
      </c>
      <c r="N34" s="4">
        <v>7200</v>
      </c>
      <c r="O34" s="4">
        <v>5490</v>
      </c>
      <c r="P34" s="4">
        <f t="shared" si="1"/>
        <v>73780</v>
      </c>
    </row>
    <row r="35" spans="1:16" x14ac:dyDescent="0.35">
      <c r="A35" s="3" t="str">
        <f t="shared" si="0"/>
        <v>Cha-2022</v>
      </c>
      <c r="B35" s="3" t="s">
        <v>23</v>
      </c>
      <c r="C35" s="3" t="s">
        <v>29</v>
      </c>
      <c r="D35" s="5">
        <v>5150</v>
      </c>
      <c r="E35" s="4">
        <v>10320</v>
      </c>
      <c r="F35" s="4">
        <v>6730</v>
      </c>
      <c r="G35" s="4">
        <v>6870</v>
      </c>
      <c r="H35" s="4">
        <v>5660</v>
      </c>
      <c r="I35" s="4">
        <v>4130</v>
      </c>
      <c r="J35" s="4">
        <v>6420</v>
      </c>
      <c r="K35" s="4">
        <v>5500</v>
      </c>
      <c r="L35" s="4">
        <v>6580</v>
      </c>
      <c r="M35" s="4">
        <v>4680</v>
      </c>
      <c r="N35" s="4">
        <v>7420</v>
      </c>
      <c r="O35" s="4">
        <v>5610</v>
      </c>
      <c r="P35" s="4">
        <f t="shared" si="1"/>
        <v>75070</v>
      </c>
    </row>
    <row r="36" spans="1:16" x14ac:dyDescent="0.35">
      <c r="A36" s="3" t="str">
        <f t="shared" si="0"/>
        <v>Key-2022</v>
      </c>
      <c r="B36" s="3" t="s">
        <v>24</v>
      </c>
      <c r="C36" s="3" t="s">
        <v>31</v>
      </c>
      <c r="D36" s="4">
        <v>5200</v>
      </c>
      <c r="E36" s="4">
        <v>10580</v>
      </c>
      <c r="F36" s="4">
        <v>6860</v>
      </c>
      <c r="G36" s="4">
        <v>6950</v>
      </c>
      <c r="H36" s="4">
        <v>5710</v>
      </c>
      <c r="I36" s="4">
        <v>4200</v>
      </c>
      <c r="J36" s="4">
        <v>6500</v>
      </c>
      <c r="K36" s="4">
        <v>5610</v>
      </c>
      <c r="L36" s="4">
        <v>6620</v>
      </c>
      <c r="M36" s="4">
        <v>4760</v>
      </c>
      <c r="N36" s="4">
        <v>7640</v>
      </c>
      <c r="O36" s="4">
        <v>5730</v>
      </c>
      <c r="P36" s="4">
        <f t="shared" si="1"/>
        <v>76360</v>
      </c>
    </row>
    <row r="37" spans="1:16" x14ac:dyDescent="0.35">
      <c r="A37" s="3" t="str">
        <f t="shared" si="0"/>
        <v>Mou-2022</v>
      </c>
      <c r="B37" s="3" t="s">
        <v>19</v>
      </c>
      <c r="C37" s="3" t="s">
        <v>22</v>
      </c>
      <c r="D37" s="5">
        <v>5250</v>
      </c>
      <c r="E37" s="4">
        <v>10840</v>
      </c>
      <c r="F37" s="4">
        <v>6990</v>
      </c>
      <c r="G37" s="4">
        <v>7030</v>
      </c>
      <c r="H37" s="4">
        <v>5760</v>
      </c>
      <c r="I37" s="4">
        <v>4270</v>
      </c>
      <c r="J37" s="4">
        <v>6580</v>
      </c>
      <c r="K37" s="4">
        <v>5720</v>
      </c>
      <c r="L37" s="4">
        <v>6660</v>
      </c>
      <c r="M37" s="4">
        <v>4840</v>
      </c>
      <c r="N37" s="4">
        <v>7860</v>
      </c>
      <c r="O37" s="4">
        <v>5850</v>
      </c>
      <c r="P37" s="4">
        <f t="shared" si="1"/>
        <v>77650</v>
      </c>
    </row>
    <row r="38" spans="1:16" x14ac:dyDescent="0.35">
      <c r="A38" s="3" t="str">
        <f t="shared" si="0"/>
        <v>CPU-2022</v>
      </c>
      <c r="B38" s="3" t="s">
        <v>20</v>
      </c>
      <c r="C38" s="3" t="s">
        <v>33</v>
      </c>
      <c r="D38" s="4">
        <v>5300</v>
      </c>
      <c r="E38" s="4">
        <v>11100</v>
      </c>
      <c r="F38" s="4">
        <v>7120</v>
      </c>
      <c r="G38" s="4">
        <v>7110</v>
      </c>
      <c r="H38" s="4">
        <v>5810</v>
      </c>
      <c r="I38" s="4">
        <v>4340</v>
      </c>
      <c r="J38" s="4">
        <v>6660</v>
      </c>
      <c r="K38" s="4">
        <v>5830</v>
      </c>
      <c r="L38" s="4">
        <v>6700</v>
      </c>
      <c r="M38" s="4">
        <v>4920</v>
      </c>
      <c r="N38" s="4">
        <v>5180</v>
      </c>
      <c r="O38" s="4">
        <v>5970</v>
      </c>
      <c r="P38" s="4">
        <f t="shared" si="1"/>
        <v>76040</v>
      </c>
    </row>
    <row r="39" spans="1:16" x14ac:dyDescent="0.35">
      <c r="A39" s="3" t="str">
        <f t="shared" si="0"/>
        <v>USB-2022</v>
      </c>
      <c r="B39" s="3" t="s">
        <v>21</v>
      </c>
      <c r="C39" s="3" t="s">
        <v>34</v>
      </c>
      <c r="D39" s="5">
        <v>5350</v>
      </c>
      <c r="E39" s="4">
        <v>11360</v>
      </c>
      <c r="F39" s="4">
        <v>7250</v>
      </c>
      <c r="G39" s="4">
        <v>7190</v>
      </c>
      <c r="H39" s="4">
        <v>5860</v>
      </c>
      <c r="I39" s="4">
        <v>4410</v>
      </c>
      <c r="J39" s="4">
        <v>6740</v>
      </c>
      <c r="K39" s="4">
        <v>5940</v>
      </c>
      <c r="L39" s="4">
        <v>6740</v>
      </c>
      <c r="M39" s="4">
        <v>5000</v>
      </c>
      <c r="N39" s="4">
        <v>5270</v>
      </c>
      <c r="O39" s="4">
        <v>6090</v>
      </c>
      <c r="P39" s="4">
        <f t="shared" si="1"/>
        <v>77200</v>
      </c>
    </row>
    <row r="40" spans="1:16" x14ac:dyDescent="0.35">
      <c r="A40" s="3" t="str">
        <f t="shared" si="0"/>
        <v>Cab-2022</v>
      </c>
      <c r="B40" s="3" t="s">
        <v>30</v>
      </c>
      <c r="C40" s="3" t="s">
        <v>25</v>
      </c>
      <c r="D40" s="4">
        <v>5400</v>
      </c>
      <c r="E40" s="4">
        <v>11620</v>
      </c>
      <c r="F40" s="4">
        <v>7380</v>
      </c>
      <c r="G40" s="4">
        <v>7270</v>
      </c>
      <c r="H40" s="4">
        <v>5910</v>
      </c>
      <c r="I40" s="4">
        <v>4480</v>
      </c>
      <c r="J40" s="4">
        <v>6820</v>
      </c>
      <c r="K40" s="4">
        <v>6050</v>
      </c>
      <c r="L40" s="4">
        <v>4930</v>
      </c>
      <c r="M40" s="4">
        <v>5080</v>
      </c>
      <c r="N40" s="4">
        <v>5360</v>
      </c>
      <c r="O40" s="4">
        <v>6210</v>
      </c>
      <c r="P40" s="4">
        <f t="shared" si="1"/>
        <v>76510</v>
      </c>
    </row>
    <row r="41" spans="1:16" x14ac:dyDescent="0.35">
      <c r="A41" s="3" t="str">
        <f t="shared" si="0"/>
        <v>Hea-2022</v>
      </c>
      <c r="B41" s="3" t="s">
        <v>32</v>
      </c>
      <c r="C41" s="3" t="s">
        <v>26</v>
      </c>
      <c r="D41" s="5">
        <v>5450</v>
      </c>
      <c r="E41" s="4">
        <v>11880</v>
      </c>
      <c r="F41" s="4">
        <v>7510</v>
      </c>
      <c r="G41" s="4">
        <v>7350</v>
      </c>
      <c r="H41" s="4">
        <v>5960</v>
      </c>
      <c r="I41" s="4">
        <v>4550</v>
      </c>
      <c r="J41" s="4">
        <v>6900</v>
      </c>
      <c r="K41" s="4">
        <v>6160</v>
      </c>
      <c r="L41" s="4">
        <v>5000</v>
      </c>
      <c r="M41" s="4">
        <v>5160</v>
      </c>
      <c r="N41" s="4">
        <v>5450</v>
      </c>
      <c r="O41" s="4">
        <v>6330</v>
      </c>
      <c r="P41" s="4">
        <f t="shared" si="1"/>
        <v>77700</v>
      </c>
    </row>
    <row r="42" spans="1:16" x14ac:dyDescent="0.35">
      <c r="A42" s="3" t="str">
        <f t="shared" si="0"/>
        <v>Lap-2022</v>
      </c>
      <c r="B42" s="3" t="s">
        <v>16</v>
      </c>
      <c r="C42" s="3" t="s">
        <v>17</v>
      </c>
      <c r="D42" s="4">
        <v>3000</v>
      </c>
      <c r="E42" s="4">
        <v>12140</v>
      </c>
      <c r="F42" s="4">
        <v>7640</v>
      </c>
      <c r="G42" s="4">
        <v>7430</v>
      </c>
      <c r="H42" s="4">
        <v>6010</v>
      </c>
      <c r="I42" s="4">
        <v>4620</v>
      </c>
      <c r="J42" s="4">
        <v>6980</v>
      </c>
      <c r="K42" s="4">
        <v>6270</v>
      </c>
      <c r="L42" s="4">
        <v>5070</v>
      </c>
      <c r="M42" s="4">
        <v>5240</v>
      </c>
      <c r="N42" s="4">
        <v>5540</v>
      </c>
      <c r="O42" s="4">
        <v>6450</v>
      </c>
      <c r="P42" s="4">
        <f t="shared" si="1"/>
        <v>76390</v>
      </c>
    </row>
    <row r="43" spans="1:16" x14ac:dyDescent="0.35">
      <c r="A43" s="3" t="str">
        <f t="shared" si="0"/>
        <v>Mob-2022</v>
      </c>
      <c r="B43" s="3" t="s">
        <v>23</v>
      </c>
      <c r="C43" s="3" t="s">
        <v>27</v>
      </c>
      <c r="D43" s="5">
        <v>5550</v>
      </c>
      <c r="E43" s="4">
        <v>12400</v>
      </c>
      <c r="F43" s="4">
        <v>7770</v>
      </c>
      <c r="G43" s="4">
        <v>7510</v>
      </c>
      <c r="H43" s="4">
        <v>6060</v>
      </c>
      <c r="I43" s="4">
        <v>4690</v>
      </c>
      <c r="J43" s="4">
        <v>7060</v>
      </c>
      <c r="K43" s="4">
        <v>6380</v>
      </c>
      <c r="L43" s="4">
        <v>5140</v>
      </c>
      <c r="M43" s="4">
        <v>5320</v>
      </c>
      <c r="N43" s="4">
        <v>5630</v>
      </c>
      <c r="O43" s="4">
        <v>6570</v>
      </c>
      <c r="P43" s="4">
        <f t="shared" si="1"/>
        <v>80080</v>
      </c>
    </row>
    <row r="44" spans="1:16" x14ac:dyDescent="0.35">
      <c r="A44" s="3" t="str">
        <f t="shared" si="0"/>
        <v>Cal-2022</v>
      </c>
      <c r="B44" s="3" t="s">
        <v>24</v>
      </c>
      <c r="C44" s="3" t="s">
        <v>28</v>
      </c>
      <c r="D44" s="4">
        <v>5600</v>
      </c>
      <c r="E44" s="4">
        <v>12660</v>
      </c>
      <c r="F44" s="4">
        <v>7900</v>
      </c>
      <c r="G44" s="4">
        <v>7590</v>
      </c>
      <c r="H44" s="4">
        <v>6110</v>
      </c>
      <c r="I44" s="4">
        <v>4760</v>
      </c>
      <c r="J44" s="4">
        <v>7140</v>
      </c>
      <c r="K44" s="4">
        <v>6490</v>
      </c>
      <c r="L44" s="4">
        <v>5210</v>
      </c>
      <c r="M44" s="4">
        <v>5400</v>
      </c>
      <c r="N44" s="4">
        <v>5720</v>
      </c>
      <c r="O44" s="4">
        <v>6690</v>
      </c>
      <c r="P44" s="4">
        <f t="shared" si="1"/>
        <v>81270</v>
      </c>
    </row>
    <row r="45" spans="1:16" x14ac:dyDescent="0.35">
      <c r="A45" s="3" t="str">
        <f t="shared" si="0"/>
        <v>Cha-2022</v>
      </c>
      <c r="B45" s="3" t="s">
        <v>19</v>
      </c>
      <c r="C45" s="3" t="s">
        <v>29</v>
      </c>
      <c r="D45" s="5">
        <v>5650</v>
      </c>
      <c r="E45" s="4">
        <v>12920</v>
      </c>
      <c r="F45" s="4">
        <v>8030</v>
      </c>
      <c r="G45" s="4">
        <v>7670</v>
      </c>
      <c r="H45" s="4">
        <v>6160</v>
      </c>
      <c r="I45" s="4">
        <v>4830</v>
      </c>
      <c r="J45" s="4">
        <v>7220</v>
      </c>
      <c r="K45" s="4">
        <v>6600</v>
      </c>
      <c r="L45" s="4">
        <v>5280</v>
      </c>
      <c r="M45" s="4">
        <v>5480</v>
      </c>
      <c r="N45" s="4">
        <v>5810</v>
      </c>
      <c r="O45" s="4">
        <v>6810</v>
      </c>
      <c r="P45" s="4">
        <f t="shared" si="1"/>
        <v>82460</v>
      </c>
    </row>
    <row r="46" spans="1:16" x14ac:dyDescent="0.35">
      <c r="A46" s="3" t="str">
        <f t="shared" si="0"/>
        <v>Key-2022</v>
      </c>
      <c r="B46" s="3" t="s">
        <v>20</v>
      </c>
      <c r="C46" s="3" t="s">
        <v>31</v>
      </c>
      <c r="D46" s="4">
        <v>5700</v>
      </c>
      <c r="E46" s="4">
        <v>13180</v>
      </c>
      <c r="F46" s="4">
        <v>8160</v>
      </c>
      <c r="G46" s="4">
        <v>7750</v>
      </c>
      <c r="H46" s="4">
        <v>6210</v>
      </c>
      <c r="I46" s="4">
        <v>4900</v>
      </c>
      <c r="J46" s="4">
        <v>7300</v>
      </c>
      <c r="K46" s="4">
        <v>6710</v>
      </c>
      <c r="L46" s="4">
        <v>5350</v>
      </c>
      <c r="M46" s="4">
        <v>5560</v>
      </c>
      <c r="N46" s="4">
        <v>5900</v>
      </c>
      <c r="O46" s="4">
        <v>6930</v>
      </c>
      <c r="P46" s="4">
        <f t="shared" si="1"/>
        <v>83650</v>
      </c>
    </row>
    <row r="47" spans="1:16" x14ac:dyDescent="0.35">
      <c r="A47" s="3" t="str">
        <f t="shared" si="0"/>
        <v>Mou-2022</v>
      </c>
      <c r="B47" s="3" t="s">
        <v>21</v>
      </c>
      <c r="C47" s="3" t="s">
        <v>22</v>
      </c>
      <c r="D47" s="5">
        <v>5750</v>
      </c>
      <c r="E47" s="4">
        <v>13440</v>
      </c>
      <c r="F47" s="4">
        <v>8290</v>
      </c>
      <c r="G47" s="4">
        <v>7830</v>
      </c>
      <c r="H47" s="4">
        <v>6260</v>
      </c>
      <c r="I47" s="4">
        <v>4970</v>
      </c>
      <c r="J47" s="4">
        <v>7380</v>
      </c>
      <c r="K47" s="4">
        <v>6820</v>
      </c>
      <c r="L47" s="4">
        <v>5420</v>
      </c>
      <c r="M47" s="4">
        <v>5640</v>
      </c>
      <c r="N47" s="4">
        <v>5990</v>
      </c>
      <c r="O47" s="4">
        <v>7050</v>
      </c>
      <c r="P47" s="4">
        <f t="shared" si="1"/>
        <v>84840</v>
      </c>
    </row>
    <row r="48" spans="1:16" x14ac:dyDescent="0.35">
      <c r="A48" s="3" t="str">
        <f t="shared" si="0"/>
        <v>CPU-2022</v>
      </c>
      <c r="B48" s="3" t="s">
        <v>30</v>
      </c>
      <c r="C48" s="3" t="s">
        <v>33</v>
      </c>
      <c r="D48" s="4">
        <v>5800</v>
      </c>
      <c r="E48" s="5">
        <v>6750</v>
      </c>
      <c r="F48" s="4">
        <v>8420</v>
      </c>
      <c r="G48" s="4">
        <v>7910</v>
      </c>
      <c r="H48" s="4">
        <v>6310</v>
      </c>
      <c r="I48" s="4">
        <v>5040</v>
      </c>
      <c r="J48" s="4">
        <v>7460</v>
      </c>
      <c r="K48" s="4">
        <v>6930</v>
      </c>
      <c r="L48" s="4">
        <v>5490</v>
      </c>
      <c r="M48" s="4">
        <v>5720</v>
      </c>
      <c r="N48" s="4">
        <v>6080</v>
      </c>
      <c r="O48" s="4">
        <v>7170</v>
      </c>
      <c r="P48" s="4">
        <f t="shared" si="1"/>
        <v>79080</v>
      </c>
    </row>
    <row r="49" spans="1:16" x14ac:dyDescent="0.35">
      <c r="A49" s="3" t="str">
        <f t="shared" si="0"/>
        <v>USB-2022</v>
      </c>
      <c r="B49" s="3" t="s">
        <v>32</v>
      </c>
      <c r="C49" s="3" t="s">
        <v>34</v>
      </c>
      <c r="D49" s="5">
        <v>5850</v>
      </c>
      <c r="E49" s="5">
        <v>7000</v>
      </c>
      <c r="F49" s="4">
        <v>8550</v>
      </c>
      <c r="G49" s="4">
        <v>7990</v>
      </c>
      <c r="H49" s="4">
        <v>6360</v>
      </c>
      <c r="I49" s="4">
        <v>5110</v>
      </c>
      <c r="J49" s="4">
        <v>7540</v>
      </c>
      <c r="K49" s="4">
        <v>7040</v>
      </c>
      <c r="L49" s="4">
        <v>5560</v>
      </c>
      <c r="M49" s="4">
        <v>5800</v>
      </c>
      <c r="N49" s="4">
        <v>6170</v>
      </c>
      <c r="O49" s="4">
        <v>7290</v>
      </c>
      <c r="P49" s="4">
        <f t="shared" si="1"/>
        <v>80260</v>
      </c>
    </row>
    <row r="50" spans="1:16" x14ac:dyDescent="0.35">
      <c r="A50" s="3" t="str">
        <f t="shared" si="0"/>
        <v>Cab-2022</v>
      </c>
      <c r="B50" s="3" t="s">
        <v>16</v>
      </c>
      <c r="C50" s="3" t="s">
        <v>25</v>
      </c>
      <c r="D50" s="4">
        <v>5900</v>
      </c>
      <c r="E50" s="5">
        <v>7250</v>
      </c>
      <c r="F50" s="4">
        <v>8680</v>
      </c>
      <c r="G50" s="4">
        <v>8070</v>
      </c>
      <c r="H50" s="4">
        <v>6410</v>
      </c>
      <c r="I50" s="4">
        <v>5180</v>
      </c>
      <c r="J50" s="4">
        <v>7620</v>
      </c>
      <c r="K50" s="4">
        <v>7150</v>
      </c>
      <c r="L50" s="4">
        <v>5630</v>
      </c>
      <c r="M50" s="4">
        <v>5880</v>
      </c>
      <c r="N50" s="4">
        <v>6260</v>
      </c>
      <c r="O50" s="4">
        <v>7410</v>
      </c>
      <c r="P50" s="4">
        <f t="shared" si="1"/>
        <v>81440</v>
      </c>
    </row>
    <row r="51" spans="1:16" x14ac:dyDescent="0.35">
      <c r="A51" s="3" t="str">
        <f t="shared" si="0"/>
        <v>Hea-2022</v>
      </c>
      <c r="B51" s="3" t="s">
        <v>23</v>
      </c>
      <c r="C51" s="3" t="s">
        <v>26</v>
      </c>
      <c r="D51" s="5">
        <v>5950</v>
      </c>
      <c r="E51" s="5">
        <v>7500</v>
      </c>
      <c r="F51" s="4">
        <v>8810</v>
      </c>
      <c r="G51" s="4">
        <v>8150</v>
      </c>
      <c r="H51" s="4">
        <v>6460</v>
      </c>
      <c r="I51" s="4">
        <v>5250</v>
      </c>
      <c r="J51" s="4">
        <v>7700</v>
      </c>
      <c r="K51" s="4">
        <v>7260</v>
      </c>
      <c r="L51" s="4">
        <v>5700</v>
      </c>
      <c r="M51" s="4">
        <v>5960</v>
      </c>
      <c r="N51" s="4">
        <v>6350</v>
      </c>
      <c r="O51" s="4">
        <v>7530</v>
      </c>
      <c r="P51" s="4">
        <f t="shared" si="1"/>
        <v>82620</v>
      </c>
    </row>
    <row r="52" spans="1:16" x14ac:dyDescent="0.35">
      <c r="A52" s="3" t="str">
        <f t="shared" si="0"/>
        <v>Lap-2022</v>
      </c>
      <c r="B52" s="3" t="s">
        <v>24</v>
      </c>
      <c r="C52" s="3" t="s">
        <v>17</v>
      </c>
      <c r="D52" s="4">
        <v>3000</v>
      </c>
      <c r="E52" s="5">
        <v>7750</v>
      </c>
      <c r="F52" s="4">
        <v>8940</v>
      </c>
      <c r="G52" s="4">
        <v>8230</v>
      </c>
      <c r="H52" s="4">
        <v>6510</v>
      </c>
      <c r="I52" s="4">
        <v>5320</v>
      </c>
      <c r="J52" s="4">
        <v>7780</v>
      </c>
      <c r="K52" s="4">
        <v>7370</v>
      </c>
      <c r="L52" s="4">
        <v>5770</v>
      </c>
      <c r="M52" s="4">
        <v>6040</v>
      </c>
      <c r="N52" s="4">
        <v>6440</v>
      </c>
      <c r="O52" s="4">
        <v>7650</v>
      </c>
      <c r="P52" s="4">
        <f t="shared" si="1"/>
        <v>80800</v>
      </c>
    </row>
    <row r="53" spans="1:16" x14ac:dyDescent="0.35">
      <c r="A53" s="3" t="str">
        <f t="shared" si="0"/>
        <v>Mob-2022</v>
      </c>
      <c r="B53" s="3" t="s">
        <v>19</v>
      </c>
      <c r="C53" s="3" t="s">
        <v>27</v>
      </c>
      <c r="D53" s="5">
        <v>6125</v>
      </c>
      <c r="E53" s="5">
        <v>8000</v>
      </c>
      <c r="F53" s="4">
        <v>9070</v>
      </c>
      <c r="G53" s="4">
        <v>8310</v>
      </c>
      <c r="H53" s="4">
        <v>6560</v>
      </c>
      <c r="I53" s="4">
        <v>5390</v>
      </c>
      <c r="J53" s="4">
        <v>7860</v>
      </c>
      <c r="K53" s="4">
        <v>7480</v>
      </c>
      <c r="L53" s="4">
        <v>5840</v>
      </c>
      <c r="M53" s="4">
        <v>6120</v>
      </c>
      <c r="N53" s="4">
        <v>6530</v>
      </c>
      <c r="O53" s="4">
        <v>7770</v>
      </c>
      <c r="P53" s="4">
        <f t="shared" si="1"/>
        <v>85055</v>
      </c>
    </row>
    <row r="54" spans="1:16" x14ac:dyDescent="0.35">
      <c r="A54" s="3" t="str">
        <f t="shared" si="0"/>
        <v>Cal-2022</v>
      </c>
      <c r="B54" s="3" t="s">
        <v>20</v>
      </c>
      <c r="C54" s="3" t="s">
        <v>28</v>
      </c>
      <c r="D54" s="4">
        <v>6250</v>
      </c>
      <c r="E54" s="5">
        <v>8250</v>
      </c>
      <c r="F54" s="4">
        <v>9200</v>
      </c>
      <c r="G54" s="4">
        <v>8390</v>
      </c>
      <c r="H54" s="4">
        <v>7140</v>
      </c>
      <c r="I54" s="4">
        <v>5460</v>
      </c>
      <c r="J54" s="4">
        <v>7940</v>
      </c>
      <c r="K54" s="4">
        <v>7590</v>
      </c>
      <c r="L54" s="4">
        <v>5910</v>
      </c>
      <c r="M54" s="4">
        <v>6200</v>
      </c>
      <c r="N54" s="4">
        <v>6620</v>
      </c>
      <c r="O54" s="4">
        <v>7890</v>
      </c>
      <c r="P54" s="4">
        <f t="shared" si="1"/>
        <v>86840</v>
      </c>
    </row>
    <row r="55" spans="1:16" x14ac:dyDescent="0.35">
      <c r="A55" s="3" t="str">
        <f t="shared" si="0"/>
        <v>Cha-2022</v>
      </c>
      <c r="B55" s="3" t="s">
        <v>21</v>
      </c>
      <c r="C55" s="3" t="s">
        <v>29</v>
      </c>
      <c r="D55" s="5">
        <v>6375</v>
      </c>
      <c r="E55" s="5">
        <v>8500</v>
      </c>
      <c r="F55" s="4">
        <v>9330</v>
      </c>
      <c r="G55" s="4">
        <v>5120</v>
      </c>
      <c r="H55" s="4">
        <v>7200</v>
      </c>
      <c r="I55" s="4">
        <v>5530</v>
      </c>
      <c r="J55" s="4">
        <v>8020</v>
      </c>
      <c r="K55" s="4">
        <v>7700</v>
      </c>
      <c r="L55" s="4">
        <v>5980</v>
      </c>
      <c r="M55" s="4">
        <v>6280</v>
      </c>
      <c r="N55" s="4">
        <v>6710</v>
      </c>
      <c r="O55" s="4">
        <v>8010</v>
      </c>
      <c r="P55" s="4">
        <f t="shared" si="1"/>
        <v>84755</v>
      </c>
    </row>
    <row r="56" spans="1:16" x14ac:dyDescent="0.35">
      <c r="A56" s="3" t="str">
        <f t="shared" si="0"/>
        <v>Key-2022</v>
      </c>
      <c r="B56" s="3" t="s">
        <v>30</v>
      </c>
      <c r="C56" s="3" t="s">
        <v>31</v>
      </c>
      <c r="D56" s="4">
        <v>6500</v>
      </c>
      <c r="E56" s="5">
        <v>8750</v>
      </c>
      <c r="F56" s="4">
        <v>9460</v>
      </c>
      <c r="G56" s="4">
        <v>5260</v>
      </c>
      <c r="H56" s="4">
        <v>7260</v>
      </c>
      <c r="I56" s="4">
        <v>5600</v>
      </c>
      <c r="J56" s="4">
        <v>8100</v>
      </c>
      <c r="K56" s="4">
        <v>7810</v>
      </c>
      <c r="L56" s="4">
        <v>6050</v>
      </c>
      <c r="M56" s="4">
        <v>6360</v>
      </c>
      <c r="N56" s="4">
        <v>6800</v>
      </c>
      <c r="O56" s="4">
        <v>8130</v>
      </c>
      <c r="P56" s="4">
        <f t="shared" si="1"/>
        <v>86080</v>
      </c>
    </row>
    <row r="57" spans="1:16" x14ac:dyDescent="0.35">
      <c r="A57" s="3" t="str">
        <f t="shared" si="0"/>
        <v>Mou-2022</v>
      </c>
      <c r="B57" s="3" t="s">
        <v>32</v>
      </c>
      <c r="C57" s="3" t="s">
        <v>22</v>
      </c>
      <c r="D57" s="5">
        <v>6625</v>
      </c>
      <c r="E57" s="5">
        <v>9000</v>
      </c>
      <c r="F57" s="4">
        <v>9590</v>
      </c>
      <c r="G57" s="4">
        <v>5400</v>
      </c>
      <c r="H57" s="4">
        <v>7320</v>
      </c>
      <c r="I57" s="4">
        <v>5670</v>
      </c>
      <c r="J57" s="4">
        <v>8180</v>
      </c>
      <c r="K57" s="4">
        <v>7920</v>
      </c>
      <c r="L57" s="4">
        <v>6120</v>
      </c>
      <c r="M57" s="4">
        <v>6440</v>
      </c>
      <c r="N57" s="4">
        <v>6890</v>
      </c>
      <c r="O57" s="4">
        <v>6030</v>
      </c>
      <c r="P57" s="4">
        <f t="shared" si="1"/>
        <v>85185</v>
      </c>
    </row>
    <row r="58" spans="1:16" x14ac:dyDescent="0.35">
      <c r="A58" s="3" t="str">
        <f t="shared" si="0"/>
        <v>CPU-2022</v>
      </c>
      <c r="B58" s="3" t="s">
        <v>16</v>
      </c>
      <c r="C58" s="3" t="s">
        <v>33</v>
      </c>
      <c r="D58" s="4">
        <v>6750</v>
      </c>
      <c r="E58" s="5">
        <v>9250</v>
      </c>
      <c r="F58" s="4">
        <v>9720</v>
      </c>
      <c r="G58" s="4">
        <v>5540</v>
      </c>
      <c r="H58" s="4">
        <v>7380</v>
      </c>
      <c r="I58" s="4">
        <v>5740</v>
      </c>
      <c r="J58" s="4">
        <v>8260</v>
      </c>
      <c r="K58" s="4">
        <v>8030</v>
      </c>
      <c r="L58" s="4">
        <v>6190</v>
      </c>
      <c r="M58" s="4">
        <v>6520</v>
      </c>
      <c r="N58" s="4">
        <v>6980</v>
      </c>
      <c r="O58" s="4">
        <v>6070</v>
      </c>
      <c r="P58" s="4">
        <f t="shared" si="1"/>
        <v>86430</v>
      </c>
    </row>
    <row r="59" spans="1:16" x14ac:dyDescent="0.35">
      <c r="A59" s="3" t="str">
        <f t="shared" si="0"/>
        <v>USB-2022</v>
      </c>
      <c r="B59" s="3" t="s">
        <v>23</v>
      </c>
      <c r="C59" s="3" t="s">
        <v>34</v>
      </c>
      <c r="D59" s="5">
        <v>6875</v>
      </c>
      <c r="E59" s="4">
        <v>5480</v>
      </c>
      <c r="F59" s="4">
        <v>9850</v>
      </c>
      <c r="G59" s="4">
        <v>5680</v>
      </c>
      <c r="H59" s="4">
        <v>7440</v>
      </c>
      <c r="I59" s="4">
        <v>5810</v>
      </c>
      <c r="J59" s="4">
        <v>8340</v>
      </c>
      <c r="K59" s="4">
        <v>8140</v>
      </c>
      <c r="L59" s="4">
        <v>6260</v>
      </c>
      <c r="M59" s="4">
        <v>6600</v>
      </c>
      <c r="N59" s="4">
        <v>7070</v>
      </c>
      <c r="O59" s="4">
        <v>6110</v>
      </c>
      <c r="P59" s="4">
        <f t="shared" si="1"/>
        <v>83655</v>
      </c>
    </row>
    <row r="60" spans="1:16" x14ac:dyDescent="0.35">
      <c r="A60" s="3" t="str">
        <f t="shared" si="0"/>
        <v>Cab-2022</v>
      </c>
      <c r="B60" s="3" t="s">
        <v>24</v>
      </c>
      <c r="C60" s="3" t="s">
        <v>25</v>
      </c>
      <c r="D60" s="4">
        <v>7000</v>
      </c>
      <c r="E60" s="4">
        <v>5860</v>
      </c>
      <c r="F60" s="4">
        <v>6150</v>
      </c>
      <c r="G60" s="4">
        <v>5820</v>
      </c>
      <c r="H60" s="4">
        <v>7500</v>
      </c>
      <c r="I60" s="4">
        <v>5880</v>
      </c>
      <c r="J60" s="4">
        <v>8420</v>
      </c>
      <c r="K60" s="4">
        <v>8250</v>
      </c>
      <c r="L60" s="4">
        <v>6330</v>
      </c>
      <c r="M60" s="4">
        <v>6680</v>
      </c>
      <c r="N60" s="4">
        <v>7160</v>
      </c>
      <c r="O60" s="4">
        <v>6150</v>
      </c>
      <c r="P60" s="4">
        <f t="shared" si="1"/>
        <v>81200</v>
      </c>
    </row>
    <row r="61" spans="1:16" x14ac:dyDescent="0.35">
      <c r="A61" s="3" t="str">
        <f t="shared" si="0"/>
        <v>Hea-2022</v>
      </c>
      <c r="B61" s="3" t="s">
        <v>19</v>
      </c>
      <c r="C61" s="3" t="s">
        <v>26</v>
      </c>
      <c r="D61" s="5">
        <v>7125</v>
      </c>
      <c r="E61" s="4">
        <v>6240</v>
      </c>
      <c r="F61" s="4">
        <v>6230</v>
      </c>
      <c r="G61" s="4">
        <v>5960</v>
      </c>
      <c r="H61" s="4">
        <v>7560</v>
      </c>
      <c r="I61" s="4">
        <v>5950</v>
      </c>
      <c r="J61" s="4">
        <v>8500</v>
      </c>
      <c r="K61" s="4">
        <v>8360</v>
      </c>
      <c r="L61" s="4">
        <v>6400</v>
      </c>
      <c r="M61" s="4">
        <v>6760</v>
      </c>
      <c r="N61" s="4">
        <v>7250</v>
      </c>
      <c r="O61" s="4">
        <v>6190</v>
      </c>
      <c r="P61" s="4">
        <f t="shared" si="1"/>
        <v>82525</v>
      </c>
    </row>
    <row r="62" spans="1:16" x14ac:dyDescent="0.35">
      <c r="A62" s="3" t="str">
        <f t="shared" si="0"/>
        <v>Lap-2022</v>
      </c>
      <c r="B62" s="3" t="s">
        <v>20</v>
      </c>
      <c r="C62" s="3" t="s">
        <v>17</v>
      </c>
      <c r="D62" s="4">
        <v>3000</v>
      </c>
      <c r="E62" s="4">
        <v>6620</v>
      </c>
      <c r="F62" s="4">
        <v>6310</v>
      </c>
      <c r="G62" s="4">
        <v>6100</v>
      </c>
      <c r="H62" s="4">
        <v>7620</v>
      </c>
      <c r="I62" s="4">
        <v>6020</v>
      </c>
      <c r="J62" s="4">
        <v>8580</v>
      </c>
      <c r="K62" s="4">
        <v>8470</v>
      </c>
      <c r="L62" s="4">
        <v>6470</v>
      </c>
      <c r="M62" s="4">
        <v>6840</v>
      </c>
      <c r="N62" s="4">
        <v>7340</v>
      </c>
      <c r="O62" s="4">
        <v>6230</v>
      </c>
      <c r="P62" s="4">
        <f t="shared" si="1"/>
        <v>79600</v>
      </c>
    </row>
    <row r="63" spans="1:16" x14ac:dyDescent="0.35">
      <c r="A63" s="3" t="str">
        <f t="shared" si="0"/>
        <v>Mob-2022</v>
      </c>
      <c r="B63" s="3" t="s">
        <v>21</v>
      </c>
      <c r="C63" s="3" t="s">
        <v>27</v>
      </c>
      <c r="D63" s="5">
        <v>7375</v>
      </c>
      <c r="E63" s="4">
        <v>7000</v>
      </c>
      <c r="F63" s="4">
        <v>6390</v>
      </c>
      <c r="G63" s="4">
        <v>6240</v>
      </c>
      <c r="H63" s="4">
        <v>7680</v>
      </c>
      <c r="I63" s="4">
        <v>6090</v>
      </c>
      <c r="J63" s="4">
        <v>8660</v>
      </c>
      <c r="K63" s="4">
        <v>8580</v>
      </c>
      <c r="L63" s="4">
        <v>6540</v>
      </c>
      <c r="M63" s="4">
        <v>6920</v>
      </c>
      <c r="N63" s="4">
        <v>7430</v>
      </c>
      <c r="O63" s="4">
        <v>6270</v>
      </c>
      <c r="P63" s="4">
        <f t="shared" si="1"/>
        <v>85175</v>
      </c>
    </row>
    <row r="64" spans="1:16" x14ac:dyDescent="0.35">
      <c r="A64" s="3" t="str">
        <f t="shared" si="0"/>
        <v>Cal-2022</v>
      </c>
      <c r="B64" s="3" t="s">
        <v>30</v>
      </c>
      <c r="C64" s="3" t="s">
        <v>28</v>
      </c>
      <c r="D64" s="4">
        <v>7500</v>
      </c>
      <c r="E64" s="4">
        <v>7380</v>
      </c>
      <c r="F64" s="4">
        <v>6470</v>
      </c>
      <c r="G64" s="4">
        <v>6380</v>
      </c>
      <c r="H64" s="4">
        <v>7740</v>
      </c>
      <c r="I64" s="4">
        <v>6160</v>
      </c>
      <c r="J64" s="4">
        <v>8740</v>
      </c>
      <c r="K64" s="4">
        <v>8690</v>
      </c>
      <c r="L64" s="4">
        <v>6610</v>
      </c>
      <c r="M64" s="4">
        <v>7000</v>
      </c>
      <c r="N64" s="4">
        <v>7520</v>
      </c>
      <c r="O64" s="4">
        <v>6310</v>
      </c>
      <c r="P64" s="4">
        <f t="shared" si="1"/>
        <v>86500</v>
      </c>
    </row>
    <row r="65" spans="1:16" x14ac:dyDescent="0.35">
      <c r="A65" s="3" t="str">
        <f t="shared" si="0"/>
        <v>Cha-2022</v>
      </c>
      <c r="B65" s="3" t="s">
        <v>32</v>
      </c>
      <c r="C65" s="3" t="s">
        <v>29</v>
      </c>
      <c r="D65" s="5">
        <v>7625</v>
      </c>
      <c r="E65" s="4">
        <v>7760</v>
      </c>
      <c r="F65" s="4">
        <v>6550</v>
      </c>
      <c r="G65" s="4">
        <v>6520</v>
      </c>
      <c r="H65" s="4">
        <v>7800</v>
      </c>
      <c r="I65" s="4">
        <v>6230</v>
      </c>
      <c r="J65" s="4">
        <v>8820</v>
      </c>
      <c r="K65" s="4">
        <v>8800</v>
      </c>
      <c r="L65" s="4">
        <v>6680</v>
      </c>
      <c r="M65" s="4">
        <v>5290</v>
      </c>
      <c r="N65" s="4">
        <v>7610</v>
      </c>
      <c r="O65" s="4">
        <v>6350</v>
      </c>
      <c r="P65" s="4">
        <f t="shared" si="1"/>
        <v>86035</v>
      </c>
    </row>
    <row r="66" spans="1:16" x14ac:dyDescent="0.35">
      <c r="A66" s="3" t="str">
        <f t="shared" si="0"/>
        <v>Key-2022</v>
      </c>
      <c r="B66" s="3" t="s">
        <v>16</v>
      </c>
      <c r="C66" s="3" t="s">
        <v>31</v>
      </c>
      <c r="D66" s="4">
        <v>7750</v>
      </c>
      <c r="E66" s="4">
        <v>8140</v>
      </c>
      <c r="F66" s="4">
        <v>6630</v>
      </c>
      <c r="G66" s="4">
        <v>6660</v>
      </c>
      <c r="H66" s="4">
        <v>7860</v>
      </c>
      <c r="I66" s="4">
        <v>4110</v>
      </c>
      <c r="J66" s="4">
        <v>8900</v>
      </c>
      <c r="K66" s="4">
        <v>8910</v>
      </c>
      <c r="L66" s="4">
        <v>6750</v>
      </c>
      <c r="M66" s="4">
        <v>5430</v>
      </c>
      <c r="N66" s="4">
        <v>7700</v>
      </c>
      <c r="O66" s="4">
        <v>6390</v>
      </c>
      <c r="P66" s="4">
        <f t="shared" si="1"/>
        <v>85230</v>
      </c>
    </row>
    <row r="67" spans="1:16" x14ac:dyDescent="0.35">
      <c r="A67" s="3" t="str">
        <f t="shared" ref="A67:A81" si="2">IF(EXACT($C67, "Laptop "), "Lap-2022", IF(EXACT($C67, "Mobile Phone"), "Mob-2022", IF(EXACT($C67, "Calculator"), "Cal-2022", IF(EXACT($C67, "Charger"), "Cha-2022", IF(EXACT($C67, "Keyboard"), "Key-2022", IF(EXACT($C67, "Mouse"), "Mou-2022", IF(EXACT($C67, "CPU"), "CPU-2022", IF(EXACT($C67, "USB"), "USB-2022", IF(EXACT($C67, "Cable"), "Cab-2022", IF(EXACT($C67, "Headset"), "Hea-2022", "New Product"))))))))))</f>
        <v>Mou-2022</v>
      </c>
      <c r="B67" s="3" t="s">
        <v>23</v>
      </c>
      <c r="C67" s="3" t="s">
        <v>22</v>
      </c>
      <c r="D67" s="5">
        <v>7875</v>
      </c>
      <c r="E67" s="4">
        <v>8520</v>
      </c>
      <c r="F67" s="4">
        <v>6710</v>
      </c>
      <c r="G67" s="4">
        <v>6800</v>
      </c>
      <c r="H67" s="4">
        <v>7920</v>
      </c>
      <c r="I67" s="4">
        <v>4190</v>
      </c>
      <c r="J67" s="4">
        <v>3170</v>
      </c>
      <c r="K67" s="4">
        <v>9020</v>
      </c>
      <c r="L67" s="4">
        <v>6820</v>
      </c>
      <c r="M67" s="4">
        <v>5570</v>
      </c>
      <c r="N67" s="4">
        <v>7790</v>
      </c>
      <c r="O67" s="4">
        <v>6430</v>
      </c>
      <c r="P67" s="4">
        <f t="shared" ref="P67:P81" si="3">SUM(D67:O67)</f>
        <v>80815</v>
      </c>
    </row>
    <row r="68" spans="1:16" x14ac:dyDescent="0.35">
      <c r="A68" s="3" t="str">
        <f t="shared" si="2"/>
        <v>CPU-2022</v>
      </c>
      <c r="B68" s="3" t="s">
        <v>24</v>
      </c>
      <c r="C68" s="3" t="s">
        <v>33</v>
      </c>
      <c r="D68" s="4">
        <v>8000</v>
      </c>
      <c r="E68" s="4">
        <v>8900</v>
      </c>
      <c r="F68" s="4">
        <v>6790</v>
      </c>
      <c r="G68" s="4">
        <v>6940</v>
      </c>
      <c r="H68" s="4">
        <v>5050</v>
      </c>
      <c r="I68" s="4">
        <v>4270</v>
      </c>
      <c r="J68" s="4">
        <v>3240</v>
      </c>
      <c r="K68" s="4">
        <v>9130</v>
      </c>
      <c r="L68" s="4">
        <v>6890</v>
      </c>
      <c r="M68" s="4">
        <v>5710</v>
      </c>
      <c r="N68" s="4">
        <v>7880</v>
      </c>
      <c r="O68" s="4">
        <v>6470</v>
      </c>
      <c r="P68" s="4">
        <f t="shared" si="3"/>
        <v>79270</v>
      </c>
    </row>
    <row r="69" spans="1:16" x14ac:dyDescent="0.35">
      <c r="A69" s="3" t="str">
        <f t="shared" si="2"/>
        <v>USB-2022</v>
      </c>
      <c r="B69" s="3" t="s">
        <v>19</v>
      </c>
      <c r="C69" s="3" t="s">
        <v>34</v>
      </c>
      <c r="D69" s="5">
        <v>8125</v>
      </c>
      <c r="E69" s="4">
        <v>9280</v>
      </c>
      <c r="F69" s="4">
        <v>6870</v>
      </c>
      <c r="G69" s="4">
        <v>7080</v>
      </c>
      <c r="H69" s="4">
        <v>5140</v>
      </c>
      <c r="I69" s="4">
        <v>4350</v>
      </c>
      <c r="J69" s="4">
        <v>3310</v>
      </c>
      <c r="K69" s="4">
        <v>2890</v>
      </c>
      <c r="L69" s="4">
        <v>6960</v>
      </c>
      <c r="M69" s="4">
        <v>5850</v>
      </c>
      <c r="N69" s="4">
        <v>7970</v>
      </c>
      <c r="O69" s="4">
        <v>6510</v>
      </c>
      <c r="P69" s="4">
        <f t="shared" si="3"/>
        <v>74335</v>
      </c>
    </row>
    <row r="70" spans="1:16" x14ac:dyDescent="0.35">
      <c r="A70" s="3" t="str">
        <f t="shared" si="2"/>
        <v>Cab-2022</v>
      </c>
      <c r="B70" s="3" t="s">
        <v>20</v>
      </c>
      <c r="C70" s="3" t="s">
        <v>25</v>
      </c>
      <c r="D70" s="4">
        <v>8250</v>
      </c>
      <c r="E70" s="4">
        <v>9660</v>
      </c>
      <c r="F70" s="4">
        <v>6950</v>
      </c>
      <c r="G70" s="4">
        <v>7220</v>
      </c>
      <c r="H70" s="4">
        <v>5230</v>
      </c>
      <c r="I70" s="4">
        <v>4430</v>
      </c>
      <c r="J70" s="4">
        <v>3380</v>
      </c>
      <c r="K70" s="4">
        <v>2980</v>
      </c>
      <c r="L70" s="4">
        <v>7030</v>
      </c>
      <c r="M70" s="4">
        <v>5990</v>
      </c>
      <c r="N70" s="4">
        <v>8060</v>
      </c>
      <c r="O70" s="4">
        <v>6550</v>
      </c>
      <c r="P70" s="4">
        <f t="shared" si="3"/>
        <v>75730</v>
      </c>
    </row>
    <row r="71" spans="1:16" x14ac:dyDescent="0.35">
      <c r="A71" s="3" t="str">
        <f t="shared" si="2"/>
        <v>Hea-2022</v>
      </c>
      <c r="B71" s="3" t="s">
        <v>21</v>
      </c>
      <c r="C71" s="3" t="s">
        <v>26</v>
      </c>
      <c r="D71" s="5">
        <v>8375</v>
      </c>
      <c r="E71" s="4">
        <v>10040</v>
      </c>
      <c r="F71" s="4">
        <v>7030</v>
      </c>
      <c r="G71" s="4">
        <v>7360</v>
      </c>
      <c r="H71" s="4">
        <v>5320</v>
      </c>
      <c r="I71" s="4">
        <v>4510</v>
      </c>
      <c r="J71" s="4">
        <v>3450</v>
      </c>
      <c r="K71" s="4">
        <v>3070</v>
      </c>
      <c r="L71" s="4">
        <v>4270</v>
      </c>
      <c r="M71" s="4">
        <v>6130</v>
      </c>
      <c r="N71" s="4">
        <v>8150</v>
      </c>
      <c r="O71" s="4">
        <v>6590</v>
      </c>
      <c r="P71" s="4">
        <f t="shared" si="3"/>
        <v>74295</v>
      </c>
    </row>
    <row r="72" spans="1:16" x14ac:dyDescent="0.35">
      <c r="A72" s="3" t="str">
        <f t="shared" si="2"/>
        <v>Lap-2022</v>
      </c>
      <c r="B72" s="3" t="s">
        <v>30</v>
      </c>
      <c r="C72" s="3" t="s">
        <v>17</v>
      </c>
      <c r="D72" s="4">
        <v>3000</v>
      </c>
      <c r="E72" s="4">
        <v>10420</v>
      </c>
      <c r="F72" s="4">
        <v>7110</v>
      </c>
      <c r="G72" s="4">
        <v>7500</v>
      </c>
      <c r="H72" s="4">
        <v>5410</v>
      </c>
      <c r="I72" s="4">
        <v>4590</v>
      </c>
      <c r="J72" s="4">
        <v>3520</v>
      </c>
      <c r="K72" s="4">
        <v>3160</v>
      </c>
      <c r="L72" s="4">
        <v>4330</v>
      </c>
      <c r="M72" s="4">
        <v>6270</v>
      </c>
      <c r="N72" s="4">
        <v>4710</v>
      </c>
      <c r="O72" s="4">
        <v>6630</v>
      </c>
      <c r="P72" s="4">
        <f t="shared" si="3"/>
        <v>66650</v>
      </c>
    </row>
    <row r="73" spans="1:16" x14ac:dyDescent="0.35">
      <c r="A73" s="3" t="str">
        <f t="shared" si="2"/>
        <v>Mob-2022</v>
      </c>
      <c r="B73" s="3" t="s">
        <v>32</v>
      </c>
      <c r="C73" s="3" t="s">
        <v>27</v>
      </c>
      <c r="D73" s="5">
        <v>8625</v>
      </c>
      <c r="E73" s="4">
        <v>4750</v>
      </c>
      <c r="F73" s="4">
        <v>7190</v>
      </c>
      <c r="G73" s="4">
        <v>5640</v>
      </c>
      <c r="H73" s="4">
        <v>5500</v>
      </c>
      <c r="I73" s="4">
        <v>4670</v>
      </c>
      <c r="J73" s="4">
        <v>3590</v>
      </c>
      <c r="K73" s="4">
        <v>3250</v>
      </c>
      <c r="L73" s="4">
        <v>4390</v>
      </c>
      <c r="M73" s="4">
        <v>6410</v>
      </c>
      <c r="N73" s="4">
        <v>4740</v>
      </c>
      <c r="O73" s="4">
        <v>6670</v>
      </c>
      <c r="P73" s="4">
        <f t="shared" si="3"/>
        <v>65425</v>
      </c>
    </row>
    <row r="74" spans="1:16" x14ac:dyDescent="0.35">
      <c r="A74" s="3" t="str">
        <f t="shared" si="2"/>
        <v>Cal-2022</v>
      </c>
      <c r="B74" s="3" t="s">
        <v>16</v>
      </c>
      <c r="C74" s="3" t="s">
        <v>28</v>
      </c>
      <c r="D74" s="4">
        <v>8750</v>
      </c>
      <c r="E74" s="4">
        <v>5340</v>
      </c>
      <c r="F74" s="4">
        <v>7270</v>
      </c>
      <c r="G74" s="4">
        <v>5700</v>
      </c>
      <c r="H74" s="4">
        <v>5590</v>
      </c>
      <c r="I74" s="4">
        <v>4750</v>
      </c>
      <c r="J74" s="4">
        <v>3660</v>
      </c>
      <c r="K74" s="4">
        <v>3340</v>
      </c>
      <c r="L74" s="4">
        <v>4450</v>
      </c>
      <c r="M74" s="4">
        <v>6550</v>
      </c>
      <c r="N74" s="4">
        <v>4770</v>
      </c>
      <c r="O74" s="4">
        <v>6710</v>
      </c>
      <c r="P74" s="4">
        <f t="shared" si="3"/>
        <v>66880</v>
      </c>
    </row>
    <row r="75" spans="1:16" x14ac:dyDescent="0.35">
      <c r="A75" s="3" t="str">
        <f t="shared" si="2"/>
        <v>Cha-2022</v>
      </c>
      <c r="B75" s="3" t="s">
        <v>23</v>
      </c>
      <c r="C75" s="3" t="s">
        <v>29</v>
      </c>
      <c r="D75" s="5">
        <v>8875</v>
      </c>
      <c r="E75" s="4">
        <v>5930</v>
      </c>
      <c r="F75" s="4">
        <v>7350</v>
      </c>
      <c r="G75" s="4">
        <v>5760</v>
      </c>
      <c r="H75" s="4">
        <v>5680</v>
      </c>
      <c r="I75" s="4">
        <v>4830</v>
      </c>
      <c r="J75" s="4">
        <v>3730</v>
      </c>
      <c r="K75" s="4">
        <v>3430</v>
      </c>
      <c r="L75" s="4">
        <v>4510</v>
      </c>
      <c r="M75" s="4">
        <v>6690</v>
      </c>
      <c r="N75" s="4">
        <v>4800</v>
      </c>
      <c r="O75" s="4">
        <v>6750</v>
      </c>
      <c r="P75" s="4">
        <f t="shared" si="3"/>
        <v>68335</v>
      </c>
    </row>
    <row r="76" spans="1:16" x14ac:dyDescent="0.35">
      <c r="A76" s="3" t="str">
        <f t="shared" si="2"/>
        <v>Key-2022</v>
      </c>
      <c r="B76" s="3" t="s">
        <v>24</v>
      </c>
      <c r="C76" s="3" t="s">
        <v>31</v>
      </c>
      <c r="D76" s="4">
        <v>9000</v>
      </c>
      <c r="E76" s="4">
        <v>6520</v>
      </c>
      <c r="F76" s="4">
        <v>7430</v>
      </c>
      <c r="G76" s="4">
        <v>5820</v>
      </c>
      <c r="H76" s="4">
        <v>5770</v>
      </c>
      <c r="I76" s="4">
        <v>4910</v>
      </c>
      <c r="J76" s="4">
        <v>3800</v>
      </c>
      <c r="K76" s="4">
        <v>3520</v>
      </c>
      <c r="L76" s="4">
        <v>4570</v>
      </c>
      <c r="M76" s="4">
        <v>6830</v>
      </c>
      <c r="N76" s="4">
        <v>4830</v>
      </c>
      <c r="O76" s="4">
        <v>5140</v>
      </c>
      <c r="P76" s="4">
        <f t="shared" si="3"/>
        <v>68140</v>
      </c>
    </row>
    <row r="77" spans="1:16" x14ac:dyDescent="0.35">
      <c r="A77" s="3" t="str">
        <f t="shared" si="2"/>
        <v>Mou-2022</v>
      </c>
      <c r="B77" s="3" t="s">
        <v>19</v>
      </c>
      <c r="C77" s="3" t="s">
        <v>22</v>
      </c>
      <c r="D77" s="5">
        <v>9200</v>
      </c>
      <c r="E77" s="4">
        <v>7110</v>
      </c>
      <c r="F77" s="4">
        <v>5510</v>
      </c>
      <c r="G77" s="4">
        <v>5880</v>
      </c>
      <c r="H77" s="4">
        <v>5860</v>
      </c>
      <c r="I77" s="4">
        <v>4990</v>
      </c>
      <c r="J77" s="4">
        <v>3870</v>
      </c>
      <c r="K77" s="4">
        <v>3610</v>
      </c>
      <c r="L77" s="4">
        <v>4630</v>
      </c>
      <c r="M77" s="4">
        <v>6970</v>
      </c>
      <c r="N77" s="4">
        <v>4860</v>
      </c>
      <c r="O77" s="4">
        <v>5200</v>
      </c>
      <c r="P77" s="4">
        <f t="shared" si="3"/>
        <v>67690</v>
      </c>
    </row>
    <row r="78" spans="1:16" x14ac:dyDescent="0.35">
      <c r="A78" s="3" t="str">
        <f t="shared" si="2"/>
        <v>CPU-2022</v>
      </c>
      <c r="B78" s="3" t="s">
        <v>20</v>
      </c>
      <c r="C78" s="3" t="s">
        <v>33</v>
      </c>
      <c r="D78" s="4">
        <v>9400</v>
      </c>
      <c r="E78" s="4">
        <v>7700</v>
      </c>
      <c r="F78" s="4">
        <v>5820</v>
      </c>
      <c r="G78" s="4">
        <v>5940</v>
      </c>
      <c r="H78" s="4">
        <v>5950</v>
      </c>
      <c r="I78" s="4">
        <v>5070</v>
      </c>
      <c r="J78" s="4">
        <v>3940</v>
      </c>
      <c r="K78" s="4">
        <v>3700</v>
      </c>
      <c r="L78" s="4">
        <v>4690</v>
      </c>
      <c r="M78" s="4">
        <v>7110</v>
      </c>
      <c r="N78" s="4">
        <v>4890</v>
      </c>
      <c r="O78" s="4">
        <v>5260</v>
      </c>
      <c r="P78" s="4">
        <f t="shared" si="3"/>
        <v>69470</v>
      </c>
    </row>
    <row r="79" spans="1:16" x14ac:dyDescent="0.35">
      <c r="A79" s="3" t="str">
        <f t="shared" si="2"/>
        <v>USB-2022</v>
      </c>
      <c r="B79" s="3" t="s">
        <v>21</v>
      </c>
      <c r="C79" s="3" t="s">
        <v>34</v>
      </c>
      <c r="D79" s="5">
        <v>9600</v>
      </c>
      <c r="E79" s="4">
        <v>8290</v>
      </c>
      <c r="F79" s="4">
        <v>6130</v>
      </c>
      <c r="G79" s="4">
        <v>6000</v>
      </c>
      <c r="H79" s="4">
        <v>6040</v>
      </c>
      <c r="I79" s="4">
        <v>5150</v>
      </c>
      <c r="J79" s="4">
        <v>4010</v>
      </c>
      <c r="K79" s="4">
        <v>3790</v>
      </c>
      <c r="L79" s="4">
        <v>4750</v>
      </c>
      <c r="M79" s="4">
        <v>7250</v>
      </c>
      <c r="N79" s="4">
        <v>4920</v>
      </c>
      <c r="O79" s="4">
        <v>5320</v>
      </c>
      <c r="P79" s="4">
        <f t="shared" si="3"/>
        <v>71250</v>
      </c>
    </row>
    <row r="80" spans="1:16" x14ac:dyDescent="0.35">
      <c r="A80" s="3" t="str">
        <f t="shared" si="2"/>
        <v>Cab-2022</v>
      </c>
      <c r="B80" s="3" t="s">
        <v>30</v>
      </c>
      <c r="C80" s="3" t="s">
        <v>25</v>
      </c>
      <c r="D80" s="4">
        <v>9800</v>
      </c>
      <c r="E80" s="4">
        <v>8880</v>
      </c>
      <c r="F80" s="4">
        <v>6440</v>
      </c>
      <c r="G80" s="4">
        <v>6060</v>
      </c>
      <c r="H80" s="4">
        <v>6130</v>
      </c>
      <c r="I80" s="4">
        <v>5230</v>
      </c>
      <c r="J80" s="4">
        <v>4080</v>
      </c>
      <c r="K80" s="4">
        <v>3880</v>
      </c>
      <c r="L80" s="4">
        <v>4810</v>
      </c>
      <c r="M80" s="4">
        <v>7390</v>
      </c>
      <c r="N80" s="4">
        <v>4950</v>
      </c>
      <c r="O80" s="4">
        <v>5380</v>
      </c>
      <c r="P80" s="4">
        <f t="shared" si="3"/>
        <v>73030</v>
      </c>
    </row>
    <row r="81" spans="1:16" ht="15" thickBot="1" x14ac:dyDescent="0.4">
      <c r="A81" s="3" t="str">
        <f t="shared" si="2"/>
        <v>Hea-2022</v>
      </c>
      <c r="B81" s="6" t="s">
        <v>32</v>
      </c>
      <c r="C81" s="6" t="s">
        <v>26</v>
      </c>
      <c r="D81" s="7">
        <v>10000</v>
      </c>
      <c r="E81" s="8">
        <v>9470</v>
      </c>
      <c r="F81" s="8">
        <v>6750</v>
      </c>
      <c r="G81" s="8">
        <v>6120</v>
      </c>
      <c r="H81" s="8">
        <v>6220</v>
      </c>
      <c r="I81" s="8">
        <v>5310</v>
      </c>
      <c r="J81" s="8">
        <v>4150</v>
      </c>
      <c r="K81" s="8">
        <v>3970</v>
      </c>
      <c r="L81" s="8">
        <v>4870</v>
      </c>
      <c r="M81" s="8">
        <v>7530</v>
      </c>
      <c r="N81" s="8">
        <v>4980</v>
      </c>
      <c r="O81" s="8">
        <v>5440</v>
      </c>
      <c r="P81" s="4">
        <f t="shared" si="3"/>
        <v>74810</v>
      </c>
    </row>
    <row r="82" spans="1:16" ht="15" thickBot="1" x14ac:dyDescent="0.4">
      <c r="A82" s="9"/>
      <c r="B82" s="54" t="s">
        <v>35</v>
      </c>
      <c r="C82" s="55"/>
      <c r="D82" s="10" t="s">
        <v>36</v>
      </c>
      <c r="E82" s="10" t="s">
        <v>37</v>
      </c>
      <c r="F82" s="10" t="s">
        <v>38</v>
      </c>
      <c r="G82" s="10" t="s">
        <v>39</v>
      </c>
      <c r="H82" s="10" t="s">
        <v>40</v>
      </c>
      <c r="I82" s="10" t="s">
        <v>41</v>
      </c>
      <c r="J82" s="10" t="s">
        <v>42</v>
      </c>
      <c r="K82" s="10" t="s">
        <v>43</v>
      </c>
      <c r="L82" s="10" t="s">
        <v>44</v>
      </c>
      <c r="M82" s="10" t="s">
        <v>45</v>
      </c>
      <c r="N82" s="10" t="s">
        <v>46</v>
      </c>
      <c r="O82" s="11" t="s">
        <v>47</v>
      </c>
      <c r="P82" s="9"/>
    </row>
    <row r="83" spans="1:16" x14ac:dyDescent="0.35">
      <c r="A83" s="9"/>
      <c r="B83" s="12" t="s">
        <v>48</v>
      </c>
      <c r="C83" s="13"/>
      <c r="D83" s="14">
        <f>SUM(D2:D81)</f>
        <v>448250</v>
      </c>
      <c r="E83" s="14">
        <f t="shared" ref="E83:O83" si="4">SUM(E2:E81)</f>
        <v>612430</v>
      </c>
      <c r="F83" s="14">
        <f t="shared" si="4"/>
        <v>502490</v>
      </c>
      <c r="G83" s="14">
        <f t="shared" si="4"/>
        <v>451530</v>
      </c>
      <c r="H83" s="14">
        <f t="shared" si="4"/>
        <v>459130</v>
      </c>
      <c r="I83" s="14">
        <f t="shared" si="4"/>
        <v>414920</v>
      </c>
      <c r="J83" s="14">
        <f t="shared" si="4"/>
        <v>431240</v>
      </c>
      <c r="K83" s="14">
        <f t="shared" si="4"/>
        <v>463240</v>
      </c>
      <c r="L83" s="14">
        <f t="shared" si="4"/>
        <v>454910</v>
      </c>
      <c r="M83" s="14">
        <f t="shared" si="4"/>
        <v>407530</v>
      </c>
      <c r="N83" s="14">
        <f t="shared" si="4"/>
        <v>425120</v>
      </c>
      <c r="O83" s="14">
        <f t="shared" si="4"/>
        <v>463860</v>
      </c>
      <c r="P83" s="9"/>
    </row>
    <row r="84" spans="1:16" x14ac:dyDescent="0.35">
      <c r="A84" s="9"/>
      <c r="B84" s="15" t="s">
        <v>49</v>
      </c>
      <c r="C84" s="16"/>
      <c r="D84" s="17">
        <f>MAX(D2:D81)</f>
        <v>10000</v>
      </c>
      <c r="E84" s="17">
        <f t="shared" ref="E84:O84" si="5">MAX(E2:E81)</f>
        <v>13440</v>
      </c>
      <c r="F84" s="17">
        <f t="shared" si="5"/>
        <v>9850</v>
      </c>
      <c r="G84" s="17">
        <f t="shared" si="5"/>
        <v>8390</v>
      </c>
      <c r="H84" s="17">
        <f t="shared" si="5"/>
        <v>7920</v>
      </c>
      <c r="I84" s="17">
        <f t="shared" si="5"/>
        <v>7870</v>
      </c>
      <c r="J84" s="17">
        <f t="shared" si="5"/>
        <v>8900</v>
      </c>
      <c r="K84" s="17">
        <f t="shared" si="5"/>
        <v>9130</v>
      </c>
      <c r="L84" s="17">
        <f t="shared" si="5"/>
        <v>7030</v>
      </c>
      <c r="M84" s="17">
        <f t="shared" si="5"/>
        <v>7530</v>
      </c>
      <c r="N84" s="17">
        <f t="shared" si="5"/>
        <v>8150</v>
      </c>
      <c r="O84" s="17">
        <f t="shared" si="5"/>
        <v>8130</v>
      </c>
      <c r="P84" s="9"/>
    </row>
    <row r="85" spans="1:16" x14ac:dyDescent="0.35">
      <c r="A85" s="9"/>
      <c r="B85" s="15" t="s">
        <v>50</v>
      </c>
      <c r="C85" s="16"/>
      <c r="D85" s="17">
        <f>MIN(D2:D81)</f>
        <v>3000</v>
      </c>
      <c r="E85" s="17">
        <f t="shared" ref="E85:O85" si="6">MIN(E2:E81)</f>
        <v>1740</v>
      </c>
      <c r="F85" s="17">
        <f t="shared" si="6"/>
        <v>2440</v>
      </c>
      <c r="G85" s="17">
        <f t="shared" si="6"/>
        <v>1830</v>
      </c>
      <c r="H85" s="17">
        <f t="shared" si="6"/>
        <v>4010</v>
      </c>
      <c r="I85" s="17">
        <f t="shared" si="6"/>
        <v>3030</v>
      </c>
      <c r="J85" s="17">
        <f t="shared" si="6"/>
        <v>1920</v>
      </c>
      <c r="K85" s="17">
        <f t="shared" si="6"/>
        <v>2890</v>
      </c>
      <c r="L85" s="17">
        <f t="shared" si="6"/>
        <v>4270</v>
      </c>
      <c r="M85" s="17">
        <f t="shared" si="6"/>
        <v>2160</v>
      </c>
      <c r="N85" s="17">
        <f t="shared" si="6"/>
        <v>1870</v>
      </c>
      <c r="O85" s="18">
        <f t="shared" si="6"/>
        <v>3420</v>
      </c>
      <c r="P85" s="9"/>
    </row>
    <row r="86" spans="1:16" x14ac:dyDescent="0.35">
      <c r="A86" s="9"/>
      <c r="B86" s="19" t="s">
        <v>51</v>
      </c>
      <c r="C86" s="16"/>
      <c r="D86" s="17">
        <f>LARGE(D2:D81,2)</f>
        <v>9800</v>
      </c>
      <c r="E86" s="17">
        <f t="shared" ref="E86:O86" si="7">LARGE(E2:E81,2)</f>
        <v>13180</v>
      </c>
      <c r="F86" s="17">
        <f t="shared" si="7"/>
        <v>9720</v>
      </c>
      <c r="G86" s="17">
        <f t="shared" si="7"/>
        <v>8310</v>
      </c>
      <c r="H86" s="17">
        <f t="shared" si="7"/>
        <v>7860</v>
      </c>
      <c r="I86" s="17">
        <f t="shared" si="7"/>
        <v>7430</v>
      </c>
      <c r="J86" s="17">
        <f t="shared" si="7"/>
        <v>8820</v>
      </c>
      <c r="K86" s="17">
        <f t="shared" si="7"/>
        <v>9020</v>
      </c>
      <c r="L86" s="17">
        <f t="shared" si="7"/>
        <v>6960</v>
      </c>
      <c r="M86" s="17">
        <f t="shared" si="7"/>
        <v>7390</v>
      </c>
      <c r="N86" s="17">
        <f t="shared" si="7"/>
        <v>8060</v>
      </c>
      <c r="O86" s="18">
        <f t="shared" si="7"/>
        <v>8010</v>
      </c>
      <c r="P86" s="9"/>
    </row>
    <row r="87" spans="1:16" ht="15" thickBot="1" x14ac:dyDescent="0.4">
      <c r="A87" s="9"/>
      <c r="B87" s="20" t="s">
        <v>52</v>
      </c>
      <c r="C87" s="21"/>
      <c r="D87" s="22">
        <f>SMALL(D2:D81,2)</f>
        <v>3000</v>
      </c>
      <c r="E87" s="22">
        <f t="shared" ref="E87:O87" si="8">SMALL(E2:E81,2)</f>
        <v>2000</v>
      </c>
      <c r="F87" s="22">
        <f t="shared" si="8"/>
        <v>2570</v>
      </c>
      <c r="G87" s="22">
        <f t="shared" si="8"/>
        <v>1950</v>
      </c>
      <c r="H87" s="22">
        <f t="shared" si="8"/>
        <v>4060</v>
      </c>
      <c r="I87" s="22">
        <f t="shared" si="8"/>
        <v>3470</v>
      </c>
      <c r="J87" s="22">
        <f t="shared" si="8"/>
        <v>1950</v>
      </c>
      <c r="K87" s="22">
        <f t="shared" si="8"/>
        <v>2980</v>
      </c>
      <c r="L87" s="22">
        <f t="shared" si="8"/>
        <v>4330</v>
      </c>
      <c r="M87" s="22">
        <f t="shared" si="8"/>
        <v>2300</v>
      </c>
      <c r="N87" s="22">
        <f t="shared" si="8"/>
        <v>1940</v>
      </c>
      <c r="O87" s="23">
        <f t="shared" si="8"/>
        <v>3510</v>
      </c>
      <c r="P87" s="9"/>
    </row>
  </sheetData>
  <mergeCells count="1">
    <mergeCell ref="B82:C82"/>
  </mergeCells>
  <conditionalFormatting sqref="A2:A81">
    <cfRule type="containsText" dxfId="83" priority="1" operator="containsText" text="Hea-2022">
      <formula>NOT(ISERROR(SEARCH("Hea-2022",A2)))</formula>
    </cfRule>
    <cfRule type="containsText" dxfId="82" priority="2" operator="containsText" text="Cab-2022">
      <formula>NOT(ISERROR(SEARCH("Cab-2022",A2)))</formula>
    </cfRule>
    <cfRule type="containsText" dxfId="81" priority="3" operator="containsText" text="USB-2022">
      <formula>NOT(ISERROR(SEARCH("USB-2022",A2)))</formula>
    </cfRule>
    <cfRule type="containsText" dxfId="80" priority="4" operator="containsText" text="CPU-2022">
      <formula>NOT(ISERROR(SEARCH("CPU-2022",A2)))</formula>
    </cfRule>
    <cfRule type="containsText" dxfId="79" priority="5" operator="containsText" text="Mou-2022">
      <formula>NOT(ISERROR(SEARCH("Mou-2022",A2)))</formula>
    </cfRule>
    <cfRule type="containsText" dxfId="78" priority="6" operator="containsText" text="Key-2022">
      <formula>NOT(ISERROR(SEARCH("Key-2022",A2)))</formula>
    </cfRule>
    <cfRule type="containsText" dxfId="77" priority="7" operator="containsText" text="Cha-2022">
      <formula>NOT(ISERROR(SEARCH("Cha-2022",A2)))</formula>
    </cfRule>
    <cfRule type="containsText" dxfId="76" priority="8" operator="containsText" text="Cal-2022">
      <formula>NOT(ISERROR(SEARCH("Cal-2022",A2)))</formula>
    </cfRule>
    <cfRule type="containsText" dxfId="75" priority="9" operator="containsText" text="Mob-2022">
      <formula>NOT(ISERROR(SEARCH("Mob-2022",A2)))</formula>
    </cfRule>
    <cfRule type="containsText" dxfId="74" priority="10" operator="containsText" text="Lap-2022">
      <formula>NOT(ISERROR(SEARCH("Lap-2022",A2)))</formula>
    </cfRule>
  </conditionalFormatting>
  <conditionalFormatting sqref="B2:B81">
    <cfRule type="containsText" dxfId="73" priority="54" operator="containsText" text="Jenny">
      <formula>NOT(ISERROR(SEARCH("Jenny",B2)))</formula>
    </cfRule>
    <cfRule type="containsText" dxfId="72" priority="55" operator="containsText" text="Albertson, Kathy">
      <formula>NOT(ISERROR(SEARCH("Albertson, Kathy",B2)))</formula>
    </cfRule>
    <cfRule type="containsText" dxfId="71" priority="49" operator="containsText" text="Flores, Tia">
      <formula>NOT(ISERROR(SEARCH("Flores, Tia",B2)))</formula>
    </cfRule>
    <cfRule type="containsText" dxfId="70" priority="48" operator="containsText" text="Ford, Victor">
      <formula>NOT(ISERROR(SEARCH("Ford, Victor",B2)))</formula>
    </cfRule>
    <cfRule type="containsText" dxfId="69" priority="50" operator="containsText" text="Davis, William">
      <formula>NOT(ISERROR(SEARCH("Davis, William",B2)))</formula>
    </cfRule>
    <cfRule type="containsText" dxfId="68" priority="51" operator="containsText" text="Counts, Elizabeth">
      <formula>NOT(ISERROR(SEARCH("Counts, Elizabeth",B2)))</formula>
    </cfRule>
    <cfRule type="containsText" dxfId="67" priority="52" operator="containsText" text="Brennan, Michael">
      <formula>NOT(ISERROR(SEARCH("Brennan, Michael",B2)))</formula>
    </cfRule>
    <cfRule type="containsText" dxfId="66" priority="53" operator="containsText" text="Altman, Zoey">
      <formula>NOT(ISERROR(SEARCH("Altman, Zoey",B2)))</formula>
    </cfRule>
  </conditionalFormatting>
  <conditionalFormatting sqref="C2:C81">
    <cfRule type="containsText" dxfId="65" priority="37" operator="containsText" text="Headset">
      <formula>NOT(ISERROR(SEARCH("Headset",C2)))</formula>
    </cfRule>
    <cfRule type="containsText" dxfId="64" priority="42" operator="containsText" text="Mouse">
      <formula>NOT(ISERROR(SEARCH("Mouse",C2)))</formula>
    </cfRule>
    <cfRule type="containsText" dxfId="63" priority="44" operator="containsText" text="Charger">
      <formula>NOT(ISERROR(SEARCH("Charger",C2)))</formula>
    </cfRule>
    <cfRule type="containsText" dxfId="62" priority="45" operator="containsText" text="Calculator">
      <formula>NOT(ISERROR(SEARCH("Calculator",C2)))</formula>
    </cfRule>
    <cfRule type="containsText" dxfId="61" priority="46" operator="containsText" text="Mobile Phone">
      <formula>NOT(ISERROR(SEARCH("Mobile Phone",C2)))</formula>
    </cfRule>
    <cfRule type="containsText" dxfId="60" priority="47" operator="containsText" text="Laptop ">
      <formula>NOT(ISERROR(SEARCH("Laptop ",C2)))</formula>
    </cfRule>
    <cfRule type="containsText" dxfId="59" priority="36" operator="containsText" text="Laptop">
      <formula>NOT(ISERROR(SEARCH("Laptop",C2)))</formula>
    </cfRule>
    <cfRule type="containsText" dxfId="58" priority="43" operator="containsText" text="Keyboard">
      <formula>NOT(ISERROR(SEARCH("Keyboard",C2)))</formula>
    </cfRule>
    <cfRule type="containsText" dxfId="57" priority="38" operator="containsText" text="Cable">
      <formula>NOT(ISERROR(SEARCH("Cable",C2)))</formula>
    </cfRule>
    <cfRule type="containsText" dxfId="56" priority="39" operator="containsText" text="USB">
      <formula>NOT(ISERROR(SEARCH("USB",C2)))</formula>
    </cfRule>
    <cfRule type="containsText" dxfId="55" priority="40" operator="containsText" text="CPU">
      <formula>NOT(ISERROR(SEARCH("CPU",C2)))</formula>
    </cfRule>
    <cfRule type="containsText" priority="41" operator="containsText" text="CPU">
      <formula>NOT(ISERROR(SEARCH("CPU",C2)))</formula>
    </cfRule>
  </conditionalFormatting>
  <conditionalFormatting sqref="D2:D81">
    <cfRule type="cellIs" dxfId="54" priority="34" operator="lessThan">
      <formula>4500</formula>
    </cfRule>
    <cfRule type="cellIs" dxfId="53" priority="35" operator="greaterThan">
      <formula>6500</formula>
    </cfRule>
  </conditionalFormatting>
  <conditionalFormatting sqref="E2:E81">
    <cfRule type="cellIs" dxfId="52" priority="32" operator="lessThan">
      <formula>5390</formula>
    </cfRule>
    <cfRule type="cellIs" dxfId="51" priority="33" operator="greaterThan">
      <formula>8590</formula>
    </cfRule>
  </conditionalFormatting>
  <conditionalFormatting sqref="F2:F81">
    <cfRule type="cellIs" dxfId="50" priority="30" operator="lessThan">
      <formula>4145</formula>
    </cfRule>
    <cfRule type="cellIs" dxfId="49" priority="31" operator="greaterThan">
      <formula>9145</formula>
    </cfRule>
  </conditionalFormatting>
  <conditionalFormatting sqref="G2:G81">
    <cfRule type="cellIs" dxfId="48" priority="29" operator="greaterThan">
      <formula>7110</formula>
    </cfRule>
    <cfRule type="cellIs" dxfId="47" priority="28" operator="lessThan">
      <formula>5900</formula>
    </cfRule>
  </conditionalFormatting>
  <conditionalFormatting sqref="H2:H81">
    <cfRule type="cellIs" dxfId="46" priority="26" operator="lessThan">
      <formula>5250</formula>
    </cfRule>
    <cfRule type="cellIs" dxfId="45" priority="27" operator="greaterThan">
      <formula>6465</formula>
    </cfRule>
  </conditionalFormatting>
  <conditionalFormatting sqref="I2:I81">
    <cfRule type="cellIs" dxfId="44" priority="24" operator="lessThan">
      <formula>4500</formula>
    </cfRule>
    <cfRule type="cellIs" dxfId="43" priority="25" operator="greaterThan">
      <formula>5000</formula>
    </cfRule>
  </conditionalFormatting>
  <conditionalFormatting sqref="J2:J81">
    <cfRule type="cellIs" dxfId="42" priority="21" operator="lessThan">
      <formula>5410</formula>
    </cfRule>
    <cfRule type="uniqueValues" dxfId="41" priority="23"/>
    <cfRule type="cellIs" dxfId="40" priority="22" operator="greaterThan">
      <formula>8410</formula>
    </cfRule>
  </conditionalFormatting>
  <conditionalFormatting sqref="K2:K81">
    <cfRule type="cellIs" dxfId="39" priority="19" operator="lessThan">
      <formula>5010</formula>
    </cfRule>
    <cfRule type="cellIs" dxfId="38" priority="20" operator="greaterThan">
      <formula>7500</formula>
    </cfRule>
  </conditionalFormatting>
  <conditionalFormatting sqref="L2:L81">
    <cfRule type="cellIs" dxfId="37" priority="17" operator="lessThan">
      <formula>5650</formula>
    </cfRule>
    <cfRule type="cellIs" dxfId="36" priority="18" operator="greaterThan">
      <formula>6250</formula>
    </cfRule>
  </conditionalFormatting>
  <conditionalFormatting sqref="M2:M81">
    <cfRule type="cellIs" dxfId="35" priority="15" operator="lessThan">
      <formula>5500</formula>
    </cfRule>
    <cfRule type="cellIs" dxfId="34" priority="16" operator="greaterThan">
      <formula>6400</formula>
    </cfRule>
  </conditionalFormatting>
  <conditionalFormatting sqref="N2:N81">
    <cfRule type="cellIs" dxfId="33" priority="13" operator="lessThan">
      <formula>5700</formula>
    </cfRule>
    <cfRule type="cellIs" dxfId="32" priority="14" operator="greaterThan">
      <formula>6900</formula>
    </cfRule>
  </conditionalFormatting>
  <conditionalFormatting sqref="O2:O81">
    <cfRule type="cellIs" dxfId="31" priority="12" operator="lessThan">
      <formula>5775</formula>
    </cfRule>
    <cfRule type="cellIs" dxfId="30" priority="11" operator="greaterThan"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0FEC-5664-470F-9E5B-73CD2056588D}">
  <dimension ref="B4:O43"/>
  <sheetViews>
    <sheetView tabSelected="1" zoomScale="71" workbookViewId="0">
      <selection activeCell="J31" sqref="J31"/>
    </sheetView>
  </sheetViews>
  <sheetFormatPr defaultRowHeight="14.5" x14ac:dyDescent="0.35"/>
  <cols>
    <col min="2" max="2" width="16.7265625" bestFit="1" customWidth="1"/>
    <col min="3" max="3" width="9.54296875" bestFit="1" customWidth="1"/>
    <col min="4" max="4" width="10.54296875" bestFit="1" customWidth="1"/>
    <col min="5" max="5" width="8.26953125" bestFit="1" customWidth="1"/>
    <col min="6" max="6" width="8.7265625" customWidth="1"/>
    <col min="7" max="7" width="8.26953125" customWidth="1"/>
    <col min="8" max="8" width="9.54296875" customWidth="1"/>
    <col min="9" max="9" width="8.453125" customWidth="1"/>
    <col min="10" max="10" width="9.26953125" customWidth="1"/>
    <col min="11" max="11" width="12.26953125" customWidth="1"/>
    <col min="12" max="12" width="10.26953125" customWidth="1"/>
    <col min="13" max="13" width="11.81640625" customWidth="1"/>
    <col min="14" max="14" width="10.54296875" customWidth="1"/>
    <col min="15" max="15" width="11.81640625" customWidth="1"/>
  </cols>
  <sheetData>
    <row r="4" spans="2:15" ht="15.5" x14ac:dyDescent="0.35">
      <c r="B4" s="1" t="s">
        <v>1</v>
      </c>
      <c r="C4" s="2" t="s">
        <v>3</v>
      </c>
      <c r="D4" s="2" t="s">
        <v>4</v>
      </c>
      <c r="E4" s="2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2:15" x14ac:dyDescent="0.35">
      <c r="B5" s="3" t="s">
        <v>16</v>
      </c>
      <c r="C5">
        <f t="shared" ref="C5:C12" si="0">SUMIF(salesperson,B5,January)</f>
        <v>62950</v>
      </c>
      <c r="D5">
        <f t="shared" ref="D5:D12" si="1">SUMIF(salesperson,B5,February)</f>
        <v>80220</v>
      </c>
      <c r="E5">
        <f t="shared" ref="E5:E12" si="2">SUMIF(salesperson,B5,March)</f>
        <v>71550</v>
      </c>
      <c r="F5">
        <f t="shared" ref="F5:F12" si="3">SUMIF(salesperson,B5,April)</f>
        <v>60320</v>
      </c>
      <c r="G5">
        <f t="shared" ref="G5:G12" si="4">SUMIF(salesperson,B5,May)</f>
        <v>69980</v>
      </c>
      <c r="H5">
        <f t="shared" ref="H5:H12" si="5">SUMIF(salesperson,B5,June)</f>
        <v>60240</v>
      </c>
      <c r="I5">
        <f t="shared" ref="I5:I12" si="6">SUMIF(salesperson,B5,July)</f>
        <v>62750</v>
      </c>
      <c r="J5">
        <f t="shared" ref="J5:J12" si="7">SUMIF(salesperson,B5,August)</f>
        <v>77030</v>
      </c>
      <c r="K5">
        <f t="shared" ref="K5:K12" si="8">SUMIF(salesperson,B5,September)</f>
        <v>70450</v>
      </c>
      <c r="L5">
        <f t="shared" ref="L5:L12" si="9">SUMIF(salesperson,B5,October)</f>
        <v>56320</v>
      </c>
      <c r="M5">
        <f t="shared" ref="M5:M12" si="10">SUMIF(salesperson,B5,November)</f>
        <v>57700</v>
      </c>
      <c r="N5">
        <f t="shared" ref="N5:N12" si="11">SUMIF(salesperson,B5,December)</f>
        <v>67950</v>
      </c>
      <c r="O5">
        <f>SUM(C5:N5)</f>
        <v>797460</v>
      </c>
    </row>
    <row r="6" spans="2:15" x14ac:dyDescent="0.35">
      <c r="B6" s="3" t="s">
        <v>19</v>
      </c>
      <c r="C6">
        <f t="shared" si="0"/>
        <v>57675</v>
      </c>
      <c r="D6">
        <f t="shared" si="1"/>
        <v>76430</v>
      </c>
      <c r="E6">
        <f t="shared" si="2"/>
        <v>60000</v>
      </c>
      <c r="F6">
        <f t="shared" si="3"/>
        <v>57530</v>
      </c>
      <c r="G6">
        <f t="shared" si="4"/>
        <v>55980</v>
      </c>
      <c r="H6">
        <f t="shared" si="5"/>
        <v>53060</v>
      </c>
      <c r="I6">
        <f t="shared" si="6"/>
        <v>52780</v>
      </c>
      <c r="J6">
        <f t="shared" si="7"/>
        <v>54580</v>
      </c>
      <c r="K6">
        <f t="shared" si="8"/>
        <v>57970</v>
      </c>
      <c r="L6">
        <f t="shared" si="9"/>
        <v>51040</v>
      </c>
      <c r="M6">
        <f t="shared" si="10"/>
        <v>54160</v>
      </c>
      <c r="N6">
        <f t="shared" si="11"/>
        <v>57230</v>
      </c>
      <c r="O6">
        <f t="shared" ref="O6:O12" si="12">SUM(C6:N6)</f>
        <v>688435</v>
      </c>
    </row>
    <row r="7" spans="2:15" x14ac:dyDescent="0.35">
      <c r="B7" s="3" t="s">
        <v>20</v>
      </c>
      <c r="C7">
        <f t="shared" si="0"/>
        <v>51800</v>
      </c>
      <c r="D7">
        <f t="shared" si="1"/>
        <v>79590</v>
      </c>
      <c r="E7">
        <f t="shared" si="2"/>
        <v>61380</v>
      </c>
      <c r="F7">
        <f t="shared" si="3"/>
        <v>58550</v>
      </c>
      <c r="G7">
        <f t="shared" si="4"/>
        <v>57100</v>
      </c>
      <c r="H7">
        <f t="shared" si="5"/>
        <v>54640</v>
      </c>
      <c r="I7">
        <f t="shared" si="6"/>
        <v>53460</v>
      </c>
      <c r="J7">
        <f t="shared" si="7"/>
        <v>55560</v>
      </c>
      <c r="K7">
        <f t="shared" si="8"/>
        <v>58590</v>
      </c>
      <c r="L7">
        <f t="shared" si="9"/>
        <v>50820</v>
      </c>
      <c r="M7">
        <f t="shared" si="10"/>
        <v>53590</v>
      </c>
      <c r="N7">
        <f t="shared" si="11"/>
        <v>58090</v>
      </c>
      <c r="O7">
        <f t="shared" si="12"/>
        <v>693170</v>
      </c>
    </row>
    <row r="8" spans="2:15" x14ac:dyDescent="0.35">
      <c r="B8" s="3" t="s">
        <v>21</v>
      </c>
      <c r="C8">
        <f t="shared" si="0"/>
        <v>59875</v>
      </c>
      <c r="D8">
        <f t="shared" si="1"/>
        <v>82750</v>
      </c>
      <c r="E8">
        <f t="shared" si="2"/>
        <v>62760</v>
      </c>
      <c r="F8">
        <f t="shared" si="3"/>
        <v>56220</v>
      </c>
      <c r="G8">
        <f t="shared" si="4"/>
        <v>57700</v>
      </c>
      <c r="H8">
        <f t="shared" si="5"/>
        <v>56220</v>
      </c>
      <c r="I8">
        <f t="shared" si="6"/>
        <v>54140</v>
      </c>
      <c r="J8">
        <f t="shared" si="7"/>
        <v>56540</v>
      </c>
      <c r="K8">
        <f t="shared" si="8"/>
        <v>56380</v>
      </c>
      <c r="L8">
        <f t="shared" si="9"/>
        <v>51860</v>
      </c>
      <c r="M8">
        <f t="shared" si="10"/>
        <v>54650</v>
      </c>
      <c r="N8">
        <f t="shared" si="11"/>
        <v>58950</v>
      </c>
      <c r="O8">
        <f t="shared" si="12"/>
        <v>708045</v>
      </c>
    </row>
    <row r="9" spans="2:15" x14ac:dyDescent="0.35">
      <c r="B9" s="3" t="s">
        <v>23</v>
      </c>
      <c r="C9">
        <f t="shared" si="0"/>
        <v>57225</v>
      </c>
      <c r="D9">
        <f t="shared" si="1"/>
        <v>73230</v>
      </c>
      <c r="E9">
        <f t="shared" si="2"/>
        <v>65040</v>
      </c>
      <c r="F9">
        <f t="shared" si="3"/>
        <v>55530</v>
      </c>
      <c r="G9">
        <f t="shared" si="4"/>
        <v>58360</v>
      </c>
      <c r="H9">
        <f t="shared" si="5"/>
        <v>51100</v>
      </c>
      <c r="I9">
        <f t="shared" si="6"/>
        <v>51780</v>
      </c>
      <c r="J9">
        <f t="shared" si="7"/>
        <v>59770</v>
      </c>
      <c r="K9">
        <f t="shared" si="8"/>
        <v>57550</v>
      </c>
      <c r="L9">
        <f t="shared" si="9"/>
        <v>50520</v>
      </c>
      <c r="M9">
        <f t="shared" si="10"/>
        <v>52920</v>
      </c>
      <c r="N9">
        <f t="shared" si="11"/>
        <v>58260</v>
      </c>
      <c r="O9">
        <f t="shared" si="12"/>
        <v>691285</v>
      </c>
    </row>
    <row r="10" spans="2:15" x14ac:dyDescent="0.35">
      <c r="B10" s="3" t="s">
        <v>24</v>
      </c>
      <c r="C10">
        <f t="shared" si="0"/>
        <v>50800</v>
      </c>
      <c r="D10">
        <f t="shared" si="1"/>
        <v>71010</v>
      </c>
      <c r="E10">
        <f t="shared" si="2"/>
        <v>58150</v>
      </c>
      <c r="F10">
        <f t="shared" si="3"/>
        <v>54440</v>
      </c>
      <c r="G10">
        <f t="shared" si="4"/>
        <v>51280</v>
      </c>
      <c r="H10">
        <f t="shared" si="5"/>
        <v>47570</v>
      </c>
      <c r="I10">
        <f t="shared" si="6"/>
        <v>50120</v>
      </c>
      <c r="J10">
        <f t="shared" si="7"/>
        <v>54650</v>
      </c>
      <c r="K10">
        <f t="shared" si="8"/>
        <v>52650</v>
      </c>
      <c r="L10">
        <f t="shared" si="9"/>
        <v>47500</v>
      </c>
      <c r="M10">
        <f t="shared" si="10"/>
        <v>51110</v>
      </c>
      <c r="N10">
        <f t="shared" si="11"/>
        <v>52770</v>
      </c>
      <c r="O10">
        <f t="shared" si="12"/>
        <v>642050</v>
      </c>
    </row>
    <row r="11" spans="2:15" x14ac:dyDescent="0.35">
      <c r="B11" s="3" t="s">
        <v>30</v>
      </c>
      <c r="C11">
        <f t="shared" si="0"/>
        <v>49800</v>
      </c>
      <c r="D11">
        <f t="shared" si="1"/>
        <v>76180</v>
      </c>
      <c r="E11">
        <f t="shared" si="2"/>
        <v>61180</v>
      </c>
      <c r="F11">
        <f t="shared" si="3"/>
        <v>54990</v>
      </c>
      <c r="G11">
        <f t="shared" si="4"/>
        <v>54090</v>
      </c>
      <c r="H11">
        <f t="shared" si="5"/>
        <v>45660</v>
      </c>
      <c r="I11">
        <f t="shared" si="6"/>
        <v>52780</v>
      </c>
      <c r="J11">
        <f t="shared" si="7"/>
        <v>52100</v>
      </c>
      <c r="K11">
        <f t="shared" si="8"/>
        <v>50380</v>
      </c>
      <c r="L11">
        <f t="shared" si="9"/>
        <v>50180</v>
      </c>
      <c r="M11">
        <f t="shared" si="10"/>
        <v>50030</v>
      </c>
      <c r="N11">
        <f t="shared" si="11"/>
        <v>56030</v>
      </c>
      <c r="O11">
        <f t="shared" si="12"/>
        <v>653400</v>
      </c>
    </row>
    <row r="12" spans="2:15" x14ac:dyDescent="0.35">
      <c r="B12" s="3" t="s">
        <v>32</v>
      </c>
      <c r="C12">
        <f t="shared" si="0"/>
        <v>58125</v>
      </c>
      <c r="D12">
        <f t="shared" si="1"/>
        <v>73020</v>
      </c>
      <c r="E12">
        <f t="shared" si="2"/>
        <v>62430</v>
      </c>
      <c r="F12">
        <f t="shared" si="3"/>
        <v>53950</v>
      </c>
      <c r="G12">
        <f t="shared" si="4"/>
        <v>54640</v>
      </c>
      <c r="H12">
        <f t="shared" si="5"/>
        <v>46430</v>
      </c>
      <c r="I12">
        <f t="shared" si="6"/>
        <v>53430</v>
      </c>
      <c r="J12">
        <f t="shared" si="7"/>
        <v>53010</v>
      </c>
      <c r="K12">
        <f t="shared" si="8"/>
        <v>50940</v>
      </c>
      <c r="L12">
        <f t="shared" si="9"/>
        <v>49290</v>
      </c>
      <c r="M12">
        <f t="shared" si="10"/>
        <v>50960</v>
      </c>
      <c r="N12">
        <f t="shared" si="11"/>
        <v>54580</v>
      </c>
      <c r="O12">
        <f t="shared" si="12"/>
        <v>660805</v>
      </c>
    </row>
    <row r="35" spans="2:15" ht="15.5" x14ac:dyDescent="0.35">
      <c r="B35" s="1"/>
      <c r="C35" s="2"/>
      <c r="D35" s="2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35">
      <c r="B36" s="3"/>
    </row>
    <row r="37" spans="2:15" x14ac:dyDescent="0.35">
      <c r="B37" s="3"/>
    </row>
    <row r="38" spans="2:15" x14ac:dyDescent="0.35">
      <c r="B38" s="3"/>
    </row>
    <row r="39" spans="2:15" x14ac:dyDescent="0.35">
      <c r="B39" s="3"/>
    </row>
    <row r="40" spans="2:15" x14ac:dyDescent="0.35">
      <c r="B40" s="3"/>
    </row>
    <row r="41" spans="2:15" x14ac:dyDescent="0.35">
      <c r="B41" s="3"/>
    </row>
    <row r="42" spans="2:15" x14ac:dyDescent="0.35">
      <c r="B42" s="3"/>
    </row>
    <row r="43" spans="2:15" x14ac:dyDescent="0.35">
      <c r="B43" s="3"/>
    </row>
  </sheetData>
  <conditionalFormatting sqref="B5:B12">
    <cfRule type="containsText" dxfId="29" priority="9" operator="containsText" text="Ford, Victor">
      <formula>NOT(ISERROR(SEARCH("Ford, Victor",B5)))</formula>
    </cfRule>
    <cfRule type="containsText" dxfId="28" priority="10" operator="containsText" text="Flores, Tia">
      <formula>NOT(ISERROR(SEARCH("Flores, Tia",B5)))</formula>
    </cfRule>
    <cfRule type="containsText" dxfId="27" priority="11" operator="containsText" text="Davis, William">
      <formula>NOT(ISERROR(SEARCH("Davis, William",B5)))</formula>
    </cfRule>
    <cfRule type="containsText" dxfId="26" priority="12" operator="containsText" text="Counts, Elizabeth">
      <formula>NOT(ISERROR(SEARCH("Counts, Elizabeth",B5)))</formula>
    </cfRule>
    <cfRule type="containsText" dxfId="25" priority="13" operator="containsText" text="Brennan, Michael">
      <formula>NOT(ISERROR(SEARCH("Brennan, Michael",B5)))</formula>
    </cfRule>
    <cfRule type="containsText" dxfId="24" priority="14" operator="containsText" text="Altman, Zoey">
      <formula>NOT(ISERROR(SEARCH("Altman, Zoey",B5)))</formula>
    </cfRule>
    <cfRule type="containsText" dxfId="23" priority="15" operator="containsText" text="Jenny">
      <formula>NOT(ISERROR(SEARCH("Jenny",B5)))</formula>
    </cfRule>
    <cfRule type="containsText" dxfId="22" priority="16" operator="containsText" text="Albertson, Kathy">
      <formula>NOT(ISERROR(SEARCH("Albertson, Kathy",B5)))</formula>
    </cfRule>
  </conditionalFormatting>
  <conditionalFormatting sqref="B36:B43">
    <cfRule type="containsText" dxfId="21" priority="1" operator="containsText" text="Ford, Victor">
      <formula>NOT(ISERROR(SEARCH("Ford, Victor",B36)))</formula>
    </cfRule>
    <cfRule type="containsText" dxfId="20" priority="2" operator="containsText" text="Flores, Tia">
      <formula>NOT(ISERROR(SEARCH("Flores, Tia",B36)))</formula>
    </cfRule>
    <cfRule type="containsText" dxfId="19" priority="3" operator="containsText" text="Davis, William">
      <formula>NOT(ISERROR(SEARCH("Davis, William",B36)))</formula>
    </cfRule>
    <cfRule type="containsText" dxfId="18" priority="4" operator="containsText" text="Counts, Elizabeth">
      <formula>NOT(ISERROR(SEARCH("Counts, Elizabeth",B36)))</formula>
    </cfRule>
    <cfRule type="containsText" dxfId="17" priority="5" operator="containsText" text="Brennan, Michael">
      <formula>NOT(ISERROR(SEARCH("Brennan, Michael",B36)))</formula>
    </cfRule>
    <cfRule type="containsText" dxfId="16" priority="6" operator="containsText" text="Altman, Zoey">
      <formula>NOT(ISERROR(SEARCH("Altman, Zoey",B36)))</formula>
    </cfRule>
    <cfRule type="containsText" dxfId="15" priority="7" operator="containsText" text="Jenny">
      <formula>NOT(ISERROR(SEARCH("Jenny",B36)))</formula>
    </cfRule>
    <cfRule type="containsText" dxfId="14" priority="8" operator="containsText" text="Albertson, Kathy">
      <formula>NOT(ISERROR(SEARCH("Albertson, Kathy",B36)))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0D47-9C7B-438F-BFB7-103FCD14128C}">
  <dimension ref="B3:P15"/>
  <sheetViews>
    <sheetView topLeftCell="B1" workbookViewId="0">
      <selection activeCell="C5" sqref="C5"/>
    </sheetView>
  </sheetViews>
  <sheetFormatPr defaultRowHeight="14.5" x14ac:dyDescent="0.35"/>
  <cols>
    <col min="2" max="2" width="16.7265625" bestFit="1" customWidth="1"/>
    <col min="3" max="3" width="16.81640625" customWidth="1"/>
    <col min="4" max="16" width="12.7265625" customWidth="1"/>
  </cols>
  <sheetData>
    <row r="3" spans="2:16" x14ac:dyDescent="0.35">
      <c r="B3" s="24" t="s">
        <v>53</v>
      </c>
      <c r="C3" t="s">
        <v>16</v>
      </c>
    </row>
    <row r="4" spans="2:16" x14ac:dyDescent="0.35">
      <c r="B4" t="s">
        <v>54</v>
      </c>
      <c r="C4">
        <f>COUNTIF(salesperson,Sheet3!C3)</f>
        <v>13</v>
      </c>
    </row>
    <row r="5" spans="2:16" ht="15.5" x14ac:dyDescent="0.35">
      <c r="B5" s="1" t="s">
        <v>2</v>
      </c>
      <c r="C5" s="25" t="s">
        <v>55</v>
      </c>
      <c r="D5" s="2" t="s">
        <v>3</v>
      </c>
      <c r="E5" s="2" t="s">
        <v>4</v>
      </c>
      <c r="F5" s="2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</row>
    <row r="6" spans="2:16" x14ac:dyDescent="0.35">
      <c r="B6" s="3" t="s">
        <v>17</v>
      </c>
      <c r="C6">
        <f>COUNTIFS(salesperson,name,product,Sheet3!B6)</f>
        <v>4</v>
      </c>
      <c r="D6">
        <f t="shared" ref="D6:D15" si="0">SUMIFS(January,salesperson,name,product,B6)</f>
        <v>12000</v>
      </c>
      <c r="E6">
        <f t="shared" ref="E6:E15" si="1">SUMIFS(February,salesperson,name,product,B6)</f>
        <v>18140</v>
      </c>
      <c r="F6">
        <f t="shared" ref="F6:F15" si="2">SUMIFS(March,salesperson,name,product,B6)</f>
        <v>15350</v>
      </c>
      <c r="G6">
        <f t="shared" ref="G6:G15" si="3">SUMIFS(April,salesperson,name,product,B6)</f>
        <v>13280</v>
      </c>
      <c r="H6">
        <f t="shared" ref="H6:H15" si="4">SUMIFS(May,salesperson,name,product,B6)</f>
        <v>18190</v>
      </c>
      <c r="I6">
        <f t="shared" ref="I6:I15" si="5">SUMIFS(June,salesperson,name,product,B6)</f>
        <v>15030</v>
      </c>
      <c r="J6">
        <f t="shared" ref="J6:J15" si="6">SUMIFS(July,salesperson,name,product,B6)</f>
        <v>12830</v>
      </c>
      <c r="K6">
        <f t="shared" ref="K6:K15" si="7">SUMIFS(August,salesperson,name,product,B6)</f>
        <v>21900</v>
      </c>
      <c r="L6">
        <f t="shared" ref="L6:L15" si="8">SUMIFS(September,salesperson,name,product,B6)</f>
        <v>18630</v>
      </c>
      <c r="M6">
        <f t="shared" ref="M6:M15" si="9">SUMIFS(October,salesperson,name,product,B6)</f>
        <v>12140</v>
      </c>
      <c r="N6">
        <f t="shared" ref="N6:N15" si="10">SUMIFS(November,salesperson,name,product,B6)</f>
        <v>11360</v>
      </c>
      <c r="O6">
        <f t="shared" ref="O6:O15" si="11">SUMIFS(December,salesperson,name,product,B6)</f>
        <v>16980</v>
      </c>
      <c r="P6">
        <f>SUM(D6:O6)</f>
        <v>185830</v>
      </c>
    </row>
    <row r="7" spans="2:16" x14ac:dyDescent="0.35">
      <c r="B7" s="3" t="s">
        <v>22</v>
      </c>
      <c r="C7">
        <f>COUNTIFS(salesperson,name,product,Sheet3!B7)</f>
        <v>1</v>
      </c>
      <c r="D7">
        <f t="shared" si="0"/>
        <v>3600</v>
      </c>
      <c r="E7">
        <f t="shared" si="1"/>
        <v>3300</v>
      </c>
      <c r="F7">
        <f t="shared" si="2"/>
        <v>3220</v>
      </c>
      <c r="G7">
        <f t="shared" si="3"/>
        <v>2550</v>
      </c>
      <c r="H7">
        <f t="shared" si="4"/>
        <v>4310</v>
      </c>
      <c r="I7">
        <f t="shared" si="5"/>
        <v>5670</v>
      </c>
      <c r="J7">
        <f t="shared" si="6"/>
        <v>2100</v>
      </c>
      <c r="K7">
        <f t="shared" si="7"/>
        <v>5560</v>
      </c>
      <c r="L7">
        <f t="shared" si="8"/>
        <v>4920</v>
      </c>
      <c r="M7">
        <f t="shared" si="9"/>
        <v>3000</v>
      </c>
      <c r="N7">
        <f t="shared" si="10"/>
        <v>2290</v>
      </c>
      <c r="O7">
        <f t="shared" si="11"/>
        <v>3960</v>
      </c>
      <c r="P7">
        <f t="shared" ref="P7:P15" si="12">SUM(D7:O7)</f>
        <v>44480</v>
      </c>
    </row>
    <row r="8" spans="2:16" x14ac:dyDescent="0.35">
      <c r="B8" s="3" t="s">
        <v>25</v>
      </c>
      <c r="C8">
        <f>COUNTIFS(salesperson,name,product,Sheet3!B8)</f>
        <v>1</v>
      </c>
      <c r="D8">
        <f t="shared" si="0"/>
        <v>5900</v>
      </c>
      <c r="E8">
        <f t="shared" si="1"/>
        <v>7250</v>
      </c>
      <c r="F8">
        <f t="shared" si="2"/>
        <v>8680</v>
      </c>
      <c r="G8">
        <f t="shared" si="3"/>
        <v>8070</v>
      </c>
      <c r="H8">
        <f t="shared" si="4"/>
        <v>6410</v>
      </c>
      <c r="I8">
        <f t="shared" si="5"/>
        <v>5180</v>
      </c>
      <c r="J8">
        <f t="shared" si="6"/>
        <v>7620</v>
      </c>
      <c r="K8">
        <f t="shared" si="7"/>
        <v>7150</v>
      </c>
      <c r="L8">
        <f t="shared" si="8"/>
        <v>5630</v>
      </c>
      <c r="M8">
        <f t="shared" si="9"/>
        <v>5880</v>
      </c>
      <c r="N8">
        <f t="shared" si="10"/>
        <v>6260</v>
      </c>
      <c r="O8">
        <f t="shared" si="11"/>
        <v>7410</v>
      </c>
      <c r="P8">
        <f t="shared" si="12"/>
        <v>81440</v>
      </c>
    </row>
    <row r="9" spans="2:16" x14ac:dyDescent="0.35">
      <c r="B9" s="3" t="s">
        <v>26</v>
      </c>
      <c r="C9">
        <f>COUNTIFS(salesperson,name,product,Sheet3!B9)</f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</row>
    <row r="10" spans="2:16" x14ac:dyDescent="0.35">
      <c r="B10" s="3" t="s">
        <v>27</v>
      </c>
      <c r="C10">
        <f>COUNTIFS(salesperson,name,product,Sheet3!B10)</f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</row>
    <row r="11" spans="2:16" x14ac:dyDescent="0.35">
      <c r="B11" s="3" t="s">
        <v>28</v>
      </c>
      <c r="C11">
        <f>COUNTIFS(salesperson,name,product,Sheet3!B11)</f>
        <v>3</v>
      </c>
      <c r="D11">
        <f t="shared" si="0"/>
        <v>17950</v>
      </c>
      <c r="E11">
        <f t="shared" si="1"/>
        <v>20260</v>
      </c>
      <c r="F11">
        <f t="shared" si="2"/>
        <v>17870</v>
      </c>
      <c r="G11">
        <f t="shared" si="3"/>
        <v>15760</v>
      </c>
      <c r="H11">
        <f t="shared" si="4"/>
        <v>15810</v>
      </c>
      <c r="I11">
        <f t="shared" si="5"/>
        <v>13350</v>
      </c>
      <c r="J11">
        <f t="shared" si="6"/>
        <v>12280</v>
      </c>
      <c r="K11">
        <f t="shared" si="7"/>
        <v>14710</v>
      </c>
      <c r="L11">
        <f t="shared" si="8"/>
        <v>16390</v>
      </c>
      <c r="M11">
        <f t="shared" si="9"/>
        <v>14990</v>
      </c>
      <c r="N11">
        <f t="shared" si="10"/>
        <v>14680</v>
      </c>
      <c r="O11">
        <f t="shared" si="11"/>
        <v>16700</v>
      </c>
      <c r="P11">
        <f t="shared" si="12"/>
        <v>190750</v>
      </c>
    </row>
    <row r="12" spans="2:16" x14ac:dyDescent="0.35">
      <c r="B12" s="3" t="s">
        <v>29</v>
      </c>
      <c r="C12">
        <f>COUNTIFS(salesperson,name,product,Sheet3!B12)</f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</row>
    <row r="13" spans="2:16" x14ac:dyDescent="0.35">
      <c r="B13" s="3" t="s">
        <v>31</v>
      </c>
      <c r="C13">
        <f>COUNTIFS(salesperson,name,product,Sheet3!B13)</f>
        <v>2</v>
      </c>
      <c r="D13">
        <f t="shared" si="0"/>
        <v>12450</v>
      </c>
      <c r="E13">
        <f t="shared" si="1"/>
        <v>16120</v>
      </c>
      <c r="F13">
        <f t="shared" si="2"/>
        <v>12190</v>
      </c>
      <c r="G13">
        <f t="shared" si="3"/>
        <v>11370</v>
      </c>
      <c r="H13">
        <f t="shared" si="4"/>
        <v>13070</v>
      </c>
      <c r="I13">
        <f t="shared" si="5"/>
        <v>10210</v>
      </c>
      <c r="J13">
        <f t="shared" si="6"/>
        <v>14600</v>
      </c>
      <c r="K13">
        <f t="shared" si="7"/>
        <v>13420</v>
      </c>
      <c r="L13">
        <f t="shared" si="8"/>
        <v>12970</v>
      </c>
      <c r="M13">
        <f t="shared" si="9"/>
        <v>9390</v>
      </c>
      <c r="N13">
        <f t="shared" si="10"/>
        <v>13140</v>
      </c>
      <c r="O13">
        <f t="shared" si="11"/>
        <v>11970</v>
      </c>
      <c r="P13">
        <f t="shared" si="12"/>
        <v>150900</v>
      </c>
    </row>
    <row r="14" spans="2:16" x14ac:dyDescent="0.35">
      <c r="B14" s="3" t="s">
        <v>33</v>
      </c>
      <c r="C14">
        <f>COUNTIFS(salesperson,name,product,Sheet3!B14)</f>
        <v>2</v>
      </c>
      <c r="D14">
        <f t="shared" si="0"/>
        <v>11050</v>
      </c>
      <c r="E14">
        <f t="shared" si="1"/>
        <v>15150</v>
      </c>
      <c r="F14">
        <f t="shared" si="2"/>
        <v>14240</v>
      </c>
      <c r="G14">
        <f t="shared" si="3"/>
        <v>9290</v>
      </c>
      <c r="H14">
        <f t="shared" si="4"/>
        <v>12190</v>
      </c>
      <c r="I14">
        <f t="shared" si="5"/>
        <v>10800</v>
      </c>
      <c r="J14">
        <f t="shared" si="6"/>
        <v>13320</v>
      </c>
      <c r="K14">
        <f t="shared" si="7"/>
        <v>14290</v>
      </c>
      <c r="L14">
        <f t="shared" si="8"/>
        <v>11910</v>
      </c>
      <c r="M14">
        <f t="shared" si="9"/>
        <v>10920</v>
      </c>
      <c r="N14">
        <f t="shared" si="10"/>
        <v>9970</v>
      </c>
      <c r="O14">
        <f t="shared" si="11"/>
        <v>10930</v>
      </c>
      <c r="P14">
        <f t="shared" si="12"/>
        <v>144060</v>
      </c>
    </row>
    <row r="15" spans="2:16" x14ac:dyDescent="0.35">
      <c r="B15" s="3" t="s">
        <v>34</v>
      </c>
      <c r="C15">
        <f>COUNTIFS(salesperson,name,product,Sheet3!B15)</f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</row>
  </sheetData>
  <conditionalFormatting sqref="B6:B15">
    <cfRule type="containsText" dxfId="13" priority="1" operator="containsText" text="Laptop">
      <formula>NOT(ISERROR(SEARCH("Laptop",B6)))</formula>
    </cfRule>
    <cfRule type="containsText" dxfId="12" priority="2" operator="containsText" text="Headset">
      <formula>NOT(ISERROR(SEARCH("Headset",B6)))</formula>
    </cfRule>
    <cfRule type="containsText" dxfId="11" priority="3" operator="containsText" text="Cable">
      <formula>NOT(ISERROR(SEARCH("Cable",B6)))</formula>
    </cfRule>
    <cfRule type="containsText" dxfId="10" priority="4" operator="containsText" text="USB">
      <formula>NOT(ISERROR(SEARCH("USB",B6)))</formula>
    </cfRule>
    <cfRule type="containsText" dxfId="9" priority="5" operator="containsText" text="CPU">
      <formula>NOT(ISERROR(SEARCH("CPU",B6)))</formula>
    </cfRule>
    <cfRule type="containsText" priority="6" operator="containsText" text="CPU">
      <formula>NOT(ISERROR(SEARCH("CPU",B6)))</formula>
    </cfRule>
    <cfRule type="containsText" dxfId="8" priority="7" operator="containsText" text="Mouse">
      <formula>NOT(ISERROR(SEARCH("Mouse",B6)))</formula>
    </cfRule>
    <cfRule type="containsText" dxfId="7" priority="8" operator="containsText" text="Keyboard">
      <formula>NOT(ISERROR(SEARCH("Keyboard",B6)))</formula>
    </cfRule>
    <cfRule type="containsText" dxfId="6" priority="9" operator="containsText" text="Charger">
      <formula>NOT(ISERROR(SEARCH("Charger",B6)))</formula>
    </cfRule>
    <cfRule type="containsText" dxfId="5" priority="10" operator="containsText" text="Calculator">
      <formula>NOT(ISERROR(SEARCH("Calculator",B6)))</formula>
    </cfRule>
    <cfRule type="containsText" dxfId="4" priority="11" operator="containsText" text="Mobile Phone">
      <formula>NOT(ISERROR(SEARCH("Mobile Phone",B6)))</formula>
    </cfRule>
    <cfRule type="containsText" dxfId="3" priority="12" operator="containsText" text="Laptop ">
      <formula>NOT(ISERROR(SEARCH("Laptop ",B6)))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809CAE-32FE-4E1A-A688-E2D119224CB7}">
          <x14:formula1>
            <xm:f>Sheet2!$B$5:$B$12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58D9-AAC9-4467-900B-C6A5426948D2}">
  <dimension ref="A1:G28"/>
  <sheetViews>
    <sheetView workbookViewId="0">
      <selection activeCell="A24" sqref="A24:C28"/>
    </sheetView>
  </sheetViews>
  <sheetFormatPr defaultRowHeight="14.5" x14ac:dyDescent="0.35"/>
  <cols>
    <col min="1" max="7" width="18.7265625" customWidth="1"/>
  </cols>
  <sheetData>
    <row r="1" spans="1:7" ht="16.5" x14ac:dyDescent="0.45">
      <c r="A1" s="26" t="s">
        <v>56</v>
      </c>
      <c r="B1" s="27" t="s">
        <v>57</v>
      </c>
      <c r="C1" s="28"/>
      <c r="D1" s="28"/>
      <c r="E1" s="29"/>
      <c r="F1" s="29"/>
      <c r="G1" s="29"/>
    </row>
    <row r="2" spans="1:7" ht="16.5" x14ac:dyDescent="0.45">
      <c r="A2" s="26" t="s">
        <v>56</v>
      </c>
      <c r="B2" s="27" t="s">
        <v>58</v>
      </c>
      <c r="C2" s="28"/>
      <c r="D2" s="28"/>
      <c r="E2" s="29"/>
      <c r="F2" s="29"/>
      <c r="G2" s="29"/>
    </row>
    <row r="3" spans="1:7" ht="16.5" x14ac:dyDescent="0.45">
      <c r="A3" s="26" t="s">
        <v>56</v>
      </c>
      <c r="B3" s="27" t="s">
        <v>59</v>
      </c>
      <c r="C3" s="28"/>
      <c r="D3" s="28"/>
      <c r="E3" s="29"/>
      <c r="F3" s="29"/>
      <c r="G3" s="29"/>
    </row>
    <row r="4" spans="1:7" ht="16.5" x14ac:dyDescent="0.45">
      <c r="A4" s="26" t="s">
        <v>56</v>
      </c>
      <c r="B4" s="27" t="s">
        <v>60</v>
      </c>
      <c r="C4" s="28"/>
      <c r="D4" s="28"/>
      <c r="E4" s="29"/>
      <c r="F4" s="29"/>
      <c r="G4" s="29"/>
    </row>
    <row r="5" spans="1:7" ht="16.5" x14ac:dyDescent="0.45">
      <c r="A5" s="26" t="s">
        <v>56</v>
      </c>
      <c r="B5" s="27" t="s">
        <v>61</v>
      </c>
      <c r="C5" s="28"/>
      <c r="D5" s="28"/>
      <c r="E5" s="29"/>
      <c r="F5" s="29"/>
      <c r="G5" s="29"/>
    </row>
    <row r="6" spans="1:7" ht="16.5" x14ac:dyDescent="0.45">
      <c r="A6" s="30"/>
      <c r="B6" s="30"/>
      <c r="C6" s="30"/>
      <c r="D6" s="29"/>
      <c r="E6" s="29"/>
      <c r="F6" s="29"/>
      <c r="G6" s="29"/>
    </row>
    <row r="7" spans="1:7" x14ac:dyDescent="0.35">
      <c r="A7" s="31" t="s">
        <v>62</v>
      </c>
      <c r="B7" s="32" t="s">
        <v>63</v>
      </c>
      <c r="C7" s="33" t="s">
        <v>64</v>
      </c>
      <c r="D7" s="34"/>
      <c r="E7" s="35" t="s">
        <v>65</v>
      </c>
      <c r="F7" s="35" t="s">
        <v>66</v>
      </c>
      <c r="G7" s="35" t="s">
        <v>67</v>
      </c>
    </row>
    <row r="8" spans="1:7" ht="16.5" x14ac:dyDescent="0.45">
      <c r="A8" s="36" t="s">
        <v>68</v>
      </c>
      <c r="B8" s="37" t="s">
        <v>69</v>
      </c>
      <c r="C8" s="38">
        <v>78900</v>
      </c>
      <c r="D8" s="29"/>
      <c r="E8" s="39" t="s">
        <v>70</v>
      </c>
      <c r="F8" s="40"/>
      <c r="G8" s="41" t="str">
        <f ca="1">IFERROR(_xlfn.FORMULATEXT(F8),"")</f>
        <v/>
      </c>
    </row>
    <row r="9" spans="1:7" ht="16.5" x14ac:dyDescent="0.45">
      <c r="A9" s="36" t="s">
        <v>68</v>
      </c>
      <c r="B9" s="37" t="s">
        <v>71</v>
      </c>
      <c r="C9" s="38">
        <v>36400</v>
      </c>
      <c r="D9" s="29"/>
      <c r="E9" s="39" t="s">
        <v>72</v>
      </c>
      <c r="F9" s="40"/>
      <c r="G9" s="41" t="str">
        <f t="shared" ref="G9:G16" ca="1" si="0">IFERROR(_xlfn.FORMULATEXT(F9),"")</f>
        <v/>
      </c>
    </row>
    <row r="10" spans="1:7" ht="16.5" x14ac:dyDescent="0.45">
      <c r="A10" s="36" t="s">
        <v>68</v>
      </c>
      <c r="B10" s="37" t="s">
        <v>73</v>
      </c>
      <c r="C10" s="38">
        <v>36700</v>
      </c>
      <c r="D10" s="29"/>
      <c r="E10" s="39" t="s">
        <v>74</v>
      </c>
      <c r="F10" s="40"/>
      <c r="G10" s="41" t="str">
        <f t="shared" ca="1" si="0"/>
        <v/>
      </c>
    </row>
    <row r="11" spans="1:7" ht="16.5" x14ac:dyDescent="0.45">
      <c r="A11" s="36" t="s">
        <v>68</v>
      </c>
      <c r="B11" s="37" t="s">
        <v>69</v>
      </c>
      <c r="C11" s="38">
        <v>35000</v>
      </c>
      <c r="D11" s="29"/>
      <c r="E11" s="39" t="s">
        <v>75</v>
      </c>
      <c r="F11" s="40"/>
      <c r="G11" s="41" t="str">
        <f t="shared" ca="1" si="0"/>
        <v/>
      </c>
    </row>
    <row r="12" spans="1:7" ht="16.5" x14ac:dyDescent="0.45">
      <c r="A12" s="36" t="s">
        <v>76</v>
      </c>
      <c r="B12" s="37" t="s">
        <v>77</v>
      </c>
      <c r="C12" s="38">
        <v>13000</v>
      </c>
      <c r="D12" s="29"/>
      <c r="E12" s="39" t="s">
        <v>78</v>
      </c>
      <c r="F12" s="40"/>
      <c r="G12" s="41" t="str">
        <f t="shared" ca="1" si="0"/>
        <v/>
      </c>
    </row>
    <row r="13" spans="1:7" ht="16.5" x14ac:dyDescent="0.45">
      <c r="A13" s="36" t="s">
        <v>76</v>
      </c>
      <c r="B13" s="37" t="s">
        <v>79</v>
      </c>
      <c r="C13" s="38">
        <v>8500</v>
      </c>
      <c r="D13" s="42"/>
      <c r="E13" s="43" t="s">
        <v>80</v>
      </c>
      <c r="F13" s="43"/>
      <c r="G13" s="41" t="str">
        <f t="shared" ca="1" si="0"/>
        <v/>
      </c>
    </row>
    <row r="14" spans="1:7" ht="16.5" x14ac:dyDescent="0.45">
      <c r="A14" s="36" t="s">
        <v>76</v>
      </c>
      <c r="B14" s="44" t="s">
        <v>81</v>
      </c>
      <c r="C14" s="45">
        <v>10200</v>
      </c>
      <c r="D14" s="29"/>
      <c r="E14" s="43" t="s">
        <v>82</v>
      </c>
      <c r="F14" s="43"/>
      <c r="G14" s="41" t="str">
        <f t="shared" ca="1" si="0"/>
        <v/>
      </c>
    </row>
    <row r="15" spans="1:7" ht="16.5" x14ac:dyDescent="0.45">
      <c r="A15" s="36" t="s">
        <v>76</v>
      </c>
      <c r="B15" s="44"/>
      <c r="C15" s="46">
        <v>23600</v>
      </c>
      <c r="D15" s="29"/>
      <c r="E15" s="43" t="s">
        <v>83</v>
      </c>
      <c r="F15" s="43"/>
      <c r="G15" s="41" t="str">
        <f t="shared" ca="1" si="0"/>
        <v/>
      </c>
    </row>
    <row r="16" spans="1:7" ht="16.5" x14ac:dyDescent="0.45">
      <c r="A16" s="47" t="s">
        <v>84</v>
      </c>
      <c r="B16" s="44" t="s">
        <v>85</v>
      </c>
      <c r="C16" s="48">
        <v>90700</v>
      </c>
      <c r="D16" s="29"/>
      <c r="E16" s="43" t="s">
        <v>86</v>
      </c>
      <c r="F16" s="43"/>
      <c r="G16" s="41" t="str">
        <f t="shared" ca="1" si="0"/>
        <v/>
      </c>
    </row>
    <row r="17" spans="1:7" ht="16.5" x14ac:dyDescent="0.45">
      <c r="A17" s="47" t="s">
        <v>84</v>
      </c>
      <c r="B17" s="44" t="s">
        <v>87</v>
      </c>
      <c r="C17" s="45">
        <v>7500</v>
      </c>
      <c r="D17" s="29"/>
      <c r="E17" s="29"/>
      <c r="F17" s="29"/>
      <c r="G17" s="29"/>
    </row>
    <row r="18" spans="1:7" ht="16.5" x14ac:dyDescent="0.45">
      <c r="A18" s="47" t="s">
        <v>88</v>
      </c>
      <c r="B18" s="44" t="s">
        <v>89</v>
      </c>
      <c r="C18" s="45">
        <v>17500</v>
      </c>
      <c r="D18" s="29"/>
      <c r="E18" s="29"/>
      <c r="F18" s="29"/>
      <c r="G18" s="29"/>
    </row>
    <row r="19" spans="1:7" ht="16.5" x14ac:dyDescent="0.45">
      <c r="A19" s="47" t="s">
        <v>88</v>
      </c>
      <c r="B19" s="44" t="s">
        <v>90</v>
      </c>
      <c r="C19" s="45">
        <v>8500</v>
      </c>
      <c r="D19" s="29"/>
      <c r="E19" s="29"/>
      <c r="F19" s="29"/>
      <c r="G19" s="29"/>
    </row>
    <row r="20" spans="1:7" ht="16.5" x14ac:dyDescent="0.45">
      <c r="A20" s="47" t="s">
        <v>88</v>
      </c>
      <c r="B20" s="44" t="s">
        <v>90</v>
      </c>
      <c r="C20" s="45">
        <v>56000</v>
      </c>
      <c r="D20" s="29"/>
      <c r="E20" s="29"/>
      <c r="F20" s="29"/>
      <c r="G20" s="29"/>
    </row>
    <row r="21" spans="1:7" ht="16.5" x14ac:dyDescent="0.45">
      <c r="A21" s="49" t="s">
        <v>88</v>
      </c>
      <c r="B21" s="50" t="s">
        <v>91</v>
      </c>
      <c r="C21" s="51">
        <v>8100</v>
      </c>
      <c r="D21" s="29"/>
      <c r="E21" s="29"/>
      <c r="F21" s="29"/>
      <c r="G21" s="29"/>
    </row>
    <row r="22" spans="1:7" ht="16.5" x14ac:dyDescent="0.45">
      <c r="A22" s="30"/>
      <c r="B22" s="30">
        <f>COUNTA(B8:B21)</f>
        <v>13</v>
      </c>
      <c r="C22" s="30">
        <f>SMALL(C8:C21,2)</f>
        <v>8100</v>
      </c>
      <c r="D22" s="29"/>
      <c r="E22" s="29"/>
      <c r="F22" s="29"/>
      <c r="G22" s="29"/>
    </row>
    <row r="24" spans="1:7" x14ac:dyDescent="0.35">
      <c r="A24" s="52" t="s">
        <v>62</v>
      </c>
      <c r="B24" s="52" t="s">
        <v>92</v>
      </c>
      <c r="C24" s="52" t="s">
        <v>93</v>
      </c>
    </row>
    <row r="25" spans="1:7" ht="16.5" x14ac:dyDescent="0.45">
      <c r="A25" s="53" t="s">
        <v>68</v>
      </c>
      <c r="B25" s="42">
        <f>COUNTIF($B$10:$B$23,A25)</f>
        <v>0</v>
      </c>
      <c r="C25" s="29">
        <f>SUMIF($B$10:$B$23,A25,$D$10:$D$23)</f>
        <v>0</v>
      </c>
    </row>
    <row r="26" spans="1:7" ht="16.5" x14ac:dyDescent="0.45">
      <c r="A26" s="53" t="s">
        <v>76</v>
      </c>
      <c r="B26" s="42">
        <f t="shared" ref="B26:B28" si="1">COUNTIF($B$10:$B$23,A26)</f>
        <v>0</v>
      </c>
      <c r="C26" s="29">
        <f t="shared" ref="C26:C28" si="2">SUMIF($B$10:$B$23,A26,$D$10:$D$23)</f>
        <v>0</v>
      </c>
    </row>
    <row r="27" spans="1:7" ht="16.5" x14ac:dyDescent="0.45">
      <c r="A27" s="53" t="s">
        <v>84</v>
      </c>
      <c r="B27" s="42">
        <f t="shared" si="1"/>
        <v>0</v>
      </c>
      <c r="C27" s="29">
        <f t="shared" si="2"/>
        <v>0</v>
      </c>
    </row>
    <row r="28" spans="1:7" ht="16.5" x14ac:dyDescent="0.45">
      <c r="A28" s="53" t="s">
        <v>88</v>
      </c>
      <c r="B28" s="42">
        <f t="shared" si="1"/>
        <v>0</v>
      </c>
      <c r="C28" s="29">
        <f t="shared" si="2"/>
        <v>0</v>
      </c>
    </row>
  </sheetData>
  <conditionalFormatting sqref="B7:B21">
    <cfRule type="duplicateValues" dxfId="2" priority="1"/>
  </conditionalFormatting>
  <conditionalFormatting sqref="C8:C21">
    <cfRule type="top10" dxfId="1" priority="2" bottom="1" rank="3"/>
    <cfRule type="top10" dxfId="0" priority="3" rank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Sheet1</vt:lpstr>
      <vt:lpstr>Sheet2</vt:lpstr>
      <vt:lpstr>Sheet3</vt:lpstr>
      <vt:lpstr>Sheet4</vt:lpstr>
      <vt:lpstr>April</vt:lpstr>
      <vt:lpstr>August</vt:lpstr>
      <vt:lpstr>data</vt:lpstr>
      <vt:lpstr>December</vt:lpstr>
      <vt:lpstr>February</vt:lpstr>
      <vt:lpstr>ibm_Sales</vt:lpstr>
      <vt:lpstr>January</vt:lpstr>
      <vt:lpstr>July</vt:lpstr>
      <vt:lpstr>June</vt:lpstr>
      <vt:lpstr>March</vt:lpstr>
      <vt:lpstr>May</vt:lpstr>
      <vt:lpstr>name</vt:lpstr>
      <vt:lpstr>November</vt:lpstr>
      <vt:lpstr>October</vt:lpstr>
      <vt:lpstr>product</vt:lpstr>
      <vt:lpstr>salesperson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AptechLap3</cp:lastModifiedBy>
  <dcterms:created xsi:type="dcterms:W3CDTF">2023-07-20T08:37:39Z</dcterms:created>
  <dcterms:modified xsi:type="dcterms:W3CDTF">2025-10-28T03:49:13Z</dcterms:modified>
</cp:coreProperties>
</file>