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eonchao/Documents/Work Related/ML_python/GPU/Ren raw/PSO/"/>
    </mc:Choice>
  </mc:AlternateContent>
  <xr:revisionPtr revIDLastSave="0" documentId="13_ncr:1_{8E73251A-C6C2-FD4A-8C67-9969BE226B77}" xr6:coauthVersionLast="45" xr6:coauthVersionMax="45" xr10:uidLastSave="{00000000-0000-0000-0000-000000000000}"/>
  <bookViews>
    <workbookView xWindow="200" yWindow="500" windowWidth="28040" windowHeight="16320" activeTab="2" xr2:uid="{5013E545-3705-764C-B09B-4B7A2CE6EFAD}"/>
  </bookViews>
  <sheets>
    <sheet name="Main Logic" sheetId="1" r:id="rId1"/>
    <sheet name="memory coalesce" sheetId="7" r:id="rId2"/>
    <sheet name="psoOption Memory access pattern" sheetId="2" r:id="rId3"/>
    <sheet name="pso particle move memory access" sheetId="4" r:id="rId4"/>
    <sheet name="update pbest gbest" sheetId="5" r:id="rId5"/>
    <sheet name="results" sheetId="3" r:id="rId6"/>
    <sheet name="Longstaff Scharwtz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7" l="1"/>
  <c r="K16" i="7"/>
  <c r="O11" i="7"/>
  <c r="S12" i="7" s="1"/>
  <c r="K11" i="7"/>
  <c r="O12" i="7" s="1"/>
  <c r="G11" i="7"/>
  <c r="K12" i="7" s="1"/>
  <c r="G12" i="7"/>
  <c r="V36" i="6" l="1"/>
  <c r="V35" i="6"/>
  <c r="V32" i="6"/>
  <c r="V34" i="6"/>
  <c r="V31" i="6"/>
  <c r="V22" i="6"/>
  <c r="V21" i="6"/>
  <c r="V19" i="6"/>
  <c r="V18" i="6"/>
  <c r="V11" i="6"/>
  <c r="V10" i="6"/>
  <c r="V8" i="6"/>
  <c r="V7" i="6"/>
  <c r="P47" i="6"/>
  <c r="P46" i="6"/>
  <c r="P45" i="6"/>
  <c r="P43" i="6"/>
  <c r="P42" i="6"/>
  <c r="R30" i="6"/>
  <c r="R31" i="6"/>
  <c r="R32" i="6"/>
  <c r="R33" i="6"/>
  <c r="R34" i="6"/>
  <c r="R35" i="6"/>
  <c r="R36" i="6"/>
  <c r="R29" i="6"/>
  <c r="M36" i="6"/>
  <c r="M35" i="6"/>
  <c r="M34" i="6"/>
  <c r="M33" i="6"/>
  <c r="M32" i="6"/>
  <c r="M31" i="6"/>
  <c r="M30" i="6"/>
  <c r="M29" i="6"/>
  <c r="L30" i="6"/>
  <c r="L31" i="6"/>
  <c r="L32" i="6"/>
  <c r="L33" i="6"/>
  <c r="L34" i="6"/>
  <c r="L35" i="6"/>
  <c r="L36" i="6"/>
  <c r="L29" i="6"/>
  <c r="N30" i="6"/>
  <c r="N31" i="6"/>
  <c r="N32" i="6"/>
  <c r="N33" i="6"/>
  <c r="N34" i="6"/>
  <c r="N35" i="6"/>
  <c r="N36" i="6"/>
  <c r="N29" i="6"/>
  <c r="S17" i="6"/>
  <c r="S18" i="6"/>
  <c r="S19" i="6"/>
  <c r="S20" i="6"/>
  <c r="S21" i="6"/>
  <c r="S22" i="6"/>
  <c r="S23" i="6"/>
  <c r="S16" i="6"/>
  <c r="L17" i="6"/>
  <c r="L18" i="6"/>
  <c r="M18" i="6" s="1"/>
  <c r="L19" i="6"/>
  <c r="M19" i="6" s="1"/>
  <c r="L20" i="6"/>
  <c r="M20" i="6" s="1"/>
  <c r="L21" i="6"/>
  <c r="M21" i="6" s="1"/>
  <c r="L22" i="6"/>
  <c r="M22" i="6" s="1"/>
  <c r="L23" i="6"/>
  <c r="M23" i="6" s="1"/>
  <c r="L16" i="6"/>
  <c r="M17" i="6"/>
  <c r="M16" i="6"/>
  <c r="R6" i="6"/>
  <c r="S6" i="6"/>
  <c r="R7" i="6"/>
  <c r="S7" i="6"/>
  <c r="R8" i="6"/>
  <c r="S8" i="6"/>
  <c r="R9" i="6"/>
  <c r="S9" i="6"/>
  <c r="R10" i="6"/>
  <c r="S10" i="6"/>
  <c r="R11" i="6"/>
  <c r="S11" i="6"/>
  <c r="R12" i="6"/>
  <c r="S12" i="6"/>
  <c r="S5" i="6"/>
  <c r="R5" i="6"/>
  <c r="T6" i="6"/>
  <c r="T7" i="6"/>
  <c r="T8" i="6"/>
  <c r="T9" i="6"/>
  <c r="T10" i="6"/>
  <c r="T11" i="6"/>
  <c r="T12" i="6"/>
  <c r="T5" i="6"/>
  <c r="M6" i="6"/>
  <c r="M5" i="6"/>
  <c r="B2" i="6"/>
  <c r="E2" i="6" s="1"/>
  <c r="M7" i="6"/>
  <c r="M8" i="6"/>
  <c r="M9" i="6"/>
  <c r="M10" i="6"/>
  <c r="M11" i="6"/>
  <c r="M12" i="6"/>
  <c r="N19" i="6" l="1"/>
  <c r="N18" i="6"/>
  <c r="N16" i="6"/>
  <c r="AI33" i="2"/>
  <c r="AJ33" i="2"/>
  <c r="AK33" i="2"/>
  <c r="AL33" i="2"/>
  <c r="AI34" i="2"/>
  <c r="AJ34" i="2"/>
  <c r="AK34" i="2"/>
  <c r="AL34" i="2"/>
  <c r="AI35" i="2"/>
  <c r="AJ35" i="2"/>
  <c r="AK35" i="2"/>
  <c r="AL35" i="2"/>
  <c r="AI36" i="2"/>
  <c r="AJ36" i="2"/>
  <c r="AK36" i="2"/>
  <c r="AL36" i="2"/>
  <c r="AI37" i="2"/>
  <c r="AJ37" i="2"/>
  <c r="AK37" i="2"/>
  <c r="AL37" i="2"/>
  <c r="AI38" i="2"/>
  <c r="AJ38" i="2"/>
  <c r="AK38" i="2"/>
  <c r="AL38" i="2"/>
  <c r="AI39" i="2"/>
  <c r="AJ39" i="2"/>
  <c r="AK39" i="2"/>
  <c r="AL39" i="2"/>
  <c r="AI40" i="2"/>
  <c r="AJ40" i="2"/>
  <c r="AK40" i="2"/>
  <c r="AL40" i="2"/>
  <c r="AI41" i="2"/>
  <c r="AJ41" i="2"/>
  <c r="AK41" i="2"/>
  <c r="AL41" i="2"/>
  <c r="AI42" i="2"/>
  <c r="AJ42" i="2"/>
  <c r="AK42" i="2"/>
  <c r="AL42" i="2"/>
  <c r="AH34" i="2"/>
  <c r="AH35" i="2"/>
  <c r="AH36" i="2"/>
  <c r="AH37" i="2"/>
  <c r="AH38" i="2"/>
  <c r="AH39" i="2"/>
  <c r="AH40" i="2"/>
  <c r="AH41" i="2"/>
  <c r="AH42" i="2"/>
  <c r="AH33" i="2"/>
  <c r="S26" i="4"/>
  <c r="T26" i="4"/>
  <c r="U26" i="4"/>
  <c r="V26" i="4"/>
  <c r="S27" i="4"/>
  <c r="T27" i="4"/>
  <c r="U27" i="4"/>
  <c r="V27" i="4"/>
  <c r="S28" i="4"/>
  <c r="T28" i="4"/>
  <c r="U28" i="4"/>
  <c r="V28" i="4"/>
  <c r="R27" i="4"/>
  <c r="R28" i="4"/>
  <c r="R26" i="4"/>
  <c r="S13" i="4"/>
  <c r="T13" i="4"/>
  <c r="U13" i="4"/>
  <c r="V13" i="4"/>
  <c r="S14" i="4"/>
  <c r="T14" i="4"/>
  <c r="U14" i="4"/>
  <c r="V14" i="4"/>
  <c r="S15" i="4"/>
  <c r="T15" i="4"/>
  <c r="U15" i="4"/>
  <c r="V15" i="4"/>
  <c r="R14" i="4"/>
  <c r="R15" i="4"/>
  <c r="R13" i="4"/>
  <c r="C33" i="3"/>
  <c r="D33" i="3"/>
  <c r="E33" i="3"/>
  <c r="F33" i="3"/>
  <c r="G33" i="3"/>
  <c r="H33" i="3"/>
  <c r="I33" i="3"/>
  <c r="B33" i="3"/>
  <c r="I31" i="3"/>
  <c r="H31" i="3"/>
  <c r="G31" i="3"/>
  <c r="F31" i="3"/>
  <c r="E31" i="3"/>
  <c r="D31" i="3"/>
  <c r="C31" i="3"/>
  <c r="I28" i="3"/>
  <c r="H28" i="3"/>
  <c r="G28" i="3"/>
  <c r="F28" i="3"/>
  <c r="E28" i="3"/>
  <c r="D28" i="3"/>
  <c r="C28" i="3"/>
  <c r="C25" i="3"/>
  <c r="D24" i="3"/>
  <c r="E24" i="3" s="1"/>
  <c r="F24" i="3" s="1"/>
  <c r="G24" i="3" s="1"/>
  <c r="H24" i="3" s="1"/>
  <c r="I24" i="3" s="1"/>
  <c r="I25" i="3" s="1"/>
  <c r="F25" i="3" l="1"/>
  <c r="E25" i="3"/>
  <c r="D25" i="3"/>
  <c r="H25" i="3"/>
  <c r="G25" i="3"/>
</calcChain>
</file>

<file path=xl/sharedStrings.xml><?xml version="1.0" encoding="utf-8"?>
<sst xmlns="http://schemas.openxmlformats.org/spreadsheetml/2006/main" count="413" uniqueCount="195">
  <si>
    <t>主逻辑</t>
  </si>
  <si>
    <t>PSO init</t>
  </si>
  <si>
    <t>task</t>
  </si>
  <si>
    <t>contains</t>
  </si>
  <si>
    <t>dependency</t>
  </si>
  <si>
    <t>position init</t>
  </si>
  <si>
    <t>velocity init</t>
  </si>
  <si>
    <t>costs init</t>
  </si>
  <si>
    <t>pbest_costs</t>
  </si>
  <si>
    <t xml:space="preserve"> = costs init</t>
  </si>
  <si>
    <t>pbest_position</t>
  </si>
  <si>
    <t xml:space="preserve"> = position init</t>
  </si>
  <si>
    <t>gbest_cost</t>
  </si>
  <si>
    <t xml:space="preserve"> = max(pbest_costs)</t>
  </si>
  <si>
    <t>gbest_position</t>
  </si>
  <si>
    <t xml:space="preserve"> = pbest_position[ gbest_cost idx ]</t>
  </si>
  <si>
    <t>Monte Carlo Sim</t>
  </si>
  <si>
    <t>random generator</t>
  </si>
  <si>
    <t>quasi random w/ fixed seed</t>
  </si>
  <si>
    <t>main loop</t>
  </si>
  <si>
    <t>move particles</t>
  </si>
  <si>
    <t>update velocity</t>
  </si>
  <si>
    <t>update position</t>
  </si>
  <si>
    <t>recalc costs</t>
  </si>
  <si>
    <t>update costs</t>
  </si>
  <si>
    <t>St simulation</t>
  </si>
  <si>
    <t>full matrix nperiod by npath, for memory layout</t>
  </si>
  <si>
    <t>operant</t>
  </si>
  <si>
    <t>position matrix</t>
  </si>
  <si>
    <t>velocity matrix</t>
  </si>
  <si>
    <t>costs vector</t>
  </si>
  <si>
    <t>like costs vector</t>
  </si>
  <si>
    <t>like position matrix</t>
  </si>
  <si>
    <t>single float</t>
  </si>
  <si>
    <t>position vector</t>
  </si>
  <si>
    <t>type</t>
  </si>
  <si>
    <t>buffer</t>
  </si>
  <si>
    <t>update pbest</t>
  </si>
  <si>
    <t>update pbest_costs</t>
  </si>
  <si>
    <t>update pbest_position</t>
  </si>
  <si>
    <t>update gbest</t>
  </si>
  <si>
    <t>update gbest_cost</t>
  </si>
  <si>
    <t>update gbest_position</t>
  </si>
  <si>
    <t>append gbests[]</t>
  </si>
  <si>
    <t>criteria</t>
  </si>
  <si>
    <t>update criteria</t>
  </si>
  <si>
    <t>last 2 gbests[]</t>
  </si>
  <si>
    <t>gbests[].append(gbest)</t>
  </si>
  <si>
    <t>Euro option</t>
  </si>
  <si>
    <t>updated position buffer, St buffer</t>
  </si>
  <si>
    <t>map</t>
  </si>
  <si>
    <t>from mapped costs</t>
  </si>
  <si>
    <t>from mapped position</t>
  </si>
  <si>
    <t>pbest_costs vector</t>
  </si>
  <si>
    <t>cpu</t>
  </si>
  <si>
    <t>pbest_position matrix</t>
  </si>
  <si>
    <t>from pbest_costs</t>
  </si>
  <si>
    <t>from pbest_position</t>
  </si>
  <si>
    <t>if criteria met:</t>
  </si>
  <si>
    <t xml:space="preserve">   update gbest_position</t>
  </si>
  <si>
    <t xml:space="preserve">   break</t>
  </si>
  <si>
    <t>Z matrix</t>
  </si>
  <si>
    <t>Pso option</t>
  </si>
  <si>
    <t>cleanup</t>
  </si>
  <si>
    <t>get results</t>
  </si>
  <si>
    <t>nperiod = 3</t>
  </si>
  <si>
    <t>npath = 10</t>
  </si>
  <si>
    <t>nparticle = 5</t>
  </si>
  <si>
    <t>St</t>
  </si>
  <si>
    <t>npath</t>
  </si>
  <si>
    <t>nperiod</t>
  </si>
  <si>
    <t>PSO</t>
  </si>
  <si>
    <t>nfish</t>
  </si>
  <si>
    <t>Idx</t>
  </si>
  <si>
    <t>exer</t>
  </si>
  <si>
    <t>idx=1</t>
  </si>
  <si>
    <t>prc=</t>
  </si>
  <si>
    <t>x</t>
  </si>
  <si>
    <t>idx=2</t>
  </si>
  <si>
    <t>idx=0</t>
  </si>
  <si>
    <t>intermediate</t>
  </si>
  <si>
    <t>costs</t>
  </si>
  <si>
    <t>c0</t>
  </si>
  <si>
    <t>c1</t>
  </si>
  <si>
    <t>c2</t>
  </si>
  <si>
    <t>c3</t>
  </si>
  <si>
    <t>c4</t>
  </si>
  <si>
    <t>fish1</t>
  </si>
  <si>
    <t>fish2</t>
  </si>
  <si>
    <t>thread</t>
  </si>
  <si>
    <t>fish_prd</t>
  </si>
  <si>
    <t>St_prd</t>
  </si>
  <si>
    <t>0-9</t>
  </si>
  <si>
    <t>0 to 9</t>
  </si>
  <si>
    <t>10 to 19</t>
  </si>
  <si>
    <t>20 to 29</t>
  </si>
  <si>
    <t>idx</t>
  </si>
  <si>
    <t>👇</t>
  </si>
  <si>
    <t>iterm</t>
  </si>
  <si>
    <t>Out</t>
  </si>
  <si>
    <t>fish size:</t>
  </si>
  <si>
    <t>increase x</t>
  </si>
  <si>
    <t>kernel runtime in ms:</t>
  </si>
  <si>
    <t>numpy runtime in ms:</t>
  </si>
  <si>
    <t>total_size</t>
  </si>
  <si>
    <t>size_per_thread</t>
  </si>
  <si>
    <t xml:space="preserve"> = total_size / get_num_groups(0)</t>
  </si>
  <si>
    <t>start = size_per_thread * get_group_id(0) + get_local_id(0)</t>
  </si>
  <si>
    <t>stop = start + size_per_thread</t>
  </si>
  <si>
    <t>gid</t>
  </si>
  <si>
    <t xml:space="preserve">get_num_groups(0) = </t>
  </si>
  <si>
    <t>start</t>
  </si>
  <si>
    <t xml:space="preserve">thread </t>
  </si>
  <si>
    <t xml:space="preserve">group </t>
  </si>
  <si>
    <t>lid</t>
  </si>
  <si>
    <t>stop</t>
  </si>
  <si>
    <t>// partial sum, step is set to get_local_size(0)</t>
  </si>
  <si>
    <t xml:space="preserve">    for (int i = start; i &lt; stop; i+= get_local_size(0)){</t>
  </si>
  <si>
    <t xml:space="preserve">        sum += in[i];</t>
  </si>
  <si>
    <t xml:space="preserve">    }</t>
  </si>
  <si>
    <t>out[get_global_id(0)] = sum;</t>
  </si>
  <si>
    <t>Un-coalesced: row wise access</t>
  </si>
  <si>
    <t>coalesced: colume wise access</t>
  </si>
  <si>
    <t>C_hat[npath]</t>
  </si>
  <si>
    <t>readback</t>
  </si>
  <si>
    <t>kernel</t>
  </si>
  <si>
    <t>gpu speedup</t>
  </si>
  <si>
    <t>Shared Access</t>
  </si>
  <si>
    <t>↓</t>
  </si>
  <si>
    <t>→</t>
  </si>
  <si>
    <t>←</t>
  </si>
  <si>
    <t>↑</t>
  </si>
  <si>
    <t>Layout</t>
  </si>
  <si>
    <t>Index</t>
  </si>
  <si>
    <t>gid = get_global_id(0)</t>
  </si>
  <si>
    <t>loop nperiod</t>
  </si>
  <si>
    <t>Validate thread access</t>
  </si>
  <si>
    <t>element id = gid + period * fish_size</t>
  </si>
  <si>
    <t xml:space="preserve">fish_size = </t>
  </si>
  <si>
    <t>applied for accessing gbest_pos</t>
  </si>
  <si>
    <t>gbest_pos id = period id</t>
  </si>
  <si>
    <t>private float * velocity[nPeriod]</t>
  </si>
  <si>
    <t>applied for accessing pos, vel, pbest_pos, r1, r2</t>
  </si>
  <si>
    <t>private float * position[nPeriod]</t>
  </si>
  <si>
    <t>local float *gbest_pos[nPeriod]</t>
  </si>
  <si>
    <t>shared by ALL threads</t>
  </si>
  <si>
    <t>velocity: 2 reads 1 write</t>
  </si>
  <si>
    <t>position: 3 reads 1 write</t>
  </si>
  <si>
    <t>gbest_pos: shared by all threads</t>
  </si>
  <si>
    <t>boundary_idx</t>
  </si>
  <si>
    <t>gid + path_id * fish_size</t>
  </si>
  <si>
    <t>fish_size = 5</t>
  </si>
  <si>
    <t>exercise</t>
  </si>
  <si>
    <t>Update pbest costs</t>
  </si>
  <si>
    <t>nFish</t>
  </si>
  <si>
    <t>pbc0</t>
  </si>
  <si>
    <t>pbc1</t>
  </si>
  <si>
    <t>pbc2</t>
  </si>
  <si>
    <t>pbc3</t>
  </si>
  <si>
    <t>pbc4</t>
  </si>
  <si>
    <t>if costs &gt; pbc</t>
  </si>
  <si>
    <t>pbc[i] = costs[i]</t>
  </si>
  <si>
    <t>else</t>
  </si>
  <si>
    <t>pbc[i] = pbc[i]</t>
  </si>
  <si>
    <t>intermediate mask for updating pbest_position</t>
  </si>
  <si>
    <t>pbest_pos</t>
  </si>
  <si>
    <t>current position</t>
  </si>
  <si>
    <t>computed costs from psoOption</t>
  </si>
  <si>
    <t>update pbest_cost</t>
  </si>
  <si>
    <t>St Sim</t>
  </si>
  <si>
    <t>thread id</t>
  </si>
  <si>
    <t>pso data layout id</t>
  </si>
  <si>
    <t>period</t>
  </si>
  <si>
    <t xml:space="preserve">t = </t>
  </si>
  <si>
    <t>path</t>
  </si>
  <si>
    <t>Cashflow</t>
  </si>
  <si>
    <t xml:space="preserve">K = </t>
  </si>
  <si>
    <t xml:space="preserve">r = </t>
  </si>
  <si>
    <t xml:space="preserve">dt = </t>
  </si>
  <si>
    <t xml:space="preserve">df = </t>
  </si>
  <si>
    <t>discount back</t>
  </si>
  <si>
    <t>continuation</t>
  </si>
  <si>
    <t xml:space="preserve">E[Y | X] = </t>
  </si>
  <si>
    <t>a0</t>
  </si>
  <si>
    <t xml:space="preserve"> a1</t>
  </si>
  <si>
    <t>a2</t>
  </si>
  <si>
    <t>Stop rule</t>
  </si>
  <si>
    <t>exercise id</t>
  </si>
  <si>
    <t>payoff</t>
  </si>
  <si>
    <t>read</t>
  </si>
  <si>
    <t xml:space="preserve">used </t>
  </si>
  <si>
    <t>waste 75% of bandwidth</t>
  </si>
  <si>
    <t>Un-coalesced</t>
  </si>
  <si>
    <t>Coalesced</t>
  </si>
  <si>
    <t>full use of 100% bandwidth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</si>
</sst>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¥&quot;* #,##0.00_);_(&quot;¥&quot;* \(#,##0.00\);_(&quot;¥&quot;* &quot;-&quot;??_);_(@_)"/>
    <numFmt numFmtId="167" formatCode="0.0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b/>
      <i/>
      <u/>
      <sz val="12"/>
      <color rgb="FFC0000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FFC000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i/>
      <sz val="14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A9D08E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5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3" borderId="1" xfId="0" applyFill="1" applyBorder="1"/>
    <xf numFmtId="0" fontId="0" fillId="8" borderId="1" xfId="0" applyFill="1" applyBorder="1"/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4" borderId="1" xfId="0" applyFill="1" applyBorder="1"/>
    <xf numFmtId="16" fontId="0" fillId="0" borderId="0" xfId="0" applyNumberForma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1" xfId="0" applyFill="1" applyBorder="1"/>
    <xf numFmtId="0" fontId="5" fillId="0" borderId="0" xfId="0" applyFont="1"/>
    <xf numFmtId="0" fontId="6" fillId="0" borderId="0" xfId="0" applyFont="1" applyAlignment="1">
      <alignment horizontal="center" vertical="center"/>
    </xf>
    <xf numFmtId="9" fontId="0" fillId="0" borderId="0" xfId="1" applyFont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2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5" fillId="0" borderId="0" xfId="0" applyFont="1" applyFill="1"/>
    <xf numFmtId="0" fontId="0" fillId="0" borderId="0" xfId="0" applyAlignment="1">
      <alignment horizontal="right"/>
    </xf>
    <xf numFmtId="0" fontId="0" fillId="12" borderId="0" xfId="0" applyFill="1"/>
    <xf numFmtId="0" fontId="9" fillId="0" borderId="0" xfId="0" applyFont="1"/>
    <xf numFmtId="2" fontId="0" fillId="0" borderId="0" xfId="0" applyNumberFormat="1"/>
    <xf numFmtId="0" fontId="0" fillId="0" borderId="0" xfId="0" applyFont="1"/>
    <xf numFmtId="0" fontId="0" fillId="13" borderId="1" xfId="0" applyFill="1" applyBorder="1"/>
    <xf numFmtId="0" fontId="0" fillId="11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10" fillId="0" borderId="0" xfId="0" applyFont="1"/>
    <xf numFmtId="0" fontId="0" fillId="0" borderId="0" xfId="0" applyAlignment="1">
      <alignment horizontal="left" vertical="center"/>
    </xf>
    <xf numFmtId="0" fontId="0" fillId="17" borderId="1" xfId="0" applyFill="1" applyBorder="1"/>
    <xf numFmtId="0" fontId="0" fillId="0" borderId="0" xfId="0" applyAlignment="1">
      <alignment vertical="center"/>
    </xf>
    <xf numFmtId="0" fontId="0" fillId="18" borderId="1" xfId="0" applyFill="1" applyBorder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top"/>
    </xf>
    <xf numFmtId="0" fontId="11" fillId="0" borderId="0" xfId="0" applyFont="1"/>
    <xf numFmtId="0" fontId="12" fillId="0" borderId="0" xfId="0" applyFont="1"/>
    <xf numFmtId="0" fontId="0" fillId="19" borderId="0" xfId="0" applyFill="1"/>
    <xf numFmtId="0" fontId="14" fillId="0" borderId="0" xfId="0" applyFont="1" applyFill="1"/>
    <xf numFmtId="0" fontId="13" fillId="0" borderId="0" xfId="0" applyFont="1" applyAlignment="1">
      <alignment horizontal="left" vertical="center"/>
    </xf>
    <xf numFmtId="0" fontId="13" fillId="0" borderId="0" xfId="0" applyFont="1"/>
    <xf numFmtId="0" fontId="15" fillId="0" borderId="0" xfId="0" applyFont="1"/>
    <xf numFmtId="0" fontId="15" fillId="0" borderId="0" xfId="0" applyFont="1" applyBorder="1"/>
    <xf numFmtId="0" fontId="15" fillId="0" borderId="0" xfId="0" applyFont="1" applyFill="1" applyBorder="1"/>
    <xf numFmtId="0" fontId="16" fillId="0" borderId="0" xfId="0" applyFont="1"/>
    <xf numFmtId="0" fontId="17" fillId="0" borderId="0" xfId="0" applyFont="1" applyAlignment="1">
      <alignment horizontal="center"/>
    </xf>
    <xf numFmtId="0" fontId="14" fillId="0" borderId="0" xfId="0" applyFont="1"/>
    <xf numFmtId="0" fontId="18" fillId="0" borderId="0" xfId="0" applyFont="1"/>
    <xf numFmtId="0" fontId="19" fillId="0" borderId="0" xfId="0" applyFont="1"/>
    <xf numFmtId="0" fontId="19" fillId="20" borderId="1" xfId="0" applyFont="1" applyFill="1" applyBorder="1"/>
    <xf numFmtId="0" fontId="19" fillId="21" borderId="4" xfId="0" applyFont="1" applyFill="1" applyBorder="1"/>
    <xf numFmtId="0" fontId="19" fillId="0" borderId="4" xfId="0" applyFont="1" applyBorder="1"/>
    <xf numFmtId="0" fontId="19" fillId="0" borderId="0" xfId="0" applyFont="1" applyFill="1" applyBorder="1"/>
    <xf numFmtId="0" fontId="19" fillId="0" borderId="1" xfId="0" applyFont="1" applyFill="1" applyBorder="1"/>
    <xf numFmtId="0" fontId="19" fillId="0" borderId="4" xfId="0" applyFont="1" applyFill="1" applyBorder="1"/>
    <xf numFmtId="0" fontId="19" fillId="17" borderId="4" xfId="0" applyFont="1" applyFill="1" applyBorder="1"/>
    <xf numFmtId="0" fontId="20" fillId="0" borderId="0" xfId="0" applyFont="1" applyAlignment="1">
      <alignment vertic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right" vertical="center"/>
    </xf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0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9" fontId="0" fillId="0" borderId="0" xfId="0" applyNumberFormat="1"/>
    <xf numFmtId="44" fontId="0" fillId="0" borderId="0" xfId="0" applyNumberFormat="1" applyBorder="1"/>
    <xf numFmtId="0" fontId="0" fillId="0" borderId="0" xfId="0" applyAlignment="1">
      <alignment horizontal="left"/>
    </xf>
    <xf numFmtId="2" fontId="0" fillId="0" borderId="0" xfId="0" applyNumberFormat="1" applyFill="1" applyBorder="1"/>
    <xf numFmtId="167" fontId="0" fillId="0" borderId="0" xfId="0" applyNumberFormat="1" applyBorder="1"/>
    <xf numFmtId="1" fontId="0" fillId="0" borderId="0" xfId="0" applyNumberFormat="1" applyBorder="1"/>
    <xf numFmtId="1" fontId="0" fillId="0" borderId="0" xfId="0" applyNumberFormat="1"/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10" borderId="13" xfId="0" applyFill="1" applyBorder="1"/>
    <xf numFmtId="0" fontId="0" fillId="10" borderId="14" xfId="0" applyFill="1" applyBorder="1"/>
    <xf numFmtId="0" fontId="0" fillId="10" borderId="15" xfId="0" applyFill="1" applyBorder="1"/>
    <xf numFmtId="0" fontId="0" fillId="11" borderId="13" xfId="0" applyFill="1" applyBorder="1"/>
    <xf numFmtId="0" fontId="0" fillId="11" borderId="14" xfId="0" applyFill="1" applyBorder="1"/>
    <xf numFmtId="0" fontId="0" fillId="11" borderId="15" xfId="0" applyFill="1" applyBorder="1"/>
    <xf numFmtId="0" fontId="19" fillId="22" borderId="13" xfId="0" applyFont="1" applyFill="1" applyBorder="1"/>
    <xf numFmtId="0" fontId="19" fillId="20" borderId="7" xfId="0" applyFont="1" applyFill="1" applyBorder="1"/>
    <xf numFmtId="0" fontId="19" fillId="23" borderId="7" xfId="0" applyFont="1" applyFill="1" applyBorder="1"/>
    <xf numFmtId="0" fontId="19" fillId="24" borderId="7" xfId="0" applyFont="1" applyFill="1" applyBorder="1"/>
    <xf numFmtId="0" fontId="5" fillId="0" borderId="0" xfId="0" applyFont="1" applyFill="1" applyBorder="1"/>
    <xf numFmtId="0" fontId="8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top"/>
    </xf>
    <xf numFmtId="0" fontId="0" fillId="0" borderId="0" xfId="0" applyFill="1" applyBorder="1" applyAlignment="1">
      <alignment horizontal="right"/>
    </xf>
  </cellXfs>
  <cellStyles count="2">
    <cellStyle name="Normal" xfId="0" builtinId="0"/>
    <cellStyle name="Percent" xfId="1" builtinId="5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results!$B$24:$I$24</c:f>
              <c:numCache>
                <c:formatCode>General</c:formatCode>
                <c:ptCount val="8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16384</c:v>
                </c:pt>
                <c:pt idx="7">
                  <c:v>65536</c:v>
                </c:pt>
              </c:numCache>
            </c:numRef>
          </c:cat>
          <c:val>
            <c:numRef>
              <c:f>results!$B$33:$I$33</c:f>
              <c:numCache>
                <c:formatCode>0.00</c:formatCode>
                <c:ptCount val="8"/>
                <c:pt idx="0">
                  <c:v>0.21041655430307607</c:v>
                </c:pt>
                <c:pt idx="1">
                  <c:v>0.5674926775662491</c:v>
                </c:pt>
                <c:pt idx="2">
                  <c:v>0.93038885182273012</c:v>
                </c:pt>
                <c:pt idx="3">
                  <c:v>1.6761158457758689</c:v>
                </c:pt>
                <c:pt idx="4">
                  <c:v>5.6036619082017056</c:v>
                </c:pt>
                <c:pt idx="5">
                  <c:v>17.555435191454148</c:v>
                </c:pt>
                <c:pt idx="6">
                  <c:v>16.530607358954846</c:v>
                </c:pt>
                <c:pt idx="7">
                  <c:v>16.286574701683758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4-1E49-A7A1-A122FFC60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149103"/>
        <c:axId val="1260150735"/>
      </c:lineChart>
      <c:catAx>
        <c:axId val="126014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pso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size: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number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of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fishes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60150735"/>
        <c:crosses val="autoZero"/>
        <c:auto val="1"/>
        <c:lblAlgn val="ctr"/>
        <c:lblOffset val="100"/>
        <c:noMultiLvlLbl val="0"/>
      </c:catAx>
      <c:valAx>
        <c:axId val="126015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GPU</a:t>
                </a:r>
                <a:r>
                  <a:rPr lang="zh-CN" altLang="en-US"/>
                  <a:t> </a:t>
                </a:r>
                <a:r>
                  <a:rPr lang="en-US" altLang="zh-CN"/>
                  <a:t>speedup</a:t>
                </a:r>
                <a:r>
                  <a:rPr lang="zh-CN" altLang="en-US"/>
                  <a:t> </a:t>
                </a:r>
                <a:r>
                  <a:rPr lang="en-US" altLang="zh-CN"/>
                  <a:t>multiplier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6014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381000</xdr:colOff>
      <xdr:row>6</xdr:row>
      <xdr:rowOff>139700</xdr:rowOff>
    </xdr:from>
    <xdr:to>
      <xdr:col>27</xdr:col>
      <xdr:colOff>63500</xdr:colOff>
      <xdr:row>8</xdr:row>
      <xdr:rowOff>25400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DE086FBC-5BA4-E245-8088-7236BF81EA43}"/>
            </a:ext>
          </a:extLst>
        </xdr:cNvPr>
        <xdr:cNvSpPr/>
      </xdr:nvSpPr>
      <xdr:spPr>
        <a:xfrm>
          <a:off x="10160000" y="1282700"/>
          <a:ext cx="1905000" cy="266700"/>
        </a:xfrm>
        <a:prstGeom prst="roundRect">
          <a:avLst/>
        </a:prstGeom>
        <a:solidFill>
          <a:srgbClr val="FFFF00">
            <a:alpha val="42000"/>
          </a:srgbClr>
        </a:solidFill>
        <a:ln w="9525"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381000</xdr:colOff>
      <xdr:row>16</xdr:row>
      <xdr:rowOff>127000</xdr:rowOff>
    </xdr:from>
    <xdr:to>
      <xdr:col>27</xdr:col>
      <xdr:colOff>63500</xdr:colOff>
      <xdr:row>18</xdr:row>
      <xdr:rowOff>12700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EC6A9CC9-F3A8-4A43-B4B9-B6F81CCC29EC}"/>
            </a:ext>
          </a:extLst>
        </xdr:cNvPr>
        <xdr:cNvSpPr/>
      </xdr:nvSpPr>
      <xdr:spPr>
        <a:xfrm>
          <a:off x="10160000" y="3175000"/>
          <a:ext cx="1905000" cy="266700"/>
        </a:xfrm>
        <a:prstGeom prst="roundRect">
          <a:avLst/>
        </a:prstGeom>
        <a:solidFill>
          <a:srgbClr val="FFFF00">
            <a:alpha val="42000"/>
          </a:srgbClr>
        </a:solidFill>
        <a:ln w="9525"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368300</xdr:colOff>
      <xdr:row>5</xdr:row>
      <xdr:rowOff>139700</xdr:rowOff>
    </xdr:from>
    <xdr:to>
      <xdr:col>24</xdr:col>
      <xdr:colOff>50800</xdr:colOff>
      <xdr:row>7</xdr:row>
      <xdr:rowOff>12700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BBF4AC5F-D8FB-3B43-97D4-BF679B55BB0F}"/>
            </a:ext>
          </a:extLst>
        </xdr:cNvPr>
        <xdr:cNvSpPr/>
      </xdr:nvSpPr>
      <xdr:spPr>
        <a:xfrm>
          <a:off x="7480300" y="1092200"/>
          <a:ext cx="571500" cy="254000"/>
        </a:xfrm>
        <a:prstGeom prst="roundRect">
          <a:avLst/>
        </a:prstGeom>
        <a:noFill/>
        <a:ln w="9525"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50800</xdr:colOff>
      <xdr:row>5</xdr:row>
      <xdr:rowOff>139700</xdr:rowOff>
    </xdr:from>
    <xdr:to>
      <xdr:col>13</xdr:col>
      <xdr:colOff>190500</xdr:colOff>
      <xdr:row>7</xdr:row>
      <xdr:rowOff>38100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E7423592-8504-6A48-8855-5AC076DFE09D}"/>
            </a:ext>
          </a:extLst>
        </xdr:cNvPr>
        <xdr:cNvSpPr/>
      </xdr:nvSpPr>
      <xdr:spPr>
        <a:xfrm>
          <a:off x="939800" y="1092200"/>
          <a:ext cx="5029200" cy="279400"/>
        </a:xfrm>
        <a:prstGeom prst="roundRect">
          <a:avLst/>
        </a:prstGeom>
        <a:noFill/>
        <a:ln w="9525"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393700</xdr:colOff>
      <xdr:row>6</xdr:row>
      <xdr:rowOff>101600</xdr:rowOff>
    </xdr:from>
    <xdr:to>
      <xdr:col>24</xdr:col>
      <xdr:colOff>76200</xdr:colOff>
      <xdr:row>7</xdr:row>
      <xdr:rowOff>165100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195215B1-FD9F-104A-8AD0-A40957CDEAF4}"/>
            </a:ext>
          </a:extLst>
        </xdr:cNvPr>
        <xdr:cNvSpPr/>
      </xdr:nvSpPr>
      <xdr:spPr>
        <a:xfrm>
          <a:off x="7505700" y="1244600"/>
          <a:ext cx="571500" cy="254000"/>
        </a:xfrm>
        <a:prstGeom prst="roundRect">
          <a:avLst/>
        </a:prstGeom>
        <a:noFill/>
        <a:ln w="9525"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139700</xdr:colOff>
      <xdr:row>6</xdr:row>
      <xdr:rowOff>127000</xdr:rowOff>
    </xdr:from>
    <xdr:to>
      <xdr:col>13</xdr:col>
      <xdr:colOff>279400</xdr:colOff>
      <xdr:row>8</xdr:row>
      <xdr:rowOff>25400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83506DB5-F802-4944-B5B0-AC3BCF50CF09}"/>
            </a:ext>
          </a:extLst>
        </xdr:cNvPr>
        <xdr:cNvSpPr/>
      </xdr:nvSpPr>
      <xdr:spPr>
        <a:xfrm>
          <a:off x="1028700" y="1270000"/>
          <a:ext cx="5029200" cy="279400"/>
        </a:xfrm>
        <a:prstGeom prst="roundRect">
          <a:avLst/>
        </a:prstGeom>
        <a:noFill/>
        <a:ln w="9525"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406400</xdr:colOff>
      <xdr:row>7</xdr:row>
      <xdr:rowOff>127000</xdr:rowOff>
    </xdr:from>
    <xdr:to>
      <xdr:col>24</xdr:col>
      <xdr:colOff>88900</xdr:colOff>
      <xdr:row>9</xdr:row>
      <xdr:rowOff>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3E619792-427E-1549-85AE-E41C35916293}"/>
            </a:ext>
          </a:extLst>
        </xdr:cNvPr>
        <xdr:cNvSpPr/>
      </xdr:nvSpPr>
      <xdr:spPr>
        <a:xfrm>
          <a:off x="7518400" y="1460500"/>
          <a:ext cx="571500" cy="254000"/>
        </a:xfrm>
        <a:prstGeom prst="roundRect">
          <a:avLst/>
        </a:prstGeom>
        <a:noFill/>
        <a:ln w="9525"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88900</xdr:colOff>
      <xdr:row>7</xdr:row>
      <xdr:rowOff>127000</xdr:rowOff>
    </xdr:from>
    <xdr:to>
      <xdr:col>13</xdr:col>
      <xdr:colOff>228600</xdr:colOff>
      <xdr:row>9</xdr:row>
      <xdr:rowOff>25400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BC67F6DE-58AC-DC4F-A865-86B0716E95A5}"/>
            </a:ext>
          </a:extLst>
        </xdr:cNvPr>
        <xdr:cNvSpPr/>
      </xdr:nvSpPr>
      <xdr:spPr>
        <a:xfrm>
          <a:off x="977900" y="1460500"/>
          <a:ext cx="5029200" cy="279400"/>
        </a:xfrm>
        <a:prstGeom prst="roundRect">
          <a:avLst/>
        </a:prstGeom>
        <a:noFill/>
        <a:ln w="9525"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5</xdr:row>
      <xdr:rowOff>139700</xdr:rowOff>
    </xdr:from>
    <xdr:to>
      <xdr:col>5</xdr:col>
      <xdr:colOff>38100</xdr:colOff>
      <xdr:row>9</xdr:row>
      <xdr:rowOff>76200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36C05D9B-099E-A64C-AFCE-E5994654BC91}"/>
            </a:ext>
          </a:extLst>
        </xdr:cNvPr>
        <xdr:cNvSpPr/>
      </xdr:nvSpPr>
      <xdr:spPr>
        <a:xfrm>
          <a:off x="1752600" y="1092200"/>
          <a:ext cx="508000" cy="698500"/>
        </a:xfrm>
        <a:prstGeom prst="roundRect">
          <a:avLst/>
        </a:prstGeom>
        <a:noFill/>
        <a:ln w="9525"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18</xdr:col>
      <xdr:colOff>157148</xdr:colOff>
      <xdr:row>0</xdr:row>
      <xdr:rowOff>7954</xdr:rowOff>
    </xdr:from>
    <xdr:to>
      <xdr:col>34</xdr:col>
      <xdr:colOff>379974</xdr:colOff>
      <xdr:row>4</xdr:row>
      <xdr:rowOff>178827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0297422-DB66-654B-9C09-B60523784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9057" y="7954"/>
          <a:ext cx="7427190" cy="955964"/>
        </a:xfrm>
        <a:prstGeom prst="rect">
          <a:avLst/>
        </a:prstGeom>
      </xdr:spPr>
    </xdr:pic>
    <xdr:clientData/>
  </xdr:twoCellAnchor>
  <xdr:twoCellAnchor>
    <xdr:from>
      <xdr:col>3</xdr:col>
      <xdr:colOff>406400</xdr:colOff>
      <xdr:row>14</xdr:row>
      <xdr:rowOff>152400</xdr:rowOff>
    </xdr:from>
    <xdr:to>
      <xdr:col>5</xdr:col>
      <xdr:colOff>25400</xdr:colOff>
      <xdr:row>18</xdr:row>
      <xdr:rowOff>88900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ADC88204-933E-7645-B314-B4A35F9B7177}"/>
            </a:ext>
          </a:extLst>
        </xdr:cNvPr>
        <xdr:cNvSpPr/>
      </xdr:nvSpPr>
      <xdr:spPr>
        <a:xfrm>
          <a:off x="1739900" y="2819400"/>
          <a:ext cx="508000" cy="698500"/>
        </a:xfrm>
        <a:prstGeom prst="roundRect">
          <a:avLst/>
        </a:prstGeom>
        <a:noFill/>
        <a:ln w="9525"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88900</xdr:rowOff>
    </xdr:from>
    <xdr:to>
      <xdr:col>11</xdr:col>
      <xdr:colOff>85315</xdr:colOff>
      <xdr:row>20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F7555F-769E-1E4D-B030-D1890E184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88900"/>
          <a:ext cx="9140415" cy="4102100"/>
        </a:xfrm>
        <a:prstGeom prst="rect">
          <a:avLst/>
        </a:prstGeom>
      </xdr:spPr>
    </xdr:pic>
    <xdr:clientData/>
  </xdr:twoCellAnchor>
  <xdr:twoCellAnchor>
    <xdr:from>
      <xdr:col>10</xdr:col>
      <xdr:colOff>82550</xdr:colOff>
      <xdr:row>21</xdr:row>
      <xdr:rowOff>158750</xdr:rowOff>
    </xdr:from>
    <xdr:to>
      <xdr:col>15</xdr:col>
      <xdr:colOff>527050</xdr:colOff>
      <xdr:row>35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CA3730-E088-FD45-838E-ABCA1C15B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258E-2C97-CB4A-8441-6F8E1C22E0D6}">
  <sheetPr codeName="Sheet1"/>
  <dimension ref="B1:P32"/>
  <sheetViews>
    <sheetView workbookViewId="0">
      <selection activeCell="K15" sqref="K15"/>
    </sheetView>
  </sheetViews>
  <sheetFormatPr baseColWidth="10" defaultRowHeight="16" x14ac:dyDescent="0.2"/>
  <cols>
    <col min="7" max="7" width="29.6640625" bestFit="1" customWidth="1"/>
    <col min="8" max="8" width="17" bestFit="1" customWidth="1"/>
  </cols>
  <sheetData>
    <row r="1" spans="2:16" x14ac:dyDescent="0.2">
      <c r="C1" t="s">
        <v>0</v>
      </c>
      <c r="D1" t="s">
        <v>2</v>
      </c>
      <c r="E1" t="s">
        <v>3</v>
      </c>
      <c r="G1" t="s">
        <v>4</v>
      </c>
      <c r="H1" t="s">
        <v>27</v>
      </c>
      <c r="I1" t="s">
        <v>35</v>
      </c>
      <c r="K1" t="s">
        <v>16</v>
      </c>
    </row>
    <row r="2" spans="2:16" x14ac:dyDescent="0.2">
      <c r="B2" s="3"/>
      <c r="C2">
        <v>1</v>
      </c>
      <c r="D2" t="s">
        <v>1</v>
      </c>
      <c r="K2">
        <v>1</v>
      </c>
      <c r="L2" t="s">
        <v>17</v>
      </c>
      <c r="P2" t="s">
        <v>18</v>
      </c>
    </row>
    <row r="3" spans="2:16" x14ac:dyDescent="0.2">
      <c r="B3" s="3"/>
      <c r="C3">
        <v>1.1000000000000001</v>
      </c>
      <c r="E3" t="s">
        <v>5</v>
      </c>
      <c r="G3" t="s">
        <v>50</v>
      </c>
      <c r="H3" t="s">
        <v>28</v>
      </c>
      <c r="I3" s="4" t="s">
        <v>36</v>
      </c>
      <c r="M3" t="s">
        <v>61</v>
      </c>
      <c r="P3" t="s">
        <v>36</v>
      </c>
    </row>
    <row r="4" spans="2:16" x14ac:dyDescent="0.2">
      <c r="B4" s="3"/>
      <c r="C4">
        <v>1.2</v>
      </c>
      <c r="E4" t="s">
        <v>6</v>
      </c>
      <c r="H4" t="s">
        <v>29</v>
      </c>
      <c r="I4" s="4" t="s">
        <v>36</v>
      </c>
      <c r="K4">
        <v>2</v>
      </c>
      <c r="L4" t="s">
        <v>25</v>
      </c>
      <c r="N4" t="s">
        <v>50</v>
      </c>
      <c r="O4" s="4" t="s">
        <v>36</v>
      </c>
      <c r="P4" t="s">
        <v>26</v>
      </c>
    </row>
    <row r="5" spans="2:16" x14ac:dyDescent="0.2">
      <c r="B5" s="3"/>
      <c r="C5">
        <v>1.3</v>
      </c>
      <c r="E5" s="23" t="s">
        <v>7</v>
      </c>
      <c r="G5" t="s">
        <v>50</v>
      </c>
      <c r="H5" t="s">
        <v>30</v>
      </c>
      <c r="I5" s="4" t="s">
        <v>36</v>
      </c>
    </row>
    <row r="6" spans="2:16" x14ac:dyDescent="0.2">
      <c r="B6" s="3"/>
      <c r="C6">
        <v>1.4</v>
      </c>
      <c r="E6" t="s">
        <v>8</v>
      </c>
      <c r="G6" t="s">
        <v>9</v>
      </c>
      <c r="H6" t="s">
        <v>31</v>
      </c>
      <c r="K6">
        <v>3</v>
      </c>
      <c r="L6" t="s">
        <v>48</v>
      </c>
    </row>
    <row r="7" spans="2:16" x14ac:dyDescent="0.2">
      <c r="B7" s="3"/>
      <c r="C7">
        <v>1.5</v>
      </c>
      <c r="E7" t="s">
        <v>10</v>
      </c>
      <c r="G7" t="s">
        <v>11</v>
      </c>
      <c r="H7" t="s">
        <v>32</v>
      </c>
      <c r="L7" s="45" t="s">
        <v>124</v>
      </c>
      <c r="M7" t="s">
        <v>123</v>
      </c>
      <c r="O7" t="s">
        <v>36</v>
      </c>
    </row>
    <row r="8" spans="2:16" x14ac:dyDescent="0.2">
      <c r="B8" s="3"/>
      <c r="C8">
        <v>1.6</v>
      </c>
      <c r="E8" t="s">
        <v>12</v>
      </c>
      <c r="G8" t="s">
        <v>13</v>
      </c>
      <c r="H8" t="s">
        <v>33</v>
      </c>
    </row>
    <row r="9" spans="2:16" x14ac:dyDescent="0.2">
      <c r="B9" s="3"/>
      <c r="C9">
        <v>1.7</v>
      </c>
      <c r="E9" t="s">
        <v>14</v>
      </c>
      <c r="G9" t="s">
        <v>15</v>
      </c>
      <c r="H9" t="s">
        <v>34</v>
      </c>
      <c r="K9">
        <v>4</v>
      </c>
      <c r="L9" s="23" t="s">
        <v>62</v>
      </c>
      <c r="P9" s="47" t="s">
        <v>125</v>
      </c>
    </row>
    <row r="11" spans="2:16" x14ac:dyDescent="0.2">
      <c r="B11" s="4"/>
      <c r="D11" t="s">
        <v>19</v>
      </c>
      <c r="K11">
        <v>5</v>
      </c>
      <c r="L11" t="s">
        <v>63</v>
      </c>
    </row>
    <row r="12" spans="2:16" x14ac:dyDescent="0.2">
      <c r="B12" s="4"/>
      <c r="C12">
        <v>2</v>
      </c>
      <c r="D12" t="s">
        <v>20</v>
      </c>
      <c r="H12" s="47" t="s">
        <v>125</v>
      </c>
    </row>
    <row r="13" spans="2:16" x14ac:dyDescent="0.2">
      <c r="B13" s="4"/>
      <c r="C13">
        <v>2.1</v>
      </c>
      <c r="E13" t="s">
        <v>21</v>
      </c>
      <c r="H13" t="s">
        <v>28</v>
      </c>
      <c r="I13" s="4" t="s">
        <v>36</v>
      </c>
    </row>
    <row r="14" spans="2:16" x14ac:dyDescent="0.2">
      <c r="B14" s="4"/>
      <c r="C14">
        <v>2.2000000000000002</v>
      </c>
      <c r="E14" t="s">
        <v>22</v>
      </c>
      <c r="H14" t="s">
        <v>29</v>
      </c>
      <c r="I14" s="4" t="s">
        <v>36</v>
      </c>
    </row>
    <row r="15" spans="2:16" x14ac:dyDescent="0.2">
      <c r="B15" s="4"/>
      <c r="C15">
        <v>3</v>
      </c>
      <c r="D15" t="s">
        <v>23</v>
      </c>
    </row>
    <row r="16" spans="2:16" x14ac:dyDescent="0.2">
      <c r="B16" s="4"/>
      <c r="E16" s="23" t="s">
        <v>24</v>
      </c>
      <c r="G16" t="s">
        <v>49</v>
      </c>
      <c r="H16" t="s">
        <v>30</v>
      </c>
      <c r="I16" s="4" t="s">
        <v>36</v>
      </c>
    </row>
    <row r="17" spans="2:9" x14ac:dyDescent="0.2">
      <c r="B17" s="4"/>
      <c r="C17">
        <v>4</v>
      </c>
      <c r="D17" t="s">
        <v>37</v>
      </c>
    </row>
    <row r="18" spans="2:9" x14ac:dyDescent="0.2">
      <c r="B18" s="4"/>
      <c r="E18" t="s">
        <v>38</v>
      </c>
      <c r="G18" t="s">
        <v>51</v>
      </c>
      <c r="H18" t="s">
        <v>53</v>
      </c>
      <c r="I18" t="s">
        <v>54</v>
      </c>
    </row>
    <row r="19" spans="2:9" x14ac:dyDescent="0.2">
      <c r="B19" s="4"/>
      <c r="E19" t="s">
        <v>39</v>
      </c>
      <c r="G19" t="s">
        <v>52</v>
      </c>
      <c r="H19" t="s">
        <v>55</v>
      </c>
      <c r="I19" t="s">
        <v>54</v>
      </c>
    </row>
    <row r="20" spans="2:9" x14ac:dyDescent="0.2">
      <c r="B20" s="4"/>
      <c r="C20">
        <v>5</v>
      </c>
      <c r="D20" t="s">
        <v>40</v>
      </c>
    </row>
    <row r="21" spans="2:9" x14ac:dyDescent="0.2">
      <c r="B21" s="4"/>
      <c r="E21" t="s">
        <v>41</v>
      </c>
      <c r="G21" t="s">
        <v>56</v>
      </c>
    </row>
    <row r="22" spans="2:9" x14ac:dyDescent="0.2">
      <c r="B22" s="4"/>
      <c r="E22" s="1" t="s">
        <v>42</v>
      </c>
      <c r="F22" s="1"/>
      <c r="G22" s="1" t="s">
        <v>57</v>
      </c>
    </row>
    <row r="23" spans="2:9" x14ac:dyDescent="0.2">
      <c r="B23" s="4"/>
      <c r="E23" t="s">
        <v>43</v>
      </c>
      <c r="G23" t="s">
        <v>47</v>
      </c>
    </row>
    <row r="24" spans="2:9" x14ac:dyDescent="0.2">
      <c r="B24" s="4"/>
      <c r="C24">
        <v>6</v>
      </c>
      <c r="D24" t="s">
        <v>44</v>
      </c>
    </row>
    <row r="25" spans="2:9" x14ac:dyDescent="0.2">
      <c r="B25" s="4"/>
      <c r="E25" t="s">
        <v>45</v>
      </c>
      <c r="F25" t="s">
        <v>46</v>
      </c>
    </row>
    <row r="26" spans="2:9" x14ac:dyDescent="0.2">
      <c r="B26" s="4"/>
      <c r="E26" t="s">
        <v>58</v>
      </c>
    </row>
    <row r="27" spans="2:9" x14ac:dyDescent="0.2">
      <c r="B27" s="4"/>
      <c r="E27" t="s">
        <v>59</v>
      </c>
      <c r="G27" t="s">
        <v>57</v>
      </c>
    </row>
    <row r="28" spans="2:9" x14ac:dyDescent="0.2">
      <c r="B28" s="4"/>
      <c r="E28" t="s">
        <v>60</v>
      </c>
    </row>
    <row r="30" spans="2:9" x14ac:dyDescent="0.2">
      <c r="B30" s="6"/>
      <c r="C30">
        <v>7</v>
      </c>
      <c r="D30" t="s">
        <v>63</v>
      </c>
    </row>
    <row r="32" spans="2:9" x14ac:dyDescent="0.2">
      <c r="B32" s="5"/>
      <c r="C32">
        <v>8</v>
      </c>
      <c r="D32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803F4-4684-9E4A-B497-4C66E431E568}">
  <dimension ref="B3:AG25"/>
  <sheetViews>
    <sheetView workbookViewId="0">
      <selection activeCell="AA29" sqref="AA29"/>
    </sheetView>
  </sheetViews>
  <sheetFormatPr baseColWidth="10" defaultColWidth="5.83203125" defaultRowHeight="15" customHeight="1" x14ac:dyDescent="0.2"/>
  <sheetData>
    <row r="3" spans="2:30" ht="15" customHeight="1" x14ac:dyDescent="0.2">
      <c r="M3" s="20"/>
    </row>
    <row r="4" spans="2:30" ht="15" customHeight="1" x14ac:dyDescent="0.2">
      <c r="C4" s="43" t="s">
        <v>121</v>
      </c>
      <c r="M4" s="20"/>
    </row>
    <row r="5" spans="2:30" ht="15" customHeight="1" x14ac:dyDescent="0.2">
      <c r="B5" t="s">
        <v>89</v>
      </c>
      <c r="C5" s="23">
        <v>0</v>
      </c>
      <c r="D5" s="23"/>
      <c r="E5" s="23"/>
      <c r="F5" s="23"/>
      <c r="G5" s="23">
        <v>1</v>
      </c>
      <c r="H5" s="23"/>
      <c r="I5" s="23"/>
      <c r="J5" s="23"/>
      <c r="K5" s="23">
        <v>2</v>
      </c>
      <c r="L5" s="23"/>
      <c r="M5" s="44"/>
      <c r="N5" s="23"/>
      <c r="O5" s="23">
        <v>3</v>
      </c>
    </row>
    <row r="6" spans="2:30" ht="15" customHeight="1" x14ac:dyDescent="0.2">
      <c r="C6" s="19" t="s">
        <v>97</v>
      </c>
      <c r="G6" s="19" t="s">
        <v>97</v>
      </c>
      <c r="K6" s="19" t="s">
        <v>97</v>
      </c>
      <c r="M6" s="20"/>
      <c r="O6" s="19" t="s">
        <v>97</v>
      </c>
      <c r="W6" s="41" t="s">
        <v>192</v>
      </c>
    </row>
    <row r="7" spans="2:30" ht="15" customHeight="1" x14ac:dyDescent="0.2">
      <c r="C7" t="s">
        <v>113</v>
      </c>
      <c r="D7">
        <v>0</v>
      </c>
      <c r="G7" t="s">
        <v>113</v>
      </c>
      <c r="H7">
        <v>1</v>
      </c>
      <c r="K7" t="s">
        <v>113</v>
      </c>
      <c r="L7">
        <v>2</v>
      </c>
      <c r="M7" s="20"/>
      <c r="O7" t="s">
        <v>113</v>
      </c>
      <c r="P7">
        <v>3</v>
      </c>
    </row>
    <row r="8" spans="2:30" ht="15" customHeight="1" x14ac:dyDescent="0.2">
      <c r="B8" s="45" t="s">
        <v>109</v>
      </c>
      <c r="C8" s="26">
        <v>0</v>
      </c>
      <c r="D8" s="27">
        <v>1</v>
      </c>
      <c r="E8" s="27">
        <v>2</v>
      </c>
      <c r="F8" s="28">
        <v>3</v>
      </c>
      <c r="G8" s="32">
        <v>4</v>
      </c>
      <c r="H8" s="33">
        <v>5</v>
      </c>
      <c r="I8" s="33">
        <v>6</v>
      </c>
      <c r="J8" s="34">
        <v>7</v>
      </c>
      <c r="K8" s="29">
        <v>8</v>
      </c>
      <c r="L8" s="30">
        <v>9</v>
      </c>
      <c r="M8" s="30">
        <v>10</v>
      </c>
      <c r="N8" s="31">
        <v>11</v>
      </c>
      <c r="O8" s="35">
        <v>12</v>
      </c>
      <c r="P8" s="36">
        <v>13</v>
      </c>
      <c r="Q8" s="36">
        <v>14</v>
      </c>
      <c r="R8" s="37">
        <v>15</v>
      </c>
      <c r="W8" t="s">
        <v>189</v>
      </c>
      <c r="X8" s="26">
        <v>0</v>
      </c>
      <c r="Y8" s="27">
        <v>1</v>
      </c>
      <c r="Z8" s="27">
        <v>2</v>
      </c>
      <c r="AA8" s="28">
        <v>3</v>
      </c>
      <c r="AC8" t="s">
        <v>190</v>
      </c>
      <c r="AD8" s="26">
        <v>0</v>
      </c>
    </row>
    <row r="9" spans="2:30" ht="15" customHeight="1" x14ac:dyDescent="0.2">
      <c r="B9" s="45"/>
      <c r="C9" t="s">
        <v>89</v>
      </c>
      <c r="D9">
        <v>0</v>
      </c>
      <c r="G9" t="s">
        <v>112</v>
      </c>
      <c r="H9">
        <v>1</v>
      </c>
      <c r="K9" t="s">
        <v>112</v>
      </c>
      <c r="L9">
        <v>2</v>
      </c>
      <c r="M9" s="20"/>
      <c r="O9" t="s">
        <v>112</v>
      </c>
      <c r="P9">
        <v>3</v>
      </c>
      <c r="W9" t="s">
        <v>189</v>
      </c>
      <c r="X9" s="32">
        <v>4</v>
      </c>
      <c r="Y9" s="33">
        <v>5</v>
      </c>
      <c r="Z9" s="33">
        <v>6</v>
      </c>
      <c r="AA9" s="34">
        <v>7</v>
      </c>
      <c r="AC9" t="s">
        <v>190</v>
      </c>
      <c r="AD9" s="32">
        <v>4</v>
      </c>
    </row>
    <row r="10" spans="2:30" ht="15" customHeight="1" x14ac:dyDescent="0.2">
      <c r="B10" s="45" t="s">
        <v>114</v>
      </c>
      <c r="C10" s="38">
        <v>0</v>
      </c>
      <c r="D10">
        <v>1</v>
      </c>
      <c r="E10">
        <v>2</v>
      </c>
      <c r="F10">
        <v>3</v>
      </c>
      <c r="G10" s="3">
        <v>0</v>
      </c>
      <c r="H10">
        <v>1</v>
      </c>
      <c r="I10">
        <v>2</v>
      </c>
      <c r="J10">
        <v>3</v>
      </c>
      <c r="K10" s="39">
        <v>0</v>
      </c>
      <c r="L10">
        <v>1</v>
      </c>
      <c r="M10">
        <v>2</v>
      </c>
      <c r="N10">
        <v>3</v>
      </c>
      <c r="O10" s="40">
        <v>0</v>
      </c>
      <c r="P10">
        <v>1</v>
      </c>
      <c r="Q10">
        <v>2</v>
      </c>
      <c r="R10">
        <v>3</v>
      </c>
      <c r="W10" t="s">
        <v>189</v>
      </c>
      <c r="X10" s="29">
        <v>8</v>
      </c>
      <c r="Y10" s="30">
        <v>9</v>
      </c>
      <c r="Z10" s="30">
        <v>10</v>
      </c>
      <c r="AA10" s="31">
        <v>11</v>
      </c>
      <c r="AC10" t="s">
        <v>190</v>
      </c>
      <c r="AD10" s="29">
        <v>8</v>
      </c>
    </row>
    <row r="11" spans="2:30" ht="15" customHeight="1" x14ac:dyDescent="0.2">
      <c r="B11" s="45" t="s">
        <v>111</v>
      </c>
      <c r="C11" s="38">
        <f>$L$43*D7+C10</f>
        <v>0</v>
      </c>
      <c r="G11" s="3">
        <f>$L$43*H7+G10</f>
        <v>0</v>
      </c>
      <c r="K11" s="39">
        <f>$L$43*L7+K10</f>
        <v>0</v>
      </c>
      <c r="M11" s="20"/>
      <c r="O11" s="40">
        <f>$L$43*P7+O10</f>
        <v>0</v>
      </c>
      <c r="W11" t="s">
        <v>189</v>
      </c>
      <c r="X11" s="35">
        <v>12</v>
      </c>
      <c r="Y11" s="36">
        <v>13</v>
      </c>
      <c r="Z11" s="36">
        <v>14</v>
      </c>
      <c r="AA11" s="37">
        <v>15</v>
      </c>
      <c r="AC11" t="s">
        <v>190</v>
      </c>
      <c r="AD11" s="35">
        <v>12</v>
      </c>
    </row>
    <row r="12" spans="2:30" ht="15" customHeight="1" x14ac:dyDescent="0.2">
      <c r="B12" s="45" t="s">
        <v>115</v>
      </c>
      <c r="G12" s="38">
        <f>C11+$L$43</f>
        <v>0</v>
      </c>
      <c r="K12" s="3">
        <f>G11+$L$43</f>
        <v>0</v>
      </c>
      <c r="M12" s="20"/>
      <c r="O12" s="39">
        <f>K11+$L$43</f>
        <v>0</v>
      </c>
      <c r="S12" s="40">
        <f>O11+$L$43</f>
        <v>0</v>
      </c>
    </row>
    <row r="13" spans="2:30" ht="15" customHeight="1" x14ac:dyDescent="0.2">
      <c r="M13" s="20"/>
      <c r="X13" t="s">
        <v>191</v>
      </c>
    </row>
    <row r="14" spans="2:30" ht="15" customHeight="1" x14ac:dyDescent="0.2">
      <c r="C14" t="s">
        <v>110</v>
      </c>
      <c r="F14">
        <v>4</v>
      </c>
      <c r="M14" s="20"/>
    </row>
    <row r="15" spans="2:30" ht="15" customHeight="1" x14ac:dyDescent="0.2">
      <c r="C15" t="s">
        <v>104</v>
      </c>
      <c r="E15">
        <v>16</v>
      </c>
      <c r="M15" s="20"/>
      <c r="N15" s="43" t="s">
        <v>122</v>
      </c>
    </row>
    <row r="16" spans="2:30" ht="15" customHeight="1" x14ac:dyDescent="0.2">
      <c r="C16" t="s">
        <v>105</v>
      </c>
      <c r="F16" t="s">
        <v>106</v>
      </c>
      <c r="K16">
        <f>E15/F14</f>
        <v>4</v>
      </c>
      <c r="M16" s="20"/>
      <c r="O16" t="s">
        <v>89</v>
      </c>
      <c r="P16" s="23">
        <v>0</v>
      </c>
      <c r="Q16" s="23">
        <v>1</v>
      </c>
      <c r="R16" s="23">
        <v>2</v>
      </c>
      <c r="S16" s="23">
        <v>3</v>
      </c>
      <c r="W16" s="41" t="s">
        <v>193</v>
      </c>
    </row>
    <row r="17" spans="3:33" ht="15" customHeight="1" x14ac:dyDescent="0.2">
      <c r="C17" t="s">
        <v>107</v>
      </c>
      <c r="M17" s="20"/>
      <c r="P17" s="19" t="s">
        <v>97</v>
      </c>
      <c r="Q17" s="19" t="s">
        <v>97</v>
      </c>
      <c r="R17" s="19" t="s">
        <v>97</v>
      </c>
      <c r="S17" s="19" t="s">
        <v>97</v>
      </c>
    </row>
    <row r="18" spans="3:33" ht="15" customHeight="1" x14ac:dyDescent="0.2">
      <c r="C18" t="s">
        <v>108</v>
      </c>
      <c r="M18" s="20"/>
      <c r="O18" s="45" t="s">
        <v>111</v>
      </c>
      <c r="P18" s="105">
        <v>0</v>
      </c>
      <c r="Q18" s="108">
        <v>4</v>
      </c>
      <c r="R18" s="111">
        <v>8</v>
      </c>
      <c r="S18" s="114">
        <v>12</v>
      </c>
      <c r="W18" t="s">
        <v>189</v>
      </c>
      <c r="X18" s="105">
        <v>0</v>
      </c>
      <c r="Y18" s="108">
        <v>4</v>
      </c>
      <c r="Z18" s="111">
        <v>8</v>
      </c>
      <c r="AA18" s="114">
        <v>12</v>
      </c>
      <c r="AC18" t="s">
        <v>190</v>
      </c>
      <c r="AD18" s="117">
        <v>0</v>
      </c>
      <c r="AE18" s="118">
        <v>4</v>
      </c>
      <c r="AF18" s="119">
        <v>8</v>
      </c>
      <c r="AG18" s="120">
        <v>12</v>
      </c>
    </row>
    <row r="19" spans="3:33" ht="15" customHeight="1" x14ac:dyDescent="0.2">
      <c r="C19" t="s">
        <v>116</v>
      </c>
      <c r="M19" s="20"/>
      <c r="O19" s="45" t="s">
        <v>115</v>
      </c>
      <c r="P19" s="106">
        <v>1</v>
      </c>
      <c r="Q19" s="109">
        <v>5</v>
      </c>
      <c r="R19" s="112">
        <v>9</v>
      </c>
      <c r="S19" s="115">
        <v>13</v>
      </c>
      <c r="X19" s="106">
        <v>1</v>
      </c>
      <c r="Y19" s="109">
        <v>5</v>
      </c>
      <c r="Z19" s="112">
        <v>9</v>
      </c>
      <c r="AA19" s="115">
        <v>13</v>
      </c>
      <c r="AD19" s="106">
        <v>1</v>
      </c>
      <c r="AE19" s="109">
        <v>5</v>
      </c>
      <c r="AF19" s="112">
        <v>9</v>
      </c>
      <c r="AG19" s="115">
        <v>13</v>
      </c>
    </row>
    <row r="20" spans="3:33" ht="15" customHeight="1" x14ac:dyDescent="0.2">
      <c r="C20" t="s">
        <v>117</v>
      </c>
      <c r="M20" s="20"/>
      <c r="P20" s="106">
        <v>2</v>
      </c>
      <c r="Q20" s="109">
        <v>6</v>
      </c>
      <c r="R20" s="112">
        <v>10</v>
      </c>
      <c r="S20" s="115">
        <v>14</v>
      </c>
      <c r="X20" s="106">
        <v>2</v>
      </c>
      <c r="Y20" s="109">
        <v>6</v>
      </c>
      <c r="Z20" s="112">
        <v>10</v>
      </c>
      <c r="AA20" s="115">
        <v>14</v>
      </c>
      <c r="AD20" s="106">
        <v>2</v>
      </c>
      <c r="AE20" s="109">
        <v>6</v>
      </c>
      <c r="AF20" s="112">
        <v>10</v>
      </c>
      <c r="AG20" s="115">
        <v>14</v>
      </c>
    </row>
    <row r="21" spans="3:33" ht="15" customHeight="1" x14ac:dyDescent="0.2">
      <c r="C21" t="s">
        <v>118</v>
      </c>
      <c r="M21" s="20"/>
      <c r="P21" s="107">
        <v>3</v>
      </c>
      <c r="Q21" s="110">
        <v>7</v>
      </c>
      <c r="R21" s="113">
        <v>11</v>
      </c>
      <c r="S21" s="116">
        <v>15</v>
      </c>
      <c r="X21" s="107">
        <v>3</v>
      </c>
      <c r="Y21" s="110">
        <v>7</v>
      </c>
      <c r="Z21" s="113">
        <v>11</v>
      </c>
      <c r="AA21" s="116">
        <v>15</v>
      </c>
      <c r="AD21" s="107">
        <v>3</v>
      </c>
      <c r="AE21" s="110">
        <v>7</v>
      </c>
      <c r="AF21" s="113">
        <v>11</v>
      </c>
      <c r="AG21" s="116">
        <v>15</v>
      </c>
    </row>
    <row r="22" spans="3:33" ht="15" customHeight="1" x14ac:dyDescent="0.2">
      <c r="C22" t="s">
        <v>119</v>
      </c>
      <c r="M22" s="20"/>
    </row>
    <row r="23" spans="3:33" ht="15" customHeight="1" x14ac:dyDescent="0.2">
      <c r="C23" t="s">
        <v>120</v>
      </c>
      <c r="M23" s="20"/>
      <c r="O23" s="45" t="s">
        <v>114</v>
      </c>
      <c r="P23" s="46">
        <v>0</v>
      </c>
      <c r="Q23" s="46">
        <v>1</v>
      </c>
      <c r="R23" s="46">
        <v>2</v>
      </c>
      <c r="S23" s="46">
        <v>3</v>
      </c>
      <c r="X23" t="s">
        <v>194</v>
      </c>
    </row>
    <row r="24" spans="3:33" ht="15" customHeight="1" x14ac:dyDescent="0.2">
      <c r="M24" s="20"/>
    </row>
    <row r="25" spans="3:33" ht="15" customHeight="1" x14ac:dyDescent="0.2">
      <c r="M25" s="2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89BB2-9DB5-254D-B088-5B7874BE8A7D}">
  <sheetPr codeName="Sheet2"/>
  <dimension ref="A1:AL51"/>
  <sheetViews>
    <sheetView tabSelected="1" zoomScale="80" zoomScaleNormal="80" workbookViewId="0">
      <selection activeCell="P48" sqref="P48"/>
    </sheetView>
  </sheetViews>
  <sheetFormatPr baseColWidth="10" defaultColWidth="5.83203125" defaultRowHeight="15" customHeight="1" x14ac:dyDescent="0.2"/>
  <cols>
    <col min="14" max="14" width="5.83203125" style="20"/>
    <col min="21" max="21" width="5.83203125" style="20"/>
    <col min="41" max="41" width="6.6640625" bestFit="1" customWidth="1"/>
  </cols>
  <sheetData>
    <row r="1" spans="1:37" ht="15" customHeight="1" x14ac:dyDescent="0.2">
      <c r="B1" t="s">
        <v>65</v>
      </c>
      <c r="R1" s="84"/>
    </row>
    <row r="2" spans="1:37" ht="15" customHeight="1" x14ac:dyDescent="0.2">
      <c r="B2" t="s">
        <v>66</v>
      </c>
    </row>
    <row r="3" spans="1:37" ht="15" customHeight="1" x14ac:dyDescent="0.2">
      <c r="B3" t="s">
        <v>67</v>
      </c>
      <c r="W3" t="s">
        <v>89</v>
      </c>
      <c r="X3">
        <v>0</v>
      </c>
      <c r="Y3">
        <v>1</v>
      </c>
      <c r="Z3">
        <v>2</v>
      </c>
      <c r="AA3">
        <v>3</v>
      </c>
      <c r="AB3">
        <v>4</v>
      </c>
      <c r="AD3" t="s">
        <v>170</v>
      </c>
      <c r="AH3" t="s">
        <v>89</v>
      </c>
      <c r="AJ3">
        <v>0</v>
      </c>
    </row>
    <row r="4" spans="1:37" ht="15" customHeight="1" x14ac:dyDescent="0.2">
      <c r="X4" s="19" t="s">
        <v>97</v>
      </c>
      <c r="Y4" s="19" t="s">
        <v>97</v>
      </c>
      <c r="Z4" s="19" t="s">
        <v>97</v>
      </c>
      <c r="AA4" s="19" t="s">
        <v>97</v>
      </c>
      <c r="AB4" s="19" t="s">
        <v>97</v>
      </c>
      <c r="AI4" t="s">
        <v>90</v>
      </c>
      <c r="AK4">
        <v>0</v>
      </c>
    </row>
    <row r="5" spans="1:37" ht="15" customHeight="1" x14ac:dyDescent="0.2">
      <c r="B5" s="60" t="s">
        <v>169</v>
      </c>
      <c r="C5" t="s">
        <v>69</v>
      </c>
      <c r="V5" s="60" t="s">
        <v>71</v>
      </c>
      <c r="W5" t="s">
        <v>72</v>
      </c>
      <c r="AK5">
        <v>5</v>
      </c>
    </row>
    <row r="6" spans="1:37" ht="15" customHeight="1" x14ac:dyDescent="0.2">
      <c r="B6" t="s">
        <v>70</v>
      </c>
      <c r="D6">
        <v>0</v>
      </c>
      <c r="E6">
        <v>1</v>
      </c>
      <c r="F6">
        <v>2</v>
      </c>
      <c r="G6">
        <v>3</v>
      </c>
      <c r="H6">
        <v>4</v>
      </c>
      <c r="I6">
        <v>5</v>
      </c>
      <c r="J6">
        <v>6</v>
      </c>
      <c r="K6">
        <v>7</v>
      </c>
      <c r="L6">
        <v>8</v>
      </c>
      <c r="M6">
        <v>9</v>
      </c>
      <c r="X6">
        <v>0</v>
      </c>
      <c r="Y6">
        <v>1</v>
      </c>
      <c r="Z6">
        <v>2</v>
      </c>
      <c r="AA6">
        <v>3</v>
      </c>
      <c r="AB6">
        <v>4</v>
      </c>
      <c r="AD6" t="s">
        <v>171</v>
      </c>
      <c r="AK6">
        <v>10</v>
      </c>
    </row>
    <row r="7" spans="1:37" ht="15" customHeight="1" x14ac:dyDescent="0.2">
      <c r="C7">
        <v>0</v>
      </c>
      <c r="D7" s="10"/>
      <c r="E7" s="10"/>
      <c r="F7" s="10" t="s">
        <v>77</v>
      </c>
      <c r="G7" s="11"/>
      <c r="H7" s="11"/>
      <c r="I7" s="11"/>
      <c r="J7" s="12" t="s">
        <v>77</v>
      </c>
      <c r="K7" s="12"/>
      <c r="L7" s="12"/>
      <c r="M7" s="12"/>
      <c r="N7" s="21"/>
      <c r="W7">
        <v>0</v>
      </c>
      <c r="X7" s="8"/>
      <c r="Y7" s="14"/>
      <c r="Z7" s="7"/>
      <c r="AA7" s="7"/>
      <c r="AB7" s="7"/>
    </row>
    <row r="8" spans="1:37" ht="15" customHeight="1" x14ac:dyDescent="0.2">
      <c r="C8">
        <v>1</v>
      </c>
      <c r="D8" s="13" t="s">
        <v>77</v>
      </c>
      <c r="E8" s="10"/>
      <c r="F8" s="10"/>
      <c r="G8" s="11" t="s">
        <v>77</v>
      </c>
      <c r="H8" s="11"/>
      <c r="I8" s="11" t="s">
        <v>77</v>
      </c>
      <c r="J8" s="12"/>
      <c r="K8" s="12" t="s">
        <v>77</v>
      </c>
      <c r="L8" s="12"/>
      <c r="M8" s="12" t="s">
        <v>77</v>
      </c>
      <c r="N8" s="21"/>
      <c r="W8">
        <v>1</v>
      </c>
      <c r="X8" s="8"/>
      <c r="Y8" s="14"/>
      <c r="Z8" s="7"/>
      <c r="AA8" s="7"/>
      <c r="AB8" s="7"/>
    </row>
    <row r="9" spans="1:37" ht="15" customHeight="1" x14ac:dyDescent="0.2">
      <c r="C9">
        <v>2</v>
      </c>
      <c r="D9" s="10"/>
      <c r="E9" s="10" t="s">
        <v>77</v>
      </c>
      <c r="F9" s="10"/>
      <c r="G9" s="11"/>
      <c r="H9" s="11" t="s">
        <v>77</v>
      </c>
      <c r="I9" s="11"/>
      <c r="J9" s="12"/>
      <c r="K9" s="12"/>
      <c r="L9" s="12" t="s">
        <v>77</v>
      </c>
      <c r="M9" s="12"/>
      <c r="N9" s="21"/>
      <c r="W9">
        <v>2</v>
      </c>
      <c r="X9" s="8"/>
      <c r="Y9" s="14"/>
      <c r="Z9" s="7"/>
      <c r="AA9" s="7"/>
      <c r="AB9" s="7"/>
      <c r="AI9" t="s">
        <v>91</v>
      </c>
      <c r="AK9" t="s">
        <v>93</v>
      </c>
    </row>
    <row r="10" spans="1:37" ht="15" customHeight="1" x14ac:dyDescent="0.2">
      <c r="AK10" s="15" t="s">
        <v>94</v>
      </c>
    </row>
    <row r="11" spans="1:37" ht="15" customHeight="1" x14ac:dyDescent="0.2">
      <c r="V11" s="24" t="s">
        <v>99</v>
      </c>
      <c r="X11">
        <v>0</v>
      </c>
      <c r="Y11">
        <v>1</v>
      </c>
      <c r="Z11">
        <v>2</v>
      </c>
      <c r="AA11">
        <v>3</v>
      </c>
      <c r="AB11">
        <v>4</v>
      </c>
      <c r="AK11" t="s">
        <v>95</v>
      </c>
    </row>
    <row r="12" spans="1:37" ht="15" customHeight="1" x14ac:dyDescent="0.2">
      <c r="X12" s="8" t="s">
        <v>82</v>
      </c>
      <c r="Y12" s="14" t="s">
        <v>83</v>
      </c>
      <c r="Z12" s="7" t="s">
        <v>84</v>
      </c>
      <c r="AA12" s="7" t="s">
        <v>85</v>
      </c>
      <c r="AB12" s="7" t="s">
        <v>86</v>
      </c>
    </row>
    <row r="13" spans="1:37" ht="15" customHeight="1" x14ac:dyDescent="0.2">
      <c r="A13" t="s">
        <v>80</v>
      </c>
      <c r="C13" t="s">
        <v>69</v>
      </c>
      <c r="D13">
        <v>0</v>
      </c>
      <c r="E13">
        <v>1</v>
      </c>
      <c r="F13">
        <v>2</v>
      </c>
      <c r="G13">
        <v>3</v>
      </c>
      <c r="H13">
        <v>4</v>
      </c>
      <c r="I13">
        <v>5</v>
      </c>
      <c r="J13">
        <v>6</v>
      </c>
      <c r="K13">
        <v>7</v>
      </c>
      <c r="L13">
        <v>8</v>
      </c>
      <c r="M13">
        <v>9</v>
      </c>
      <c r="W13" t="s">
        <v>72</v>
      </c>
      <c r="X13">
        <v>0</v>
      </c>
      <c r="Z13">
        <v>1</v>
      </c>
      <c r="AB13">
        <v>2</v>
      </c>
      <c r="AD13">
        <v>3</v>
      </c>
      <c r="AF13">
        <v>4</v>
      </c>
    </row>
    <row r="14" spans="1:37" ht="15" customHeight="1" x14ac:dyDescent="0.2">
      <c r="A14" s="85" t="s">
        <v>87</v>
      </c>
      <c r="B14" t="s">
        <v>73</v>
      </c>
      <c r="C14" s="3">
        <v>0</v>
      </c>
      <c r="D14" s="8" t="s">
        <v>75</v>
      </c>
      <c r="E14" s="8" t="s">
        <v>78</v>
      </c>
      <c r="F14" s="8" t="s">
        <v>79</v>
      </c>
      <c r="G14" s="8" t="s">
        <v>75</v>
      </c>
      <c r="H14" s="8">
        <v>2</v>
      </c>
      <c r="I14" s="8">
        <v>1</v>
      </c>
      <c r="J14" s="8">
        <v>0</v>
      </c>
      <c r="K14" s="8">
        <v>1</v>
      </c>
      <c r="L14" s="8">
        <v>2</v>
      </c>
      <c r="M14" s="8">
        <v>1</v>
      </c>
      <c r="N14" s="17"/>
      <c r="W14" t="s">
        <v>81</v>
      </c>
      <c r="X14" s="8" t="s">
        <v>82</v>
      </c>
      <c r="Z14" s="14" t="s">
        <v>83</v>
      </c>
      <c r="AB14" s="7" t="s">
        <v>84</v>
      </c>
      <c r="AD14" s="7" t="s">
        <v>85</v>
      </c>
      <c r="AF14" s="7" t="s">
        <v>86</v>
      </c>
      <c r="AI14" t="s">
        <v>98</v>
      </c>
    </row>
    <row r="15" spans="1:37" ht="15" customHeight="1" x14ac:dyDescent="0.2">
      <c r="A15" s="85"/>
      <c r="B15" t="s">
        <v>74</v>
      </c>
      <c r="C15" s="3">
        <v>0</v>
      </c>
      <c r="D15" s="8" t="s">
        <v>76</v>
      </c>
      <c r="E15" s="8"/>
      <c r="F15" s="8"/>
      <c r="G15" s="8"/>
      <c r="H15" s="8"/>
      <c r="I15" s="8"/>
      <c r="J15" s="8"/>
      <c r="K15" s="8"/>
      <c r="L15" s="8"/>
      <c r="M15" s="8"/>
      <c r="N15" s="17"/>
      <c r="AJ15" t="s">
        <v>96</v>
      </c>
      <c r="AK15" t="s">
        <v>92</v>
      </c>
    </row>
    <row r="16" spans="1:37" ht="15" customHeight="1" x14ac:dyDescent="0.2">
      <c r="A16" s="86" t="s">
        <v>88</v>
      </c>
      <c r="B16" t="s">
        <v>73</v>
      </c>
      <c r="C16" s="4">
        <v>1</v>
      </c>
      <c r="D16" s="14" t="s">
        <v>75</v>
      </c>
      <c r="E16" s="14" t="s">
        <v>78</v>
      </c>
      <c r="F16" s="14" t="s">
        <v>79</v>
      </c>
      <c r="G16" s="14" t="s">
        <v>75</v>
      </c>
      <c r="H16" s="14">
        <v>2</v>
      </c>
      <c r="I16" s="14">
        <v>1</v>
      </c>
      <c r="J16" s="14">
        <v>0</v>
      </c>
      <c r="K16" s="14">
        <v>1</v>
      </c>
      <c r="L16" s="14">
        <v>2</v>
      </c>
      <c r="M16" s="14">
        <v>1</v>
      </c>
      <c r="N16" s="17"/>
      <c r="V16" t="s">
        <v>80</v>
      </c>
      <c r="W16" s="85" t="s">
        <v>87</v>
      </c>
      <c r="X16" s="85"/>
      <c r="Y16" s="86" t="s">
        <v>88</v>
      </c>
      <c r="Z16" s="86"/>
      <c r="AJ16" t="s">
        <v>74</v>
      </c>
      <c r="AK16" t="s">
        <v>92</v>
      </c>
    </row>
    <row r="17" spans="1:38" ht="15" customHeight="1" x14ac:dyDescent="0.2">
      <c r="A17" s="86"/>
      <c r="B17" t="s">
        <v>74</v>
      </c>
      <c r="C17" s="4">
        <v>1</v>
      </c>
      <c r="D17" s="14" t="s">
        <v>76</v>
      </c>
      <c r="E17" s="14"/>
      <c r="F17" s="14"/>
      <c r="G17" s="14"/>
      <c r="H17" s="14"/>
      <c r="I17" s="14"/>
      <c r="J17" s="14"/>
      <c r="K17" s="14"/>
      <c r="L17" s="14"/>
      <c r="M17" s="14"/>
      <c r="N17" s="17"/>
      <c r="P17" t="s">
        <v>68</v>
      </c>
      <c r="Q17" t="s">
        <v>70</v>
      </c>
      <c r="W17" t="s">
        <v>73</v>
      </c>
      <c r="X17" t="s">
        <v>74</v>
      </c>
      <c r="Y17" t="s">
        <v>73</v>
      </c>
      <c r="Z17" t="s">
        <v>74</v>
      </c>
    </row>
    <row r="18" spans="1:38" ht="15" customHeight="1" x14ac:dyDescent="0.2">
      <c r="P18" t="s">
        <v>69</v>
      </c>
      <c r="R18">
        <v>0</v>
      </c>
      <c r="S18">
        <v>1</v>
      </c>
      <c r="T18">
        <v>2</v>
      </c>
      <c r="V18" t="s">
        <v>69</v>
      </c>
      <c r="W18" s="3">
        <v>0</v>
      </c>
      <c r="X18" s="3">
        <v>0</v>
      </c>
      <c r="Y18" s="4">
        <v>1</v>
      </c>
      <c r="Z18" s="4">
        <v>1</v>
      </c>
      <c r="AA18" s="20">
        <v>2</v>
      </c>
      <c r="AB18" s="20">
        <v>2</v>
      </c>
      <c r="AC18" s="20">
        <v>3</v>
      </c>
      <c r="AD18" s="20">
        <v>3</v>
      </c>
      <c r="AE18" s="20">
        <v>4</v>
      </c>
      <c r="AF18" s="20">
        <v>4</v>
      </c>
    </row>
    <row r="19" spans="1:38" ht="15" customHeight="1" x14ac:dyDescent="0.2">
      <c r="Q19">
        <v>0</v>
      </c>
      <c r="R19" s="10"/>
      <c r="S19" s="13" t="s">
        <v>77</v>
      </c>
      <c r="T19" s="10"/>
      <c r="U19" s="21"/>
      <c r="V19">
        <v>0</v>
      </c>
      <c r="W19" s="8" t="s">
        <v>75</v>
      </c>
      <c r="X19" s="8" t="s">
        <v>76</v>
      </c>
      <c r="Y19" s="14" t="s">
        <v>75</v>
      </c>
      <c r="Z19" s="14" t="s">
        <v>76</v>
      </c>
      <c r="AA19" s="22" t="s">
        <v>75</v>
      </c>
      <c r="AB19" s="22" t="s">
        <v>76</v>
      </c>
      <c r="AC19" s="22" t="s">
        <v>75</v>
      </c>
      <c r="AD19" s="22" t="s">
        <v>76</v>
      </c>
      <c r="AE19" s="22" t="s">
        <v>75</v>
      </c>
      <c r="AF19" s="22" t="s">
        <v>76</v>
      </c>
    </row>
    <row r="20" spans="1:38" ht="15" customHeight="1" x14ac:dyDescent="0.2">
      <c r="Q20">
        <v>1</v>
      </c>
      <c r="R20" s="10"/>
      <c r="S20" s="10"/>
      <c r="T20" s="10" t="s">
        <v>77</v>
      </c>
      <c r="U20" s="21"/>
      <c r="V20">
        <v>1</v>
      </c>
      <c r="W20" s="8" t="s">
        <v>78</v>
      </c>
      <c r="X20" s="8"/>
      <c r="Y20" s="14" t="s">
        <v>78</v>
      </c>
      <c r="Z20" s="14"/>
      <c r="AA20" s="22" t="s">
        <v>78</v>
      </c>
      <c r="AB20" s="22"/>
      <c r="AC20" s="22" t="s">
        <v>78</v>
      </c>
      <c r="AD20" s="22"/>
      <c r="AE20" s="22" t="s">
        <v>78</v>
      </c>
      <c r="AF20" s="22"/>
    </row>
    <row r="21" spans="1:38" ht="15" customHeight="1" x14ac:dyDescent="0.2">
      <c r="Q21">
        <v>2</v>
      </c>
      <c r="R21" s="10" t="s">
        <v>77</v>
      </c>
      <c r="S21" s="10"/>
      <c r="T21" s="10"/>
      <c r="U21" s="21"/>
      <c r="V21">
        <v>2</v>
      </c>
      <c r="W21" s="8" t="s">
        <v>79</v>
      </c>
      <c r="X21" s="8"/>
      <c r="Y21" s="14" t="s">
        <v>79</v>
      </c>
      <c r="Z21" s="14"/>
      <c r="AA21" s="22" t="s">
        <v>79</v>
      </c>
      <c r="AB21" s="22"/>
      <c r="AC21" s="22" t="s">
        <v>79</v>
      </c>
      <c r="AD21" s="22"/>
      <c r="AE21" s="22" t="s">
        <v>79</v>
      </c>
      <c r="AF21" s="22"/>
    </row>
    <row r="22" spans="1:38" ht="15" customHeight="1" x14ac:dyDescent="0.2">
      <c r="Q22">
        <v>3</v>
      </c>
      <c r="R22" s="11"/>
      <c r="S22" s="11" t="s">
        <v>77</v>
      </c>
      <c r="T22" s="11"/>
      <c r="U22" s="21"/>
      <c r="V22">
        <v>3</v>
      </c>
      <c r="W22" s="8" t="s">
        <v>75</v>
      </c>
      <c r="X22" s="8"/>
      <c r="Y22" s="14" t="s">
        <v>75</v>
      </c>
      <c r="Z22" s="14"/>
      <c r="AA22" s="22" t="s">
        <v>75</v>
      </c>
      <c r="AB22" s="22"/>
      <c r="AC22" s="22" t="s">
        <v>75</v>
      </c>
      <c r="AD22" s="22"/>
      <c r="AE22" s="22" t="s">
        <v>75</v>
      </c>
      <c r="AF22" s="22"/>
    </row>
    <row r="23" spans="1:38" ht="15" customHeight="1" x14ac:dyDescent="0.2">
      <c r="Q23">
        <v>4</v>
      </c>
      <c r="R23" s="11"/>
      <c r="S23" s="11"/>
      <c r="T23" s="11" t="s">
        <v>77</v>
      </c>
      <c r="U23" s="21"/>
      <c r="V23">
        <v>4</v>
      </c>
      <c r="W23" s="8">
        <v>2</v>
      </c>
      <c r="X23" s="8"/>
      <c r="Y23" s="14">
        <v>2</v>
      </c>
      <c r="Z23" s="14"/>
      <c r="AA23" s="22">
        <v>2</v>
      </c>
      <c r="AB23" s="22"/>
      <c r="AC23" s="22">
        <v>2</v>
      </c>
      <c r="AD23" s="22"/>
      <c r="AE23" s="22">
        <v>2</v>
      </c>
      <c r="AF23" s="22"/>
    </row>
    <row r="24" spans="1:38" ht="15" customHeight="1" x14ac:dyDescent="0.2">
      <c r="Q24">
        <v>5</v>
      </c>
      <c r="R24" s="11"/>
      <c r="S24" s="11" t="s">
        <v>77</v>
      </c>
      <c r="T24" s="11"/>
      <c r="U24" s="21"/>
      <c r="V24">
        <v>5</v>
      </c>
      <c r="W24" s="8">
        <v>1</v>
      </c>
      <c r="X24" s="8"/>
      <c r="Y24" s="14">
        <v>1</v>
      </c>
      <c r="Z24" s="14"/>
      <c r="AA24" s="22">
        <v>1</v>
      </c>
      <c r="AB24" s="22"/>
      <c r="AC24" s="22">
        <v>1</v>
      </c>
      <c r="AD24" s="22"/>
      <c r="AE24" s="22">
        <v>1</v>
      </c>
      <c r="AF24" s="22"/>
    </row>
    <row r="25" spans="1:38" ht="15" customHeight="1" x14ac:dyDescent="0.2">
      <c r="Q25">
        <v>6</v>
      </c>
      <c r="R25" s="12" t="s">
        <v>77</v>
      </c>
      <c r="S25" s="12"/>
      <c r="T25" s="12"/>
      <c r="U25" s="21"/>
      <c r="V25">
        <v>6</v>
      </c>
      <c r="W25" s="8">
        <v>0</v>
      </c>
      <c r="X25" s="8"/>
      <c r="Y25" s="14">
        <v>0</v>
      </c>
      <c r="Z25" s="14"/>
      <c r="AA25" s="22">
        <v>0</v>
      </c>
      <c r="AB25" s="22"/>
      <c r="AC25" s="22">
        <v>0</v>
      </c>
      <c r="AD25" s="22"/>
      <c r="AE25" s="22">
        <v>0</v>
      </c>
      <c r="AF25" s="22"/>
    </row>
    <row r="26" spans="1:38" ht="15" customHeight="1" x14ac:dyDescent="0.2">
      <c r="Q26">
        <v>7</v>
      </c>
      <c r="R26" s="12"/>
      <c r="S26" s="12" t="s">
        <v>77</v>
      </c>
      <c r="T26" s="12"/>
      <c r="U26" s="21"/>
      <c r="V26">
        <v>7</v>
      </c>
      <c r="W26" s="8">
        <v>1</v>
      </c>
      <c r="X26" s="8"/>
      <c r="Y26" s="14">
        <v>1</v>
      </c>
      <c r="Z26" s="14"/>
      <c r="AA26" s="22">
        <v>1</v>
      </c>
      <c r="AB26" s="22"/>
      <c r="AC26" s="22">
        <v>1</v>
      </c>
      <c r="AD26" s="22"/>
      <c r="AE26" s="22">
        <v>1</v>
      </c>
      <c r="AF26" s="22"/>
    </row>
    <row r="27" spans="1:38" ht="15" customHeight="1" x14ac:dyDescent="0.2">
      <c r="Q27">
        <v>8</v>
      </c>
      <c r="R27" s="12"/>
      <c r="S27" s="12"/>
      <c r="T27" s="12" t="s">
        <v>77</v>
      </c>
      <c r="U27" s="21"/>
      <c r="V27">
        <v>8</v>
      </c>
      <c r="W27" s="8">
        <v>2</v>
      </c>
      <c r="X27" s="8"/>
      <c r="Y27" s="14">
        <v>2</v>
      </c>
      <c r="Z27" s="14"/>
      <c r="AA27" s="22">
        <v>2</v>
      </c>
      <c r="AB27" s="22"/>
      <c r="AC27" s="22">
        <v>2</v>
      </c>
      <c r="AD27" s="22"/>
      <c r="AE27" s="22">
        <v>2</v>
      </c>
      <c r="AF27" s="22"/>
    </row>
    <row r="28" spans="1:38" ht="15" customHeight="1" x14ac:dyDescent="0.2">
      <c r="Q28">
        <v>9</v>
      </c>
      <c r="R28" s="12"/>
      <c r="S28" s="12" t="s">
        <v>77</v>
      </c>
      <c r="T28" s="12"/>
      <c r="U28" s="21"/>
      <c r="V28">
        <v>9</v>
      </c>
      <c r="W28" s="8">
        <v>1</v>
      </c>
      <c r="X28" s="8"/>
      <c r="Y28" s="14">
        <v>1</v>
      </c>
      <c r="Z28" s="14"/>
      <c r="AA28" s="22">
        <v>1</v>
      </c>
      <c r="AB28" s="22"/>
      <c r="AC28" s="22">
        <v>1</v>
      </c>
      <c r="AD28" s="22"/>
      <c r="AE28" s="22">
        <v>1</v>
      </c>
      <c r="AF28" s="22"/>
    </row>
    <row r="30" spans="1:38" ht="15" customHeight="1" x14ac:dyDescent="0.25">
      <c r="V30" s="73" t="s">
        <v>152</v>
      </c>
    </row>
    <row r="31" spans="1:38" ht="15" customHeight="1" x14ac:dyDescent="0.25">
      <c r="C31" s="17"/>
      <c r="D31" s="122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V31" s="73" t="s">
        <v>149</v>
      </c>
      <c r="X31" t="s">
        <v>72</v>
      </c>
      <c r="AD31" t="s">
        <v>151</v>
      </c>
      <c r="AF31">
        <v>5</v>
      </c>
    </row>
    <row r="32" spans="1:38" ht="15" customHeight="1" x14ac:dyDescent="0.2">
      <c r="C32" s="17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7"/>
      <c r="R32" s="17"/>
      <c r="S32" s="17"/>
      <c r="T32" s="17"/>
      <c r="W32" t="s">
        <v>69</v>
      </c>
      <c r="X32" s="20">
        <v>0</v>
      </c>
      <c r="Y32" s="20">
        <v>1</v>
      </c>
      <c r="Z32" s="20">
        <v>2</v>
      </c>
      <c r="AA32" s="20">
        <v>3</v>
      </c>
      <c r="AB32" s="20">
        <v>4</v>
      </c>
      <c r="AD32" s="74" t="s">
        <v>150</v>
      </c>
      <c r="AH32">
        <v>0</v>
      </c>
      <c r="AI32">
        <v>1</v>
      </c>
      <c r="AJ32">
        <v>2</v>
      </c>
      <c r="AK32">
        <v>3</v>
      </c>
      <c r="AL32">
        <v>4</v>
      </c>
    </row>
    <row r="33" spans="3:38" ht="15" customHeight="1" x14ac:dyDescent="0.2">
      <c r="C33" s="17"/>
      <c r="D33" s="123"/>
      <c r="E33" s="17"/>
      <c r="F33" s="17"/>
      <c r="G33" s="17"/>
      <c r="H33" s="123"/>
      <c r="I33" s="17"/>
      <c r="J33" s="17"/>
      <c r="K33" s="17"/>
      <c r="L33" s="123"/>
      <c r="M33" s="17"/>
      <c r="N33" s="17"/>
      <c r="O33" s="17"/>
      <c r="P33" s="123"/>
      <c r="Q33" s="17"/>
      <c r="R33" s="17"/>
      <c r="S33" s="17"/>
      <c r="T33" s="17"/>
      <c r="W33">
        <v>0</v>
      </c>
      <c r="X33" s="22" t="s">
        <v>75</v>
      </c>
      <c r="Y33" s="22" t="s">
        <v>76</v>
      </c>
      <c r="Z33" s="22" t="s">
        <v>75</v>
      </c>
      <c r="AA33" s="22" t="s">
        <v>76</v>
      </c>
      <c r="AB33" s="22" t="s">
        <v>75</v>
      </c>
      <c r="AG33">
        <v>0</v>
      </c>
      <c r="AH33">
        <f>AH$32+$AG33*$AF$31</f>
        <v>0</v>
      </c>
      <c r="AI33">
        <f>AI$32+$AG33*$AF$31</f>
        <v>1</v>
      </c>
      <c r="AJ33">
        <f>AJ$32+$AG33*$AF$31</f>
        <v>2</v>
      </c>
      <c r="AK33">
        <f>AK$32+$AG33*$AF$31</f>
        <v>3</v>
      </c>
      <c r="AL33">
        <f>AL$32+$AG33*$AF$31</f>
        <v>4</v>
      </c>
    </row>
    <row r="34" spans="3:38" ht="15" customHeight="1" x14ac:dyDescent="0.2"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W34">
        <v>1</v>
      </c>
      <c r="X34" s="22" t="s">
        <v>78</v>
      </c>
      <c r="Y34" s="22"/>
      <c r="Z34" s="22" t="s">
        <v>78</v>
      </c>
      <c r="AA34" s="22"/>
      <c r="AB34" s="22" t="s">
        <v>78</v>
      </c>
      <c r="AG34">
        <v>1</v>
      </c>
      <c r="AH34">
        <f t="shared" ref="AH34:AL42" si="0">AH$32+$AG34*$AF$31</f>
        <v>5</v>
      </c>
      <c r="AI34">
        <f t="shared" si="0"/>
        <v>6</v>
      </c>
      <c r="AJ34">
        <f t="shared" si="0"/>
        <v>7</v>
      </c>
      <c r="AK34">
        <f t="shared" si="0"/>
        <v>8</v>
      </c>
      <c r="AL34">
        <f t="shared" si="0"/>
        <v>9</v>
      </c>
    </row>
    <row r="35" spans="3:38" ht="15" customHeight="1" x14ac:dyDescent="0.2">
      <c r="C35" s="124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W35">
        <v>2</v>
      </c>
      <c r="X35" s="22" t="s">
        <v>79</v>
      </c>
      <c r="Y35" s="22"/>
      <c r="Z35" s="22" t="s">
        <v>79</v>
      </c>
      <c r="AA35" s="22"/>
      <c r="AB35" s="22" t="s">
        <v>79</v>
      </c>
      <c r="AG35">
        <v>2</v>
      </c>
      <c r="AH35">
        <f t="shared" si="0"/>
        <v>10</v>
      </c>
      <c r="AI35">
        <f t="shared" si="0"/>
        <v>11</v>
      </c>
      <c r="AJ35">
        <f t="shared" si="0"/>
        <v>12</v>
      </c>
      <c r="AK35">
        <f t="shared" si="0"/>
        <v>13</v>
      </c>
      <c r="AL35">
        <f t="shared" si="0"/>
        <v>14</v>
      </c>
    </row>
    <row r="36" spans="3:38" ht="15" customHeight="1" x14ac:dyDescent="0.2">
      <c r="C36" s="124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W36">
        <v>3</v>
      </c>
      <c r="X36" s="22" t="s">
        <v>75</v>
      </c>
      <c r="Y36" s="22"/>
      <c r="Z36" s="22" t="s">
        <v>75</v>
      </c>
      <c r="AA36" s="22"/>
      <c r="AB36" s="22" t="s">
        <v>75</v>
      </c>
      <c r="AG36">
        <v>3</v>
      </c>
      <c r="AH36">
        <f t="shared" si="0"/>
        <v>15</v>
      </c>
      <c r="AI36">
        <f t="shared" si="0"/>
        <v>16</v>
      </c>
      <c r="AJ36">
        <f t="shared" si="0"/>
        <v>17</v>
      </c>
      <c r="AK36">
        <f t="shared" si="0"/>
        <v>18</v>
      </c>
      <c r="AL36">
        <f t="shared" si="0"/>
        <v>19</v>
      </c>
    </row>
    <row r="37" spans="3:38" ht="15" customHeight="1" x14ac:dyDescent="0.2">
      <c r="C37" s="124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W37">
        <v>4</v>
      </c>
      <c r="X37" s="22">
        <v>2</v>
      </c>
      <c r="Y37" s="22"/>
      <c r="Z37" s="22">
        <v>2</v>
      </c>
      <c r="AA37" s="22"/>
      <c r="AB37" s="22">
        <v>2</v>
      </c>
      <c r="AG37">
        <v>4</v>
      </c>
      <c r="AH37">
        <f t="shared" si="0"/>
        <v>20</v>
      </c>
      <c r="AI37">
        <f t="shared" si="0"/>
        <v>21</v>
      </c>
      <c r="AJ37">
        <f t="shared" si="0"/>
        <v>22</v>
      </c>
      <c r="AK37">
        <f t="shared" si="0"/>
        <v>23</v>
      </c>
      <c r="AL37">
        <f t="shared" si="0"/>
        <v>24</v>
      </c>
    </row>
    <row r="38" spans="3:38" ht="15" customHeight="1" x14ac:dyDescent="0.2">
      <c r="C38" s="124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W38">
        <v>5</v>
      </c>
      <c r="X38" s="22">
        <v>1</v>
      </c>
      <c r="Y38" s="22"/>
      <c r="Z38" s="22">
        <v>1</v>
      </c>
      <c r="AA38" s="22"/>
      <c r="AB38" s="22">
        <v>1</v>
      </c>
      <c r="AG38">
        <v>5</v>
      </c>
      <c r="AH38">
        <f t="shared" si="0"/>
        <v>25</v>
      </c>
      <c r="AI38">
        <f t="shared" si="0"/>
        <v>26</v>
      </c>
      <c r="AJ38">
        <f t="shared" si="0"/>
        <v>27</v>
      </c>
      <c r="AK38">
        <f t="shared" si="0"/>
        <v>28</v>
      </c>
      <c r="AL38">
        <f t="shared" si="0"/>
        <v>29</v>
      </c>
    </row>
    <row r="39" spans="3:38" ht="15" customHeight="1" x14ac:dyDescent="0.2">
      <c r="C39" s="124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W39">
        <v>6</v>
      </c>
      <c r="X39" s="22">
        <v>0</v>
      </c>
      <c r="Y39" s="22"/>
      <c r="Z39" s="22">
        <v>0</v>
      </c>
      <c r="AA39" s="22"/>
      <c r="AB39" s="22">
        <v>0</v>
      </c>
      <c r="AG39">
        <v>6</v>
      </c>
      <c r="AH39">
        <f t="shared" si="0"/>
        <v>30</v>
      </c>
      <c r="AI39">
        <f t="shared" si="0"/>
        <v>31</v>
      </c>
      <c r="AJ39">
        <f t="shared" si="0"/>
        <v>32</v>
      </c>
      <c r="AK39">
        <f t="shared" si="0"/>
        <v>33</v>
      </c>
      <c r="AL39">
        <f t="shared" si="0"/>
        <v>34</v>
      </c>
    </row>
    <row r="40" spans="3:38" ht="15" customHeight="1" x14ac:dyDescent="0.2"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W40">
        <v>7</v>
      </c>
      <c r="X40" s="22">
        <v>1</v>
      </c>
      <c r="Y40" s="22"/>
      <c r="Z40" s="22">
        <v>1</v>
      </c>
      <c r="AA40" s="22"/>
      <c r="AB40" s="22">
        <v>1</v>
      </c>
      <c r="AG40">
        <v>7</v>
      </c>
      <c r="AH40">
        <f t="shared" si="0"/>
        <v>35</v>
      </c>
      <c r="AI40">
        <f t="shared" si="0"/>
        <v>36</v>
      </c>
      <c r="AJ40">
        <f t="shared" si="0"/>
        <v>37</v>
      </c>
      <c r="AK40">
        <f t="shared" si="0"/>
        <v>38</v>
      </c>
      <c r="AL40">
        <f t="shared" si="0"/>
        <v>39</v>
      </c>
    </row>
    <row r="41" spans="3:38" ht="15" customHeight="1" x14ac:dyDescent="0.2"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W41">
        <v>8</v>
      </c>
      <c r="X41" s="22">
        <v>2</v>
      </c>
      <c r="Y41" s="22"/>
      <c r="Z41" s="22">
        <v>2</v>
      </c>
      <c r="AA41" s="22"/>
      <c r="AB41" s="22">
        <v>2</v>
      </c>
      <c r="AG41">
        <v>8</v>
      </c>
      <c r="AH41">
        <f t="shared" si="0"/>
        <v>40</v>
      </c>
      <c r="AI41">
        <f t="shared" si="0"/>
        <v>41</v>
      </c>
      <c r="AJ41">
        <f t="shared" si="0"/>
        <v>42</v>
      </c>
      <c r="AK41">
        <f t="shared" si="0"/>
        <v>43</v>
      </c>
      <c r="AL41">
        <f t="shared" si="0"/>
        <v>44</v>
      </c>
    </row>
    <row r="42" spans="3:38" ht="15" customHeight="1" x14ac:dyDescent="0.2"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22"/>
      <c r="P42" s="17"/>
      <c r="Q42" s="17"/>
      <c r="R42" s="17"/>
      <c r="S42" s="17"/>
      <c r="T42" s="17"/>
      <c r="W42">
        <v>9</v>
      </c>
      <c r="X42" s="22">
        <v>1</v>
      </c>
      <c r="Y42" s="22"/>
      <c r="Z42" s="22">
        <v>1</v>
      </c>
      <c r="AA42" s="22"/>
      <c r="AB42" s="22">
        <v>1</v>
      </c>
      <c r="AG42">
        <v>9</v>
      </c>
      <c r="AH42">
        <f t="shared" si="0"/>
        <v>45</v>
      </c>
      <c r="AI42">
        <f t="shared" si="0"/>
        <v>46</v>
      </c>
      <c r="AJ42">
        <f t="shared" si="0"/>
        <v>47</v>
      </c>
      <c r="AK42">
        <f t="shared" si="0"/>
        <v>48</v>
      </c>
      <c r="AL42">
        <f t="shared" si="0"/>
        <v>49</v>
      </c>
    </row>
    <row r="43" spans="3:38" ht="15" customHeight="1" x14ac:dyDescent="0.2"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21"/>
      <c r="R43" s="121"/>
      <c r="S43" s="121"/>
      <c r="T43" s="121"/>
    </row>
    <row r="44" spans="3:38" ht="15" customHeight="1" x14ac:dyDescent="0.2"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23"/>
      <c r="R44" s="123"/>
      <c r="S44" s="123"/>
      <c r="T44" s="123"/>
    </row>
    <row r="45" spans="3:38" ht="15" customHeight="1" x14ac:dyDescent="0.2"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24"/>
      <c r="Q45" s="17"/>
      <c r="R45" s="17"/>
      <c r="S45" s="17"/>
      <c r="T45" s="17"/>
    </row>
    <row r="46" spans="3:38" ht="15" customHeight="1" x14ac:dyDescent="0.2"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4"/>
      <c r="Q46" s="17"/>
      <c r="R46" s="17"/>
      <c r="S46" s="17"/>
      <c r="T46" s="17"/>
    </row>
    <row r="47" spans="3:38" ht="15" customHeight="1" x14ac:dyDescent="0.2"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</row>
    <row r="48" spans="3:38" ht="15" customHeight="1" x14ac:dyDescent="0.2"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</row>
    <row r="49" spans="3:20" ht="15" customHeight="1" x14ac:dyDescent="0.2"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</row>
    <row r="50" spans="3:20" ht="15" customHeight="1" x14ac:dyDescent="0.2"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24"/>
      <c r="Q50" s="17"/>
      <c r="R50" s="17"/>
      <c r="S50" s="17"/>
      <c r="T50" s="17"/>
    </row>
    <row r="51" spans="3:20" ht="15" customHeight="1" x14ac:dyDescent="0.2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</row>
  </sheetData>
  <mergeCells count="4">
    <mergeCell ref="A14:A15"/>
    <mergeCell ref="A16:A17"/>
    <mergeCell ref="W16:X16"/>
    <mergeCell ref="Y16:Z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6D4B8-CE4E-E64A-B653-5F0D34D3F50E}">
  <sheetPr codeName="Sheet4"/>
  <dimension ref="A1:AJ39"/>
  <sheetViews>
    <sheetView zoomScale="90" zoomScaleNormal="90" workbookViewId="0">
      <selection activeCell="AA22" sqref="AA22"/>
    </sheetView>
  </sheetViews>
  <sheetFormatPr baseColWidth="10" defaultColWidth="5.83203125" defaultRowHeight="15" customHeight="1" x14ac:dyDescent="0.2"/>
  <sheetData>
    <row r="1" spans="1:34" ht="15" customHeight="1" x14ac:dyDescent="0.2">
      <c r="A1" s="18" t="s">
        <v>128</v>
      </c>
      <c r="B1" s="18" t="s">
        <v>129</v>
      </c>
      <c r="C1" s="18" t="s">
        <v>130</v>
      </c>
      <c r="D1" s="18" t="s">
        <v>131</v>
      </c>
      <c r="G1" s="61" t="s">
        <v>132</v>
      </c>
      <c r="P1" s="61" t="s">
        <v>133</v>
      </c>
    </row>
    <row r="2" spans="1:34" ht="15" customHeight="1" x14ac:dyDescent="0.2">
      <c r="L2" s="66" t="s">
        <v>134</v>
      </c>
    </row>
    <row r="3" spans="1:34" ht="15" customHeight="1" x14ac:dyDescent="0.2">
      <c r="D3" t="s">
        <v>89</v>
      </c>
      <c r="E3" s="65">
        <v>0</v>
      </c>
      <c r="F3" s="65">
        <v>1</v>
      </c>
      <c r="G3" s="65">
        <v>2</v>
      </c>
      <c r="H3" s="65">
        <v>3</v>
      </c>
      <c r="I3" s="65">
        <v>4</v>
      </c>
    </row>
    <row r="4" spans="1:34" ht="15" customHeight="1" x14ac:dyDescent="0.2">
      <c r="E4" s="19" t="s">
        <v>97</v>
      </c>
      <c r="F4" s="19" t="s">
        <v>97</v>
      </c>
      <c r="G4" s="19" t="s">
        <v>97</v>
      </c>
      <c r="H4" s="19" t="s">
        <v>97</v>
      </c>
      <c r="I4" s="19" t="s">
        <v>97</v>
      </c>
      <c r="L4" s="62" t="s">
        <v>142</v>
      </c>
    </row>
    <row r="5" spans="1:34" ht="15" customHeight="1" x14ac:dyDescent="0.2">
      <c r="C5" t="s">
        <v>71</v>
      </c>
      <c r="D5" t="s">
        <v>72</v>
      </c>
      <c r="E5" s="18" t="s">
        <v>129</v>
      </c>
      <c r="N5" t="s">
        <v>72</v>
      </c>
    </row>
    <row r="6" spans="1:34" ht="15" customHeight="1" x14ac:dyDescent="0.2">
      <c r="C6" t="s">
        <v>70</v>
      </c>
      <c r="E6">
        <v>0</v>
      </c>
      <c r="F6">
        <v>1</v>
      </c>
      <c r="G6">
        <v>2</v>
      </c>
      <c r="H6">
        <v>3</v>
      </c>
      <c r="I6">
        <v>4</v>
      </c>
      <c r="N6">
        <v>0</v>
      </c>
      <c r="O6">
        <v>1</v>
      </c>
      <c r="P6" s="23">
        <v>2</v>
      </c>
      <c r="Q6">
        <v>3</v>
      </c>
      <c r="R6">
        <v>4</v>
      </c>
    </row>
    <row r="7" spans="1:34" ht="15" customHeight="1" x14ac:dyDescent="0.2">
      <c r="C7" s="18" t="s">
        <v>128</v>
      </c>
      <c r="D7">
        <v>0</v>
      </c>
      <c r="E7" s="8"/>
      <c r="F7" s="50"/>
      <c r="G7" s="51"/>
      <c r="H7" s="52"/>
      <c r="I7" s="53"/>
      <c r="L7" s="56" t="s">
        <v>70</v>
      </c>
      <c r="M7">
        <v>0</v>
      </c>
      <c r="N7" s="22">
        <v>0</v>
      </c>
      <c r="O7" s="22">
        <v>1</v>
      </c>
      <c r="P7" s="22">
        <v>2</v>
      </c>
      <c r="Q7" s="22">
        <v>3</v>
      </c>
      <c r="R7" s="22">
        <v>4</v>
      </c>
      <c r="AB7" s="69" t="s">
        <v>146</v>
      </c>
    </row>
    <row r="8" spans="1:34" ht="15" customHeight="1" x14ac:dyDescent="0.2">
      <c r="D8">
        <v>1</v>
      </c>
      <c r="E8" s="8"/>
      <c r="F8" s="50"/>
      <c r="G8" s="51"/>
      <c r="H8" s="52"/>
      <c r="I8" s="53"/>
      <c r="M8">
        <v>1</v>
      </c>
      <c r="N8" s="22">
        <v>5</v>
      </c>
      <c r="O8" s="22">
        <v>6</v>
      </c>
      <c r="P8" s="22">
        <v>7</v>
      </c>
      <c r="Q8" s="22">
        <v>8</v>
      </c>
      <c r="R8" s="22">
        <v>9</v>
      </c>
      <c r="AB8" s="70" t="s">
        <v>147</v>
      </c>
      <c r="AC8" s="16"/>
      <c r="AD8" s="16"/>
      <c r="AE8" s="16"/>
      <c r="AF8" s="16"/>
      <c r="AG8" s="58"/>
    </row>
    <row r="9" spans="1:34" ht="15" customHeight="1" x14ac:dyDescent="0.2">
      <c r="D9">
        <v>2</v>
      </c>
      <c r="E9" s="8"/>
      <c r="F9" s="50"/>
      <c r="G9" s="51"/>
      <c r="H9" s="52"/>
      <c r="I9" s="53"/>
      <c r="M9">
        <v>2</v>
      </c>
      <c r="N9" s="22">
        <v>10</v>
      </c>
      <c r="O9" s="22">
        <v>11</v>
      </c>
      <c r="P9" s="22">
        <v>12</v>
      </c>
      <c r="Q9" s="22">
        <v>13</v>
      </c>
      <c r="R9" s="22">
        <v>14</v>
      </c>
      <c r="AB9" s="16" t="s">
        <v>143</v>
      </c>
      <c r="AC9" s="16"/>
      <c r="AD9" s="16"/>
      <c r="AE9" s="16"/>
      <c r="AF9" s="16"/>
      <c r="AG9" s="87" t="s">
        <v>130</v>
      </c>
    </row>
    <row r="10" spans="1:34" ht="15" customHeight="1" x14ac:dyDescent="0.2">
      <c r="AB10" s="16" t="s">
        <v>141</v>
      </c>
      <c r="AC10" s="16"/>
      <c r="AD10" s="16"/>
      <c r="AE10" s="16"/>
      <c r="AF10" s="16"/>
      <c r="AG10" s="87"/>
      <c r="AH10" s="58"/>
    </row>
    <row r="11" spans="1:34" ht="15" customHeight="1" x14ac:dyDescent="0.2">
      <c r="L11" t="s">
        <v>135</v>
      </c>
      <c r="Q11" s="64" t="s">
        <v>136</v>
      </c>
    </row>
    <row r="12" spans="1:34" ht="15" customHeight="1" x14ac:dyDescent="0.25">
      <c r="B12" s="42" t="s">
        <v>127</v>
      </c>
      <c r="N12">
        <v>0</v>
      </c>
      <c r="O12">
        <v>1</v>
      </c>
      <c r="R12" s="65">
        <v>0</v>
      </c>
      <c r="S12" s="65">
        <v>1</v>
      </c>
      <c r="T12" s="65">
        <v>2</v>
      </c>
      <c r="U12" s="65">
        <v>3</v>
      </c>
      <c r="V12" s="65">
        <v>4</v>
      </c>
      <c r="W12" s="18" t="s">
        <v>130</v>
      </c>
      <c r="X12" t="s">
        <v>109</v>
      </c>
      <c r="AB12" s="71" t="s">
        <v>148</v>
      </c>
      <c r="AC12" s="16"/>
      <c r="AD12" s="16"/>
      <c r="AE12" s="16"/>
      <c r="AF12" s="16"/>
      <c r="AG12" s="58"/>
      <c r="AH12" s="58"/>
    </row>
    <row r="13" spans="1:34" ht="15" customHeight="1" x14ac:dyDescent="0.2">
      <c r="C13" s="55" t="s">
        <v>10</v>
      </c>
      <c r="L13" s="18" t="s">
        <v>128</v>
      </c>
      <c r="M13">
        <v>0</v>
      </c>
      <c r="N13" s="22">
        <v>0</v>
      </c>
      <c r="O13" s="22">
        <v>1</v>
      </c>
      <c r="R13" s="2">
        <f>R$12 + $M13*$N$18</f>
        <v>0</v>
      </c>
      <c r="S13" s="2">
        <f>S$12 + $M13*$N$18</f>
        <v>1</v>
      </c>
      <c r="T13" s="2">
        <f>T$12 + $M13*$N$18</f>
        <v>2</v>
      </c>
      <c r="U13" s="2">
        <f>U$12 + $M13*$N$18</f>
        <v>3</v>
      </c>
      <c r="V13" s="2">
        <f>V$12 + $M13*$N$18</f>
        <v>4</v>
      </c>
      <c r="AB13" s="16" t="s">
        <v>144</v>
      </c>
      <c r="AC13" s="16"/>
      <c r="AD13" s="16"/>
      <c r="AE13" s="16"/>
      <c r="AF13" s="16"/>
      <c r="AG13" s="18" t="s">
        <v>130</v>
      </c>
      <c r="AH13" t="s">
        <v>145</v>
      </c>
    </row>
    <row r="14" spans="1:34" ht="15" customHeight="1" x14ac:dyDescent="0.2">
      <c r="E14" t="s">
        <v>72</v>
      </c>
      <c r="L14" s="18" t="s">
        <v>128</v>
      </c>
      <c r="M14">
        <v>1</v>
      </c>
      <c r="N14" s="22">
        <v>5</v>
      </c>
      <c r="O14" s="22">
        <v>6</v>
      </c>
      <c r="R14" s="2">
        <f t="shared" ref="R14:V15" si="0">R$12 + $M14*$N$18</f>
        <v>5</v>
      </c>
      <c r="S14" s="2">
        <f t="shared" si="0"/>
        <v>6</v>
      </c>
      <c r="T14" s="2">
        <f t="shared" si="0"/>
        <v>7</v>
      </c>
      <c r="U14" s="2">
        <f t="shared" si="0"/>
        <v>8</v>
      </c>
      <c r="V14" s="2">
        <f t="shared" si="0"/>
        <v>9</v>
      </c>
    </row>
    <row r="15" spans="1:34" ht="15" customHeight="1" x14ac:dyDescent="0.2">
      <c r="E15">
        <v>0</v>
      </c>
      <c r="F15">
        <v>1</v>
      </c>
      <c r="G15">
        <v>2</v>
      </c>
      <c r="H15">
        <v>3</v>
      </c>
      <c r="I15">
        <v>4</v>
      </c>
      <c r="L15" s="18" t="s">
        <v>128</v>
      </c>
      <c r="M15">
        <v>2</v>
      </c>
      <c r="N15" s="22">
        <v>10</v>
      </c>
      <c r="O15" s="22">
        <v>11</v>
      </c>
      <c r="R15" s="2">
        <f t="shared" si="0"/>
        <v>10</v>
      </c>
      <c r="S15" s="2">
        <f t="shared" si="0"/>
        <v>11</v>
      </c>
      <c r="T15" s="2">
        <f t="shared" si="0"/>
        <v>12</v>
      </c>
      <c r="U15" s="2">
        <f t="shared" si="0"/>
        <v>13</v>
      </c>
      <c r="V15" s="2">
        <f t="shared" si="0"/>
        <v>14</v>
      </c>
    </row>
    <row r="16" spans="1:34" ht="15" customHeight="1" x14ac:dyDescent="0.2">
      <c r="C16" s="56" t="s">
        <v>70</v>
      </c>
      <c r="D16">
        <v>0</v>
      </c>
      <c r="E16" s="54"/>
      <c r="F16" s="54"/>
      <c r="G16" s="54"/>
      <c r="H16" s="54"/>
      <c r="I16" s="54"/>
    </row>
    <row r="17" spans="1:36" ht="15" customHeight="1" x14ac:dyDescent="0.2">
      <c r="D17">
        <v>1</v>
      </c>
      <c r="E17" s="54"/>
      <c r="F17" s="54"/>
      <c r="G17" s="54"/>
      <c r="H17" s="54"/>
      <c r="I17" s="54"/>
      <c r="K17" s="18"/>
      <c r="L17" s="66" t="s">
        <v>137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</row>
    <row r="18" spans="1:36" ht="15" customHeight="1" x14ac:dyDescent="0.2">
      <c r="D18">
        <v>2</v>
      </c>
      <c r="E18" s="54"/>
      <c r="F18" s="54"/>
      <c r="G18" s="54"/>
      <c r="H18" s="54"/>
      <c r="I18" s="54"/>
      <c r="L18" s="67" t="s">
        <v>138</v>
      </c>
      <c r="M18" s="68"/>
      <c r="N18" s="68">
        <v>5</v>
      </c>
      <c r="AA18" s="16"/>
      <c r="AB18" s="16"/>
      <c r="AC18" s="16"/>
      <c r="AD18" s="16"/>
      <c r="AE18" s="16"/>
      <c r="AF18" s="16"/>
      <c r="AG18" s="16"/>
      <c r="AH18" s="16"/>
      <c r="AI18" s="16"/>
      <c r="AJ18" s="16"/>
    </row>
    <row r="19" spans="1:36" ht="15" customHeight="1" x14ac:dyDescent="0.2">
      <c r="AA19" s="16"/>
      <c r="AB19" s="16"/>
      <c r="AC19" s="16"/>
      <c r="AD19" s="16"/>
      <c r="AE19" s="16"/>
      <c r="AF19" s="16"/>
      <c r="AG19" s="16"/>
      <c r="AH19" s="16"/>
      <c r="AI19" s="16"/>
      <c r="AJ19" s="16"/>
    </row>
    <row r="20" spans="1:36" ht="15" customHeight="1" x14ac:dyDescent="0.2">
      <c r="E20" s="18" t="s">
        <v>128</v>
      </c>
      <c r="F20" s="18" t="s">
        <v>128</v>
      </c>
      <c r="G20" s="18" t="s">
        <v>128</v>
      </c>
      <c r="H20" s="18" t="s">
        <v>128</v>
      </c>
      <c r="I20" s="18" t="s">
        <v>128</v>
      </c>
      <c r="AA20" s="16"/>
      <c r="AB20" s="16"/>
      <c r="AC20" s="16"/>
      <c r="AD20" s="16"/>
      <c r="AE20" s="16"/>
      <c r="AF20" s="16"/>
      <c r="AG20" s="16"/>
      <c r="AH20" s="16"/>
      <c r="AI20" s="16"/>
      <c r="AJ20" s="16"/>
    </row>
    <row r="21" spans="1:36" ht="15" customHeight="1" x14ac:dyDescent="0.2">
      <c r="AA21" s="16"/>
      <c r="AB21" s="16"/>
      <c r="AC21" s="16"/>
      <c r="AD21" s="16"/>
      <c r="AE21" s="16"/>
      <c r="AF21" s="16"/>
      <c r="AG21" s="16"/>
      <c r="AH21" s="16"/>
      <c r="AI21" s="16"/>
      <c r="AJ21" s="16"/>
    </row>
    <row r="22" spans="1:36" ht="15" customHeight="1" x14ac:dyDescent="0.2">
      <c r="C22" t="s">
        <v>8</v>
      </c>
      <c r="AA22" s="16"/>
      <c r="AB22" s="16"/>
      <c r="AC22" s="16"/>
      <c r="AD22" s="16"/>
      <c r="AE22" s="16"/>
      <c r="AF22" s="16"/>
      <c r="AG22" s="16"/>
      <c r="AH22" s="16"/>
      <c r="AI22" s="16"/>
      <c r="AJ22" s="16"/>
    </row>
    <row r="23" spans="1:36" ht="15" customHeight="1" x14ac:dyDescent="0.2">
      <c r="E23" t="s">
        <v>72</v>
      </c>
      <c r="L23" s="63" t="s">
        <v>139</v>
      </c>
      <c r="AA23" s="16"/>
      <c r="AB23" s="16"/>
      <c r="AC23" s="16"/>
      <c r="AD23" s="16"/>
      <c r="AE23" s="16"/>
      <c r="AF23" s="16"/>
      <c r="AG23" s="16"/>
      <c r="AH23" s="16"/>
      <c r="AI23" s="16"/>
      <c r="AJ23" s="16"/>
    </row>
    <row r="24" spans="1:36" ht="15" customHeight="1" x14ac:dyDescent="0.2">
      <c r="E24">
        <v>0</v>
      </c>
      <c r="F24">
        <v>1</v>
      </c>
      <c r="G24">
        <v>2</v>
      </c>
      <c r="H24">
        <v>3</v>
      </c>
      <c r="I24">
        <v>4</v>
      </c>
      <c r="L24" t="s">
        <v>135</v>
      </c>
      <c r="Q24" s="64" t="s">
        <v>136</v>
      </c>
      <c r="AA24" s="16"/>
      <c r="AB24" s="16"/>
      <c r="AC24" s="16"/>
      <c r="AD24" s="16"/>
      <c r="AE24" s="16"/>
      <c r="AF24" s="16"/>
      <c r="AG24" s="16"/>
      <c r="AH24" s="16"/>
      <c r="AI24" s="16"/>
      <c r="AJ24" s="16"/>
    </row>
    <row r="25" spans="1:36" ht="15" customHeight="1" x14ac:dyDescent="0.2">
      <c r="E25" s="57"/>
      <c r="F25" s="57"/>
      <c r="G25" s="57"/>
      <c r="H25" s="57"/>
      <c r="I25" s="57"/>
      <c r="N25">
        <v>0</v>
      </c>
      <c r="R25" s="65">
        <v>0</v>
      </c>
      <c r="S25" s="65">
        <v>1</v>
      </c>
      <c r="T25" s="65">
        <v>2</v>
      </c>
      <c r="U25" s="65">
        <v>3</v>
      </c>
      <c r="V25" s="65">
        <v>4</v>
      </c>
      <c r="W25" s="18" t="s">
        <v>130</v>
      </c>
      <c r="X25" t="s">
        <v>109</v>
      </c>
      <c r="AA25" s="16"/>
      <c r="AB25" s="16"/>
      <c r="AC25" s="16"/>
      <c r="AD25" s="16"/>
      <c r="AE25" s="16"/>
      <c r="AF25" s="16"/>
      <c r="AG25" s="16"/>
      <c r="AH25" s="16"/>
      <c r="AI25" s="16"/>
      <c r="AJ25" s="16"/>
    </row>
    <row r="26" spans="1:36" ht="15" customHeight="1" x14ac:dyDescent="0.2">
      <c r="M26">
        <v>0</v>
      </c>
      <c r="N26" s="22"/>
      <c r="R26" s="2">
        <f>$M26</f>
        <v>0</v>
      </c>
      <c r="S26" s="2">
        <f>$M26</f>
        <v>0</v>
      </c>
      <c r="T26" s="2">
        <f>$M26</f>
        <v>0</v>
      </c>
      <c r="U26" s="2">
        <f>$M26</f>
        <v>0</v>
      </c>
      <c r="V26" s="2">
        <f>$M26</f>
        <v>0</v>
      </c>
    </row>
    <row r="27" spans="1:36" ht="15" customHeight="1" x14ac:dyDescent="0.2">
      <c r="G27" s="18" t="s">
        <v>128</v>
      </c>
      <c r="M27">
        <v>1</v>
      </c>
      <c r="N27" s="22"/>
      <c r="R27" s="2">
        <f t="shared" ref="R27:V28" si="1">$M27</f>
        <v>1</v>
      </c>
      <c r="S27" s="2">
        <f t="shared" si="1"/>
        <v>1</v>
      </c>
      <c r="T27" s="2">
        <f t="shared" si="1"/>
        <v>1</v>
      </c>
      <c r="U27" s="2">
        <f t="shared" si="1"/>
        <v>1</v>
      </c>
      <c r="V27" s="2">
        <f t="shared" si="1"/>
        <v>1</v>
      </c>
    </row>
    <row r="28" spans="1:36" ht="15" customHeight="1" x14ac:dyDescent="0.2">
      <c r="M28">
        <v>2</v>
      </c>
      <c r="N28" s="22"/>
      <c r="R28" s="2">
        <f t="shared" si="1"/>
        <v>2</v>
      </c>
      <c r="S28" s="2">
        <f t="shared" si="1"/>
        <v>2</v>
      </c>
      <c r="T28" s="2">
        <f t="shared" si="1"/>
        <v>2</v>
      </c>
      <c r="U28" s="2">
        <f t="shared" si="1"/>
        <v>2</v>
      </c>
      <c r="V28" s="2">
        <f t="shared" si="1"/>
        <v>2</v>
      </c>
    </row>
    <row r="29" spans="1:36" ht="15" customHeight="1" x14ac:dyDescent="0.2">
      <c r="C29" t="s">
        <v>12</v>
      </c>
    </row>
    <row r="30" spans="1:36" ht="15" customHeight="1" x14ac:dyDescent="0.2">
      <c r="E30" t="s">
        <v>72</v>
      </c>
      <c r="L30" s="66" t="s">
        <v>140</v>
      </c>
    </row>
    <row r="31" spans="1:36" ht="15" customHeight="1" x14ac:dyDescent="0.2">
      <c r="E31">
        <v>0</v>
      </c>
      <c r="F31">
        <v>1</v>
      </c>
      <c r="G31" s="23">
        <v>2</v>
      </c>
      <c r="H31">
        <v>3</v>
      </c>
      <c r="I31">
        <v>4</v>
      </c>
      <c r="L31" s="68"/>
      <c r="M31" s="68"/>
      <c r="N31" s="68"/>
    </row>
    <row r="32" spans="1:36" ht="15" customHeight="1" x14ac:dyDescent="0.2">
      <c r="A32" s="20"/>
      <c r="B32" s="20"/>
      <c r="C32" s="20"/>
      <c r="D32" s="20"/>
      <c r="E32" s="22"/>
      <c r="F32" s="22"/>
      <c r="G32" s="59"/>
      <c r="H32" s="22"/>
      <c r="I32" s="22"/>
    </row>
    <row r="34" spans="3:9" ht="15" customHeight="1" x14ac:dyDescent="0.2">
      <c r="C34" t="s">
        <v>14</v>
      </c>
    </row>
    <row r="35" spans="3:9" ht="15" customHeight="1" x14ac:dyDescent="0.2">
      <c r="E35" t="s">
        <v>72</v>
      </c>
    </row>
    <row r="36" spans="3:9" ht="15" customHeight="1" x14ac:dyDescent="0.2">
      <c r="E36">
        <v>0</v>
      </c>
      <c r="F36">
        <v>1</v>
      </c>
      <c r="G36" s="23">
        <v>2</v>
      </c>
      <c r="H36">
        <v>3</v>
      </c>
      <c r="I36">
        <v>4</v>
      </c>
    </row>
    <row r="37" spans="3:9" ht="15" customHeight="1" x14ac:dyDescent="0.2">
      <c r="C37" s="56" t="s">
        <v>70</v>
      </c>
      <c r="D37">
        <v>0</v>
      </c>
      <c r="E37" s="22"/>
      <c r="F37" s="22"/>
      <c r="G37" s="9"/>
      <c r="H37" s="22"/>
      <c r="I37" s="22"/>
    </row>
    <row r="38" spans="3:9" ht="15" customHeight="1" x14ac:dyDescent="0.2">
      <c r="D38">
        <v>1</v>
      </c>
      <c r="E38" s="22"/>
      <c r="F38" s="22"/>
      <c r="G38" s="9"/>
      <c r="H38" s="22"/>
      <c r="I38" s="22"/>
    </row>
    <row r="39" spans="3:9" ht="15" customHeight="1" x14ac:dyDescent="0.2">
      <c r="D39">
        <v>2</v>
      </c>
      <c r="E39" s="22"/>
      <c r="F39" s="22"/>
      <c r="G39" s="9"/>
      <c r="H39" s="22"/>
      <c r="I39" s="22"/>
    </row>
  </sheetData>
  <mergeCells count="1">
    <mergeCell ref="AG9:AG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5805D-96DF-4A4F-B35F-EA39135E8CF4}">
  <dimension ref="A1:R30"/>
  <sheetViews>
    <sheetView workbookViewId="0">
      <selection activeCell="L18" sqref="L18"/>
    </sheetView>
  </sheetViews>
  <sheetFormatPr baseColWidth="10" defaultColWidth="5.83203125" defaultRowHeight="15" customHeight="1" x14ac:dyDescent="0.2"/>
  <sheetData>
    <row r="1" spans="1:9" ht="15" customHeight="1" x14ac:dyDescent="0.2">
      <c r="A1" s="18" t="s">
        <v>128</v>
      </c>
      <c r="B1" s="18" t="s">
        <v>129</v>
      </c>
      <c r="C1" s="18" t="s">
        <v>130</v>
      </c>
      <c r="D1" s="18" t="s">
        <v>131</v>
      </c>
    </row>
    <row r="2" spans="1:9" ht="15" customHeight="1" x14ac:dyDescent="0.2">
      <c r="A2" s="18"/>
      <c r="B2" s="18"/>
      <c r="C2" s="18"/>
      <c r="D2" s="18"/>
    </row>
    <row r="3" spans="1:9" ht="15" customHeight="1" x14ac:dyDescent="0.25">
      <c r="D3" s="75" t="s">
        <v>153</v>
      </c>
    </row>
    <row r="5" spans="1:9" ht="15" customHeight="1" x14ac:dyDescent="0.2">
      <c r="B5" s="41">
        <v>1</v>
      </c>
      <c r="D5" t="s">
        <v>167</v>
      </c>
    </row>
    <row r="6" spans="1:9" ht="15" customHeight="1" x14ac:dyDescent="0.2">
      <c r="D6" t="s">
        <v>89</v>
      </c>
    </row>
    <row r="7" spans="1:9" ht="15" customHeight="1" x14ac:dyDescent="0.2">
      <c r="D7" t="s">
        <v>154</v>
      </c>
      <c r="E7">
        <v>0</v>
      </c>
      <c r="F7">
        <v>1</v>
      </c>
      <c r="G7">
        <v>2</v>
      </c>
      <c r="H7">
        <v>3</v>
      </c>
      <c r="I7">
        <v>4</v>
      </c>
    </row>
    <row r="8" spans="1:9" ht="15" customHeight="1" x14ac:dyDescent="0.2">
      <c r="E8" s="8" t="s">
        <v>82</v>
      </c>
      <c r="F8" s="14" t="s">
        <v>83</v>
      </c>
      <c r="G8" s="7" t="s">
        <v>84</v>
      </c>
      <c r="H8" s="7" t="s">
        <v>85</v>
      </c>
      <c r="I8" s="7" t="s">
        <v>86</v>
      </c>
    </row>
    <row r="10" spans="1:9" ht="15" customHeight="1" x14ac:dyDescent="0.2">
      <c r="G10" s="18" t="s">
        <v>128</v>
      </c>
    </row>
    <row r="12" spans="1:9" ht="15" customHeight="1" x14ac:dyDescent="0.2">
      <c r="B12" s="41">
        <v>2</v>
      </c>
      <c r="D12" t="s">
        <v>168</v>
      </c>
    </row>
    <row r="13" spans="1:9" ht="15" customHeight="1" x14ac:dyDescent="0.2">
      <c r="D13" t="s">
        <v>160</v>
      </c>
    </row>
    <row r="14" spans="1:9" ht="15" customHeight="1" x14ac:dyDescent="0.2">
      <c r="E14" s="80" t="s">
        <v>161</v>
      </c>
      <c r="F14" s="80"/>
    </row>
    <row r="15" spans="1:9" ht="15" customHeight="1" x14ac:dyDescent="0.2">
      <c r="D15" t="s">
        <v>162</v>
      </c>
      <c r="E15" s="80"/>
      <c r="F15" s="80"/>
      <c r="G15" s="80"/>
    </row>
    <row r="16" spans="1:9" ht="15" customHeight="1" x14ac:dyDescent="0.2">
      <c r="E16" t="s">
        <v>163</v>
      </c>
      <c r="G16" s="80"/>
    </row>
    <row r="17" spans="2:18" ht="15" customHeight="1" x14ac:dyDescent="0.2">
      <c r="E17" s="76">
        <v>0</v>
      </c>
      <c r="F17" s="76">
        <v>1</v>
      </c>
      <c r="G17" s="76">
        <v>2</v>
      </c>
      <c r="H17" s="76">
        <v>3</v>
      </c>
      <c r="I17" s="76">
        <v>4</v>
      </c>
    </row>
    <row r="18" spans="2:18" ht="15" customHeight="1" x14ac:dyDescent="0.2">
      <c r="E18" s="77" t="s">
        <v>155</v>
      </c>
      <c r="F18" s="78" t="s">
        <v>156</v>
      </c>
      <c r="G18" s="79" t="s">
        <v>157</v>
      </c>
      <c r="H18" s="79" t="s">
        <v>158</v>
      </c>
      <c r="I18" s="79" t="s">
        <v>159</v>
      </c>
      <c r="J18" s="17"/>
    </row>
    <row r="19" spans="2:18" ht="15" customHeight="1" x14ac:dyDescent="0.2">
      <c r="J19" s="17"/>
    </row>
    <row r="21" spans="2:18" ht="15" customHeight="1" x14ac:dyDescent="0.2">
      <c r="B21">
        <v>2.1</v>
      </c>
      <c r="D21" t="s">
        <v>164</v>
      </c>
    </row>
    <row r="22" spans="2:18" ht="15" customHeight="1" x14ac:dyDescent="0.2">
      <c r="E22" s="76">
        <v>0</v>
      </c>
      <c r="F22" s="76">
        <v>1</v>
      </c>
      <c r="G22" s="72">
        <v>2</v>
      </c>
      <c r="H22" s="72">
        <v>3</v>
      </c>
      <c r="I22" s="76">
        <v>4</v>
      </c>
    </row>
    <row r="23" spans="2:18" ht="15" customHeight="1" x14ac:dyDescent="0.2">
      <c r="E23" s="81">
        <v>0</v>
      </c>
      <c r="F23" s="82">
        <v>0</v>
      </c>
      <c r="G23" s="83">
        <v>1</v>
      </c>
      <c r="H23" s="83">
        <v>1</v>
      </c>
      <c r="I23" s="79">
        <v>0</v>
      </c>
    </row>
    <row r="25" spans="2:18" ht="15" customHeight="1" x14ac:dyDescent="0.2">
      <c r="B25" s="41">
        <v>3</v>
      </c>
      <c r="D25" t="s">
        <v>165</v>
      </c>
      <c r="G25" s="18" t="s">
        <v>128</v>
      </c>
      <c r="L25" t="s">
        <v>166</v>
      </c>
    </row>
    <row r="26" spans="2:18" ht="15" customHeight="1" x14ac:dyDescent="0.2">
      <c r="E26" t="s">
        <v>72</v>
      </c>
      <c r="N26" t="s">
        <v>72</v>
      </c>
    </row>
    <row r="27" spans="2:18" ht="15" customHeight="1" x14ac:dyDescent="0.2">
      <c r="E27">
        <v>0</v>
      </c>
      <c r="F27">
        <v>1</v>
      </c>
      <c r="G27" s="72">
        <v>2</v>
      </c>
      <c r="H27" s="72">
        <v>3</v>
      </c>
      <c r="I27">
        <v>4</v>
      </c>
      <c r="N27">
        <v>0</v>
      </c>
      <c r="O27">
        <v>1</v>
      </c>
      <c r="P27" s="72">
        <v>2</v>
      </c>
      <c r="Q27" s="72">
        <v>3</v>
      </c>
      <c r="R27">
        <v>4</v>
      </c>
    </row>
    <row r="28" spans="2:18" ht="15" customHeight="1" x14ac:dyDescent="0.2">
      <c r="C28" s="56" t="s">
        <v>70</v>
      </c>
      <c r="D28">
        <v>0</v>
      </c>
      <c r="E28" s="22"/>
      <c r="F28" s="22"/>
      <c r="G28" s="57"/>
      <c r="H28" s="57"/>
      <c r="I28" s="22"/>
      <c r="L28" s="56" t="s">
        <v>70</v>
      </c>
      <c r="M28">
        <v>0</v>
      </c>
      <c r="N28" s="22"/>
      <c r="O28" s="22"/>
      <c r="P28" s="57"/>
      <c r="Q28" s="57"/>
      <c r="R28" s="22"/>
    </row>
    <row r="29" spans="2:18" ht="15" customHeight="1" x14ac:dyDescent="0.2">
      <c r="D29">
        <v>1</v>
      </c>
      <c r="E29" s="22"/>
      <c r="F29" s="22"/>
      <c r="G29" s="57"/>
      <c r="H29" s="57"/>
      <c r="I29" s="22"/>
      <c r="K29" s="18" t="s">
        <v>130</v>
      </c>
      <c r="M29">
        <v>1</v>
      </c>
      <c r="N29" s="22"/>
      <c r="O29" s="22"/>
      <c r="P29" s="57"/>
      <c r="Q29" s="57"/>
      <c r="R29" s="22"/>
    </row>
    <row r="30" spans="2:18" ht="15" customHeight="1" x14ac:dyDescent="0.2">
      <c r="D30">
        <v>2</v>
      </c>
      <c r="E30" s="22"/>
      <c r="F30" s="22"/>
      <c r="G30" s="57"/>
      <c r="H30" s="57"/>
      <c r="I30" s="22"/>
      <c r="M30">
        <v>2</v>
      </c>
      <c r="N30" s="22"/>
      <c r="O30" s="22"/>
      <c r="P30" s="57"/>
      <c r="Q30" s="57"/>
      <c r="R30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1E1BC-4DD9-3B41-B533-69B900AD3CA5}">
  <sheetPr codeName="Sheet3"/>
  <dimension ref="A24:I33"/>
  <sheetViews>
    <sheetView workbookViewId="0">
      <selection activeCell="A34" sqref="A34"/>
    </sheetView>
  </sheetViews>
  <sheetFormatPr baseColWidth="10" defaultRowHeight="16" x14ac:dyDescent="0.2"/>
  <sheetData>
    <row r="24" spans="1:9" x14ac:dyDescent="0.2">
      <c r="A24" s="49" t="s">
        <v>100</v>
      </c>
      <c r="B24">
        <v>4</v>
      </c>
      <c r="C24">
        <v>16</v>
      </c>
      <c r="D24">
        <f t="shared" ref="D24:I24" si="0">C24*4</f>
        <v>64</v>
      </c>
      <c r="E24">
        <f t="shared" si="0"/>
        <v>256</v>
      </c>
      <c r="F24">
        <f t="shared" si="0"/>
        <v>1024</v>
      </c>
      <c r="G24">
        <f t="shared" si="0"/>
        <v>4096</v>
      </c>
      <c r="H24">
        <f t="shared" si="0"/>
        <v>16384</v>
      </c>
      <c r="I24">
        <f t="shared" si="0"/>
        <v>65536</v>
      </c>
    </row>
    <row r="25" spans="1:9" x14ac:dyDescent="0.2">
      <c r="A25" s="49" t="s">
        <v>101</v>
      </c>
      <c r="C25" s="25">
        <f>C24/B24</f>
        <v>4</v>
      </c>
      <c r="D25" s="25">
        <f t="shared" ref="D25:I25" si="1">D24/C24</f>
        <v>4</v>
      </c>
      <c r="E25" s="25">
        <f t="shared" si="1"/>
        <v>4</v>
      </c>
      <c r="F25" s="25">
        <f t="shared" si="1"/>
        <v>4</v>
      </c>
      <c r="G25" s="25">
        <f t="shared" si="1"/>
        <v>4</v>
      </c>
      <c r="H25" s="25">
        <f t="shared" si="1"/>
        <v>4</v>
      </c>
      <c r="I25" s="25">
        <f t="shared" si="1"/>
        <v>4</v>
      </c>
    </row>
    <row r="26" spans="1:9" x14ac:dyDescent="0.2">
      <c r="A26" s="49" t="s">
        <v>102</v>
      </c>
    </row>
    <row r="27" spans="1:9" x14ac:dyDescent="0.2">
      <c r="B27">
        <v>83.4345</v>
      </c>
      <c r="C27">
        <v>67.7029</v>
      </c>
      <c r="D27">
        <v>73.891900000000007</v>
      </c>
      <c r="E27">
        <v>81.608500000000006</v>
      </c>
      <c r="F27">
        <v>84.999399999999994</v>
      </c>
      <c r="G27">
        <v>106.34399999999999</v>
      </c>
      <c r="H27">
        <v>450.68900000000002</v>
      </c>
      <c r="I27">
        <v>1878.5265999999999</v>
      </c>
    </row>
    <row r="28" spans="1:9" x14ac:dyDescent="0.2">
      <c r="A28" t="s">
        <v>101</v>
      </c>
      <c r="C28" s="25">
        <f t="shared" ref="C28:I28" si="2">C27/B27</f>
        <v>0.8114497000641222</v>
      </c>
      <c r="D28" s="25">
        <f t="shared" si="2"/>
        <v>1.0914141048610917</v>
      </c>
      <c r="E28" s="25">
        <f t="shared" si="2"/>
        <v>1.1044309322131383</v>
      </c>
      <c r="F28" s="25">
        <f t="shared" si="2"/>
        <v>1.0415508188485267</v>
      </c>
      <c r="G28" s="25">
        <f t="shared" si="2"/>
        <v>1.2511147137509206</v>
      </c>
      <c r="H28" s="25">
        <f t="shared" si="2"/>
        <v>4.2380294139772818</v>
      </c>
      <c r="I28" s="25">
        <f t="shared" si="2"/>
        <v>4.168121698111114</v>
      </c>
    </row>
    <row r="29" spans="1:9" x14ac:dyDescent="0.2">
      <c r="A29" s="49" t="s">
        <v>103</v>
      </c>
    </row>
    <row r="30" spans="1:9" x14ac:dyDescent="0.2">
      <c r="B30">
        <v>17.556000000000001</v>
      </c>
      <c r="C30">
        <v>38.420900000000003</v>
      </c>
      <c r="D30">
        <v>68.748199999999997</v>
      </c>
      <c r="E30">
        <v>136.78530000000001</v>
      </c>
      <c r="F30">
        <v>476.30790000000002</v>
      </c>
      <c r="G30">
        <v>1866.9151999999999</v>
      </c>
      <c r="H30">
        <v>7450.1629000000003</v>
      </c>
      <c r="I30">
        <v>30594.763800000001</v>
      </c>
    </row>
    <row r="31" spans="1:9" x14ac:dyDescent="0.2">
      <c r="A31" t="s">
        <v>101</v>
      </c>
      <c r="C31" s="25">
        <f t="shared" ref="C31:I31" si="3">C30/B30</f>
        <v>2.1884768740031899</v>
      </c>
      <c r="D31" s="25">
        <f t="shared" si="3"/>
        <v>1.7893438206809313</v>
      </c>
      <c r="E31" s="25">
        <f t="shared" si="3"/>
        <v>1.989656456459951</v>
      </c>
      <c r="F31" s="25">
        <f t="shared" si="3"/>
        <v>3.4821570738960985</v>
      </c>
      <c r="G31" s="25">
        <f t="shared" si="3"/>
        <v>3.9195553968346943</v>
      </c>
      <c r="H31" s="25">
        <f t="shared" si="3"/>
        <v>3.9906273728983517</v>
      </c>
      <c r="I31" s="25">
        <f t="shared" si="3"/>
        <v>4.1065899109400679</v>
      </c>
    </row>
    <row r="33" spans="1:9" x14ac:dyDescent="0.2">
      <c r="A33" t="s">
        <v>126</v>
      </c>
      <c r="B33" s="48">
        <f>B30/B27</f>
        <v>0.21041655430307607</v>
      </c>
      <c r="C33" s="48">
        <f t="shared" ref="C33:I33" si="4">C30/C27</f>
        <v>0.5674926775662491</v>
      </c>
      <c r="D33" s="48">
        <f t="shared" si="4"/>
        <v>0.93038885182273012</v>
      </c>
      <c r="E33" s="48">
        <f t="shared" si="4"/>
        <v>1.6761158457758689</v>
      </c>
      <c r="F33" s="48">
        <f t="shared" si="4"/>
        <v>5.6036619082017056</v>
      </c>
      <c r="G33" s="48">
        <f t="shared" si="4"/>
        <v>17.555435191454148</v>
      </c>
      <c r="H33" s="48">
        <f t="shared" si="4"/>
        <v>16.530607358954846</v>
      </c>
      <c r="I33" s="48">
        <f t="shared" si="4"/>
        <v>16.286574701683758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A1315-38D2-9740-9F6B-BCD81A450CDD}">
  <dimension ref="A1:W47"/>
  <sheetViews>
    <sheetView topLeftCell="F2" workbookViewId="0">
      <selection activeCell="Y30" sqref="Y30"/>
    </sheetView>
  </sheetViews>
  <sheetFormatPr baseColWidth="10" defaultRowHeight="16" x14ac:dyDescent="0.2"/>
  <sheetData>
    <row r="1" spans="1:23" x14ac:dyDescent="0.2">
      <c r="A1" s="45" t="s">
        <v>176</v>
      </c>
      <c r="B1">
        <v>1.1000000000000001</v>
      </c>
      <c r="D1" s="45" t="s">
        <v>177</v>
      </c>
      <c r="E1" s="98">
        <v>0.06</v>
      </c>
    </row>
    <row r="2" spans="1:23" x14ac:dyDescent="0.2">
      <c r="A2" s="45" t="s">
        <v>178</v>
      </c>
      <c r="B2">
        <f>1/3</f>
        <v>0.33333333333333331</v>
      </c>
      <c r="D2" s="45" t="s">
        <v>179</v>
      </c>
      <c r="E2">
        <f>EXP(-E1*B2)</f>
        <v>0.98019867330675525</v>
      </c>
    </row>
    <row r="3" spans="1:23" ht="21" x14ac:dyDescent="0.2">
      <c r="A3" s="88" t="s">
        <v>68</v>
      </c>
      <c r="B3" t="s">
        <v>172</v>
      </c>
      <c r="H3" s="88" t="s">
        <v>175</v>
      </c>
      <c r="I3" t="s">
        <v>172</v>
      </c>
    </row>
    <row r="4" spans="1:23" x14ac:dyDescent="0.2">
      <c r="B4" t="s">
        <v>173</v>
      </c>
      <c r="C4">
        <v>0</v>
      </c>
      <c r="D4">
        <v>1</v>
      </c>
      <c r="E4">
        <v>2</v>
      </c>
      <c r="F4">
        <v>3</v>
      </c>
      <c r="I4" t="s">
        <v>173</v>
      </c>
      <c r="J4">
        <v>0</v>
      </c>
      <c r="K4">
        <v>1</v>
      </c>
      <c r="L4">
        <v>2</v>
      </c>
      <c r="M4">
        <v>3</v>
      </c>
      <c r="P4" t="s">
        <v>173</v>
      </c>
      <c r="Q4">
        <v>0</v>
      </c>
      <c r="R4">
        <v>1</v>
      </c>
      <c r="S4">
        <v>2</v>
      </c>
      <c r="T4">
        <v>3</v>
      </c>
      <c r="V4" t="s">
        <v>188</v>
      </c>
      <c r="W4" t="s">
        <v>187</v>
      </c>
    </row>
    <row r="5" spans="1:23" x14ac:dyDescent="0.2">
      <c r="A5" t="s">
        <v>174</v>
      </c>
      <c r="B5">
        <v>0</v>
      </c>
      <c r="C5" s="89">
        <v>1</v>
      </c>
      <c r="D5" s="90">
        <v>1.0900000000000001</v>
      </c>
      <c r="E5" s="90">
        <v>1.08</v>
      </c>
      <c r="F5" s="91">
        <v>1.34</v>
      </c>
      <c r="H5" t="s">
        <v>174</v>
      </c>
      <c r="I5">
        <v>0</v>
      </c>
      <c r="J5" s="93">
        <v>1</v>
      </c>
      <c r="K5" s="93">
        <v>1.0900000000000001</v>
      </c>
      <c r="L5" s="93">
        <v>1.08</v>
      </c>
      <c r="M5" s="93">
        <f>MAX(0, $B$1-F5)</f>
        <v>0</v>
      </c>
      <c r="P5">
        <v>0</v>
      </c>
      <c r="Q5" s="99">
        <v>1</v>
      </c>
      <c r="R5" s="99">
        <f>MAX(0, $B$1-D5)</f>
        <v>1.0000000000000009E-2</v>
      </c>
      <c r="S5" s="99">
        <f>MAX(0, $B$1-E5)</f>
        <v>2.0000000000000018E-2</v>
      </c>
      <c r="T5" s="99">
        <f>MAX(0, $B$1-F5)</f>
        <v>0</v>
      </c>
      <c r="V5">
        <v>0</v>
      </c>
      <c r="W5" s="103">
        <v>0</v>
      </c>
    </row>
    <row r="6" spans="1:23" x14ac:dyDescent="0.2">
      <c r="B6">
        <v>1</v>
      </c>
      <c r="C6" s="92">
        <v>1</v>
      </c>
      <c r="D6" s="93">
        <v>1.1599999999999999</v>
      </c>
      <c r="E6" s="93">
        <v>1.26</v>
      </c>
      <c r="F6" s="94">
        <v>1.54</v>
      </c>
      <c r="I6">
        <v>1</v>
      </c>
      <c r="J6" s="93">
        <v>1</v>
      </c>
      <c r="K6" s="93">
        <v>1.1599999999999999</v>
      </c>
      <c r="L6" s="93">
        <v>1.26</v>
      </c>
      <c r="M6" s="93">
        <f>MAX(0, $B$1-F6)</f>
        <v>0</v>
      </c>
      <c r="P6">
        <v>1</v>
      </c>
      <c r="Q6" s="99">
        <v>1</v>
      </c>
      <c r="R6" s="99">
        <f>MAX(0, $B$1-D6)</f>
        <v>0</v>
      </c>
      <c r="S6" s="99">
        <f>MAX(0, $B$1-E6)</f>
        <v>0</v>
      </c>
      <c r="T6" s="99">
        <f>MAX(0, $B$1-F6)</f>
        <v>0</v>
      </c>
      <c r="V6">
        <v>0</v>
      </c>
      <c r="W6" s="103">
        <v>0</v>
      </c>
    </row>
    <row r="7" spans="1:23" x14ac:dyDescent="0.2">
      <c r="B7">
        <v>2</v>
      </c>
      <c r="C7" s="92">
        <v>1</v>
      </c>
      <c r="D7" s="93">
        <v>1.22</v>
      </c>
      <c r="E7" s="93">
        <v>1.07</v>
      </c>
      <c r="F7" s="94">
        <v>1.03</v>
      </c>
      <c r="I7">
        <v>2</v>
      </c>
      <c r="J7" s="93">
        <v>1</v>
      </c>
      <c r="K7" s="93">
        <v>1.22</v>
      </c>
      <c r="L7" s="93">
        <v>1.07</v>
      </c>
      <c r="M7" s="93">
        <f t="shared" ref="M7:M12" si="0">MAX(0, $B$1-F7)</f>
        <v>7.0000000000000062E-2</v>
      </c>
      <c r="P7">
        <v>2</v>
      </c>
      <c r="Q7" s="99">
        <v>1</v>
      </c>
      <c r="R7" s="99">
        <f>MAX(0, $B$1-D7)</f>
        <v>0</v>
      </c>
      <c r="S7" s="99">
        <f>MAX(0, $B$1-E7)</f>
        <v>3.0000000000000027E-2</v>
      </c>
      <c r="T7" s="99">
        <f>MAX(0, $B$1-F7)</f>
        <v>7.0000000000000062E-2</v>
      </c>
      <c r="V7" s="48">
        <f>T7</f>
        <v>7.0000000000000062E-2</v>
      </c>
      <c r="W7" s="103">
        <v>3</v>
      </c>
    </row>
    <row r="8" spans="1:23" x14ac:dyDescent="0.2">
      <c r="B8">
        <v>3</v>
      </c>
      <c r="C8" s="92">
        <v>1</v>
      </c>
      <c r="D8" s="93">
        <v>0.93</v>
      </c>
      <c r="E8" s="93">
        <v>0.97</v>
      </c>
      <c r="F8" s="94">
        <v>0.92</v>
      </c>
      <c r="I8">
        <v>3</v>
      </c>
      <c r="J8" s="93">
        <v>1</v>
      </c>
      <c r="K8" s="93">
        <v>0.93</v>
      </c>
      <c r="L8" s="93">
        <v>0.97</v>
      </c>
      <c r="M8" s="93">
        <f t="shared" si="0"/>
        <v>0.18000000000000005</v>
      </c>
      <c r="P8">
        <v>3</v>
      </c>
      <c r="Q8" s="99">
        <v>1</v>
      </c>
      <c r="R8" s="99">
        <f>MAX(0, $B$1-D8)</f>
        <v>0.17000000000000004</v>
      </c>
      <c r="S8" s="99">
        <f>MAX(0, $B$1-E8)</f>
        <v>0.13000000000000012</v>
      </c>
      <c r="T8" s="99">
        <f>MAX(0, $B$1-F8)</f>
        <v>0.18000000000000005</v>
      </c>
      <c r="V8" s="48">
        <f>T8</f>
        <v>0.18000000000000005</v>
      </c>
      <c r="W8" s="103">
        <v>3</v>
      </c>
    </row>
    <row r="9" spans="1:23" x14ac:dyDescent="0.2">
      <c r="B9">
        <v>4</v>
      </c>
      <c r="C9" s="92">
        <v>1</v>
      </c>
      <c r="D9" s="93">
        <v>1.1100000000000001</v>
      </c>
      <c r="E9" s="93">
        <v>1.56</v>
      </c>
      <c r="F9" s="94">
        <v>1.52</v>
      </c>
      <c r="I9">
        <v>4</v>
      </c>
      <c r="J9" s="93">
        <v>1</v>
      </c>
      <c r="K9" s="93">
        <v>1.1100000000000001</v>
      </c>
      <c r="L9" s="93">
        <v>1.56</v>
      </c>
      <c r="M9" s="93">
        <f t="shared" si="0"/>
        <v>0</v>
      </c>
      <c r="P9">
        <v>4</v>
      </c>
      <c r="Q9" s="99">
        <v>1</v>
      </c>
      <c r="R9" s="99">
        <f>MAX(0, $B$1-D9)</f>
        <v>0</v>
      </c>
      <c r="S9" s="99">
        <f>MAX(0, $B$1-E9)</f>
        <v>0</v>
      </c>
      <c r="T9" s="99">
        <f>MAX(0, $B$1-F9)</f>
        <v>0</v>
      </c>
      <c r="V9">
        <v>0</v>
      </c>
      <c r="W9" s="103">
        <v>0</v>
      </c>
    </row>
    <row r="10" spans="1:23" x14ac:dyDescent="0.2">
      <c r="B10">
        <v>5</v>
      </c>
      <c r="C10" s="92">
        <v>1</v>
      </c>
      <c r="D10" s="93">
        <v>0.76</v>
      </c>
      <c r="E10" s="93">
        <v>0.77</v>
      </c>
      <c r="F10" s="94">
        <v>0.9</v>
      </c>
      <c r="I10">
        <v>5</v>
      </c>
      <c r="J10" s="93">
        <v>1</v>
      </c>
      <c r="K10" s="93">
        <v>0.76</v>
      </c>
      <c r="L10" s="93">
        <v>0.77</v>
      </c>
      <c r="M10" s="93">
        <f t="shared" si="0"/>
        <v>0.20000000000000007</v>
      </c>
      <c r="P10">
        <v>5</v>
      </c>
      <c r="Q10" s="99">
        <v>1</v>
      </c>
      <c r="R10" s="99">
        <f>MAX(0, $B$1-D10)</f>
        <v>0.34000000000000008</v>
      </c>
      <c r="S10" s="99">
        <f>MAX(0, $B$1-E10)</f>
        <v>0.33000000000000007</v>
      </c>
      <c r="T10" s="99">
        <f>MAX(0, $B$1-F10)</f>
        <v>0.20000000000000007</v>
      </c>
      <c r="V10" s="48">
        <f>T10</f>
        <v>0.20000000000000007</v>
      </c>
      <c r="W10" s="103">
        <v>3</v>
      </c>
    </row>
    <row r="11" spans="1:23" x14ac:dyDescent="0.2">
      <c r="B11">
        <v>6</v>
      </c>
      <c r="C11" s="92">
        <v>1</v>
      </c>
      <c r="D11" s="93">
        <v>0.92</v>
      </c>
      <c r="E11" s="93">
        <v>0.84</v>
      </c>
      <c r="F11" s="94">
        <v>1.01</v>
      </c>
      <c r="I11">
        <v>6</v>
      </c>
      <c r="J11" s="93">
        <v>1</v>
      </c>
      <c r="K11" s="93">
        <v>0.92</v>
      </c>
      <c r="L11" s="93">
        <v>0.84</v>
      </c>
      <c r="M11" s="93">
        <f t="shared" si="0"/>
        <v>9.000000000000008E-2</v>
      </c>
      <c r="P11">
        <v>6</v>
      </c>
      <c r="Q11" s="99">
        <v>1</v>
      </c>
      <c r="R11" s="99">
        <f>MAX(0, $B$1-D11)</f>
        <v>0.18000000000000005</v>
      </c>
      <c r="S11" s="99">
        <f>MAX(0, $B$1-E11)</f>
        <v>0.26000000000000012</v>
      </c>
      <c r="T11" s="99">
        <f>MAX(0, $B$1-F11)</f>
        <v>9.000000000000008E-2</v>
      </c>
      <c r="V11" s="48">
        <f>T11</f>
        <v>9.000000000000008E-2</v>
      </c>
      <c r="W11" s="103">
        <v>3</v>
      </c>
    </row>
    <row r="12" spans="1:23" x14ac:dyDescent="0.2">
      <c r="B12">
        <v>7</v>
      </c>
      <c r="C12" s="95">
        <v>1</v>
      </c>
      <c r="D12" s="96">
        <v>0.88</v>
      </c>
      <c r="E12" s="96">
        <v>1.22</v>
      </c>
      <c r="F12" s="97">
        <v>1.34</v>
      </c>
      <c r="I12">
        <v>7</v>
      </c>
      <c r="J12" s="93">
        <v>1</v>
      </c>
      <c r="K12" s="93">
        <v>0.88</v>
      </c>
      <c r="L12" s="93">
        <v>1.22</v>
      </c>
      <c r="M12" s="93">
        <f t="shared" si="0"/>
        <v>0</v>
      </c>
      <c r="P12">
        <v>7</v>
      </c>
      <c r="Q12" s="99">
        <v>1</v>
      </c>
      <c r="R12" s="99">
        <f>MAX(0, $B$1-D12)</f>
        <v>0.22000000000000008</v>
      </c>
      <c r="S12" s="99">
        <f>MAX(0, $B$1-E12)</f>
        <v>0</v>
      </c>
      <c r="T12" s="99">
        <f>MAX(0, $B$1-F12)</f>
        <v>0</v>
      </c>
      <c r="V12" s="104">
        <v>0</v>
      </c>
      <c r="W12" s="103">
        <v>0</v>
      </c>
    </row>
    <row r="13" spans="1:23" x14ac:dyDescent="0.2">
      <c r="C13" s="48"/>
      <c r="D13" s="48"/>
      <c r="E13" s="48"/>
      <c r="F13" s="48"/>
    </row>
    <row r="15" spans="1:23" x14ac:dyDescent="0.2">
      <c r="I15" t="s">
        <v>173</v>
      </c>
      <c r="J15" s="100">
        <v>2</v>
      </c>
      <c r="K15" t="s">
        <v>152</v>
      </c>
      <c r="L15" t="s">
        <v>181</v>
      </c>
      <c r="N15" t="s">
        <v>180</v>
      </c>
      <c r="P15" t="s">
        <v>173</v>
      </c>
      <c r="Q15">
        <v>0</v>
      </c>
      <c r="R15">
        <v>1</v>
      </c>
      <c r="S15">
        <v>2</v>
      </c>
      <c r="T15">
        <v>3</v>
      </c>
      <c r="V15" t="s">
        <v>188</v>
      </c>
      <c r="W15" t="s">
        <v>187</v>
      </c>
    </row>
    <row r="16" spans="1:23" x14ac:dyDescent="0.2">
      <c r="I16">
        <v>0</v>
      </c>
      <c r="J16" s="93"/>
      <c r="K16" s="99">
        <v>2.0000000000000018E-2</v>
      </c>
      <c r="L16" s="102">
        <f>K$25+L$25*E5+M$25*E5^2</f>
        <v>3.6956800000000456E-2</v>
      </c>
      <c r="M16" t="b">
        <f>IF(K16&gt;L16, TRUE, FALSE)</f>
        <v>0</v>
      </c>
      <c r="N16" s="99">
        <f>T5*$E$2</f>
        <v>0</v>
      </c>
      <c r="O16" s="99"/>
      <c r="P16">
        <v>0</v>
      </c>
      <c r="Q16" s="99">
        <v>1</v>
      </c>
      <c r="R16" s="99">
        <v>1.0000000000000009E-2</v>
      </c>
      <c r="S16" s="99">
        <f>IF(M16, K16, 0)</f>
        <v>0</v>
      </c>
      <c r="T16" s="99">
        <v>0</v>
      </c>
      <c r="V16">
        <v>0</v>
      </c>
      <c r="W16" s="103">
        <v>0</v>
      </c>
    </row>
    <row r="17" spans="9:23" x14ac:dyDescent="0.2">
      <c r="I17">
        <v>1</v>
      </c>
      <c r="J17" s="93"/>
      <c r="K17" s="99">
        <v>0</v>
      </c>
      <c r="L17" s="102">
        <f>K$25+L$25*E6+M$25*E6^2</f>
        <v>-0.18973880000000021</v>
      </c>
      <c r="M17" t="b">
        <f t="shared" ref="M17:M23" si="1">IF(K17&gt;L17, TRUE, FALSE)</f>
        <v>1</v>
      </c>
      <c r="N17" s="99">
        <v>0</v>
      </c>
      <c r="O17" s="99"/>
      <c r="P17">
        <v>1</v>
      </c>
      <c r="Q17" s="99">
        <v>1</v>
      </c>
      <c r="R17" s="99">
        <v>0</v>
      </c>
      <c r="S17" s="99">
        <f t="shared" ref="S17:S23" si="2">IF(M17, K17, 0)</f>
        <v>0</v>
      </c>
      <c r="T17" s="99">
        <v>0</v>
      </c>
      <c r="V17">
        <v>0</v>
      </c>
      <c r="W17" s="103">
        <v>0</v>
      </c>
    </row>
    <row r="18" spans="9:23" x14ac:dyDescent="0.2">
      <c r="I18">
        <v>2</v>
      </c>
      <c r="J18" s="93"/>
      <c r="K18" s="99">
        <v>3.0000000000000027E-2</v>
      </c>
      <c r="L18" s="102">
        <f>K$25+L$25*E7+M$25*E7^2</f>
        <v>4.6106299999999933E-2</v>
      </c>
      <c r="M18" t="b">
        <f t="shared" si="1"/>
        <v>0</v>
      </c>
      <c r="N18" s="99">
        <f>T7*$E$2</f>
        <v>6.8613907131472932E-2</v>
      </c>
      <c r="O18" s="99"/>
      <c r="P18">
        <v>2</v>
      </c>
      <c r="Q18" s="99">
        <v>1</v>
      </c>
      <c r="R18" s="99">
        <v>0</v>
      </c>
      <c r="S18" s="99">
        <f t="shared" si="2"/>
        <v>0</v>
      </c>
      <c r="T18" s="99">
        <v>7.0000000000000062E-2</v>
      </c>
      <c r="V18" s="48">
        <f>T18</f>
        <v>7.0000000000000062E-2</v>
      </c>
      <c r="W18" s="103">
        <v>3</v>
      </c>
    </row>
    <row r="19" spans="9:23" x14ac:dyDescent="0.2">
      <c r="I19">
        <v>3</v>
      </c>
      <c r="J19" s="93"/>
      <c r="K19" s="99">
        <v>0.13000000000000012</v>
      </c>
      <c r="L19" s="102">
        <f>K$25+L$25*E8+M$25*E8^2</f>
        <v>0.11765829999999999</v>
      </c>
      <c r="M19" t="b">
        <f t="shared" si="1"/>
        <v>1</v>
      </c>
      <c r="N19" s="99">
        <f>T8*$E$2</f>
        <v>0.17643576119521601</v>
      </c>
      <c r="O19" s="99"/>
      <c r="P19">
        <v>3</v>
      </c>
      <c r="Q19" s="99">
        <v>1</v>
      </c>
      <c r="R19" s="99">
        <v>0.17000000000000004</v>
      </c>
      <c r="S19" s="99">
        <f t="shared" si="2"/>
        <v>0.13000000000000012</v>
      </c>
      <c r="T19" s="99">
        <v>0.18000000000000005</v>
      </c>
      <c r="V19" s="48">
        <f>S19</f>
        <v>0.13000000000000012</v>
      </c>
      <c r="W19" s="103">
        <v>2</v>
      </c>
    </row>
    <row r="20" spans="9:23" x14ac:dyDescent="0.2">
      <c r="I20">
        <v>4</v>
      </c>
      <c r="J20" s="93"/>
      <c r="K20" s="99">
        <v>0</v>
      </c>
      <c r="L20" s="102">
        <f>K$25+L$25*E9+M$25*E9^2</f>
        <v>-0.82863680000000084</v>
      </c>
      <c r="M20" t="b">
        <f t="shared" si="1"/>
        <v>1</v>
      </c>
      <c r="N20" s="99">
        <v>0</v>
      </c>
      <c r="O20" s="99"/>
      <c r="P20">
        <v>4</v>
      </c>
      <c r="Q20" s="99">
        <v>1</v>
      </c>
      <c r="R20" s="99">
        <v>0</v>
      </c>
      <c r="S20" s="99">
        <f t="shared" si="2"/>
        <v>0</v>
      </c>
      <c r="T20" s="99">
        <v>0</v>
      </c>
      <c r="V20">
        <v>0</v>
      </c>
      <c r="W20" s="103">
        <v>0</v>
      </c>
    </row>
    <row r="21" spans="9:23" x14ac:dyDescent="0.2">
      <c r="I21">
        <v>5</v>
      </c>
      <c r="J21" s="93"/>
      <c r="K21" s="99">
        <v>0.33000000000000007</v>
      </c>
      <c r="L21" s="102">
        <f>K$25+L$25*E10+M$25*E10^2</f>
        <v>0.15198230000000001</v>
      </c>
      <c r="M21" t="b">
        <f t="shared" si="1"/>
        <v>1</v>
      </c>
      <c r="N21" s="99">
        <v>0.20000000000000007</v>
      </c>
      <c r="O21" s="99"/>
      <c r="P21">
        <v>5</v>
      </c>
      <c r="Q21" s="99">
        <v>1</v>
      </c>
      <c r="R21" s="99">
        <v>0.34000000000000008</v>
      </c>
      <c r="S21" s="99">
        <f t="shared" si="2"/>
        <v>0.33000000000000007</v>
      </c>
      <c r="T21" s="99">
        <v>0.20000000000000007</v>
      </c>
      <c r="V21" s="48">
        <f>S21</f>
        <v>0.33000000000000007</v>
      </c>
      <c r="W21" s="103">
        <v>2</v>
      </c>
    </row>
    <row r="22" spans="9:23" x14ac:dyDescent="0.2">
      <c r="I22">
        <v>6</v>
      </c>
      <c r="J22" s="93"/>
      <c r="K22" s="99">
        <v>0.26000000000000012</v>
      </c>
      <c r="L22" s="102">
        <f>K$25+L$25*E11+M$25*E11^2</f>
        <v>0.15646720000000025</v>
      </c>
      <c r="M22" t="b">
        <f t="shared" si="1"/>
        <v>1</v>
      </c>
      <c r="N22" s="99">
        <v>9.000000000000008E-2</v>
      </c>
      <c r="O22" s="99"/>
      <c r="P22">
        <v>6</v>
      </c>
      <c r="Q22" s="99">
        <v>1</v>
      </c>
      <c r="R22" s="99">
        <v>0.18000000000000005</v>
      </c>
      <c r="S22" s="99">
        <f t="shared" si="2"/>
        <v>0.26000000000000012</v>
      </c>
      <c r="T22" s="99">
        <v>9.000000000000008E-2</v>
      </c>
      <c r="V22" s="48">
        <f>S22</f>
        <v>0.26000000000000012</v>
      </c>
      <c r="W22" s="103">
        <v>2</v>
      </c>
    </row>
    <row r="23" spans="9:23" x14ac:dyDescent="0.2">
      <c r="I23">
        <v>7</v>
      </c>
      <c r="J23" s="93"/>
      <c r="K23" s="99">
        <v>0</v>
      </c>
      <c r="L23" s="102">
        <f>K$25+L$25*E12+M$25*E12^2</f>
        <v>-0.12920920000000002</v>
      </c>
      <c r="M23" t="b">
        <f t="shared" si="1"/>
        <v>1</v>
      </c>
      <c r="N23" s="99">
        <v>0</v>
      </c>
      <c r="O23" s="99"/>
      <c r="P23">
        <v>7</v>
      </c>
      <c r="Q23" s="99">
        <v>1</v>
      </c>
      <c r="R23" s="99">
        <v>0.22000000000000008</v>
      </c>
      <c r="S23" s="99">
        <f t="shared" si="2"/>
        <v>0</v>
      </c>
      <c r="T23" s="99">
        <v>0</v>
      </c>
      <c r="V23" s="48">
        <v>0</v>
      </c>
      <c r="W23" s="103">
        <v>0</v>
      </c>
    </row>
    <row r="24" spans="9:23" x14ac:dyDescent="0.2">
      <c r="J24" s="45" t="s">
        <v>182</v>
      </c>
      <c r="K24" t="s">
        <v>183</v>
      </c>
      <c r="L24" t="s">
        <v>184</v>
      </c>
      <c r="M24" t="s">
        <v>185</v>
      </c>
    </row>
    <row r="25" spans="9:23" x14ac:dyDescent="0.2">
      <c r="K25" s="101">
        <v>-1.07</v>
      </c>
      <c r="L25" s="101">
        <v>2.9830000000000001</v>
      </c>
      <c r="M25" s="101">
        <v>-1.8129999999999999</v>
      </c>
    </row>
    <row r="28" spans="9:23" x14ac:dyDescent="0.2">
      <c r="I28" t="s">
        <v>173</v>
      </c>
      <c r="J28" s="100">
        <v>1</v>
      </c>
      <c r="K28" t="s">
        <v>152</v>
      </c>
      <c r="L28" t="s">
        <v>181</v>
      </c>
      <c r="N28" t="s">
        <v>180</v>
      </c>
      <c r="P28" t="s">
        <v>173</v>
      </c>
      <c r="Q28">
        <v>0</v>
      </c>
      <c r="R28">
        <v>1</v>
      </c>
      <c r="S28">
        <v>2</v>
      </c>
      <c r="T28">
        <v>3</v>
      </c>
      <c r="V28" t="s">
        <v>188</v>
      </c>
      <c r="W28" t="s">
        <v>187</v>
      </c>
    </row>
    <row r="29" spans="9:23" x14ac:dyDescent="0.2">
      <c r="I29">
        <v>0</v>
      </c>
      <c r="J29" s="93"/>
      <c r="K29" s="99">
        <v>1.0000000000000009E-2</v>
      </c>
      <c r="L29" s="102">
        <f>K$38+L$38*D5+M$38*D5^2</f>
        <v>1.3913599999999748E-2</v>
      </c>
      <c r="M29" t="b">
        <f t="shared" ref="M29:M36" si="3">IF(K29&gt;L29, TRUE, FALSE)</f>
        <v>0</v>
      </c>
      <c r="N29" s="99">
        <f>S16*$E$2</f>
        <v>0</v>
      </c>
      <c r="P29">
        <v>0</v>
      </c>
      <c r="Q29" s="99">
        <v>1</v>
      </c>
      <c r="R29" s="99">
        <f>IF(M29, K29, 0)</f>
        <v>0</v>
      </c>
      <c r="S29" s="99">
        <v>0</v>
      </c>
      <c r="T29" s="99">
        <v>0</v>
      </c>
      <c r="V29">
        <v>0</v>
      </c>
      <c r="W29" s="103">
        <v>0</v>
      </c>
    </row>
    <row r="30" spans="9:23" x14ac:dyDescent="0.2">
      <c r="I30">
        <v>1</v>
      </c>
      <c r="J30" s="93"/>
      <c r="K30" s="99">
        <v>0</v>
      </c>
      <c r="L30" s="102">
        <f t="shared" ref="L30:L36" si="4">K$38+L$38*D6+M$38*D6^2</f>
        <v>-5.9663999999999273E-3</v>
      </c>
      <c r="M30" t="b">
        <f t="shared" si="3"/>
        <v>1</v>
      </c>
      <c r="N30" s="99">
        <f t="shared" ref="N30:N36" si="5">S17*$E$2</f>
        <v>0</v>
      </c>
      <c r="P30">
        <v>1</v>
      </c>
      <c r="Q30" s="99">
        <v>1</v>
      </c>
      <c r="R30" s="99">
        <f t="shared" ref="R30:R36" si="6">IF(M30, K30, 0)</f>
        <v>0</v>
      </c>
      <c r="S30" s="99">
        <v>0</v>
      </c>
      <c r="T30" s="99">
        <v>0</v>
      </c>
      <c r="V30">
        <v>0</v>
      </c>
      <c r="W30" s="103">
        <v>0</v>
      </c>
    </row>
    <row r="31" spans="9:23" x14ac:dyDescent="0.2">
      <c r="I31">
        <v>2</v>
      </c>
      <c r="J31" s="93"/>
      <c r="K31" s="99">
        <v>0</v>
      </c>
      <c r="L31" s="102">
        <f t="shared" si="4"/>
        <v>-1.242959999999993E-2</v>
      </c>
      <c r="M31" t="b">
        <f t="shared" si="3"/>
        <v>1</v>
      </c>
      <c r="N31" s="99">
        <f t="shared" si="5"/>
        <v>0</v>
      </c>
      <c r="P31">
        <v>2</v>
      </c>
      <c r="Q31" s="99">
        <v>1</v>
      </c>
      <c r="R31" s="99">
        <f t="shared" si="6"/>
        <v>0</v>
      </c>
      <c r="S31" s="99">
        <v>0</v>
      </c>
      <c r="T31" s="99">
        <v>7.0000000000000062E-2</v>
      </c>
      <c r="V31" s="48">
        <f>T31</f>
        <v>7.0000000000000062E-2</v>
      </c>
      <c r="W31" s="103">
        <v>3</v>
      </c>
    </row>
    <row r="32" spans="9:23" x14ac:dyDescent="0.2">
      <c r="I32">
        <v>3</v>
      </c>
      <c r="J32" s="93"/>
      <c r="K32" s="99">
        <v>0.17000000000000004</v>
      </c>
      <c r="L32" s="102">
        <f t="shared" si="4"/>
        <v>0.10925439999999997</v>
      </c>
      <c r="M32" t="b">
        <f t="shared" si="3"/>
        <v>1</v>
      </c>
      <c r="N32" s="99">
        <f t="shared" si="5"/>
        <v>0.1274258275298783</v>
      </c>
      <c r="P32">
        <v>3</v>
      </c>
      <c r="Q32" s="99">
        <v>1</v>
      </c>
      <c r="R32" s="99">
        <f t="shared" si="6"/>
        <v>0.17000000000000004</v>
      </c>
      <c r="S32" s="99">
        <v>0.13000000000000012</v>
      </c>
      <c r="T32" s="99">
        <v>0.18000000000000005</v>
      </c>
      <c r="V32" s="48">
        <f>R32</f>
        <v>0.17000000000000004</v>
      </c>
      <c r="W32" s="103">
        <v>1</v>
      </c>
    </row>
    <row r="33" spans="9:23" x14ac:dyDescent="0.2">
      <c r="I33">
        <v>4</v>
      </c>
      <c r="J33" s="93"/>
      <c r="K33" s="99">
        <v>0</v>
      </c>
      <c r="L33" s="102">
        <f t="shared" si="4"/>
        <v>6.8775999999999282E-3</v>
      </c>
      <c r="M33" t="b">
        <f t="shared" si="3"/>
        <v>0</v>
      </c>
      <c r="N33" s="99">
        <f t="shared" si="5"/>
        <v>0</v>
      </c>
      <c r="P33">
        <v>4</v>
      </c>
      <c r="Q33" s="99">
        <v>1</v>
      </c>
      <c r="R33" s="99">
        <f t="shared" si="6"/>
        <v>0</v>
      </c>
      <c r="S33" s="99">
        <v>0</v>
      </c>
      <c r="T33" s="99">
        <v>0</v>
      </c>
      <c r="V33">
        <v>0</v>
      </c>
      <c r="W33" s="103">
        <v>0</v>
      </c>
    </row>
    <row r="34" spans="9:23" x14ac:dyDescent="0.2">
      <c r="I34">
        <v>5</v>
      </c>
      <c r="J34" s="93"/>
      <c r="K34" s="99">
        <v>0.34000000000000008</v>
      </c>
      <c r="L34" s="102">
        <f t="shared" si="4"/>
        <v>0.2866255999999997</v>
      </c>
      <c r="M34" t="b">
        <f t="shared" si="3"/>
        <v>1</v>
      </c>
      <c r="N34" s="99">
        <f t="shared" si="5"/>
        <v>0.32346556219122929</v>
      </c>
      <c r="P34">
        <v>5</v>
      </c>
      <c r="Q34" s="99">
        <v>1</v>
      </c>
      <c r="R34" s="99">
        <f t="shared" si="6"/>
        <v>0.34000000000000008</v>
      </c>
      <c r="S34" s="99">
        <v>0.33000000000000007</v>
      </c>
      <c r="T34" s="99">
        <v>0.20000000000000007</v>
      </c>
      <c r="V34" s="48">
        <f>R34</f>
        <v>0.34000000000000008</v>
      </c>
      <c r="W34" s="103">
        <v>1</v>
      </c>
    </row>
    <row r="35" spans="9:23" x14ac:dyDescent="0.2">
      <c r="I35">
        <v>6</v>
      </c>
      <c r="J35" s="93"/>
      <c r="K35" s="99">
        <v>0.18000000000000005</v>
      </c>
      <c r="L35" s="102">
        <f t="shared" si="4"/>
        <v>0.1175183999999998</v>
      </c>
      <c r="M35" t="b">
        <f t="shared" si="3"/>
        <v>1</v>
      </c>
      <c r="N35" s="99">
        <f t="shared" si="5"/>
        <v>0.25485165505975649</v>
      </c>
      <c r="P35">
        <v>6</v>
      </c>
      <c r="Q35" s="99">
        <v>1</v>
      </c>
      <c r="R35" s="99">
        <f t="shared" si="6"/>
        <v>0.18000000000000005</v>
      </c>
      <c r="S35" s="99">
        <v>0.26000000000000012</v>
      </c>
      <c r="T35" s="99">
        <v>9.000000000000008E-2</v>
      </c>
      <c r="V35" s="48">
        <f>R35</f>
        <v>0.18000000000000005</v>
      </c>
      <c r="W35" s="103">
        <v>1</v>
      </c>
    </row>
    <row r="36" spans="9:23" x14ac:dyDescent="0.2">
      <c r="I36">
        <v>7</v>
      </c>
      <c r="J36" s="93"/>
      <c r="K36" s="99">
        <v>0.22000000000000008</v>
      </c>
      <c r="L36" s="102">
        <f t="shared" si="4"/>
        <v>0.15328639999999982</v>
      </c>
      <c r="M36" t="b">
        <f t="shared" si="3"/>
        <v>1</v>
      </c>
      <c r="N36" s="99">
        <f t="shared" si="5"/>
        <v>0</v>
      </c>
      <c r="P36">
        <v>7</v>
      </c>
      <c r="Q36" s="99">
        <v>1</v>
      </c>
      <c r="R36" s="99">
        <f t="shared" si="6"/>
        <v>0.22000000000000008</v>
      </c>
      <c r="S36" s="99">
        <v>0</v>
      </c>
      <c r="T36" s="99">
        <v>0</v>
      </c>
      <c r="V36" s="48">
        <f>R36</f>
        <v>0.22000000000000008</v>
      </c>
      <c r="W36" s="103">
        <v>1</v>
      </c>
    </row>
    <row r="37" spans="9:23" x14ac:dyDescent="0.2">
      <c r="J37" s="45" t="s">
        <v>182</v>
      </c>
      <c r="K37" t="s">
        <v>183</v>
      </c>
      <c r="L37" t="s">
        <v>184</v>
      </c>
      <c r="M37" t="s">
        <v>185</v>
      </c>
    </row>
    <row r="38" spans="9:23" x14ac:dyDescent="0.2">
      <c r="K38" s="101">
        <v>2.0379999999999998</v>
      </c>
      <c r="L38" s="101">
        <v>-3.335</v>
      </c>
      <c r="M38" s="101">
        <v>1.3560000000000001</v>
      </c>
      <c r="P38" t="s">
        <v>186</v>
      </c>
    </row>
    <row r="39" spans="9:23" x14ac:dyDescent="0.2">
      <c r="P39" t="s">
        <v>188</v>
      </c>
      <c r="Q39" t="s">
        <v>187</v>
      </c>
      <c r="R39">
        <v>1</v>
      </c>
      <c r="S39">
        <v>2</v>
      </c>
      <c r="T39">
        <v>3</v>
      </c>
    </row>
    <row r="40" spans="9:23" x14ac:dyDescent="0.2">
      <c r="P40">
        <v>0</v>
      </c>
      <c r="Q40" s="103">
        <v>0</v>
      </c>
      <c r="R40" s="103">
        <v>0</v>
      </c>
      <c r="S40" s="103">
        <v>0</v>
      </c>
      <c r="T40" s="103">
        <v>0</v>
      </c>
    </row>
    <row r="41" spans="9:23" x14ac:dyDescent="0.2">
      <c r="P41">
        <v>0</v>
      </c>
      <c r="Q41" s="103">
        <v>0</v>
      </c>
      <c r="R41" s="103">
        <v>0</v>
      </c>
      <c r="S41" s="103">
        <v>0</v>
      </c>
      <c r="T41" s="103">
        <v>0</v>
      </c>
    </row>
    <row r="42" spans="9:23" x14ac:dyDescent="0.2">
      <c r="P42" s="48">
        <f>F7</f>
        <v>1.03</v>
      </c>
      <c r="Q42" s="103">
        <v>3</v>
      </c>
      <c r="R42" s="103">
        <v>0</v>
      </c>
      <c r="S42" s="103">
        <v>0</v>
      </c>
      <c r="T42" s="103">
        <v>1</v>
      </c>
    </row>
    <row r="43" spans="9:23" x14ac:dyDescent="0.2">
      <c r="P43" s="48">
        <f>D8</f>
        <v>0.93</v>
      </c>
      <c r="Q43" s="103">
        <v>1</v>
      </c>
      <c r="R43" s="103">
        <v>1</v>
      </c>
      <c r="S43" s="103">
        <v>0</v>
      </c>
      <c r="T43" s="103">
        <v>0</v>
      </c>
    </row>
    <row r="44" spans="9:23" x14ac:dyDescent="0.2">
      <c r="P44">
        <v>0</v>
      </c>
      <c r="Q44" s="103">
        <v>0</v>
      </c>
      <c r="R44" s="103">
        <v>0</v>
      </c>
      <c r="S44" s="103">
        <v>0</v>
      </c>
      <c r="T44" s="103">
        <v>0</v>
      </c>
    </row>
    <row r="45" spans="9:23" x14ac:dyDescent="0.2">
      <c r="P45" s="48">
        <f>D10</f>
        <v>0.76</v>
      </c>
      <c r="Q45" s="103">
        <v>1</v>
      </c>
      <c r="R45" s="103">
        <v>1</v>
      </c>
      <c r="S45" s="103">
        <v>0</v>
      </c>
      <c r="T45" s="103">
        <v>0</v>
      </c>
    </row>
    <row r="46" spans="9:23" x14ac:dyDescent="0.2">
      <c r="P46" s="48">
        <f>D11</f>
        <v>0.92</v>
      </c>
      <c r="Q46" s="103">
        <v>1</v>
      </c>
      <c r="R46" s="103">
        <v>1</v>
      </c>
      <c r="S46" s="103">
        <v>0</v>
      </c>
      <c r="T46" s="103">
        <v>0</v>
      </c>
    </row>
    <row r="47" spans="9:23" x14ac:dyDescent="0.2">
      <c r="P47" s="48">
        <f>D12</f>
        <v>0.88</v>
      </c>
      <c r="Q47" s="103">
        <v>1</v>
      </c>
      <c r="R47" s="103">
        <v>1</v>
      </c>
      <c r="S47" s="103">
        <v>0</v>
      </c>
      <c r="T47" s="103">
        <v>0</v>
      </c>
    </row>
  </sheetData>
  <conditionalFormatting sqref="M5:M12">
    <cfRule type="cellIs" dxfId="10" priority="11" operator="greaterThan">
      <formula>0</formula>
    </cfRule>
  </conditionalFormatting>
  <conditionalFormatting sqref="R5:T12">
    <cfRule type="cellIs" dxfId="9" priority="10" operator="greaterThan">
      <formula>0</formula>
    </cfRule>
  </conditionalFormatting>
  <conditionalFormatting sqref="N16:O23">
    <cfRule type="cellIs" dxfId="8" priority="9" operator="greaterThan">
      <formula>0</formula>
    </cfRule>
  </conditionalFormatting>
  <conditionalFormatting sqref="K16:K23">
    <cfRule type="cellIs" dxfId="7" priority="8" operator="greaterThan">
      <formula>0</formula>
    </cfRule>
  </conditionalFormatting>
  <conditionalFormatting sqref="K29:K36">
    <cfRule type="cellIs" dxfId="6" priority="7" operator="greaterThan">
      <formula>0</formula>
    </cfRule>
  </conditionalFormatting>
  <conditionalFormatting sqref="R16:T23">
    <cfRule type="cellIs" dxfId="5" priority="6" operator="greaterThan">
      <formula>0</formula>
    </cfRule>
  </conditionalFormatting>
  <conditionalFormatting sqref="N29:N36">
    <cfRule type="cellIs" dxfId="4" priority="5" operator="greaterThan">
      <formula>0</formula>
    </cfRule>
  </conditionalFormatting>
  <conditionalFormatting sqref="S29:T36">
    <cfRule type="cellIs" dxfId="3" priority="4" operator="greaterThan">
      <formula>0</formula>
    </cfRule>
  </conditionalFormatting>
  <conditionalFormatting sqref="R29:R36">
    <cfRule type="cellIs" dxfId="2" priority="3" operator="greaterThan">
      <formula>0</formula>
    </cfRule>
  </conditionalFormatting>
  <conditionalFormatting sqref="S40:T47">
    <cfRule type="cellIs" dxfId="1" priority="2" operator="greaterThan">
      <formula>0</formula>
    </cfRule>
  </conditionalFormatting>
  <conditionalFormatting sqref="R40:R47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 Logic</vt:lpstr>
      <vt:lpstr>memory coalesce</vt:lpstr>
      <vt:lpstr>psoOption Memory access pattern</vt:lpstr>
      <vt:lpstr>pso particle move memory access</vt:lpstr>
      <vt:lpstr>update pbest gbest</vt:lpstr>
      <vt:lpstr>results</vt:lpstr>
      <vt:lpstr>Longstaff Scharwtz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Chao</dc:creator>
  <cp:lastModifiedBy>Leon Chao</cp:lastModifiedBy>
  <dcterms:created xsi:type="dcterms:W3CDTF">2022-10-12T07:20:54Z</dcterms:created>
  <dcterms:modified xsi:type="dcterms:W3CDTF">2022-10-28T14:18:38Z</dcterms:modified>
</cp:coreProperties>
</file>