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6" windowHeight="111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8" i="1"/>
  <c r="L17"/>
  <c r="L8"/>
  <c r="L9"/>
  <c r="L10"/>
  <c r="L11"/>
  <c r="L12"/>
  <c r="L13"/>
  <c r="L14"/>
  <c r="L15"/>
  <c r="L16"/>
  <c r="L7"/>
  <c r="K7"/>
  <c r="K8"/>
  <c r="K9"/>
  <c r="K10"/>
  <c r="K11"/>
  <c r="K12"/>
  <c r="K13"/>
  <c r="K14"/>
  <c r="K15"/>
  <c r="K16"/>
  <c r="J8"/>
  <c r="J9"/>
  <c r="J10"/>
  <c r="J11"/>
  <c r="J12"/>
  <c r="J13"/>
  <c r="J14"/>
  <c r="J15"/>
  <c r="J16"/>
  <c r="J7"/>
  <c r="I7"/>
  <c r="I8"/>
  <c r="I9"/>
  <c r="I10"/>
  <c r="I11"/>
  <c r="I12"/>
  <c r="I13"/>
  <c r="I14"/>
  <c r="I15"/>
  <c r="I16"/>
  <c r="H16"/>
  <c r="H15"/>
  <c r="H14"/>
  <c r="H13"/>
  <c r="H12"/>
  <c r="H11"/>
  <c r="H10"/>
  <c r="H8"/>
  <c r="H9"/>
  <c r="H7"/>
  <c r="F7"/>
  <c r="G16"/>
  <c r="G15"/>
  <c r="G11"/>
  <c r="G12"/>
  <c r="G13"/>
  <c r="G14"/>
  <c r="G10"/>
  <c r="G9"/>
  <c r="G8"/>
  <c r="G7"/>
  <c r="F16"/>
  <c r="F15"/>
  <c r="F14"/>
  <c r="F13"/>
  <c r="F12"/>
  <c r="F11"/>
  <c r="F10"/>
  <c r="F9"/>
  <c r="F8"/>
  <c r="B8"/>
  <c r="B9" s="1"/>
  <c r="B10" s="1"/>
  <c r="B11" s="1"/>
  <c r="B12" s="1"/>
  <c r="B13" s="1"/>
  <c r="B14" s="1"/>
  <c r="B15" s="1"/>
  <c r="B16" s="1"/>
</calcChain>
</file>

<file path=xl/sharedStrings.xml><?xml version="1.0" encoding="utf-8"?>
<sst xmlns="http://schemas.openxmlformats.org/spreadsheetml/2006/main" count="77" uniqueCount="61">
  <si>
    <t>DAFTAR PEMBELIAN TIKET PESAWAT</t>
  </si>
  <si>
    <t>TANGGAL KEBERANGKATAN</t>
  </si>
  <si>
    <t>NO</t>
  </si>
  <si>
    <t>KODE TIKET</t>
  </si>
  <si>
    <t>NAMA PENUMPANG</t>
  </si>
  <si>
    <t>TGL PEMBELIAN</t>
  </si>
  <si>
    <t>TUJUAN</t>
  </si>
  <si>
    <t>HARGA</t>
  </si>
  <si>
    <t>MENU</t>
  </si>
  <si>
    <t>HARGA MENU</t>
  </si>
  <si>
    <t>DISKON</t>
  </si>
  <si>
    <t>HARGA JUAL</t>
  </si>
  <si>
    <t>KELAS</t>
  </si>
  <si>
    <t>NO.</t>
  </si>
  <si>
    <t>BBBY-P1-035</t>
  </si>
  <si>
    <t>DDDZ-P3-036</t>
  </si>
  <si>
    <t>AAAZ-P3-037</t>
  </si>
  <si>
    <t>AAAY-P2-038</t>
  </si>
  <si>
    <t>BBBX-P1-039</t>
  </si>
  <si>
    <t>BBBX-P2-040</t>
  </si>
  <si>
    <t>DDDY-P1-041</t>
  </si>
  <si>
    <t>DDDY-P2-042</t>
  </si>
  <si>
    <t>CCCX-P1-043</t>
  </si>
  <si>
    <t>CCCX-P3-044</t>
  </si>
  <si>
    <t>21-Okt-2023</t>
  </si>
  <si>
    <t>TOTAL PEMBELIAN</t>
  </si>
  <si>
    <t>JUMLAH PEMBELIAN KELAS VIP</t>
  </si>
  <si>
    <t>Tabel Menu Makanan</t>
  </si>
  <si>
    <t>KODE</t>
  </si>
  <si>
    <t>P1</t>
  </si>
  <si>
    <t>P2</t>
  </si>
  <si>
    <t>P3</t>
  </si>
  <si>
    <t>Paket A</t>
  </si>
  <si>
    <t>Paket B</t>
  </si>
  <si>
    <t>Paket C</t>
  </si>
  <si>
    <t>21 Oktober 2023</t>
  </si>
  <si>
    <t>Tabel Tujuan</t>
  </si>
  <si>
    <t>AAA</t>
  </si>
  <si>
    <t>BBB</t>
  </si>
  <si>
    <t>CCC</t>
  </si>
  <si>
    <t>DDD</t>
  </si>
  <si>
    <t>JAKARTA-MEDAN</t>
  </si>
  <si>
    <t>SEMARANG-PALEMBANG</t>
  </si>
  <si>
    <t>JAKARTA-DENPASAR</t>
  </si>
  <si>
    <t>SOLO-PONTIANAK</t>
  </si>
  <si>
    <t>X</t>
  </si>
  <si>
    <t>Y</t>
  </si>
  <si>
    <t>Z</t>
  </si>
  <si>
    <t>VIP</t>
  </si>
  <si>
    <t>BISNIS</t>
  </si>
  <si>
    <t>EKONOMI</t>
  </si>
  <si>
    <t>Heri</t>
  </si>
  <si>
    <t>Rini</t>
  </si>
  <si>
    <t>Irvan</t>
  </si>
  <si>
    <t>Kansa</t>
  </si>
  <si>
    <t>Rafi</t>
  </si>
  <si>
    <t>Kiki</t>
  </si>
  <si>
    <t>Endar</t>
  </si>
  <si>
    <t>Laryo</t>
  </si>
  <si>
    <t>Agus</t>
  </si>
  <si>
    <t>Retno</t>
  </si>
</sst>
</file>

<file path=xl/styles.xml><?xml version="1.0" encoding="utf-8"?>
<styleSheet xmlns="http://schemas.openxmlformats.org/spreadsheetml/2006/main">
  <numFmts count="1">
    <numFmt numFmtId="164" formatCode="_-[$Rp-3809]* #,##0.00_-;\-[$Rp-3809]* #,##0.00_-;_-[$Rp-3809]* &quot;-&quot;??_-;_-@_-"/>
  </numFmts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C8A7A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4" borderId="1" xfId="0" applyFill="1" applyBorder="1"/>
    <xf numFmtId="164" fontId="0" fillId="0" borderId="1" xfId="0" applyNumberFormat="1" applyBorder="1"/>
    <xf numFmtId="0" fontId="0" fillId="5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5" borderId="1" xfId="0" applyFill="1" applyBorder="1" applyAlignment="1">
      <alignment horizontal="center"/>
    </xf>
    <xf numFmtId="9" fontId="0" fillId="0" borderId="1" xfId="0" applyNumberFormat="1" applyBorder="1"/>
    <xf numFmtId="164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center"/>
    </xf>
    <xf numFmtId="164" fontId="0" fillId="4" borderId="1" xfId="0" applyNumberFormat="1" applyFill="1" applyBorder="1" applyAlignment="1"/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8A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2:L30"/>
  <sheetViews>
    <sheetView tabSelected="1" zoomScale="80" zoomScaleNormal="80" workbookViewId="0">
      <selection activeCell="D7" sqref="D7"/>
    </sheetView>
  </sheetViews>
  <sheetFormatPr defaultRowHeight="14.4"/>
  <cols>
    <col min="3" max="3" width="29.109375" customWidth="1"/>
    <col min="4" max="4" width="22" customWidth="1"/>
    <col min="5" max="5" width="21.5546875" customWidth="1"/>
    <col min="6" max="6" width="25.33203125" customWidth="1"/>
    <col min="7" max="7" width="20" customWidth="1"/>
    <col min="8" max="8" width="14.6640625" customWidth="1"/>
    <col min="9" max="9" width="15.44140625" customWidth="1"/>
    <col min="10" max="10" width="16.5546875" customWidth="1"/>
    <col min="11" max="11" width="20.109375" customWidth="1"/>
    <col min="12" max="12" width="18.5546875" customWidth="1"/>
    <col min="13" max="13" width="18.33203125" customWidth="1"/>
  </cols>
  <sheetData>
    <row r="2" spans="2:12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</row>
    <row r="4" spans="2:12">
      <c r="B4" s="16" t="s">
        <v>1</v>
      </c>
      <c r="C4" s="16"/>
      <c r="D4" s="8" t="s">
        <v>35</v>
      </c>
    </row>
    <row r="6" spans="2:12">
      <c r="B6" s="1" t="s">
        <v>13</v>
      </c>
      <c r="C6" s="1" t="s">
        <v>3</v>
      </c>
      <c r="D6" s="1" t="s">
        <v>4</v>
      </c>
      <c r="E6" s="1" t="s">
        <v>5</v>
      </c>
      <c r="F6" s="2" t="s">
        <v>6</v>
      </c>
      <c r="G6" s="2" t="s">
        <v>7</v>
      </c>
      <c r="H6" s="2" t="s">
        <v>12</v>
      </c>
      <c r="I6" s="2" t="s">
        <v>8</v>
      </c>
      <c r="J6" s="2" t="s">
        <v>9</v>
      </c>
      <c r="K6" s="2" t="s">
        <v>10</v>
      </c>
      <c r="L6" s="2" t="s">
        <v>11</v>
      </c>
    </row>
    <row r="7" spans="2:12">
      <c r="B7" s="3">
        <v>1</v>
      </c>
      <c r="C7" s="3" t="s">
        <v>14</v>
      </c>
      <c r="D7" s="9" t="s">
        <v>60</v>
      </c>
      <c r="E7" s="3" t="s">
        <v>24</v>
      </c>
      <c r="F7" s="9" t="str">
        <f>VLOOKUP(LEFT(C7,3),B26:D30,2,0)</f>
        <v>SEMARANG-PALEMBANG</v>
      </c>
      <c r="G7" s="12">
        <f>VLOOKUP(LEFT(C7,3),B26:D30,3,0)</f>
        <v>700000</v>
      </c>
      <c r="H7" s="9" t="str">
        <f>VLOOKUP(MID(C7,4,1),G26:I29,2,0)</f>
        <v>BISNIS</v>
      </c>
      <c r="I7" s="3" t="str">
        <f>HLOOKUP(MID(C7,6,2),$B$21:$E$23,2,0)</f>
        <v>Paket A</v>
      </c>
      <c r="J7" s="13">
        <f>HLOOKUP(MID(C7,6,2),$B$21:$E$23,3,0)</f>
        <v>25000</v>
      </c>
      <c r="K7" s="13">
        <f>VLOOKUP(MID(C7,4,1),$G$26:$I$29,3,0)*$G$7</f>
        <v>105000</v>
      </c>
      <c r="L7" s="13">
        <f>G7+J7-K7</f>
        <v>620000</v>
      </c>
    </row>
    <row r="8" spans="2:12">
      <c r="B8" s="3">
        <f>B7+1</f>
        <v>2</v>
      </c>
      <c r="C8" s="3" t="s">
        <v>15</v>
      </c>
      <c r="D8" s="9" t="s">
        <v>52</v>
      </c>
      <c r="E8" s="3" t="s">
        <v>24</v>
      </c>
      <c r="F8" s="9" t="str">
        <f t="shared" ref="F8" si="0">VLOOKUP(LEFT(C8,3),B27:D31,2,0)</f>
        <v>SOLO-PONTIANAK</v>
      </c>
      <c r="G8" s="12">
        <f t="shared" ref="G8" si="1">VLOOKUP(LEFT(C8,3),B27:D31,3,0)</f>
        <v>630000</v>
      </c>
      <c r="H8" s="9" t="str">
        <f t="shared" ref="H8:H9" si="2">VLOOKUP(MID(C8,4,1),G27:I30,2,0)</f>
        <v>EKONOMI</v>
      </c>
      <c r="I8" s="3" t="str">
        <f t="shared" ref="I8:I16" si="3">HLOOKUP(MID(C8,6,2),$B$21:$E$23,2,0)</f>
        <v>Paket C</v>
      </c>
      <c r="J8" s="13">
        <f t="shared" ref="J8:J16" si="4">HLOOKUP(MID(C8,6,2),$B$21:$E$23,3,0)</f>
        <v>50000</v>
      </c>
      <c r="K8" s="13">
        <f t="shared" ref="K8:K16" si="5">VLOOKUP(MID(C8,4,1),$G$26:$I$29,3,0)*$G$7</f>
        <v>70000</v>
      </c>
      <c r="L8" s="13">
        <f t="shared" ref="L8:L16" si="6">G8+J8-K8</f>
        <v>610000</v>
      </c>
    </row>
    <row r="9" spans="2:12">
      <c r="B9" s="3">
        <f t="shared" ref="B9:B16" si="7">B8+1</f>
        <v>3</v>
      </c>
      <c r="C9" s="3" t="s">
        <v>16</v>
      </c>
      <c r="D9" s="9" t="s">
        <v>53</v>
      </c>
      <c r="E9" s="3" t="s">
        <v>24</v>
      </c>
      <c r="F9" s="9" t="str">
        <f>VLOOKUP(LEFT(C9,3),B26:D30,2,0)</f>
        <v>JAKARTA-MEDAN</v>
      </c>
      <c r="G9" s="12">
        <f>VLOOKUP(LEFT(C9,3),B26:D30,3,0)</f>
        <v>750000</v>
      </c>
      <c r="H9" s="9" t="str">
        <f t="shared" si="2"/>
        <v>EKONOMI</v>
      </c>
      <c r="I9" s="3" t="str">
        <f t="shared" si="3"/>
        <v>Paket C</v>
      </c>
      <c r="J9" s="13">
        <f t="shared" si="4"/>
        <v>50000</v>
      </c>
      <c r="K9" s="13">
        <f t="shared" si="5"/>
        <v>70000</v>
      </c>
      <c r="L9" s="13">
        <f t="shared" si="6"/>
        <v>730000</v>
      </c>
    </row>
    <row r="10" spans="2:12">
      <c r="B10" s="3">
        <f t="shared" si="7"/>
        <v>4</v>
      </c>
      <c r="C10" s="3" t="s">
        <v>17</v>
      </c>
      <c r="D10" s="9" t="s">
        <v>54</v>
      </c>
      <c r="E10" s="3" t="s">
        <v>24</v>
      </c>
      <c r="F10" s="9" t="str">
        <f>VLOOKUP(LEFT(C10,3),B26:E30,2,0)</f>
        <v>JAKARTA-MEDAN</v>
      </c>
      <c r="G10" s="12">
        <f>VLOOKUP(LEFT(C10,3),B26:D30,3,0)</f>
        <v>750000</v>
      </c>
      <c r="H10" s="9" t="str">
        <f>VLOOKUP(MID(C10,4,1),G26:I29,2,0)</f>
        <v>BISNIS</v>
      </c>
      <c r="I10" s="3" t="str">
        <f t="shared" si="3"/>
        <v>Paket B</v>
      </c>
      <c r="J10" s="13">
        <f t="shared" si="4"/>
        <v>37500</v>
      </c>
      <c r="K10" s="13">
        <f t="shared" si="5"/>
        <v>105000</v>
      </c>
      <c r="L10" s="13">
        <f t="shared" si="6"/>
        <v>682500</v>
      </c>
    </row>
    <row r="11" spans="2:12">
      <c r="B11" s="3">
        <f t="shared" si="7"/>
        <v>5</v>
      </c>
      <c r="C11" s="3" t="s">
        <v>18</v>
      </c>
      <c r="D11" s="9" t="s">
        <v>55</v>
      </c>
      <c r="E11" s="3" t="s">
        <v>24</v>
      </c>
      <c r="F11" s="9" t="str">
        <f>VLOOKUP(LEFT(C11,3),B26:D30,2,0)</f>
        <v>SEMARANG-PALEMBANG</v>
      </c>
      <c r="G11" s="12">
        <f t="shared" ref="G11:G14" si="8">VLOOKUP(LEFT(C11,3),B27:D31,3,0)</f>
        <v>700000</v>
      </c>
      <c r="H11" s="9" t="str">
        <f t="shared" ref="H11" si="9">VLOOKUP(MID(C11,4,1),G27:I30,2,0)</f>
        <v>VIP</v>
      </c>
      <c r="I11" s="3" t="str">
        <f t="shared" si="3"/>
        <v>Paket A</v>
      </c>
      <c r="J11" s="13">
        <f t="shared" si="4"/>
        <v>25000</v>
      </c>
      <c r="K11" s="13">
        <f t="shared" si="5"/>
        <v>140000</v>
      </c>
      <c r="L11" s="13">
        <f t="shared" si="6"/>
        <v>585000</v>
      </c>
    </row>
    <row r="12" spans="2:12">
      <c r="B12" s="3">
        <f t="shared" si="7"/>
        <v>6</v>
      </c>
      <c r="C12" s="3" t="s">
        <v>19</v>
      </c>
      <c r="D12" s="9" t="s">
        <v>56</v>
      </c>
      <c r="E12" s="3" t="s">
        <v>24</v>
      </c>
      <c r="F12" s="9" t="str">
        <f>VLOOKUP(LEFT(C12,3),B26:D30,2,0)</f>
        <v>SEMARANG-PALEMBANG</v>
      </c>
      <c r="G12" s="12">
        <f t="shared" si="8"/>
        <v>700000</v>
      </c>
      <c r="H12" s="9" t="str">
        <f>VLOOKUP(MID(C12,4,1),G26:I29,2,0)</f>
        <v>VIP</v>
      </c>
      <c r="I12" s="3" t="str">
        <f t="shared" si="3"/>
        <v>Paket B</v>
      </c>
      <c r="J12" s="13">
        <f t="shared" si="4"/>
        <v>37500</v>
      </c>
      <c r="K12" s="13">
        <f t="shared" si="5"/>
        <v>140000</v>
      </c>
      <c r="L12" s="13">
        <f t="shared" si="6"/>
        <v>597500</v>
      </c>
    </row>
    <row r="13" spans="2:12">
      <c r="B13" s="3">
        <f t="shared" si="7"/>
        <v>7</v>
      </c>
      <c r="C13" s="3" t="s">
        <v>20</v>
      </c>
      <c r="D13" s="9" t="s">
        <v>57</v>
      </c>
      <c r="E13" s="3" t="s">
        <v>24</v>
      </c>
      <c r="F13" s="9" t="str">
        <f>VLOOKUP(LEFT(C13,3),B26:D30,2,0)</f>
        <v>SOLO-PONTIANAK</v>
      </c>
      <c r="G13" s="12">
        <f t="shared" si="8"/>
        <v>630000</v>
      </c>
      <c r="H13" s="9" t="str">
        <f>VLOOKUP(MID(C13,4,1),G26:I29,2,0)</f>
        <v>BISNIS</v>
      </c>
      <c r="I13" s="3" t="str">
        <f t="shared" si="3"/>
        <v>Paket A</v>
      </c>
      <c r="J13" s="13">
        <f t="shared" si="4"/>
        <v>25000</v>
      </c>
      <c r="K13" s="13">
        <f t="shared" si="5"/>
        <v>105000</v>
      </c>
      <c r="L13" s="13">
        <f t="shared" si="6"/>
        <v>550000</v>
      </c>
    </row>
    <row r="14" spans="2:12">
      <c r="B14" s="3">
        <f t="shared" si="7"/>
        <v>8</v>
      </c>
      <c r="C14" s="3" t="s">
        <v>21</v>
      </c>
      <c r="D14" s="9" t="s">
        <v>51</v>
      </c>
      <c r="E14" s="3" t="s">
        <v>24</v>
      </c>
      <c r="F14" s="9" t="str">
        <f>VLOOKUP(LEFT(C14,3),B26:D30,2,0)</f>
        <v>SOLO-PONTIANAK</v>
      </c>
      <c r="G14" s="12">
        <f t="shared" si="8"/>
        <v>630000</v>
      </c>
      <c r="H14" s="9" t="str">
        <f>VLOOKUP(MID(C14,4,1),G26:I29,2,0)</f>
        <v>BISNIS</v>
      </c>
      <c r="I14" s="3" t="str">
        <f t="shared" si="3"/>
        <v>Paket B</v>
      </c>
      <c r="J14" s="13">
        <f t="shared" si="4"/>
        <v>37500</v>
      </c>
      <c r="K14" s="13">
        <f t="shared" si="5"/>
        <v>105000</v>
      </c>
      <c r="L14" s="13">
        <f t="shared" si="6"/>
        <v>562500</v>
      </c>
    </row>
    <row r="15" spans="2:12">
      <c r="B15" s="3">
        <f t="shared" si="7"/>
        <v>9</v>
      </c>
      <c r="C15" s="3" t="s">
        <v>22</v>
      </c>
      <c r="D15" s="9" t="s">
        <v>58</v>
      </c>
      <c r="E15" s="3" t="s">
        <v>24</v>
      </c>
      <c r="F15" s="9" t="str">
        <f>VLOOKUP(LEFT(C15,3),B26:D30,2,0)</f>
        <v>JAKARTA-DENPASAR</v>
      </c>
      <c r="G15" s="12">
        <f>VLOOKUP(LEFT(C15,3),B26:D30,3,0)</f>
        <v>650000</v>
      </c>
      <c r="H15" s="9" t="str">
        <f>VLOOKUP(MID(C15,4,1),G26:I29,2,0)</f>
        <v>VIP</v>
      </c>
      <c r="I15" s="3" t="str">
        <f t="shared" si="3"/>
        <v>Paket A</v>
      </c>
      <c r="J15" s="13">
        <f t="shared" si="4"/>
        <v>25000</v>
      </c>
      <c r="K15" s="13">
        <f t="shared" si="5"/>
        <v>140000</v>
      </c>
      <c r="L15" s="13">
        <f t="shared" si="6"/>
        <v>535000</v>
      </c>
    </row>
    <row r="16" spans="2:12">
      <c r="B16" s="3">
        <f t="shared" si="7"/>
        <v>10</v>
      </c>
      <c r="C16" s="3" t="s">
        <v>23</v>
      </c>
      <c r="D16" s="9" t="s">
        <v>59</v>
      </c>
      <c r="E16" s="3" t="s">
        <v>24</v>
      </c>
      <c r="F16" s="9" t="str">
        <f>VLOOKUP(LEFT(C16,3),B26:D30,2,0)</f>
        <v>JAKARTA-DENPASAR</v>
      </c>
      <c r="G16" s="12">
        <f>VLOOKUP(LEFT(C16,3),B26:D30,3,0)</f>
        <v>650000</v>
      </c>
      <c r="H16" s="9" t="str">
        <f>VLOOKUP(MID(C16,4,1),G26:I29,2,0)</f>
        <v>VIP</v>
      </c>
      <c r="I16" s="3" t="str">
        <f t="shared" si="3"/>
        <v>Paket C</v>
      </c>
      <c r="J16" s="13">
        <f t="shared" si="4"/>
        <v>50000</v>
      </c>
      <c r="K16" s="13">
        <f t="shared" si="5"/>
        <v>140000</v>
      </c>
      <c r="L16" s="13">
        <f t="shared" si="6"/>
        <v>560000</v>
      </c>
    </row>
    <row r="17" spans="2:12">
      <c r="I17" s="19" t="s">
        <v>25</v>
      </c>
      <c r="J17" s="19"/>
      <c r="K17" s="19"/>
      <c r="L17" s="14">
        <f>SUM(H7:H16:L16)</f>
        <v>7515000</v>
      </c>
    </row>
    <row r="18" spans="2:12">
      <c r="I18" s="20" t="s">
        <v>26</v>
      </c>
      <c r="J18" s="20"/>
      <c r="K18" s="20"/>
      <c r="L18" s="5">
        <f>COUNTIF(H7:H16,"VIP")</f>
        <v>4</v>
      </c>
    </row>
    <row r="20" spans="2:12">
      <c r="B20" s="15" t="s">
        <v>27</v>
      </c>
      <c r="C20" s="15"/>
    </row>
    <row r="21" spans="2:12">
      <c r="B21" s="7" t="s">
        <v>28</v>
      </c>
      <c r="C21" s="4" t="s">
        <v>29</v>
      </c>
      <c r="D21" s="4" t="s">
        <v>30</v>
      </c>
      <c r="E21" s="4" t="s">
        <v>31</v>
      </c>
    </row>
    <row r="22" spans="2:12">
      <c r="B22" s="7" t="s">
        <v>8</v>
      </c>
      <c r="C22" s="4" t="s">
        <v>32</v>
      </c>
      <c r="D22" s="4" t="s">
        <v>33</v>
      </c>
      <c r="E22" s="4" t="s">
        <v>34</v>
      </c>
    </row>
    <row r="23" spans="2:12">
      <c r="B23" s="7" t="s">
        <v>7</v>
      </c>
      <c r="C23" s="6">
        <v>25000</v>
      </c>
      <c r="D23" s="6">
        <v>37500</v>
      </c>
      <c r="E23" s="6">
        <v>50000</v>
      </c>
    </row>
    <row r="25" spans="2:12">
      <c r="B25" s="17" t="s">
        <v>36</v>
      </c>
      <c r="C25" s="17"/>
    </row>
    <row r="26" spans="2:12">
      <c r="B26" s="10" t="s">
        <v>2</v>
      </c>
      <c r="C26" s="10" t="s">
        <v>6</v>
      </c>
      <c r="D26" s="10" t="s">
        <v>7</v>
      </c>
      <c r="G26" s="10" t="s">
        <v>28</v>
      </c>
      <c r="H26" s="10" t="s">
        <v>12</v>
      </c>
      <c r="I26" s="10" t="s">
        <v>10</v>
      </c>
    </row>
    <row r="27" spans="2:12">
      <c r="B27" s="3" t="s">
        <v>37</v>
      </c>
      <c r="C27" s="4" t="s">
        <v>41</v>
      </c>
      <c r="D27" s="6">
        <v>750000</v>
      </c>
      <c r="G27" s="3" t="s">
        <v>45</v>
      </c>
      <c r="H27" s="3" t="s">
        <v>48</v>
      </c>
      <c r="I27" s="11">
        <v>0.2</v>
      </c>
    </row>
    <row r="28" spans="2:12">
      <c r="B28" s="3" t="s">
        <v>38</v>
      </c>
      <c r="C28" s="4" t="s">
        <v>42</v>
      </c>
      <c r="D28" s="6">
        <v>700000</v>
      </c>
      <c r="G28" s="3" t="s">
        <v>46</v>
      </c>
      <c r="H28" s="3" t="s">
        <v>49</v>
      </c>
      <c r="I28" s="11">
        <v>0.15</v>
      </c>
    </row>
    <row r="29" spans="2:12">
      <c r="B29" s="3" t="s">
        <v>39</v>
      </c>
      <c r="C29" s="4" t="s">
        <v>43</v>
      </c>
      <c r="D29" s="6">
        <v>650000</v>
      </c>
      <c r="G29" s="3" t="s">
        <v>47</v>
      </c>
      <c r="H29" s="3" t="s">
        <v>50</v>
      </c>
      <c r="I29" s="11">
        <v>0.1</v>
      </c>
    </row>
    <row r="30" spans="2:12">
      <c r="B30" s="3" t="s">
        <v>40</v>
      </c>
      <c r="C30" s="4" t="s">
        <v>44</v>
      </c>
      <c r="D30" s="6">
        <v>630000</v>
      </c>
    </row>
  </sheetData>
  <mergeCells count="6">
    <mergeCell ref="B20:C20"/>
    <mergeCell ref="B4:C4"/>
    <mergeCell ref="B25:C25"/>
    <mergeCell ref="B2:L2"/>
    <mergeCell ref="I17:K17"/>
    <mergeCell ref="I18:K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Irvan Muhammad Muchtar</cp:lastModifiedBy>
  <dcterms:created xsi:type="dcterms:W3CDTF">2023-10-21T06:57:29Z</dcterms:created>
  <dcterms:modified xsi:type="dcterms:W3CDTF">2023-10-27T10:30:47Z</dcterms:modified>
</cp:coreProperties>
</file>