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uter\Documents\Investing\"/>
    </mc:Choice>
  </mc:AlternateContent>
  <xr:revisionPtr revIDLastSave="0" documentId="13_ncr:1_{5D9BC4B9-AC68-4A6F-8F69-E1BF3889F42C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SP500" sheetId="14" r:id="rId1"/>
    <sheet name="SP600" sheetId="18" r:id="rId2"/>
    <sheet name="Over $10" sheetId="19" r:id="rId3"/>
    <sheet name="Materials" sheetId="11" r:id="rId4"/>
    <sheet name="Energy" sheetId="13" r:id="rId5"/>
    <sheet name="Retail" sheetId="15" r:id="rId6"/>
    <sheet name="Real Estate" sheetId="4" r:id="rId7"/>
    <sheet name="Healthcare" sheetId="7" r:id="rId8"/>
    <sheet name="Biotech" sheetId="17" r:id="rId9"/>
    <sheet name="Pharm" sheetId="21" r:id="rId10"/>
    <sheet name="Banks" sheetId="16" r:id="rId11"/>
    <sheet name="Financials" sheetId="8" r:id="rId12"/>
    <sheet name="Technology" sheetId="6" r:id="rId13"/>
    <sheet name="Semiconductors" sheetId="12" r:id="rId14"/>
    <sheet name="Consumer Cyclicals" sheetId="9" r:id="rId15"/>
    <sheet name="Autos" sheetId="20" r:id="rId16"/>
    <sheet name="Consumer Non-Cyclical" sheetId="2" r:id="rId17"/>
    <sheet name="Industrials" sheetId="10" r:id="rId18"/>
    <sheet name="Utilities" sheetId="5" r:id="rId19"/>
    <sheet name="Education" sheetId="3" r:id="rId2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0" i="14" l="1"/>
  <c r="G21" i="21"/>
  <c r="F21" i="21"/>
  <c r="E21" i="21"/>
  <c r="D21" i="21"/>
  <c r="C21" i="21"/>
  <c r="R20" i="14" s="1"/>
  <c r="B21" i="21"/>
  <c r="G20" i="21"/>
  <c r="F20" i="21"/>
  <c r="E20" i="21"/>
  <c r="D20" i="21"/>
  <c r="C20" i="21"/>
  <c r="B20" i="21"/>
  <c r="G19" i="21"/>
  <c r="F19" i="21"/>
  <c r="E19" i="21"/>
  <c r="D19" i="21"/>
  <c r="C19" i="21"/>
  <c r="B19" i="21"/>
  <c r="G18" i="21"/>
  <c r="F18" i="21"/>
  <c r="E18" i="21"/>
  <c r="D18" i="21"/>
  <c r="C18" i="21"/>
  <c r="B18" i="21"/>
  <c r="G17" i="21"/>
  <c r="F17" i="21"/>
  <c r="E17" i="21"/>
  <c r="D17" i="21"/>
  <c r="C17" i="21"/>
  <c r="B17" i="21"/>
  <c r="G16" i="21"/>
  <c r="F16" i="21"/>
  <c r="E16" i="21"/>
  <c r="D16" i="21"/>
  <c r="C16" i="21"/>
  <c r="G15" i="21"/>
  <c r="F15" i="21"/>
  <c r="E15" i="21"/>
  <c r="D15" i="21"/>
  <c r="C15" i="21"/>
  <c r="B14" i="21"/>
  <c r="H12" i="21"/>
  <c r="G12" i="21"/>
  <c r="F12" i="21"/>
  <c r="E12" i="21"/>
  <c r="D12" i="21"/>
  <c r="C12" i="21"/>
  <c r="L11" i="21"/>
  <c r="C23" i="21" s="1"/>
  <c r="O20" i="14" s="1"/>
  <c r="K28" i="14" a="1"/>
  <c r="K28" i="14" s="1"/>
  <c r="K27" i="14" a="1"/>
  <c r="K27" i="14" s="1"/>
  <c r="K26" i="14" a="1"/>
  <c r="K26" i="14" s="1"/>
  <c r="G21" i="20"/>
  <c r="F21" i="20"/>
  <c r="E21" i="20"/>
  <c r="D21" i="20"/>
  <c r="C21" i="20"/>
  <c r="R7" i="14" s="1"/>
  <c r="B21" i="20"/>
  <c r="G20" i="20"/>
  <c r="F20" i="20"/>
  <c r="E20" i="20"/>
  <c r="D20" i="20"/>
  <c r="C20" i="20"/>
  <c r="Q7" i="14" s="1"/>
  <c r="B20" i="20"/>
  <c r="G19" i="20"/>
  <c r="F19" i="20"/>
  <c r="E19" i="20"/>
  <c r="D19" i="20"/>
  <c r="C19" i="20"/>
  <c r="B19" i="20"/>
  <c r="G18" i="20"/>
  <c r="F18" i="20"/>
  <c r="E18" i="20"/>
  <c r="D18" i="20"/>
  <c r="C18" i="20"/>
  <c r="B18" i="20"/>
  <c r="G17" i="20"/>
  <c r="F17" i="20"/>
  <c r="E17" i="20"/>
  <c r="D17" i="20"/>
  <c r="C17" i="20"/>
  <c r="B17" i="20"/>
  <c r="G16" i="20"/>
  <c r="F16" i="20"/>
  <c r="E16" i="20"/>
  <c r="D16" i="20"/>
  <c r="C16" i="20"/>
  <c r="G15" i="20"/>
  <c r="F15" i="20"/>
  <c r="E15" i="20"/>
  <c r="D15" i="20"/>
  <c r="C15" i="20"/>
  <c r="B14" i="20"/>
  <c r="H12" i="20"/>
  <c r="G12" i="20"/>
  <c r="F12" i="20"/>
  <c r="E12" i="20"/>
  <c r="D12" i="20"/>
  <c r="C12" i="20"/>
  <c r="L11" i="20"/>
  <c r="C23" i="20" s="1"/>
  <c r="O7" i="14" s="1"/>
  <c r="L11" i="5"/>
  <c r="O11" i="14" s="1"/>
  <c r="G21" i="19"/>
  <c r="F21" i="19"/>
  <c r="E21" i="19"/>
  <c r="D21" i="19"/>
  <c r="C21" i="19"/>
  <c r="B21" i="19"/>
  <c r="G20" i="19"/>
  <c r="F20" i="19"/>
  <c r="E20" i="19"/>
  <c r="D20" i="19"/>
  <c r="C20" i="19"/>
  <c r="B20" i="19"/>
  <c r="G19" i="19"/>
  <c r="F19" i="19"/>
  <c r="E19" i="19"/>
  <c r="D19" i="19"/>
  <c r="C19" i="19"/>
  <c r="B19" i="19"/>
  <c r="G18" i="19"/>
  <c r="F18" i="19"/>
  <c r="E18" i="19"/>
  <c r="D18" i="19"/>
  <c r="C18" i="19"/>
  <c r="B18" i="19"/>
  <c r="G17" i="19"/>
  <c r="F17" i="19"/>
  <c r="E17" i="19"/>
  <c r="D17" i="19"/>
  <c r="C17" i="19"/>
  <c r="B17" i="19"/>
  <c r="G16" i="19"/>
  <c r="F16" i="19"/>
  <c r="E16" i="19"/>
  <c r="D16" i="19"/>
  <c r="C16" i="19"/>
  <c r="G15" i="19"/>
  <c r="F15" i="19"/>
  <c r="E15" i="19"/>
  <c r="D15" i="19"/>
  <c r="C15" i="19"/>
  <c r="B14" i="19"/>
  <c r="H12" i="19"/>
  <c r="G12" i="19"/>
  <c r="F12" i="19"/>
  <c r="E12" i="19"/>
  <c r="D12" i="19"/>
  <c r="C12" i="19"/>
  <c r="L11" i="19"/>
  <c r="C23" i="19" s="1"/>
  <c r="G21" i="18"/>
  <c r="F21" i="18"/>
  <c r="E21" i="18"/>
  <c r="D21" i="18"/>
  <c r="C21" i="18"/>
  <c r="B21" i="18"/>
  <c r="G20" i="18"/>
  <c r="F20" i="18"/>
  <c r="E20" i="18"/>
  <c r="D20" i="18"/>
  <c r="C20" i="18"/>
  <c r="B20" i="18"/>
  <c r="G19" i="18"/>
  <c r="F19" i="18"/>
  <c r="E19" i="18"/>
  <c r="D19" i="18"/>
  <c r="C19" i="18"/>
  <c r="B19" i="18"/>
  <c r="G18" i="18"/>
  <c r="F18" i="18"/>
  <c r="E18" i="18"/>
  <c r="D18" i="18"/>
  <c r="C18" i="18"/>
  <c r="B18" i="18"/>
  <c r="G17" i="18"/>
  <c r="F17" i="18"/>
  <c r="E17" i="18"/>
  <c r="D17" i="18"/>
  <c r="C17" i="18"/>
  <c r="B17" i="18"/>
  <c r="G16" i="18"/>
  <c r="F16" i="18"/>
  <c r="E16" i="18"/>
  <c r="D16" i="18"/>
  <c r="C16" i="18"/>
  <c r="G15" i="18"/>
  <c r="F15" i="18"/>
  <c r="E15" i="18"/>
  <c r="D15" i="18"/>
  <c r="C15" i="18"/>
  <c r="B14" i="18"/>
  <c r="H12" i="18"/>
  <c r="G12" i="18"/>
  <c r="F12" i="18"/>
  <c r="E12" i="18"/>
  <c r="D12" i="18"/>
  <c r="C12" i="18"/>
  <c r="L11" i="18"/>
  <c r="C23" i="18" s="1"/>
  <c r="G21" i="17"/>
  <c r="F21" i="17"/>
  <c r="E21" i="17"/>
  <c r="D21" i="17"/>
  <c r="C21" i="17"/>
  <c r="R5" i="14" s="1"/>
  <c r="B21" i="17"/>
  <c r="G20" i="17"/>
  <c r="F20" i="17"/>
  <c r="E20" i="17"/>
  <c r="D20" i="17"/>
  <c r="C20" i="17"/>
  <c r="Q5" i="14" s="1"/>
  <c r="B20" i="17"/>
  <c r="G19" i="17"/>
  <c r="F19" i="17"/>
  <c r="E19" i="17"/>
  <c r="D19" i="17"/>
  <c r="C19" i="17"/>
  <c r="B19" i="17"/>
  <c r="G18" i="17"/>
  <c r="F18" i="17"/>
  <c r="E18" i="17"/>
  <c r="D18" i="17"/>
  <c r="C18" i="17"/>
  <c r="B18" i="17"/>
  <c r="G17" i="17"/>
  <c r="F17" i="17"/>
  <c r="E17" i="17"/>
  <c r="D17" i="17"/>
  <c r="C17" i="17"/>
  <c r="B17" i="17"/>
  <c r="G16" i="17"/>
  <c r="F16" i="17"/>
  <c r="E16" i="17"/>
  <c r="D16" i="17"/>
  <c r="C16" i="17"/>
  <c r="G15" i="17"/>
  <c r="F15" i="17"/>
  <c r="E15" i="17"/>
  <c r="D15" i="17"/>
  <c r="C15" i="17"/>
  <c r="B14" i="17"/>
  <c r="H12" i="17"/>
  <c r="G12" i="17"/>
  <c r="F12" i="17"/>
  <c r="E12" i="17"/>
  <c r="D12" i="17"/>
  <c r="C12" i="17"/>
  <c r="L11" i="17"/>
  <c r="C23" i="17" s="1"/>
  <c r="D12" i="16"/>
  <c r="L12" i="14"/>
  <c r="C24" i="14" s="1"/>
  <c r="L11" i="11"/>
  <c r="C23" i="11" s="1"/>
  <c r="L11" i="13"/>
  <c r="O10" i="14" s="1"/>
  <c r="L11" i="15"/>
  <c r="O17" i="14" s="1"/>
  <c r="L11" i="7"/>
  <c r="O18" i="14" s="1"/>
  <c r="L11" i="16"/>
  <c r="O12" i="14" s="1"/>
  <c r="L11" i="9"/>
  <c r="O13" i="14" s="1"/>
  <c r="L11" i="2"/>
  <c r="C23" i="2" s="1"/>
  <c r="L11" i="4"/>
  <c r="O8" i="14" s="1"/>
  <c r="L11" i="8"/>
  <c r="C23" i="8" s="1"/>
  <c r="L11" i="6"/>
  <c r="C23" i="6" s="1"/>
  <c r="L11" i="12"/>
  <c r="O9" i="14" s="1"/>
  <c r="L11" i="10"/>
  <c r="O16" i="14" s="1"/>
  <c r="L11" i="3"/>
  <c r="O21" i="14" s="1"/>
  <c r="G21" i="3"/>
  <c r="F21" i="3"/>
  <c r="E21" i="3"/>
  <c r="D21" i="3"/>
  <c r="C21" i="3"/>
  <c r="R21" i="14" s="1"/>
  <c r="B21" i="3"/>
  <c r="G20" i="3"/>
  <c r="F20" i="3"/>
  <c r="E20" i="3"/>
  <c r="D20" i="3"/>
  <c r="C20" i="3"/>
  <c r="Q21" i="14" s="1"/>
  <c r="B20" i="3"/>
  <c r="G19" i="3"/>
  <c r="F19" i="3"/>
  <c r="E19" i="3"/>
  <c r="D19" i="3"/>
  <c r="C19" i="3"/>
  <c r="B19" i="3"/>
  <c r="G18" i="3"/>
  <c r="F18" i="3"/>
  <c r="E18" i="3"/>
  <c r="D18" i="3"/>
  <c r="C18" i="3"/>
  <c r="B18" i="3"/>
  <c r="G17" i="3"/>
  <c r="F17" i="3"/>
  <c r="E17" i="3"/>
  <c r="D17" i="3"/>
  <c r="C17" i="3"/>
  <c r="B17" i="3"/>
  <c r="G16" i="3"/>
  <c r="F16" i="3"/>
  <c r="E16" i="3"/>
  <c r="D16" i="3"/>
  <c r="C16" i="3"/>
  <c r="G15" i="3"/>
  <c r="F15" i="3"/>
  <c r="E15" i="3"/>
  <c r="D15" i="3"/>
  <c r="C15" i="3"/>
  <c r="B14" i="3"/>
  <c r="H12" i="3"/>
  <c r="G12" i="3"/>
  <c r="F12" i="3"/>
  <c r="E12" i="3"/>
  <c r="D12" i="3"/>
  <c r="C12" i="3"/>
  <c r="G21" i="5"/>
  <c r="F21" i="5"/>
  <c r="E21" i="5"/>
  <c r="D21" i="5"/>
  <c r="C21" i="5"/>
  <c r="R11" i="14" s="1"/>
  <c r="B21" i="5"/>
  <c r="G20" i="5"/>
  <c r="F20" i="5"/>
  <c r="E20" i="5"/>
  <c r="D20" i="5"/>
  <c r="C20" i="5"/>
  <c r="Q11" i="14" s="1"/>
  <c r="B20" i="5"/>
  <c r="G19" i="5"/>
  <c r="F19" i="5"/>
  <c r="E19" i="5"/>
  <c r="D19" i="5"/>
  <c r="C19" i="5"/>
  <c r="B19" i="5"/>
  <c r="G18" i="5"/>
  <c r="F18" i="5"/>
  <c r="E18" i="5"/>
  <c r="D18" i="5"/>
  <c r="C18" i="5"/>
  <c r="B18" i="5"/>
  <c r="G17" i="5"/>
  <c r="F17" i="5"/>
  <c r="E17" i="5"/>
  <c r="D17" i="5"/>
  <c r="C17" i="5"/>
  <c r="B17" i="5"/>
  <c r="G16" i="5"/>
  <c r="F16" i="5"/>
  <c r="E16" i="5"/>
  <c r="D16" i="5"/>
  <c r="C16" i="5"/>
  <c r="G15" i="5"/>
  <c r="F15" i="5"/>
  <c r="E15" i="5"/>
  <c r="D15" i="5"/>
  <c r="C15" i="5"/>
  <c r="B14" i="5"/>
  <c r="H12" i="5"/>
  <c r="G12" i="5"/>
  <c r="F12" i="5"/>
  <c r="E12" i="5"/>
  <c r="D12" i="5"/>
  <c r="C12" i="5"/>
  <c r="G21" i="10"/>
  <c r="F21" i="10"/>
  <c r="E21" i="10"/>
  <c r="D21" i="10"/>
  <c r="C21" i="10"/>
  <c r="R16" i="14" s="1"/>
  <c r="B21" i="10"/>
  <c r="G20" i="10"/>
  <c r="F20" i="10"/>
  <c r="E20" i="10"/>
  <c r="D20" i="10"/>
  <c r="C20" i="10"/>
  <c r="Q16" i="14" s="1"/>
  <c r="B20" i="10"/>
  <c r="G19" i="10"/>
  <c r="F19" i="10"/>
  <c r="E19" i="10"/>
  <c r="D19" i="10"/>
  <c r="C19" i="10"/>
  <c r="B19" i="10"/>
  <c r="G18" i="10"/>
  <c r="F18" i="10"/>
  <c r="E18" i="10"/>
  <c r="D18" i="10"/>
  <c r="C18" i="10"/>
  <c r="B18" i="10"/>
  <c r="G17" i="10"/>
  <c r="F17" i="10"/>
  <c r="E17" i="10"/>
  <c r="D17" i="10"/>
  <c r="C17" i="10"/>
  <c r="B17" i="10"/>
  <c r="G16" i="10"/>
  <c r="F16" i="10"/>
  <c r="E16" i="10"/>
  <c r="D16" i="10"/>
  <c r="C16" i="10"/>
  <c r="G15" i="10"/>
  <c r="F15" i="10"/>
  <c r="E15" i="10"/>
  <c r="D15" i="10"/>
  <c r="C15" i="10"/>
  <c r="B14" i="10"/>
  <c r="H12" i="10"/>
  <c r="G12" i="10"/>
  <c r="F12" i="10"/>
  <c r="E12" i="10"/>
  <c r="D12" i="10"/>
  <c r="C12" i="10"/>
  <c r="G21" i="12"/>
  <c r="F21" i="12"/>
  <c r="E21" i="12"/>
  <c r="D21" i="12"/>
  <c r="C21" i="12"/>
  <c r="R9" i="14" s="1"/>
  <c r="B21" i="12"/>
  <c r="G20" i="12"/>
  <c r="F20" i="12"/>
  <c r="E20" i="12"/>
  <c r="D20" i="12"/>
  <c r="C20" i="12"/>
  <c r="Q9" i="14" s="1"/>
  <c r="B20" i="12"/>
  <c r="G19" i="12"/>
  <c r="F19" i="12"/>
  <c r="E19" i="12"/>
  <c r="D19" i="12"/>
  <c r="C19" i="12"/>
  <c r="B19" i="12"/>
  <c r="G18" i="12"/>
  <c r="F18" i="12"/>
  <c r="E18" i="12"/>
  <c r="D18" i="12"/>
  <c r="C18" i="12"/>
  <c r="B18" i="12"/>
  <c r="G17" i="12"/>
  <c r="F17" i="12"/>
  <c r="E17" i="12"/>
  <c r="D17" i="12"/>
  <c r="C17" i="12"/>
  <c r="B17" i="12"/>
  <c r="G16" i="12"/>
  <c r="F16" i="12"/>
  <c r="E16" i="12"/>
  <c r="D16" i="12"/>
  <c r="C16" i="12"/>
  <c r="G15" i="12"/>
  <c r="F15" i="12"/>
  <c r="E15" i="12"/>
  <c r="D15" i="12"/>
  <c r="C15" i="12"/>
  <c r="B14" i="12"/>
  <c r="H12" i="12"/>
  <c r="G12" i="12"/>
  <c r="F12" i="12"/>
  <c r="E12" i="12"/>
  <c r="D12" i="12"/>
  <c r="C12" i="12"/>
  <c r="G21" i="6"/>
  <c r="F21" i="6"/>
  <c r="E21" i="6"/>
  <c r="D21" i="6"/>
  <c r="C21" i="6"/>
  <c r="R19" i="14" s="1"/>
  <c r="B21" i="6"/>
  <c r="G20" i="6"/>
  <c r="F20" i="6"/>
  <c r="E20" i="6"/>
  <c r="D20" i="6"/>
  <c r="C20" i="6"/>
  <c r="Q19" i="14" s="1"/>
  <c r="B20" i="6"/>
  <c r="G19" i="6"/>
  <c r="F19" i="6"/>
  <c r="E19" i="6"/>
  <c r="D19" i="6"/>
  <c r="C19" i="6"/>
  <c r="B19" i="6"/>
  <c r="G18" i="6"/>
  <c r="F18" i="6"/>
  <c r="E18" i="6"/>
  <c r="D18" i="6"/>
  <c r="C18" i="6"/>
  <c r="B18" i="6"/>
  <c r="G17" i="6"/>
  <c r="F17" i="6"/>
  <c r="E17" i="6"/>
  <c r="D17" i="6"/>
  <c r="C17" i="6"/>
  <c r="B17" i="6"/>
  <c r="G16" i="6"/>
  <c r="F16" i="6"/>
  <c r="E16" i="6"/>
  <c r="D16" i="6"/>
  <c r="C16" i="6"/>
  <c r="G15" i="6"/>
  <c r="F15" i="6"/>
  <c r="E15" i="6"/>
  <c r="D15" i="6"/>
  <c r="C15" i="6"/>
  <c r="B14" i="6"/>
  <c r="H12" i="6"/>
  <c r="G12" i="6"/>
  <c r="F12" i="6"/>
  <c r="E12" i="6"/>
  <c r="D12" i="6"/>
  <c r="C12" i="6"/>
  <c r="G21" i="8"/>
  <c r="F21" i="8"/>
  <c r="E21" i="8"/>
  <c r="D21" i="8"/>
  <c r="C21" i="8"/>
  <c r="R14" i="14" s="1"/>
  <c r="B21" i="8"/>
  <c r="G20" i="8"/>
  <c r="F20" i="8"/>
  <c r="E20" i="8"/>
  <c r="D20" i="8"/>
  <c r="C20" i="8"/>
  <c r="Q14" i="14" s="1"/>
  <c r="B20" i="8"/>
  <c r="G19" i="8"/>
  <c r="F19" i="8"/>
  <c r="E19" i="8"/>
  <c r="D19" i="8"/>
  <c r="C19" i="8"/>
  <c r="B19" i="8"/>
  <c r="G18" i="8"/>
  <c r="F18" i="8"/>
  <c r="E18" i="8"/>
  <c r="D18" i="8"/>
  <c r="C18" i="8"/>
  <c r="B18" i="8"/>
  <c r="G17" i="8"/>
  <c r="F17" i="8"/>
  <c r="E17" i="8"/>
  <c r="D17" i="8"/>
  <c r="C17" i="8"/>
  <c r="B17" i="8"/>
  <c r="G16" i="8"/>
  <c r="F16" i="8"/>
  <c r="E16" i="8"/>
  <c r="D16" i="8"/>
  <c r="C16" i="8"/>
  <c r="G15" i="8"/>
  <c r="F15" i="8"/>
  <c r="E15" i="8"/>
  <c r="D15" i="8"/>
  <c r="C15" i="8"/>
  <c r="B14" i="8"/>
  <c r="H12" i="8"/>
  <c r="G12" i="8"/>
  <c r="F12" i="8"/>
  <c r="E12" i="8"/>
  <c r="D12" i="8"/>
  <c r="C12" i="8"/>
  <c r="G21" i="4"/>
  <c r="F21" i="4"/>
  <c r="E21" i="4"/>
  <c r="D21" i="4"/>
  <c r="C21" i="4"/>
  <c r="R8" i="14" s="1"/>
  <c r="B21" i="4"/>
  <c r="G20" i="4"/>
  <c r="F20" i="4"/>
  <c r="E20" i="4"/>
  <c r="D20" i="4"/>
  <c r="C20" i="4"/>
  <c r="Q8" i="14" s="1"/>
  <c r="B20" i="4"/>
  <c r="G19" i="4"/>
  <c r="F19" i="4"/>
  <c r="E19" i="4"/>
  <c r="D19" i="4"/>
  <c r="C19" i="4"/>
  <c r="B19" i="4"/>
  <c r="G18" i="4"/>
  <c r="F18" i="4"/>
  <c r="E18" i="4"/>
  <c r="D18" i="4"/>
  <c r="C18" i="4"/>
  <c r="B18" i="4"/>
  <c r="G17" i="4"/>
  <c r="F17" i="4"/>
  <c r="E17" i="4"/>
  <c r="D17" i="4"/>
  <c r="C17" i="4"/>
  <c r="B17" i="4"/>
  <c r="G16" i="4"/>
  <c r="F16" i="4"/>
  <c r="E16" i="4"/>
  <c r="D16" i="4"/>
  <c r="C16" i="4"/>
  <c r="G15" i="4"/>
  <c r="F15" i="4"/>
  <c r="E15" i="4"/>
  <c r="D15" i="4"/>
  <c r="C15" i="4"/>
  <c r="B14" i="4"/>
  <c r="H12" i="4"/>
  <c r="G12" i="4"/>
  <c r="F12" i="4"/>
  <c r="E12" i="4"/>
  <c r="D12" i="4"/>
  <c r="C12" i="4"/>
  <c r="G21" i="2"/>
  <c r="F21" i="2"/>
  <c r="E21" i="2"/>
  <c r="D21" i="2"/>
  <c r="C21" i="2"/>
  <c r="R15" i="14" s="1"/>
  <c r="B21" i="2"/>
  <c r="G20" i="2"/>
  <c r="F20" i="2"/>
  <c r="E20" i="2"/>
  <c r="D20" i="2"/>
  <c r="C20" i="2"/>
  <c r="Q15" i="14" s="1"/>
  <c r="B20" i="2"/>
  <c r="G19" i="2"/>
  <c r="F19" i="2"/>
  <c r="E19" i="2"/>
  <c r="D19" i="2"/>
  <c r="C19" i="2"/>
  <c r="B19" i="2"/>
  <c r="G18" i="2"/>
  <c r="F18" i="2"/>
  <c r="E18" i="2"/>
  <c r="D18" i="2"/>
  <c r="C18" i="2"/>
  <c r="B18" i="2"/>
  <c r="G17" i="2"/>
  <c r="F17" i="2"/>
  <c r="E17" i="2"/>
  <c r="D17" i="2"/>
  <c r="C17" i="2"/>
  <c r="B17" i="2"/>
  <c r="G16" i="2"/>
  <c r="F16" i="2"/>
  <c r="E16" i="2"/>
  <c r="D16" i="2"/>
  <c r="C16" i="2"/>
  <c r="G15" i="2"/>
  <c r="F15" i="2"/>
  <c r="E15" i="2"/>
  <c r="D15" i="2"/>
  <c r="C15" i="2"/>
  <c r="B14" i="2"/>
  <c r="H12" i="2"/>
  <c r="G12" i="2"/>
  <c r="F12" i="2"/>
  <c r="E12" i="2"/>
  <c r="D12" i="2"/>
  <c r="C12" i="2"/>
  <c r="G21" i="9"/>
  <c r="F21" i="9"/>
  <c r="E21" i="9"/>
  <c r="D21" i="9"/>
  <c r="C21" i="9"/>
  <c r="R13" i="14" s="1"/>
  <c r="B21" i="9"/>
  <c r="G20" i="9"/>
  <c r="F20" i="9"/>
  <c r="E20" i="9"/>
  <c r="D20" i="9"/>
  <c r="C20" i="9"/>
  <c r="Q13" i="14" s="1"/>
  <c r="B20" i="9"/>
  <c r="G19" i="9"/>
  <c r="F19" i="9"/>
  <c r="E19" i="9"/>
  <c r="D19" i="9"/>
  <c r="C19" i="9"/>
  <c r="B19" i="9"/>
  <c r="G18" i="9"/>
  <c r="F18" i="9"/>
  <c r="E18" i="9"/>
  <c r="D18" i="9"/>
  <c r="C18" i="9"/>
  <c r="B18" i="9"/>
  <c r="G17" i="9"/>
  <c r="F17" i="9"/>
  <c r="E17" i="9"/>
  <c r="D17" i="9"/>
  <c r="C17" i="9"/>
  <c r="B17" i="9"/>
  <c r="G16" i="9"/>
  <c r="F16" i="9"/>
  <c r="E16" i="9"/>
  <c r="D16" i="9"/>
  <c r="C16" i="9"/>
  <c r="G15" i="9"/>
  <c r="F15" i="9"/>
  <c r="E15" i="9"/>
  <c r="D15" i="9"/>
  <c r="C15" i="9"/>
  <c r="B14" i="9"/>
  <c r="H12" i="9"/>
  <c r="G12" i="9"/>
  <c r="F12" i="9"/>
  <c r="E12" i="9"/>
  <c r="D12" i="9"/>
  <c r="C12" i="9"/>
  <c r="G21" i="16"/>
  <c r="F21" i="16"/>
  <c r="E21" i="16"/>
  <c r="D21" i="16"/>
  <c r="C21" i="16"/>
  <c r="R12" i="14" s="1"/>
  <c r="B21" i="16"/>
  <c r="G20" i="16"/>
  <c r="F20" i="16"/>
  <c r="E20" i="16"/>
  <c r="D20" i="16"/>
  <c r="C20" i="16"/>
  <c r="Q12" i="14" s="1"/>
  <c r="B20" i="16"/>
  <c r="G19" i="16"/>
  <c r="F19" i="16"/>
  <c r="E19" i="16"/>
  <c r="D19" i="16"/>
  <c r="C19" i="16"/>
  <c r="B19" i="16"/>
  <c r="G18" i="16"/>
  <c r="F18" i="16"/>
  <c r="E18" i="16"/>
  <c r="D18" i="16"/>
  <c r="C18" i="16"/>
  <c r="B18" i="16"/>
  <c r="G17" i="16"/>
  <c r="F17" i="16"/>
  <c r="E17" i="16"/>
  <c r="D17" i="16"/>
  <c r="C17" i="16"/>
  <c r="B17" i="16"/>
  <c r="G16" i="16"/>
  <c r="F16" i="16"/>
  <c r="E16" i="16"/>
  <c r="D16" i="16"/>
  <c r="C16" i="16"/>
  <c r="G15" i="16"/>
  <c r="F15" i="16"/>
  <c r="E15" i="16"/>
  <c r="D15" i="16"/>
  <c r="C15" i="16"/>
  <c r="B14" i="16"/>
  <c r="H12" i="16"/>
  <c r="G12" i="16"/>
  <c r="F12" i="16"/>
  <c r="E12" i="16"/>
  <c r="C12" i="16"/>
  <c r="G21" i="7"/>
  <c r="F21" i="7"/>
  <c r="E21" i="7"/>
  <c r="D21" i="7"/>
  <c r="C21" i="7"/>
  <c r="R18" i="14" s="1"/>
  <c r="B21" i="7"/>
  <c r="G20" i="7"/>
  <c r="F20" i="7"/>
  <c r="E20" i="7"/>
  <c r="D20" i="7"/>
  <c r="C20" i="7"/>
  <c r="Q18" i="14" s="1"/>
  <c r="B20" i="7"/>
  <c r="G19" i="7"/>
  <c r="F19" i="7"/>
  <c r="E19" i="7"/>
  <c r="D19" i="7"/>
  <c r="C19" i="7"/>
  <c r="B19" i="7"/>
  <c r="G18" i="7"/>
  <c r="F18" i="7"/>
  <c r="E18" i="7"/>
  <c r="D18" i="7"/>
  <c r="C18" i="7"/>
  <c r="B18" i="7"/>
  <c r="G17" i="7"/>
  <c r="F17" i="7"/>
  <c r="E17" i="7"/>
  <c r="D17" i="7"/>
  <c r="C17" i="7"/>
  <c r="B17" i="7"/>
  <c r="G16" i="7"/>
  <c r="F16" i="7"/>
  <c r="E16" i="7"/>
  <c r="D16" i="7"/>
  <c r="C16" i="7"/>
  <c r="G15" i="7"/>
  <c r="F15" i="7"/>
  <c r="E15" i="7"/>
  <c r="D15" i="7"/>
  <c r="C15" i="7"/>
  <c r="B14" i="7"/>
  <c r="H12" i="7"/>
  <c r="G12" i="7"/>
  <c r="F12" i="7"/>
  <c r="E12" i="7"/>
  <c r="D12" i="7"/>
  <c r="C12" i="7"/>
  <c r="G21" i="13"/>
  <c r="F21" i="13"/>
  <c r="E21" i="13"/>
  <c r="D21" i="13"/>
  <c r="C21" i="13"/>
  <c r="R10" i="14" s="1"/>
  <c r="B21" i="13"/>
  <c r="G20" i="13"/>
  <c r="F20" i="13"/>
  <c r="E20" i="13"/>
  <c r="D20" i="13"/>
  <c r="C20" i="13"/>
  <c r="Q10" i="14" s="1"/>
  <c r="B20" i="13"/>
  <c r="G19" i="13"/>
  <c r="F19" i="13"/>
  <c r="E19" i="13"/>
  <c r="D19" i="13"/>
  <c r="C19" i="13"/>
  <c r="B19" i="13"/>
  <c r="G18" i="13"/>
  <c r="F18" i="13"/>
  <c r="E18" i="13"/>
  <c r="D18" i="13"/>
  <c r="C18" i="13"/>
  <c r="B18" i="13"/>
  <c r="G17" i="13"/>
  <c r="F17" i="13"/>
  <c r="E17" i="13"/>
  <c r="D17" i="13"/>
  <c r="C17" i="13"/>
  <c r="B17" i="13"/>
  <c r="G16" i="13"/>
  <c r="F16" i="13"/>
  <c r="E16" i="13"/>
  <c r="D16" i="13"/>
  <c r="C16" i="13"/>
  <c r="G15" i="13"/>
  <c r="F15" i="13"/>
  <c r="E15" i="13"/>
  <c r="D15" i="13"/>
  <c r="C15" i="13"/>
  <c r="B14" i="13"/>
  <c r="H12" i="13"/>
  <c r="G12" i="13"/>
  <c r="F12" i="13"/>
  <c r="E12" i="13"/>
  <c r="D12" i="13"/>
  <c r="C12" i="13"/>
  <c r="G21" i="11"/>
  <c r="F21" i="11"/>
  <c r="E21" i="11"/>
  <c r="D21" i="11"/>
  <c r="C21" i="11"/>
  <c r="R6" i="14" s="1"/>
  <c r="B21" i="11"/>
  <c r="G20" i="11"/>
  <c r="F20" i="11"/>
  <c r="E20" i="11"/>
  <c r="D20" i="11"/>
  <c r="C20" i="11"/>
  <c r="Q6" i="14" s="1"/>
  <c r="B20" i="11"/>
  <c r="G19" i="11"/>
  <c r="F19" i="11"/>
  <c r="E19" i="11"/>
  <c r="D19" i="11"/>
  <c r="C19" i="11"/>
  <c r="B19" i="11"/>
  <c r="G18" i="11"/>
  <c r="F18" i="11"/>
  <c r="E18" i="11"/>
  <c r="D18" i="11"/>
  <c r="C18" i="11"/>
  <c r="B18" i="11"/>
  <c r="G17" i="11"/>
  <c r="F17" i="11"/>
  <c r="E17" i="11"/>
  <c r="D17" i="11"/>
  <c r="C17" i="11"/>
  <c r="B17" i="11"/>
  <c r="G16" i="11"/>
  <c r="F16" i="11"/>
  <c r="E16" i="11"/>
  <c r="D16" i="11"/>
  <c r="C16" i="11"/>
  <c r="G15" i="11"/>
  <c r="F15" i="11"/>
  <c r="E15" i="11"/>
  <c r="D15" i="11"/>
  <c r="C15" i="11"/>
  <c r="B14" i="11"/>
  <c r="H12" i="11"/>
  <c r="G12" i="11"/>
  <c r="F12" i="11"/>
  <c r="E12" i="11"/>
  <c r="D12" i="11"/>
  <c r="C12" i="11"/>
  <c r="C12" i="15"/>
  <c r="D12" i="15"/>
  <c r="E12" i="15"/>
  <c r="F12" i="15"/>
  <c r="G12" i="15"/>
  <c r="H12" i="15"/>
  <c r="G21" i="15"/>
  <c r="F21" i="15"/>
  <c r="E21" i="15"/>
  <c r="D21" i="15"/>
  <c r="C21" i="15"/>
  <c r="R17" i="14" s="1"/>
  <c r="B21" i="15"/>
  <c r="G20" i="15"/>
  <c r="F20" i="15"/>
  <c r="E20" i="15"/>
  <c r="D20" i="15"/>
  <c r="C20" i="15"/>
  <c r="Q17" i="14" s="1"/>
  <c r="B20" i="15"/>
  <c r="G19" i="15"/>
  <c r="F19" i="15"/>
  <c r="E19" i="15"/>
  <c r="D19" i="15"/>
  <c r="C19" i="15"/>
  <c r="B19" i="15"/>
  <c r="G18" i="15"/>
  <c r="F18" i="15"/>
  <c r="E18" i="15"/>
  <c r="D18" i="15"/>
  <c r="C18" i="15"/>
  <c r="B18" i="15"/>
  <c r="G17" i="15"/>
  <c r="F17" i="15"/>
  <c r="E17" i="15"/>
  <c r="D17" i="15"/>
  <c r="C17" i="15"/>
  <c r="B17" i="15"/>
  <c r="G16" i="15"/>
  <c r="F16" i="15"/>
  <c r="E16" i="15"/>
  <c r="D16" i="15"/>
  <c r="C16" i="15"/>
  <c r="G15" i="15"/>
  <c r="F15" i="15"/>
  <c r="E15" i="15"/>
  <c r="D15" i="15"/>
  <c r="C15" i="15"/>
  <c r="B14" i="15"/>
  <c r="D13" i="14"/>
  <c r="E13" i="14"/>
  <c r="F13" i="14"/>
  <c r="G13" i="14"/>
  <c r="H13" i="14"/>
  <c r="C13" i="14"/>
  <c r="B18" i="14"/>
  <c r="D18" i="14"/>
  <c r="E18" i="14"/>
  <c r="F18" i="14"/>
  <c r="G18" i="14"/>
  <c r="C18" i="14"/>
  <c r="G22" i="14"/>
  <c r="F22" i="14"/>
  <c r="E22" i="14"/>
  <c r="D22" i="14"/>
  <c r="C22" i="14"/>
  <c r="R4" i="14" s="1"/>
  <c r="B22" i="14"/>
  <c r="G21" i="14"/>
  <c r="F21" i="14"/>
  <c r="E21" i="14"/>
  <c r="D21" i="14"/>
  <c r="C21" i="14"/>
  <c r="Q4" i="14" s="1"/>
  <c r="B21" i="14"/>
  <c r="G20" i="14"/>
  <c r="F20" i="14"/>
  <c r="E20" i="14"/>
  <c r="D20" i="14"/>
  <c r="C20" i="14"/>
  <c r="B20" i="14"/>
  <c r="G19" i="14"/>
  <c r="F19" i="14"/>
  <c r="E19" i="14"/>
  <c r="D19" i="14"/>
  <c r="C19" i="14"/>
  <c r="B19" i="14"/>
  <c r="G17" i="14"/>
  <c r="F17" i="14"/>
  <c r="E17" i="14"/>
  <c r="D17" i="14"/>
  <c r="C17" i="14"/>
  <c r="G16" i="14"/>
  <c r="F16" i="14"/>
  <c r="E16" i="14"/>
  <c r="D16" i="14"/>
  <c r="C16" i="14"/>
  <c r="B15" i="14"/>
  <c r="O14" i="14" l="1"/>
  <c r="C23" i="13"/>
  <c r="O4" i="14"/>
  <c r="O15" i="14"/>
  <c r="C23" i="9"/>
  <c r="C23" i="10"/>
  <c r="C23" i="5"/>
  <c r="C23" i="3"/>
  <c r="C23" i="12"/>
  <c r="O19" i="14"/>
  <c r="C23" i="4"/>
  <c r="C23" i="16"/>
  <c r="O5" i="14"/>
  <c r="C23" i="7"/>
  <c r="O6" i="14"/>
  <c r="C23" i="1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">
    <bk>
      <extLst>
        <ext uri="{3e2802c4-a4d2-4d8b-9148-e3be6c30e623}">
          <xlrd:rvb i="2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8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sharedStrings.xml><?xml version="1.0" encoding="utf-8"?>
<sst xmlns="http://schemas.openxmlformats.org/spreadsheetml/2006/main" count="364" uniqueCount="59">
  <si>
    <t>TTM</t>
  </si>
  <si>
    <t>Y1</t>
  </si>
  <si>
    <t>Y2</t>
  </si>
  <si>
    <t>Y3</t>
  </si>
  <si>
    <t>Y4</t>
  </si>
  <si>
    <t>Y5</t>
  </si>
  <si>
    <t>Sales Per Share</t>
  </si>
  <si>
    <t>Net Income Per Share</t>
  </si>
  <si>
    <t>r/InvestingCharts</t>
  </si>
  <si>
    <t>Net Margin</t>
  </si>
  <si>
    <t>Shares (M)</t>
  </si>
  <si>
    <t>Sales ($M)</t>
  </si>
  <si>
    <t>Net Income ($M)</t>
  </si>
  <si>
    <t>Count</t>
  </si>
  <si>
    <t>Avg Shares (M)</t>
  </si>
  <si>
    <t>SP500</t>
  </si>
  <si>
    <t>Materials</t>
  </si>
  <si>
    <t>Energy</t>
  </si>
  <si>
    <t>Retail</t>
  </si>
  <si>
    <t>Healthcare</t>
  </si>
  <si>
    <t>Banks</t>
  </si>
  <si>
    <t>Est Earnings Growth 2023</t>
  </si>
  <si>
    <t>Cyclicals</t>
  </si>
  <si>
    <t>Non-Cyclicals</t>
  </si>
  <si>
    <t>Real Estate</t>
  </si>
  <si>
    <t>Financials</t>
  </si>
  <si>
    <t>Technology</t>
  </si>
  <si>
    <t>Semiconductors</t>
  </si>
  <si>
    <t>Utilities</t>
  </si>
  <si>
    <t>Industrials</t>
  </si>
  <si>
    <t>Education</t>
  </si>
  <si>
    <t>Biotech</t>
  </si>
  <si>
    <t>Analyst Estimated Earnings Growth in 2023</t>
  </si>
  <si>
    <t>Average Analyst Guess</t>
  </si>
  <si>
    <t>Group : SML  ::  Companies : 600</t>
  </si>
  <si>
    <t>Current YoY Change</t>
  </si>
  <si>
    <t>Net Inc / Shr</t>
  </si>
  <si>
    <t>Sales / Shr</t>
  </si>
  <si>
    <t>Group : SPX  ::  Companies : 500</t>
  </si>
  <si>
    <t>Autos</t>
  </si>
  <si>
    <t>Group : 54  - Consumer Non-Cyclicals  ::  Companies : 121</t>
  </si>
  <si>
    <t>Group : 59  - Utilities  ::  Companies : 77</t>
  </si>
  <si>
    <t>Pharm</t>
  </si>
  <si>
    <t>Group : Retail  ::  Companies : 93</t>
  </si>
  <si>
    <t>Group : Banks  ::  Companies : 184</t>
  </si>
  <si>
    <t>Group : Semiconductors  ::  Companies : 72</t>
  </si>
  <si>
    <t>Group : Autos  ::  Companies : 55</t>
  </si>
  <si>
    <t>Group : Over $10  ::  Companies : 2046</t>
  </si>
  <si>
    <t>Group : 51  - Basic Materials  ::  Companies : 151</t>
  </si>
  <si>
    <t>Group : 60  - Real Estate  ::  Companies : 168</t>
  </si>
  <si>
    <t>Group : 56  - Healthcare  ::  Companies : 400</t>
  </si>
  <si>
    <t>Group : Biotech  ::  Companies : 173</t>
  </si>
  <si>
    <t>Group : Pharm  ::  Companies : 65</t>
  </si>
  <si>
    <t>Group : 55  - Financials  ::  Companies : 502</t>
  </si>
  <si>
    <t>Group : 57  - Technology  ::  Companies : 477</t>
  </si>
  <si>
    <t>Group : 53  - Consumer Cyclicals  ::  Companies : 362</t>
  </si>
  <si>
    <t>Group : 52  - Industrials  ::  Companies : 348</t>
  </si>
  <si>
    <t>Group : 63  - Academic &amp; Educational Services  ::  Companies : 11</t>
  </si>
  <si>
    <t>Group : 50  - Energy  ::  Companies : 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</si>
</sst>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%_);[Red]\(#,##0.0%\)"/>
    <numFmt numFmtId="165" formatCode="ddmmmyyyy\ hh:mm"/>
    <numFmt numFmtId="166" formatCode="_([$$-409]* #,##0.00_);_([$$-409]* \(#,##0.00\);_([$$-409]* &quot;-&quot;??_);_(@_)"/>
    <numFmt numFmtId="167" formatCode="#,##0.000000_);\(#,##0.000000\)"/>
    <numFmt numFmtId="168" formatCode="[$-409]d/mmm/yyyy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3">
    <xf numFmtId="0" fontId="0" fillId="0" borderId="0" xfId="0"/>
    <xf numFmtId="38" fontId="0" fillId="0" borderId="0" xfId="0" applyNumberFormat="1"/>
    <xf numFmtId="0" fontId="16" fillId="0" borderId="0" xfId="0" applyFont="1" applyAlignment="1">
      <alignment horizontal="center"/>
    </xf>
    <xf numFmtId="0" fontId="16" fillId="0" borderId="0" xfId="0" applyFont="1"/>
    <xf numFmtId="164" fontId="0" fillId="0" borderId="0" xfId="0" applyNumberFormat="1"/>
    <xf numFmtId="0" fontId="0" fillId="0" borderId="10" xfId="0" applyBorder="1"/>
    <xf numFmtId="40" fontId="0" fillId="0" borderId="11" xfId="0" applyNumberFormat="1" applyBorder="1"/>
    <xf numFmtId="40" fontId="0" fillId="0" borderId="12" xfId="0" applyNumberFormat="1" applyBorder="1"/>
    <xf numFmtId="0" fontId="0" fillId="0" borderId="13" xfId="0" applyBorder="1"/>
    <xf numFmtId="40" fontId="0" fillId="0" borderId="14" xfId="0" applyNumberFormat="1" applyBorder="1"/>
    <xf numFmtId="40" fontId="0" fillId="0" borderId="15" xfId="0" applyNumberFormat="1" applyBorder="1"/>
    <xf numFmtId="164" fontId="0" fillId="0" borderId="11" xfId="0" applyNumberFormat="1" applyBorder="1"/>
    <xf numFmtId="164" fontId="0" fillId="0" borderId="12" xfId="0" applyNumberFormat="1" applyBorder="1"/>
    <xf numFmtId="0" fontId="0" fillId="0" borderId="16" xfId="0" applyBorder="1"/>
    <xf numFmtId="164" fontId="0" fillId="0" borderId="14" xfId="0" applyNumberFormat="1" applyBorder="1"/>
    <xf numFmtId="164" fontId="0" fillId="0" borderId="15" xfId="0" applyNumberFormat="1" applyBorder="1"/>
    <xf numFmtId="40" fontId="0" fillId="0" borderId="17" xfId="0" applyNumberFormat="1" applyBorder="1"/>
    <xf numFmtId="40" fontId="0" fillId="0" borderId="0" xfId="0" applyNumberForma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16" fillId="0" borderId="0" xfId="0" applyFont="1" applyAlignment="1">
      <alignment vertical="center"/>
    </xf>
    <xf numFmtId="164" fontId="16" fillId="0" borderId="0" xfId="0" applyNumberFormat="1" applyFont="1" applyAlignment="1">
      <alignment vertical="center"/>
    </xf>
    <xf numFmtId="165" fontId="0" fillId="0" borderId="0" xfId="0" applyNumberFormat="1"/>
    <xf numFmtId="166" fontId="0" fillId="0" borderId="0" xfId="0" applyNumberFormat="1"/>
    <xf numFmtId="39" fontId="0" fillId="0" borderId="0" xfId="0" applyNumberFormat="1"/>
    <xf numFmtId="164" fontId="0" fillId="0" borderId="19" xfId="0" applyNumberFormat="1" applyBorder="1" applyAlignment="1">
      <alignment vertical="center"/>
    </xf>
    <xf numFmtId="0" fontId="0" fillId="0" borderId="18" xfId="0" applyBorder="1" applyAlignment="1">
      <alignment vertical="center" wrapText="1"/>
    </xf>
    <xf numFmtId="0" fontId="19" fillId="0" borderId="18" xfId="0" applyFont="1" applyBorder="1" applyAlignment="1">
      <alignment vertical="center" wrapText="1"/>
    </xf>
    <xf numFmtId="164" fontId="19" fillId="0" borderId="19" xfId="0" applyNumberFormat="1" applyFont="1" applyBorder="1" applyAlignment="1">
      <alignment vertical="center"/>
    </xf>
    <xf numFmtId="0" fontId="0" fillId="0" borderId="11" xfId="0" applyBorder="1"/>
    <xf numFmtId="0" fontId="16" fillId="0" borderId="17" xfId="0" applyFont="1" applyBorder="1" applyAlignment="1">
      <alignment horizontal="center"/>
    </xf>
    <xf numFmtId="0" fontId="16" fillId="0" borderId="16" xfId="0" applyFont="1" applyBorder="1" applyAlignment="1">
      <alignment vertical="center"/>
    </xf>
    <xf numFmtId="164" fontId="16" fillId="0" borderId="0" xfId="0" applyNumberFormat="1" applyFont="1"/>
    <xf numFmtId="164" fontId="16" fillId="0" borderId="17" xfId="0" applyNumberFormat="1" applyFont="1" applyBorder="1"/>
    <xf numFmtId="0" fontId="0" fillId="0" borderId="16" xfId="0" applyBorder="1" applyAlignment="1">
      <alignment vertical="center"/>
    </xf>
    <xf numFmtId="164" fontId="0" fillId="0" borderId="17" xfId="0" applyNumberFormat="1" applyBorder="1"/>
    <xf numFmtId="0" fontId="0" fillId="0" borderId="14" xfId="0" applyBorder="1"/>
    <xf numFmtId="0" fontId="0" fillId="0" borderId="15" xfId="0" applyBorder="1"/>
    <xf numFmtId="167" fontId="0" fillId="0" borderId="0" xfId="0" applyNumberFormat="1"/>
    <xf numFmtId="165" fontId="0" fillId="0" borderId="0" xfId="0" applyNumberFormat="1" applyAlignment="1">
      <alignment horizontal="left"/>
    </xf>
    <xf numFmtId="168" fontId="0" fillId="0" borderId="0" xfId="0" applyNumberFormat="1" applyAlignment="1">
      <alignment horizontal="left"/>
    </xf>
    <xf numFmtId="49" fontId="18" fillId="0" borderId="0" xfId="0" applyNumberFormat="1" applyFont="1" applyAlignment="1">
      <alignment horizontal="right"/>
    </xf>
    <xf numFmtId="0" fontId="16" fillId="0" borderId="13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16" fillId="0" borderId="10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17/06/relationships/rdRichValue" Target="richData/rdrichvalue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microsoft.com/office/2017/06/relationships/rdSupportingPropertyBag" Target="richData/rdsupportingpropertybag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28" Type="http://schemas.microsoft.com/office/2017/06/relationships/rdSupportingPropertyBagStructure" Target="richData/rdsupportingpropertybagstructure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Relationship Id="rId27" Type="http://schemas.microsoft.com/office/2017/06/relationships/richStyles" Target="richData/richStyles.xml"/><Relationship Id="rId30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9">
  <rv s="0">
    <v>https://www.bing.com/financeapi/forcetrigger?t=a21mim&amp;q=XNAS%3aQQQ&amp;form=skydnc</v>
    <v>Learn more on Bing</v>
  </rv>
  <rv s="1">
    <v>en-US</v>
    <v>a21mim</v>
    <v>268435456</v>
    <v>1</v>
    <v>Powered by Refinitiv</v>
    <v>0</v>
    <v>Invesco QQQ Trust 1 (XNAS:QQQ)</v>
    <v>2</v>
    <v>3</v>
    <v>Finance</v>
    <v>4</v>
    <v>404.58</v>
    <v>254.26</v>
    <v>1.0122</v>
    <v>-2.14</v>
    <v>2.4949999999999999E-4</v>
    <v>-7.5700000000000003E-3</v>
    <v>7.0000000000000007E-2</v>
    <v>USD</v>
    <v>Nasdaq Stock Market</v>
    <v>XNAS</v>
    <v>2E-3</v>
    <v>283.35000000000002</v>
    <v>ETF</v>
    <v>44894.878302024998</v>
    <v>0</v>
    <v>279.17</v>
    <v>150509862313.565</v>
    <v>Invesco QQQ Trust 1</v>
    <v>282.87</v>
    <v>282.70999999999998</v>
    <v>280.57</v>
    <v>280.64</v>
    <v>QQQ</v>
    <v>Invesco QQQ Trust 1 (XNAS:QQQ)</v>
    <v>34722486</v>
    <v>57616317</v>
  </rv>
  <rv s="2">
    <v>1</v>
  </rv>
  <rv s="0">
    <v>https://www.bing.com/financeapi/forcetrigger?t=a33k6h&amp;q=S%26P+500+INDEX&amp;form=skydnc</v>
    <v>Learn more on Bing</v>
  </rv>
  <rv s="3">
    <v>en-US</v>
    <v>a33k6h</v>
    <v>268435456</v>
    <v>1</v>
    <v>Powered by Refinitiv</v>
    <v>5</v>
    <v>S&amp;P 500 INDEX</v>
    <v>2</v>
    <v>6</v>
    <v>Finance</v>
    <v>7</v>
    <v>4818.62</v>
    <v>3491.58</v>
    <v>-10.38</v>
    <v>-2.6190000000000002E-3</v>
    <v>US</v>
    <v>3976.77</v>
    <v>Index</v>
    <v>3</v>
    <v>3937.65</v>
    <v>S&amp;P 500 INDEX</v>
    <v>3964.19</v>
    <v>3963.94</v>
    <v>3953.56</v>
    <v>INX</v>
    <v>S&amp;P 500 INDEX</v>
  </rv>
  <rv s="2">
    <v>4</v>
  </rv>
  <rv s="0">
    <v>https://www.bing.com/financeapi/forcetrigger?t=a23hqh&amp;q=ARCX%3aSPY&amp;form=skydnc</v>
    <v>Learn more on Bing</v>
  </rv>
  <rv s="1">
    <v>en-US</v>
    <v>a23hqh</v>
    <v>268435456</v>
    <v>1</v>
    <v>Powered by Refinitiv</v>
    <v>0</v>
    <v>SPDR S&amp;P 500 ETF (ARCX:SPY)</v>
    <v>2</v>
    <v>3</v>
    <v>Finance</v>
    <v>4</v>
    <v>479.98</v>
    <v>348.11</v>
    <v>0.99739999999999995</v>
    <v>-0.66</v>
    <v>2.7829999999999999E-4</v>
    <v>-1.6669999999999999E-3</v>
    <v>0.11</v>
    <v>USD</v>
    <v>NYSE Arca</v>
    <v>ARCX</v>
    <v>8.9999999999999998E-4</v>
    <v>397.29</v>
    <v>ETF</v>
    <v>44894.878437488282</v>
    <v>6</v>
    <v>393.3</v>
    <v>367353827550.14001</v>
    <v>SPDR S&amp;P 500 ETF</v>
    <v>396.09</v>
    <v>395.91</v>
    <v>395.25</v>
    <v>395.36</v>
    <v>SPY</v>
    <v>SPDR S&amp;P 500 ETF (ARCX:SPY)</v>
    <v>50740981</v>
    <v>80443077</v>
  </rv>
  <rv s="2">
    <v>7</v>
  </rv>
</rvData>
</file>

<file path=xl/richData/rdrichvaluestructure.xml><?xml version="1.0" encoding="utf-8"?>
<rvStructures xmlns="http://schemas.microsoft.com/office/spreadsheetml/2017/richdata" count="4">
  <s t="_hyperlink">
    <k n="Address" t="s"/>
    <k n="Text" t="s"/>
  </s>
  <s t="_linkedentitycore">
    <k n="%EntityCulture" t="s"/>
    <k n="%EntityId" t="s"/>
    <k n="%EntityServiceId"/>
    <k n="%IsRefreshable" t="b"/>
    <k n="%ProviderInfo" t="s"/>
    <k n="_Display" t="spb"/>
    <k n="_DisplayString" t="s"/>
    <k n="_Flags" t="spb"/>
    <k n="_Format" t="spb"/>
    <k n="_Icon" t="s"/>
    <k n="_SubLabel" t="spb"/>
    <k n="52 week high"/>
    <k n="52 week low"/>
    <k n="Beta"/>
    <k n="Change"/>
    <k n="Change % (Extended hours)"/>
    <k n="Change (%)"/>
    <k n="Change (Extended hours)"/>
    <k n="Currency" t="s"/>
    <k n="Exchange" t="s"/>
    <k n="Exchange abbreviation" t="s"/>
    <k n="Expense ratio"/>
    <k n="High"/>
    <k n="Instrument type" t="s"/>
    <k n="Last trade time"/>
    <k n="LearnMoreOnLink" t="r"/>
    <k n="Low"/>
    <k n="Market cap"/>
    <k n="Name" t="s"/>
    <k n="Open"/>
    <k n="Previous close"/>
    <k n="Price"/>
    <k n="Price (Extended hours)"/>
    <k n="Ticker symbol" t="s"/>
    <k n="UniqueName" t="s"/>
    <k n="Volume"/>
    <k n="Volume average"/>
  </s>
  <s t="_linkedentity">
    <k n="%cvi" t="r"/>
  </s>
  <s t="_linkedentitycore">
    <k n="%EntityCulture" t="s"/>
    <k n="%EntityId" t="s"/>
    <k n="%EntityServiceId"/>
    <k n="%IsRefreshable" t="b"/>
    <k n="%ProviderInfo" t="s"/>
    <k n="_Display" t="spb"/>
    <k n="_DisplayString" t="s"/>
    <k n="_Flags" t="spb"/>
    <k n="_Format" t="spb"/>
    <k n="_Icon" t="s"/>
    <k n="_SubLabel" t="spb"/>
    <k n="52 week high"/>
    <k n="52 week low"/>
    <k n="Change"/>
    <k n="Change (%)"/>
    <k n="Country/region" t="s"/>
    <k n="High"/>
    <k n="Instrument type" t="s"/>
    <k n="LearnMoreOnLink" t="r"/>
    <k n="Low"/>
    <k n="Name" t="s"/>
    <k n="Open"/>
    <k n="Previous close"/>
    <k n="Price"/>
    <k n="Ticker symbol" t="s"/>
    <k n="UniqueName" t="s"/>
  </s>
</rvStructures>
</file>

<file path=xl/richData/rdsupportingpropertybag.xml><?xml version="1.0" encoding="utf-8"?>
<supportingPropertyBags xmlns="http://schemas.microsoft.com/office/spreadsheetml/2017/richdata2">
  <spbArrays count="2">
    <a count="37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Price (Extended hours)</v>
      <v t="s">Exchange</v>
      <v t="s">Last trade time</v>
      <v t="s">Ticker symbol</v>
      <v t="s">Exchange abbreviation</v>
      <v t="s">Change</v>
      <v t="s">Change (Extended hours)</v>
      <v t="s">Expense ratio</v>
      <v t="s">Change (%)</v>
      <v t="s">Change % (Extended hours)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Instrument type</v>
      <v t="s">_Flags</v>
      <v t="s">UniqueName</v>
      <v t="s">_DisplayString</v>
      <v t="s">LearnMoreOnLink</v>
      <v t="s">%ProviderInfo</v>
    </a>
    <a count="26">
      <v t="s">%EntityServiceId</v>
      <v t="s">_Format</v>
      <v t="s">%IsRefreshable</v>
      <v t="s">%EntityCulture</v>
      <v t="s">%EntityId</v>
      <v t="s">_Icon</v>
      <v t="s">_Display</v>
      <v t="s">Name</v>
      <v t="s">Price</v>
      <v t="s">Ticker symbol</v>
      <v t="s">_SubLabel</v>
      <v t="s">Change</v>
      <v t="s">Change (%)</v>
      <v t="s">Country/region</v>
      <v t="s">Previous close</v>
      <v t="s">Open</v>
      <v t="s">High</v>
      <v t="s">Low</v>
      <v t="s">52 week high</v>
      <v t="s">52 week low</v>
      <v t="s">Instrument type</v>
      <v t="s">_Flags</v>
      <v t="s">UniqueName</v>
      <v t="s">_DisplayString</v>
      <v t="s">LearnMoreOnLink</v>
      <v t="s">%ProviderInfo</v>
    </a>
  </spbArrays>
  <spbData count="8">
    <spb s="0">
      <v>0</v>
      <v>Name</v>
      <v>LearnMoreOnLink</v>
    </spb>
    <spb s="1">
      <v>0</v>
      <v>0</v>
      <v>0</v>
    </spb>
    <spb s="2">
      <v>1</v>
      <v>1</v>
      <v>1</v>
    </spb>
    <spb s="3">
      <v>1</v>
      <v>2</v>
      <v>1</v>
      <v>3</v>
      <v>1</v>
      <v>1</v>
      <v>1</v>
      <v>4</v>
      <v>5</v>
      <v>6</v>
      <v>1</v>
      <v>1</v>
      <v>5</v>
      <v>1</v>
      <v>4</v>
      <v>7</v>
      <v>8</v>
      <v>1</v>
      <v>1</v>
      <v>5</v>
    </spb>
    <spb s="4">
      <v>at close</v>
      <v>from previous close</v>
      <v>Source: Nasdaq Last Sale</v>
      <v>from previous close</v>
      <v>GMT</v>
      <v>Real-Time Nasdaq Last Sale</v>
      <v>from close</v>
      <v>from close</v>
    </spb>
    <spb s="0">
      <v>1</v>
      <v>Name</v>
      <v>LearnMoreOnLink</v>
    </spb>
    <spb s="5">
      <v>1</v>
      <v>1</v>
      <v>3</v>
      <v>1</v>
      <v>1</v>
      <v>1</v>
      <v>5</v>
      <v>1</v>
      <v>1</v>
      <v>1</v>
      <v>8</v>
    </spb>
    <spb s="6">
      <v>from previous close</v>
      <v>from previous close</v>
    </spb>
  </spbData>
</supportingPropertyBags>
</file>

<file path=xl/richData/rdsupportingpropertybagstructure.xml><?xml version="1.0" encoding="utf-8"?>
<spbStructures xmlns="http://schemas.microsoft.com/office/spreadsheetml/2017/richdata2" count="7">
  <s>
    <k n="^Order" t="spba"/>
    <k n="TitleProperty" t="s"/>
    <k n="SubTitleProperty" t="s"/>
  </s>
  <s>
    <k n="ShowInCardView" t="b"/>
    <k n="ShowInDotNotation" t="b"/>
    <k n="ShowInAutoComplete" t="b"/>
  </s>
  <s>
    <k n="UniqueName" t="spb"/>
    <k n="`%ProviderInfo" t="spb"/>
    <k n="LearnMoreOnLink" t="spb"/>
  </s>
  <s>
    <k n="Low" t="i"/>
    <k n="Beta" t="i"/>
    <k n="High" t="i"/>
    <k n="Name" t="i"/>
    <k n="Open" t="i"/>
    <k n="Price" t="i"/>
    <k n="Change" t="i"/>
    <k n="Volume" t="i"/>
    <k n="Change (%)" t="i"/>
    <k n="Market cap" t="i"/>
    <k n="52 week low" t="i"/>
    <k n="52 week high" t="i"/>
    <k n="Expense ratio" t="i"/>
    <k n="Previous close" t="i"/>
    <k n="Volume average" t="i"/>
    <k n="Last trade time" t="i"/>
    <k n="`%EntityServiceId" t="i"/>
    <k n="Price (Extended hours)" t="i"/>
    <k n="Change (Extended hours)" t="i"/>
    <k n="Change % (Extended hours)" t="i"/>
  </s>
  <s>
    <k n="Price" t="s"/>
    <k n="Change" t="s"/>
    <k n="Exchange" t="s"/>
    <k n="Change (%)" t="s"/>
    <k n="Last trade time" t="s"/>
    <k n="Price (Extended hours)" t="s"/>
    <k n="Change (Extended hours)" t="s"/>
    <k n="Change % (Extended hours)" t="s"/>
  </s>
  <s>
    <k n="Low" t="i"/>
    <k n="High" t="i"/>
    <k n="Name" t="i"/>
    <k n="Open" t="i"/>
    <k n="Price" t="i"/>
    <k n="Change" t="i"/>
    <k n="Change (%)" t="i"/>
    <k n="52 week low" t="i"/>
    <k n="52 week high" t="i"/>
    <k n="Previous close" t="i"/>
    <k n="`%EntityServiceId" t="i"/>
  </s>
  <s>
    <k n="Change" t="s"/>
    <k n="Change (%)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6">
    <x:dxf>
      <x:numFmt numFmtId="2" formatCode="0.00"/>
    </x:dxf>
    <x:dxf>
      <x:numFmt numFmtId="0" formatCode="General"/>
    </x:dxf>
    <x:dxf>
      <x:numFmt numFmtId="27" formatCode="dd/mm/yyyy\ hh:mm"/>
    </x:dxf>
    <x:dxf>
      <x:numFmt numFmtId="14" formatCode="0.00%"/>
    </x:dxf>
    <x:dxf>
      <x:numFmt numFmtId="3" formatCode="#,##0"/>
    </x:dxf>
    <x:dxf>
      <x:numFmt numFmtId="4" formatCode="#,##0.0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 dxfid="5">
      <rpv i="0">#,##0.00</rpv>
    </rSty>
    <rSty>
      <rpv i="1">1</rpv>
    </rSty>
    <rSty dxfid="4">
      <rpv i="0">#,##0</rpv>
    </rSty>
    <rSty dxfid="3"/>
    <rSty dxfid="1">
      <rpv i="0">_([$$-en-US]* #,##0_);_([$$-en-US]* (#,##0);_([$$-en-US]* "-"_);_(@_)</rpv>
    </rSty>
    <rSty dxfid="2"/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34DBF-E49C-466D-AE5A-D1497DCBD703}">
  <dimension ref="B2:R34"/>
  <sheetViews>
    <sheetView workbookViewId="0">
      <selection activeCell="E30" sqref="E30"/>
    </sheetView>
  </sheetViews>
  <sheetFormatPr defaultRowHeight="15" x14ac:dyDescent="0.25"/>
  <cols>
    <col min="2" max="2" width="22.140625" customWidth="1"/>
    <col min="3" max="8" width="11" customWidth="1"/>
    <col min="9" max="9" width="2" customWidth="1"/>
    <col min="10" max="10" width="33.28515625" bestFit="1" customWidth="1"/>
    <col min="11" max="11" width="12" bestFit="1" customWidth="1"/>
    <col min="14" max="14" width="15.28515625" bestFit="1" customWidth="1"/>
    <col min="15" max="15" width="11.7109375" customWidth="1"/>
    <col min="16" max="16" width="2.7109375" customWidth="1"/>
    <col min="17" max="17" width="12.28515625" bestFit="1" customWidth="1"/>
    <col min="18" max="18" width="11.85546875" bestFit="1" customWidth="1"/>
  </cols>
  <sheetData>
    <row r="2" spans="2:18" x14ac:dyDescent="0.25">
      <c r="N2" s="46" t="s">
        <v>21</v>
      </c>
      <c r="O2" s="47"/>
      <c r="P2" s="29"/>
      <c r="Q2" s="44" t="s">
        <v>35</v>
      </c>
      <c r="R2" s="45"/>
    </row>
    <row r="3" spans="2:18" x14ac:dyDescent="0.25">
      <c r="B3" s="3" t="s">
        <v>38</v>
      </c>
      <c r="J3" s="40">
        <v>44894.557638888888</v>
      </c>
      <c r="N3" s="48"/>
      <c r="O3" s="49"/>
      <c r="Q3" s="2" t="s">
        <v>37</v>
      </c>
      <c r="R3" s="30" t="s">
        <v>36</v>
      </c>
    </row>
    <row r="4" spans="2:18" x14ac:dyDescent="0.25">
      <c r="C4" s="2">
        <v>2022</v>
      </c>
      <c r="D4" s="2">
        <v>2021</v>
      </c>
      <c r="E4" s="2">
        <v>2020</v>
      </c>
      <c r="F4" s="2">
        <v>2019</v>
      </c>
      <c r="G4" s="2">
        <v>2018</v>
      </c>
      <c r="H4" s="2">
        <v>2017</v>
      </c>
      <c r="N4" s="31" t="s">
        <v>15</v>
      </c>
      <c r="O4" s="21">
        <f>L12</f>
        <v>0.19672981511939791</v>
      </c>
      <c r="Q4" s="32">
        <f>C21</f>
        <v>9.098614974660256E-2</v>
      </c>
      <c r="R4" s="33">
        <f>C22</f>
        <v>-2.8786187156526481E-2</v>
      </c>
    </row>
    <row r="5" spans="2:18" x14ac:dyDescent="0.25">
      <c r="C5" s="2" t="s">
        <v>0</v>
      </c>
      <c r="D5" s="2" t="s">
        <v>1</v>
      </c>
      <c r="E5" s="2" t="s">
        <v>2</v>
      </c>
      <c r="F5" s="2" t="s">
        <v>3</v>
      </c>
      <c r="G5" s="2" t="s">
        <v>4</v>
      </c>
      <c r="H5" s="2" t="s">
        <v>5</v>
      </c>
      <c r="N5" s="34" t="s">
        <v>31</v>
      </c>
      <c r="O5" s="19">
        <f>Biotech!L11</f>
        <v>-1.459108806769547</v>
      </c>
      <c r="Q5" s="4">
        <f>Biotech!C20</f>
        <v>1.0784566990591323E-2</v>
      </c>
      <c r="R5" s="35">
        <f>Biotech!C21</f>
        <v>-0.51263584162959297</v>
      </c>
    </row>
    <row r="6" spans="2:18" x14ac:dyDescent="0.25">
      <c r="B6" t="s">
        <v>13</v>
      </c>
      <c r="C6" s="1">
        <v>500</v>
      </c>
      <c r="D6" s="1">
        <v>500</v>
      </c>
      <c r="E6" s="1">
        <v>500</v>
      </c>
      <c r="F6" s="1">
        <v>500</v>
      </c>
      <c r="G6" s="1">
        <v>500</v>
      </c>
      <c r="H6" s="1">
        <v>499</v>
      </c>
      <c r="N6" s="34" t="s">
        <v>16</v>
      </c>
      <c r="O6" s="19">
        <f>Materials!L11</f>
        <v>-0.32498208767919495</v>
      </c>
      <c r="Q6" s="4">
        <f>Materials!C20</f>
        <v>0.11591015063300383</v>
      </c>
      <c r="R6" s="35">
        <f>Materials!C21</f>
        <v>3.9729903834598089E-2</v>
      </c>
    </row>
    <row r="7" spans="2:18" x14ac:dyDescent="0.25">
      <c r="B7" t="s">
        <v>14</v>
      </c>
      <c r="C7" s="1">
        <v>697.83502999999996</v>
      </c>
      <c r="D7" s="1">
        <v>700.36509799999999</v>
      </c>
      <c r="E7" s="1">
        <v>695.187186</v>
      </c>
      <c r="F7" s="1">
        <v>694.347216</v>
      </c>
      <c r="G7" s="1">
        <v>701.17746799999998</v>
      </c>
      <c r="H7" s="1">
        <v>706.97504600000002</v>
      </c>
      <c r="N7" s="34" t="s">
        <v>39</v>
      </c>
      <c r="O7" s="19">
        <f>Autos!C23</f>
        <v>-0.20615296512658363</v>
      </c>
      <c r="Q7" s="4">
        <f>Autos!C20</f>
        <v>9.7946350900051396E-2</v>
      </c>
      <c r="R7" s="35">
        <f>Autos!C21</f>
        <v>-0.10344329853178905</v>
      </c>
    </row>
    <row r="8" spans="2:18" x14ac:dyDescent="0.25">
      <c r="B8" t="s">
        <v>10</v>
      </c>
      <c r="C8" s="1">
        <v>348917.51500000001</v>
      </c>
      <c r="D8" s="1">
        <v>350182.549</v>
      </c>
      <c r="E8" s="1">
        <v>347593.59299999999</v>
      </c>
      <c r="F8" s="1">
        <v>347173.60800000001</v>
      </c>
      <c r="G8" s="1">
        <v>350588.734</v>
      </c>
      <c r="H8" s="1">
        <v>352780.54800000001</v>
      </c>
      <c r="N8" s="34" t="s">
        <v>24</v>
      </c>
      <c r="O8" s="19">
        <f>'Real Estate'!L11</f>
        <v>1.3726312051053848E-2</v>
      </c>
      <c r="Q8" s="4">
        <f>'Real Estate'!C20</f>
        <v>2.3173105643790725E-2</v>
      </c>
      <c r="R8" s="35">
        <f>'Real Estate'!C21</f>
        <v>7.299750074235388E-2</v>
      </c>
    </row>
    <row r="9" spans="2:18" x14ac:dyDescent="0.25">
      <c r="B9" t="s">
        <v>11</v>
      </c>
      <c r="C9" s="1">
        <v>15324517.300000001</v>
      </c>
      <c r="D9" s="1">
        <v>14097408.699999999</v>
      </c>
      <c r="E9" s="1">
        <v>12054854.1</v>
      </c>
      <c r="F9" s="1">
        <v>12005666.6</v>
      </c>
      <c r="G9" s="1">
        <v>11458554.199999999</v>
      </c>
      <c r="H9" s="1">
        <v>10606153.699999999</v>
      </c>
      <c r="N9" s="34" t="s">
        <v>27</v>
      </c>
      <c r="O9" s="19">
        <f>Semiconductors!L11</f>
        <v>0.11382180008345989</v>
      </c>
      <c r="Q9" s="4">
        <f>Semiconductors!C20</f>
        <v>6.5098282484294612E-2</v>
      </c>
      <c r="R9" s="35">
        <f>Semiconductors!C21</f>
        <v>3.7695106938217031E-2</v>
      </c>
    </row>
    <row r="10" spans="2:18" x14ac:dyDescent="0.25">
      <c r="B10" t="s">
        <v>12</v>
      </c>
      <c r="C10" s="1">
        <v>1748884.7</v>
      </c>
      <c r="D10" s="1">
        <v>1807249.3</v>
      </c>
      <c r="E10" s="1">
        <v>967941.2</v>
      </c>
      <c r="F10" s="1">
        <v>1187971.3999999999</v>
      </c>
      <c r="G10" s="1">
        <v>1195524.6000000001</v>
      </c>
      <c r="H10" s="1">
        <v>968041.5</v>
      </c>
      <c r="N10" s="34" t="s">
        <v>17</v>
      </c>
      <c r="O10" s="19">
        <f>Energy!L11</f>
        <v>0.13136673670717358</v>
      </c>
      <c r="Q10" s="4">
        <f>Energy!C20</f>
        <v>0.42922682989831551</v>
      </c>
      <c r="R10" s="35">
        <f>Energy!C21</f>
        <v>1.0276932914803107</v>
      </c>
    </row>
    <row r="11" spans="2:18" x14ac:dyDescent="0.25">
      <c r="B11" s="5" t="s">
        <v>6</v>
      </c>
      <c r="C11" s="6">
        <v>43.920172000000001</v>
      </c>
      <c r="D11" s="6">
        <v>40.257314000000001</v>
      </c>
      <c r="E11" s="6">
        <v>34.680886999999998</v>
      </c>
      <c r="F11" s="6">
        <v>34.581161000000002</v>
      </c>
      <c r="G11" s="6">
        <v>32.683748999999999</v>
      </c>
      <c r="H11" s="7">
        <v>30.064451999999999</v>
      </c>
      <c r="N11" s="34" t="s">
        <v>28</v>
      </c>
      <c r="O11" s="19">
        <f>Utilities!L11</f>
        <v>0.21690834674390749</v>
      </c>
      <c r="Q11" s="4">
        <f>Utilities!C20</f>
        <v>8.0616844140777147E-2</v>
      </c>
      <c r="R11" s="35">
        <f>Utilities!C21</f>
        <v>0.24186251679311185</v>
      </c>
    </row>
    <row r="12" spans="2:18" x14ac:dyDescent="0.25">
      <c r="B12" s="13" t="s">
        <v>7</v>
      </c>
      <c r="C12" s="17">
        <v>5.0123160000000002</v>
      </c>
      <c r="D12" s="17">
        <v>5.1608780000000003</v>
      </c>
      <c r="E12" s="17">
        <v>2.7846920000000002</v>
      </c>
      <c r="F12" s="17">
        <v>3.421837</v>
      </c>
      <c r="G12" s="17">
        <v>3.4100489999999999</v>
      </c>
      <c r="H12" s="16">
        <v>2.7440329999999999</v>
      </c>
      <c r="J12" s="1">
        <v>2090432.105091</v>
      </c>
      <c r="K12" s="17">
        <v>5.9983880000000003</v>
      </c>
      <c r="L12" s="4">
        <f>(K12-C12)/ABS(C12)</f>
        <v>0.19672981511939791</v>
      </c>
      <c r="N12" s="34" t="s">
        <v>20</v>
      </c>
      <c r="O12" s="19">
        <f>Banks!L11</f>
        <v>0.29546877314834447</v>
      </c>
      <c r="Q12" s="4">
        <f>Banks!C20</f>
        <v>0.18774897774007651</v>
      </c>
      <c r="R12" s="35">
        <f>Banks!C21</f>
        <v>-7.2960768069903925E-2</v>
      </c>
    </row>
    <row r="13" spans="2:18" x14ac:dyDescent="0.25">
      <c r="B13" s="8" t="s">
        <v>9</v>
      </c>
      <c r="C13" s="9">
        <f>C10/C9</f>
        <v>0.11412331401785816</v>
      </c>
      <c r="D13" s="9">
        <f t="shared" ref="D13:H13" si="0">D10/D9</f>
        <v>0.12819726933220005</v>
      </c>
      <c r="E13" s="9">
        <f t="shared" si="0"/>
        <v>8.0294725425171257E-2</v>
      </c>
      <c r="F13" s="9">
        <f t="shared" si="0"/>
        <v>9.8950890407034947E-2</v>
      </c>
      <c r="G13" s="9">
        <f t="shared" si="0"/>
        <v>0.10433468124626057</v>
      </c>
      <c r="H13" s="10">
        <f t="shared" si="0"/>
        <v>9.1271683155034811E-2</v>
      </c>
      <c r="N13" s="34" t="s">
        <v>22</v>
      </c>
      <c r="O13" s="19">
        <f>'Consumer Cyclicals'!L11</f>
        <v>0.32326878387700436</v>
      </c>
      <c r="Q13" s="4">
        <f>'Consumer Cyclicals'!C20</f>
        <v>5.6378112761005579E-2</v>
      </c>
      <c r="R13" s="35">
        <f>'Consumer Cyclicals'!C21</f>
        <v>-0.10749115164401082</v>
      </c>
    </row>
    <row r="14" spans="2:18" ht="21" x14ac:dyDescent="0.35">
      <c r="F14" s="41" t="s">
        <v>8</v>
      </c>
      <c r="G14" s="41"/>
      <c r="H14" s="41"/>
      <c r="N14" s="34" t="s">
        <v>25</v>
      </c>
      <c r="O14" s="19">
        <f>Financials!L11</f>
        <v>0.33176814117997927</v>
      </c>
      <c r="Q14" s="4">
        <f>Financials!C20</f>
        <v>6.3831737019956175E-2</v>
      </c>
      <c r="R14" s="35">
        <f>Financials!C21</f>
        <v>-0.1496497277569302</v>
      </c>
    </row>
    <row r="15" spans="2:18" x14ac:dyDescent="0.25">
      <c r="B15" s="3" t="str">
        <f>B3</f>
        <v>Group : SPX  ::  Companies : 500</v>
      </c>
      <c r="N15" s="34" t="s">
        <v>23</v>
      </c>
      <c r="O15" s="19">
        <f>'Consumer Non-Cyclical'!L11</f>
        <v>0.37440383997772464</v>
      </c>
      <c r="Q15" s="4">
        <f>'Consumer Non-Cyclical'!C20</f>
        <v>0.10350356310215633</v>
      </c>
      <c r="R15" s="35">
        <f>'Consumer Non-Cyclical'!C21</f>
        <v>3.2069635835207124E-3</v>
      </c>
    </row>
    <row r="16" spans="2:18" x14ac:dyDescent="0.25">
      <c r="C16" s="2">
        <f t="shared" ref="C16:G17" si="1">C4</f>
        <v>2022</v>
      </c>
      <c r="D16" s="2">
        <f t="shared" si="1"/>
        <v>2021</v>
      </c>
      <c r="E16" s="2">
        <f t="shared" si="1"/>
        <v>2020</v>
      </c>
      <c r="F16" s="2">
        <f t="shared" si="1"/>
        <v>2019</v>
      </c>
      <c r="G16" s="2">
        <f t="shared" si="1"/>
        <v>2018</v>
      </c>
      <c r="N16" s="34" t="s">
        <v>29</v>
      </c>
      <c r="O16" s="19">
        <f>Industrials!L11</f>
        <v>0.40960129261630857</v>
      </c>
      <c r="Q16" s="4">
        <f>Industrials!C20</f>
        <v>8.589199452009158E-2</v>
      </c>
      <c r="R16" s="35">
        <f>Industrials!C21</f>
        <v>-1.5799654796975857E-2</v>
      </c>
    </row>
    <row r="17" spans="2:18" x14ac:dyDescent="0.25">
      <c r="C17" s="2" t="str">
        <f t="shared" si="1"/>
        <v>TTM</v>
      </c>
      <c r="D17" s="2" t="str">
        <f t="shared" si="1"/>
        <v>Y1</v>
      </c>
      <c r="E17" s="2" t="str">
        <f t="shared" si="1"/>
        <v>Y2</v>
      </c>
      <c r="F17" s="2" t="str">
        <f t="shared" si="1"/>
        <v>Y3</v>
      </c>
      <c r="G17" s="2" t="str">
        <f t="shared" si="1"/>
        <v>Y4</v>
      </c>
      <c r="N17" s="34" t="s">
        <v>18</v>
      </c>
      <c r="O17" s="19">
        <f>Retail!L11</f>
        <v>0.48303435996940397</v>
      </c>
      <c r="Q17" s="4">
        <f>Retail!C20</f>
        <v>4.0788125536434516E-2</v>
      </c>
      <c r="R17" s="35">
        <f>Retail!C21</f>
        <v>-0.23515900487786381</v>
      </c>
    </row>
    <row r="18" spans="2:18" x14ac:dyDescent="0.25">
      <c r="B18" t="str">
        <f>B7</f>
        <v>Avg Shares (M)</v>
      </c>
      <c r="C18" s="4">
        <f>(C7-D7)/ABS(D7)</f>
        <v>-3.6124986913611571E-3</v>
      </c>
      <c r="D18" s="4">
        <f t="shared" ref="D18:G18" si="2">(D7-E7)/ABS(E7)</f>
        <v>7.4482270448523371E-3</v>
      </c>
      <c r="E18" s="4">
        <f t="shared" si="2"/>
        <v>1.2097261725032881E-3</v>
      </c>
      <c r="F18" s="4">
        <f t="shared" si="2"/>
        <v>-9.7411173514776617E-3</v>
      </c>
      <c r="G18" s="4">
        <f t="shared" si="2"/>
        <v>-8.2005412111816525E-3</v>
      </c>
      <c r="N18" s="34" t="s">
        <v>19</v>
      </c>
      <c r="O18" s="19">
        <f>Healthcare!L11</f>
        <v>0.7078584617753847</v>
      </c>
      <c r="Q18" s="4">
        <f>Healthcare!C20</f>
        <v>7.7246706880962329E-2</v>
      </c>
      <c r="R18" s="35">
        <f>Healthcare!C21</f>
        <v>-7.902409525194852E-2</v>
      </c>
    </row>
    <row r="19" spans="2:18" x14ac:dyDescent="0.25">
      <c r="B19" t="str">
        <f t="shared" ref="B19:B22" si="3">B9</f>
        <v>Sales ($M)</v>
      </c>
      <c r="C19" s="4">
        <f t="shared" ref="C19:G22" si="4">(C9-D9)/ABS(D9)</f>
        <v>8.7044975861414978E-2</v>
      </c>
      <c r="D19" s="4">
        <f t="shared" si="4"/>
        <v>0.16943835097929552</v>
      </c>
      <c r="E19" s="4">
        <f t="shared" si="4"/>
        <v>4.0970236504818481E-3</v>
      </c>
      <c r="F19" s="4">
        <f t="shared" si="4"/>
        <v>4.7747070917550871E-2</v>
      </c>
      <c r="G19" s="4">
        <f t="shared" si="4"/>
        <v>8.0368484571367291E-2</v>
      </c>
      <c r="N19" s="34" t="s">
        <v>26</v>
      </c>
      <c r="O19" s="19">
        <f>Technology!L11</f>
        <v>0.71856856167711991</v>
      </c>
      <c r="Q19" s="4">
        <f>Technology!C20</f>
        <v>6.3767716244060899E-2</v>
      </c>
      <c r="R19" s="35">
        <f>Technology!C21</f>
        <v>-0.13320764945693336</v>
      </c>
    </row>
    <row r="20" spans="2:18" x14ac:dyDescent="0.25">
      <c r="B20" t="str">
        <f t="shared" si="3"/>
        <v>Net Income ($M)</v>
      </c>
      <c r="C20" s="4">
        <f t="shared" si="4"/>
        <v>-3.2294714403818051E-2</v>
      </c>
      <c r="D20" s="4">
        <f t="shared" si="4"/>
        <v>0.86710649365891246</v>
      </c>
      <c r="E20" s="4">
        <f t="shared" si="4"/>
        <v>-0.18521506494179907</v>
      </c>
      <c r="F20" s="4">
        <f t="shared" si="4"/>
        <v>-6.3178959261902144E-3</v>
      </c>
      <c r="G20" s="4">
        <f t="shared" si="4"/>
        <v>0.2349931278772657</v>
      </c>
      <c r="N20" s="34" t="s">
        <v>42</v>
      </c>
      <c r="O20" s="19">
        <f>Pharm!C23</f>
        <v>0.73174759062083039</v>
      </c>
      <c r="Q20" s="4">
        <f>Pharm!C20</f>
        <v>0.12166692357080403</v>
      </c>
      <c r="R20" s="35">
        <f>Pharm!C21</f>
        <v>0.2655812314624279</v>
      </c>
    </row>
    <row r="21" spans="2:18" x14ac:dyDescent="0.25">
      <c r="B21" s="5" t="str">
        <f t="shared" si="3"/>
        <v>Sales Per Share</v>
      </c>
      <c r="C21" s="11">
        <f t="shared" si="4"/>
        <v>9.098614974660256E-2</v>
      </c>
      <c r="D21" s="11">
        <f t="shared" si="4"/>
        <v>0.16079251375548737</v>
      </c>
      <c r="E21" s="11">
        <f t="shared" si="4"/>
        <v>2.8838245193675499E-3</v>
      </c>
      <c r="F21" s="11">
        <f t="shared" si="4"/>
        <v>5.8053682886868421E-2</v>
      </c>
      <c r="G21" s="12">
        <f t="shared" si="4"/>
        <v>8.712272553645746E-2</v>
      </c>
      <c r="K21" s="23"/>
      <c r="L21" s="24"/>
      <c r="N21" s="34" t="s">
        <v>30</v>
      </c>
      <c r="O21" s="19">
        <f>Education!L11</f>
        <v>1.1289249703974908</v>
      </c>
      <c r="Q21" s="4">
        <f>Education!C20</f>
        <v>-0.11841989932942094</v>
      </c>
      <c r="R21" s="35">
        <f>Education!C21</f>
        <v>16.013180179038446</v>
      </c>
    </row>
    <row r="22" spans="2:18" x14ac:dyDescent="0.25">
      <c r="B22" s="8" t="str">
        <f t="shared" si="3"/>
        <v>Net Income Per Share</v>
      </c>
      <c r="C22" s="14">
        <f t="shared" si="4"/>
        <v>-2.8786187156526481E-2</v>
      </c>
      <c r="D22" s="14">
        <f t="shared" si="4"/>
        <v>0.85330298647031699</v>
      </c>
      <c r="E22" s="14">
        <f t="shared" si="4"/>
        <v>-0.18619969332262171</v>
      </c>
      <c r="F22" s="14">
        <f t="shared" si="4"/>
        <v>3.4568418225075746E-3</v>
      </c>
      <c r="G22" s="15">
        <f t="shared" si="4"/>
        <v>0.2427142822261977</v>
      </c>
      <c r="N22" s="42" t="s">
        <v>33</v>
      </c>
      <c r="O22" s="43"/>
      <c r="P22" s="36"/>
      <c r="Q22" s="36"/>
      <c r="R22" s="37"/>
    </row>
    <row r="23" spans="2:18" ht="18.75" x14ac:dyDescent="0.3">
      <c r="N23" s="50" t="s">
        <v>8</v>
      </c>
      <c r="O23" s="51"/>
      <c r="P23" s="51"/>
      <c r="Q23" s="51"/>
      <c r="R23" s="51"/>
    </row>
    <row r="24" spans="2:18" ht="45" x14ac:dyDescent="0.25">
      <c r="B24" s="27" t="s">
        <v>32</v>
      </c>
      <c r="C24" s="28">
        <f>L12</f>
        <v>0.19672981511939791</v>
      </c>
      <c r="F24" s="38"/>
      <c r="G24" s="23"/>
      <c r="N24" s="18"/>
      <c r="O24" s="18"/>
    </row>
    <row r="25" spans="2:18" x14ac:dyDescent="0.25">
      <c r="L25" s="18"/>
      <c r="M25" s="18"/>
      <c r="N25" s="18"/>
      <c r="O25" s="18"/>
    </row>
    <row r="26" spans="2:18" x14ac:dyDescent="0.25">
      <c r="J26" t="e" vm="1">
        <v>#VALUE!</v>
      </c>
      <c r="K26" s="23" cm="1">
        <f t="array" ref="K26">_FV(J26,"Price")</f>
        <v>280.57</v>
      </c>
    </row>
    <row r="27" spans="2:18" x14ac:dyDescent="0.25">
      <c r="J27" t="e" vm="2">
        <v>#VALUE!</v>
      </c>
      <c r="K27" s="23" cm="1">
        <f t="array" ref="K27">_FV(J27,"Price")</f>
        <v>3953.56</v>
      </c>
      <c r="N27" s="18"/>
      <c r="O27" s="18"/>
    </row>
    <row r="28" spans="2:18" x14ac:dyDescent="0.25">
      <c r="J28" t="e" vm="3">
        <v>#VALUE!</v>
      </c>
      <c r="K28" s="23" cm="1">
        <f t="array" ref="K28">_FV(J28,"Price")</f>
        <v>395.25</v>
      </c>
      <c r="M28" s="18"/>
      <c r="N28" s="18"/>
      <c r="O28" s="18"/>
    </row>
    <row r="29" spans="2:18" x14ac:dyDescent="0.25">
      <c r="N29" s="18"/>
    </row>
    <row r="30" spans="2:18" x14ac:dyDescent="0.25">
      <c r="N30" s="18"/>
      <c r="O30" s="18"/>
    </row>
    <row r="31" spans="2:18" x14ac:dyDescent="0.25">
      <c r="N31" s="18"/>
      <c r="O31" s="18"/>
    </row>
    <row r="32" spans="2:18" x14ac:dyDescent="0.25">
      <c r="N32" s="18"/>
      <c r="O32" s="18"/>
    </row>
    <row r="33" spans="14:15" x14ac:dyDescent="0.25">
      <c r="N33" s="18"/>
      <c r="O33" s="18"/>
    </row>
    <row r="34" spans="14:15" x14ac:dyDescent="0.25">
      <c r="N34" s="18"/>
      <c r="O34" s="18"/>
    </row>
  </sheetData>
  <sortState xmlns:xlrd2="http://schemas.microsoft.com/office/spreadsheetml/2017/richdata2" ref="N5:R21">
    <sortCondition ref="O5:O21"/>
  </sortState>
  <mergeCells count="5">
    <mergeCell ref="F14:H14"/>
    <mergeCell ref="N22:O22"/>
    <mergeCell ref="Q2:R2"/>
    <mergeCell ref="N2:O3"/>
    <mergeCell ref="N23:R23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3E5C9-67DB-4564-A6A6-766766239094}">
  <dimension ref="B2:O32"/>
  <sheetViews>
    <sheetView workbookViewId="0">
      <selection activeCell="J19" sqref="J19"/>
    </sheetView>
  </sheetViews>
  <sheetFormatPr defaultRowHeight="15" x14ac:dyDescent="0.25"/>
  <cols>
    <col min="2" max="2" width="22.140625" customWidth="1"/>
    <col min="3" max="8" width="10.85546875" bestFit="1" customWidth="1"/>
    <col min="10" max="10" width="16.28515625" bestFit="1" customWidth="1"/>
    <col min="11" max="11" width="10.5703125" bestFit="1" customWidth="1"/>
    <col min="12" max="12" width="8" customWidth="1"/>
    <col min="14" max="14" width="15.28515625" bestFit="1" customWidth="1"/>
    <col min="15" max="15" width="11.7109375" customWidth="1"/>
  </cols>
  <sheetData>
    <row r="2" spans="2:15" x14ac:dyDescent="0.25">
      <c r="B2" s="3" t="s">
        <v>34</v>
      </c>
      <c r="J2" s="22">
        <v>44889.503472222219</v>
      </c>
      <c r="N2" s="52"/>
      <c r="O2" s="52"/>
    </row>
    <row r="3" spans="2:15" x14ac:dyDescent="0.25">
      <c r="C3" s="2">
        <v>2022</v>
      </c>
      <c r="D3" s="2">
        <v>2021</v>
      </c>
      <c r="E3" s="2">
        <v>2020</v>
      </c>
      <c r="F3" s="2">
        <v>2019</v>
      </c>
      <c r="G3" s="2">
        <v>2018</v>
      </c>
      <c r="H3" s="2">
        <v>2017</v>
      </c>
      <c r="N3" s="20"/>
      <c r="O3" s="21"/>
    </row>
    <row r="4" spans="2:15" x14ac:dyDescent="0.25"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N4" s="20"/>
      <c r="O4" s="21"/>
    </row>
    <row r="5" spans="2:15" x14ac:dyDescent="0.25">
      <c r="B5" t="s">
        <v>13</v>
      </c>
      <c r="C5" s="1">
        <v>599</v>
      </c>
      <c r="D5" s="1">
        <v>600</v>
      </c>
      <c r="E5" s="1">
        <v>600</v>
      </c>
      <c r="F5" s="1">
        <v>599</v>
      </c>
      <c r="G5" s="1">
        <v>596</v>
      </c>
      <c r="H5" s="1">
        <v>586</v>
      </c>
      <c r="N5" s="18"/>
      <c r="O5" s="19"/>
    </row>
    <row r="6" spans="2:15" x14ac:dyDescent="0.25">
      <c r="B6" t="s">
        <v>14</v>
      </c>
      <c r="C6" s="1">
        <v>58.605491000000001</v>
      </c>
      <c r="D6" s="1">
        <v>57.866909999999997</v>
      </c>
      <c r="E6" s="1">
        <v>56.795121999999999</v>
      </c>
      <c r="F6" s="1">
        <v>55.202328999999999</v>
      </c>
      <c r="G6" s="1">
        <v>54.495151</v>
      </c>
      <c r="H6" s="1">
        <v>53.580392000000003</v>
      </c>
      <c r="N6" s="18"/>
      <c r="O6" s="19"/>
    </row>
    <row r="7" spans="2:15" x14ac:dyDescent="0.25">
      <c r="B7" t="s">
        <v>10</v>
      </c>
      <c r="C7" s="1">
        <v>35104.688999999998</v>
      </c>
      <c r="D7" s="1">
        <v>34720.146000000001</v>
      </c>
      <c r="E7" s="1">
        <v>34077.072999999997</v>
      </c>
      <c r="F7" s="1">
        <v>33066.195</v>
      </c>
      <c r="G7" s="1">
        <v>32479.11</v>
      </c>
      <c r="H7" s="1">
        <v>31398.11</v>
      </c>
      <c r="N7" s="18"/>
      <c r="O7" s="19"/>
    </row>
    <row r="8" spans="2:15" x14ac:dyDescent="0.25">
      <c r="B8" t="s">
        <v>11</v>
      </c>
      <c r="C8" s="1">
        <v>1156725.8</v>
      </c>
      <c r="D8" s="1">
        <v>1030039.5</v>
      </c>
      <c r="E8" s="1">
        <v>864400.5</v>
      </c>
      <c r="F8" s="1">
        <v>917372.7</v>
      </c>
      <c r="G8" s="1">
        <v>896567.5</v>
      </c>
      <c r="H8" s="1">
        <v>815906.8</v>
      </c>
      <c r="N8" s="18"/>
      <c r="O8" s="19"/>
    </row>
    <row r="9" spans="2:15" x14ac:dyDescent="0.25">
      <c r="B9" t="s">
        <v>12</v>
      </c>
      <c r="C9" s="1">
        <v>63184.6</v>
      </c>
      <c r="D9" s="1">
        <v>62577.8</v>
      </c>
      <c r="E9" s="1">
        <v>3617</v>
      </c>
      <c r="F9" s="1">
        <v>26921.599999999999</v>
      </c>
      <c r="G9" s="1">
        <v>37182.400000000001</v>
      </c>
      <c r="H9" s="1">
        <v>32482.7</v>
      </c>
      <c r="N9" s="18"/>
      <c r="O9" s="19"/>
    </row>
    <row r="10" spans="2:15" x14ac:dyDescent="0.25">
      <c r="B10" s="5" t="s">
        <v>6</v>
      </c>
      <c r="C10" s="6">
        <v>32.950749000000002</v>
      </c>
      <c r="D10" s="6">
        <v>29.666912</v>
      </c>
      <c r="E10" s="6">
        <v>25.366043000000001</v>
      </c>
      <c r="F10" s="6">
        <v>27.743521999999999</v>
      </c>
      <c r="G10" s="6">
        <v>27.604436</v>
      </c>
      <c r="H10" s="7">
        <v>25.985856999999999</v>
      </c>
      <c r="N10" s="18"/>
      <c r="O10" s="19"/>
    </row>
    <row r="11" spans="2:15" x14ac:dyDescent="0.25">
      <c r="B11" s="13" t="s">
        <v>7</v>
      </c>
      <c r="C11" s="17">
        <v>1.7998909999999999</v>
      </c>
      <c r="D11" s="17">
        <v>1.8023480000000001</v>
      </c>
      <c r="E11" s="17">
        <v>0.106142</v>
      </c>
      <c r="F11" s="17">
        <v>0.81417300000000004</v>
      </c>
      <c r="G11" s="17">
        <v>1.1448100000000001</v>
      </c>
      <c r="H11" s="16">
        <v>1.034543</v>
      </c>
      <c r="J11" s="1">
        <v>71871.399525999994</v>
      </c>
      <c r="K11" s="17">
        <v>2.1148600000000002</v>
      </c>
      <c r="L11" s="4">
        <f>(K11-C11)/ABS(C11)</f>
        <v>0.1749933745987953</v>
      </c>
      <c r="N11" s="18"/>
      <c r="O11" s="19"/>
    </row>
    <row r="12" spans="2:15" x14ac:dyDescent="0.25">
      <c r="B12" s="8" t="s">
        <v>9</v>
      </c>
      <c r="C12" s="9">
        <f>C9/C8</f>
        <v>5.4623662755685053E-2</v>
      </c>
      <c r="D12" s="9">
        <f t="shared" ref="D12:H12" si="0">D9/D8</f>
        <v>6.075281579007407E-2</v>
      </c>
      <c r="E12" s="9">
        <f t="shared" si="0"/>
        <v>4.1844029474763147E-3</v>
      </c>
      <c r="F12" s="9">
        <f t="shared" si="0"/>
        <v>2.9346415039383667E-2</v>
      </c>
      <c r="G12" s="9">
        <f t="shared" si="0"/>
        <v>4.1471947176314111E-2</v>
      </c>
      <c r="H12" s="10">
        <f t="shared" si="0"/>
        <v>3.9811777521648307E-2</v>
      </c>
      <c r="N12" s="18"/>
      <c r="O12" s="19"/>
    </row>
    <row r="13" spans="2:15" ht="21" x14ac:dyDescent="0.35">
      <c r="F13" s="41" t="s">
        <v>8</v>
      </c>
      <c r="G13" s="41"/>
      <c r="H13" s="41"/>
      <c r="N13" s="18"/>
      <c r="O13" s="19"/>
    </row>
    <row r="14" spans="2:15" x14ac:dyDescent="0.25">
      <c r="B14" s="3" t="str">
        <f>B2</f>
        <v>Group : SML  ::  Companies : 600</v>
      </c>
      <c r="N14" s="18"/>
      <c r="O14" s="19"/>
    </row>
    <row r="15" spans="2:15" x14ac:dyDescent="0.25">
      <c r="C15" s="2">
        <f t="shared" ref="C15:G16" si="1">C3</f>
        <v>2022</v>
      </c>
      <c r="D15" s="2">
        <f t="shared" si="1"/>
        <v>2021</v>
      </c>
      <c r="E15" s="2">
        <f t="shared" si="1"/>
        <v>2020</v>
      </c>
      <c r="F15" s="2">
        <f t="shared" si="1"/>
        <v>2019</v>
      </c>
      <c r="G15" s="2">
        <f t="shared" si="1"/>
        <v>2018</v>
      </c>
      <c r="N15" s="18"/>
      <c r="O15" s="19"/>
    </row>
    <row r="16" spans="2:15" x14ac:dyDescent="0.25">
      <c r="C16" s="2" t="str">
        <f t="shared" si="1"/>
        <v>TTM</v>
      </c>
      <c r="D16" s="2" t="str">
        <f t="shared" si="1"/>
        <v>Y1</v>
      </c>
      <c r="E16" s="2" t="str">
        <f t="shared" si="1"/>
        <v>Y2</v>
      </c>
      <c r="F16" s="2" t="str">
        <f t="shared" si="1"/>
        <v>Y3</v>
      </c>
      <c r="G16" s="2" t="str">
        <f t="shared" si="1"/>
        <v>Y4</v>
      </c>
      <c r="N16" s="18"/>
      <c r="O16" s="19"/>
    </row>
    <row r="17" spans="2:15" x14ac:dyDescent="0.25">
      <c r="B17" t="str">
        <f>B6</f>
        <v>Avg Shares (M)</v>
      </c>
      <c r="C17" s="4">
        <f>(C6-D6)/ABS(D6)</f>
        <v>1.2763442872619317E-2</v>
      </c>
      <c r="D17" s="4">
        <f t="shared" ref="D17:G17" si="2">(D6-E6)/ABS(E6)</f>
        <v>1.8871127700016175E-2</v>
      </c>
      <c r="E17" s="4">
        <f t="shared" si="2"/>
        <v>2.8853728254835051E-2</v>
      </c>
      <c r="F17" s="4">
        <f t="shared" si="2"/>
        <v>1.2976897705999548E-2</v>
      </c>
      <c r="G17" s="4">
        <f t="shared" si="2"/>
        <v>1.7072644783935071E-2</v>
      </c>
      <c r="N17" s="18"/>
      <c r="O17" s="19"/>
    </row>
    <row r="18" spans="2:15" x14ac:dyDescent="0.25">
      <c r="B18" t="str">
        <f t="shared" ref="B18:B21" si="3">B8</f>
        <v>Sales ($M)</v>
      </c>
      <c r="C18" s="4">
        <f t="shared" ref="C18:G21" si="4">(C8-D8)/ABS(D8)</f>
        <v>0.12299169109534154</v>
      </c>
      <c r="D18" s="4">
        <f t="shared" si="4"/>
        <v>0.19162298031988645</v>
      </c>
      <c r="E18" s="4">
        <f t="shared" si="4"/>
        <v>-5.774337954464958E-2</v>
      </c>
      <c r="F18" s="4">
        <f t="shared" si="4"/>
        <v>2.3205391674357985E-2</v>
      </c>
      <c r="G18" s="4">
        <f t="shared" si="4"/>
        <v>9.8860188443091718E-2</v>
      </c>
      <c r="N18" s="18"/>
      <c r="O18" s="19"/>
    </row>
    <row r="19" spans="2:15" x14ac:dyDescent="0.25">
      <c r="B19" t="str">
        <f t="shared" si="3"/>
        <v>Net Income ($M)</v>
      </c>
      <c r="C19" s="4">
        <f t="shared" si="4"/>
        <v>9.6967295111045071E-3</v>
      </c>
      <c r="D19" s="4">
        <f t="shared" si="4"/>
        <v>16.301022947193808</v>
      </c>
      <c r="E19" s="4">
        <f t="shared" si="4"/>
        <v>-0.86564691548793538</v>
      </c>
      <c r="F19" s="4">
        <f t="shared" si="4"/>
        <v>-0.27595851800852023</v>
      </c>
      <c r="G19" s="4">
        <f t="shared" si="4"/>
        <v>0.14468316981039139</v>
      </c>
      <c r="N19" s="18"/>
      <c r="O19" s="19"/>
    </row>
    <row r="20" spans="2:15" x14ac:dyDescent="0.25">
      <c r="B20" s="5" t="str">
        <f t="shared" si="3"/>
        <v>Sales Per Share</v>
      </c>
      <c r="C20" s="11">
        <f t="shared" si="4"/>
        <v>0.1106902194606571</v>
      </c>
      <c r="D20" s="11">
        <f t="shared" si="4"/>
        <v>0.16955222381354468</v>
      </c>
      <c r="E20" s="11">
        <f t="shared" si="4"/>
        <v>-8.56949236654235E-2</v>
      </c>
      <c r="F20" s="11">
        <f t="shared" si="4"/>
        <v>5.038538008890996E-3</v>
      </c>
      <c r="G20" s="12">
        <f t="shared" si="4"/>
        <v>6.2286920150449551E-2</v>
      </c>
      <c r="K20" s="23"/>
      <c r="L20" s="24"/>
      <c r="N20" s="49"/>
      <c r="O20" s="49"/>
    </row>
    <row r="21" spans="2:15" x14ac:dyDescent="0.25">
      <c r="B21" s="8" t="str">
        <f t="shared" si="3"/>
        <v>Net Income Per Share</v>
      </c>
      <c r="C21" s="14">
        <f t="shared" si="4"/>
        <v>-1.3632217529578935E-3</v>
      </c>
      <c r="D21" s="14">
        <f t="shared" si="4"/>
        <v>15.980535509035068</v>
      </c>
      <c r="E21" s="14">
        <f t="shared" si="4"/>
        <v>-0.86963212978077142</v>
      </c>
      <c r="F21" s="14">
        <f t="shared" si="4"/>
        <v>-0.2888138643093614</v>
      </c>
      <c r="G21" s="15">
        <f t="shared" si="4"/>
        <v>0.10658522652030908</v>
      </c>
      <c r="N21" s="18"/>
      <c r="O21" s="18"/>
    </row>
    <row r="22" spans="2:15" x14ac:dyDescent="0.25">
      <c r="N22" s="18"/>
      <c r="O22" s="18"/>
    </row>
    <row r="23" spans="2:15" ht="45" x14ac:dyDescent="0.25">
      <c r="B23" s="26" t="s">
        <v>32</v>
      </c>
      <c r="C23" s="25">
        <f>L11</f>
        <v>0.1749933745987953</v>
      </c>
      <c r="N23" s="18"/>
      <c r="O23" s="18"/>
    </row>
    <row r="24" spans="2:15" x14ac:dyDescent="0.25">
      <c r="N24" s="18"/>
      <c r="O24" s="18"/>
    </row>
    <row r="25" spans="2:15" x14ac:dyDescent="0.25">
      <c r="N25" s="18"/>
      <c r="O25" s="18"/>
    </row>
    <row r="26" spans="2:15" x14ac:dyDescent="0.25">
      <c r="N26" s="18"/>
      <c r="O26" s="18"/>
    </row>
    <row r="27" spans="2:15" x14ac:dyDescent="0.25">
      <c r="N27" s="18"/>
      <c r="O27" s="18"/>
    </row>
    <row r="28" spans="2:15" x14ac:dyDescent="0.25">
      <c r="N28" s="18"/>
      <c r="O28" s="18"/>
    </row>
    <row r="29" spans="2:15" x14ac:dyDescent="0.25">
      <c r="N29" s="18"/>
      <c r="O29" s="18"/>
    </row>
    <row r="30" spans="2:15" x14ac:dyDescent="0.25">
      <c r="N30" s="18"/>
      <c r="O30" s="18"/>
    </row>
    <row r="31" spans="2:15" x14ac:dyDescent="0.25">
      <c r="N31" s="18"/>
      <c r="O31" s="18"/>
    </row>
    <row r="32" spans="2:15" x14ac:dyDescent="0.25">
      <c r="N32" s="18"/>
      <c r="O32" s="18"/>
    </row>
  </sheetData>
  <mergeCells count="3">
    <mergeCell ref="N2:O2"/>
    <mergeCell ref="F13:H13"/>
    <mergeCell ref="N20:O20"/>
  </mergeCells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FB331-543C-4804-B93A-E0590D9B255D}">
  <dimension ref="B2:O32"/>
  <sheetViews>
    <sheetView workbookViewId="0">
      <selection activeCell="J21" sqref="J21"/>
    </sheetView>
  </sheetViews>
  <sheetFormatPr defaultRowHeight="15" x14ac:dyDescent="0.25"/>
  <cols>
    <col min="2" max="2" width="22.140625" customWidth="1"/>
    <col min="3" max="8" width="10.85546875" bestFit="1" customWidth="1"/>
    <col min="9" max="9" width="2.140625" customWidth="1"/>
    <col min="10" max="10" width="29.28515625" customWidth="1"/>
    <col min="11" max="11" width="10.5703125" bestFit="1" customWidth="1"/>
    <col min="12" max="12" width="10" customWidth="1"/>
    <col min="14" max="14" width="15.28515625" bestFit="1" customWidth="1"/>
    <col min="15" max="15" width="11.7109375" customWidth="1"/>
  </cols>
  <sheetData>
    <row r="2" spans="2:15" x14ac:dyDescent="0.25">
      <c r="B2" s="3" t="s">
        <v>47</v>
      </c>
      <c r="J2" s="39">
        <v>44889.503472222219</v>
      </c>
      <c r="N2" s="52"/>
      <c r="O2" s="52"/>
    </row>
    <row r="3" spans="2:15" x14ac:dyDescent="0.25">
      <c r="C3" s="2">
        <v>2022</v>
      </c>
      <c r="D3" s="2">
        <v>2021</v>
      </c>
      <c r="E3" s="2">
        <v>2020</v>
      </c>
      <c r="F3" s="2">
        <v>2019</v>
      </c>
      <c r="G3" s="2">
        <v>2018</v>
      </c>
      <c r="H3" s="2">
        <v>2017</v>
      </c>
      <c r="N3" s="20"/>
      <c r="O3" s="21"/>
    </row>
    <row r="4" spans="2:15" x14ac:dyDescent="0.25"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N4" s="20"/>
      <c r="O4" s="21"/>
    </row>
    <row r="5" spans="2:15" x14ac:dyDescent="0.25">
      <c r="B5" t="s">
        <v>13</v>
      </c>
      <c r="C5" s="1">
        <v>2014</v>
      </c>
      <c r="D5" s="1">
        <v>2046</v>
      </c>
      <c r="E5" s="1">
        <v>2028</v>
      </c>
      <c r="F5" s="1">
        <v>1973</v>
      </c>
      <c r="G5" s="1">
        <v>1869</v>
      </c>
      <c r="H5" s="1">
        <v>1745</v>
      </c>
      <c r="N5" s="18"/>
      <c r="O5" s="19"/>
    </row>
    <row r="6" spans="2:15" x14ac:dyDescent="0.25">
      <c r="B6" t="s">
        <v>14</v>
      </c>
      <c r="C6" s="1">
        <v>182.880155</v>
      </c>
      <c r="D6" s="1">
        <v>182.43422899999999</v>
      </c>
      <c r="E6" s="1">
        <v>180.28653399999999</v>
      </c>
      <c r="F6" s="1">
        <v>182.637496</v>
      </c>
      <c r="G6" s="1">
        <v>178.832447</v>
      </c>
      <c r="H6" s="1">
        <v>179.08324999999999</v>
      </c>
      <c r="N6" s="18"/>
      <c r="O6" s="19"/>
    </row>
    <row r="7" spans="2:15" x14ac:dyDescent="0.25">
      <c r="B7" t="s">
        <v>10</v>
      </c>
      <c r="C7" s="1">
        <v>368320.63199999998</v>
      </c>
      <c r="D7" s="1">
        <v>373260.43199999997</v>
      </c>
      <c r="E7" s="1">
        <v>365621.09</v>
      </c>
      <c r="F7" s="1">
        <v>360343.77899999998</v>
      </c>
      <c r="G7" s="1">
        <v>334237.84299999999</v>
      </c>
      <c r="H7" s="1">
        <v>312500.272</v>
      </c>
      <c r="N7" s="18"/>
      <c r="O7" s="19"/>
    </row>
    <row r="8" spans="2:15" x14ac:dyDescent="0.25">
      <c r="B8" t="s">
        <v>11</v>
      </c>
      <c r="C8" s="1">
        <v>9801789.3000000007</v>
      </c>
      <c r="D8" s="1">
        <v>8621945.5</v>
      </c>
      <c r="E8" s="1">
        <v>6866013.5</v>
      </c>
      <c r="F8" s="1">
        <v>7482933.9000000004</v>
      </c>
      <c r="G8" s="1">
        <v>7382403.5</v>
      </c>
      <c r="H8" s="1">
        <v>6603086.2000000002</v>
      </c>
      <c r="N8" s="18"/>
      <c r="O8" s="19"/>
    </row>
    <row r="9" spans="2:15" x14ac:dyDescent="0.25">
      <c r="B9" t="s">
        <v>12</v>
      </c>
      <c r="C9" s="1">
        <v>866243.4</v>
      </c>
      <c r="D9" s="1">
        <v>836240.9</v>
      </c>
      <c r="E9" s="1">
        <v>180569.4</v>
      </c>
      <c r="F9" s="1">
        <v>439548.7</v>
      </c>
      <c r="G9" s="1">
        <v>535827.19999999995</v>
      </c>
      <c r="H9" s="1">
        <v>476985.9</v>
      </c>
      <c r="N9" s="18"/>
      <c r="O9" s="19"/>
    </row>
    <row r="10" spans="2:15" x14ac:dyDescent="0.25">
      <c r="B10" s="5" t="s">
        <v>6</v>
      </c>
      <c r="C10" s="6">
        <v>26.612110000000001</v>
      </c>
      <c r="D10" s="6">
        <v>23.099007</v>
      </c>
      <c r="E10" s="6">
        <v>18.779040999999999</v>
      </c>
      <c r="F10" s="6">
        <v>20.766096999999998</v>
      </c>
      <c r="G10" s="6">
        <v>22.087275999999999</v>
      </c>
      <c r="H10" s="7">
        <v>21.129857000000001</v>
      </c>
      <c r="N10" s="18"/>
      <c r="O10" s="19"/>
    </row>
    <row r="11" spans="2:15" x14ac:dyDescent="0.25">
      <c r="B11" s="13" t="s">
        <v>7</v>
      </c>
      <c r="C11" s="17">
        <v>2.3518729999999999</v>
      </c>
      <c r="D11" s="17">
        <v>2.2403680000000001</v>
      </c>
      <c r="E11" s="17">
        <v>0.49386999999999998</v>
      </c>
      <c r="F11" s="17">
        <v>1.2198040000000001</v>
      </c>
      <c r="G11" s="17">
        <v>1.6031310000000001</v>
      </c>
      <c r="H11" s="16">
        <v>1.526354</v>
      </c>
      <c r="J11" s="1">
        <v>1225061.4466019999</v>
      </c>
      <c r="K11" s="17">
        <v>3.9334630000000002</v>
      </c>
      <c r="L11" s="4">
        <f>(K11-C11)/ABS(C11)</f>
        <v>0.67248103957994343</v>
      </c>
      <c r="N11" s="18"/>
      <c r="O11" s="19"/>
    </row>
    <row r="12" spans="2:15" x14ac:dyDescent="0.25">
      <c r="B12" s="8" t="s">
        <v>9</v>
      </c>
      <c r="C12" s="9">
        <f>C9/C8</f>
        <v>8.8376047830369092E-2</v>
      </c>
      <c r="D12" s="9">
        <f t="shared" ref="D12:H12" si="0">D9/D8</f>
        <v>9.6989815117713291E-2</v>
      </c>
      <c r="E12" s="9">
        <f t="shared" si="0"/>
        <v>2.629901616127029E-2</v>
      </c>
      <c r="F12" s="9">
        <f t="shared" si="0"/>
        <v>5.8740155382102199E-2</v>
      </c>
      <c r="G12" s="9">
        <f t="shared" si="0"/>
        <v>7.2581673434674754E-2</v>
      </c>
      <c r="H12" s="10">
        <f t="shared" si="0"/>
        <v>7.2236812537749398E-2</v>
      </c>
      <c r="N12" s="18"/>
      <c r="O12" s="19"/>
    </row>
    <row r="13" spans="2:15" ht="21" x14ac:dyDescent="0.35">
      <c r="F13" s="41" t="s">
        <v>8</v>
      </c>
      <c r="G13" s="41"/>
      <c r="H13" s="41"/>
      <c r="N13" s="18"/>
      <c r="O13" s="19"/>
    </row>
    <row r="14" spans="2:15" x14ac:dyDescent="0.25">
      <c r="B14" s="3" t="str">
        <f>B2</f>
        <v>Group : Over $10  ::  Companies : 2046</v>
      </c>
      <c r="N14" s="18"/>
      <c r="O14" s="19"/>
    </row>
    <row r="15" spans="2:15" x14ac:dyDescent="0.25">
      <c r="C15" s="2">
        <f t="shared" ref="C15:G16" si="1">C3</f>
        <v>2022</v>
      </c>
      <c r="D15" s="2">
        <f t="shared" si="1"/>
        <v>2021</v>
      </c>
      <c r="E15" s="2">
        <f t="shared" si="1"/>
        <v>2020</v>
      </c>
      <c r="F15" s="2">
        <f t="shared" si="1"/>
        <v>2019</v>
      </c>
      <c r="G15" s="2">
        <f t="shared" si="1"/>
        <v>2018</v>
      </c>
      <c r="N15" s="18"/>
      <c r="O15" s="19"/>
    </row>
    <row r="16" spans="2:15" x14ac:dyDescent="0.25">
      <c r="C16" s="2" t="str">
        <f t="shared" si="1"/>
        <v>TTM</v>
      </c>
      <c r="D16" s="2" t="str">
        <f t="shared" si="1"/>
        <v>Y1</v>
      </c>
      <c r="E16" s="2" t="str">
        <f t="shared" si="1"/>
        <v>Y2</v>
      </c>
      <c r="F16" s="2" t="str">
        <f t="shared" si="1"/>
        <v>Y3</v>
      </c>
      <c r="G16" s="2" t="str">
        <f t="shared" si="1"/>
        <v>Y4</v>
      </c>
      <c r="N16" s="18"/>
      <c r="O16" s="19"/>
    </row>
    <row r="17" spans="2:15" x14ac:dyDescent="0.25">
      <c r="B17" t="str">
        <f>B6</f>
        <v>Avg Shares (M)</v>
      </c>
      <c r="C17" s="4">
        <f>(C6-D6)/ABS(D6)</f>
        <v>2.4443110398981887E-3</v>
      </c>
      <c r="D17" s="4">
        <f t="shared" ref="D17:G17" si="2">(D6-E6)/ABS(E6)</f>
        <v>1.1912675630005727E-2</v>
      </c>
      <c r="E17" s="4">
        <f t="shared" si="2"/>
        <v>-1.2872285546446661E-2</v>
      </c>
      <c r="F17" s="4">
        <f t="shared" si="2"/>
        <v>2.1277173487426457E-2</v>
      </c>
      <c r="G17" s="4">
        <f t="shared" si="2"/>
        <v>-1.4004827363809321E-3</v>
      </c>
      <c r="N17" s="18"/>
      <c r="O17" s="19"/>
    </row>
    <row r="18" spans="2:15" x14ac:dyDescent="0.25">
      <c r="B18" t="str">
        <f t="shared" ref="B18:B21" si="3">B8</f>
        <v>Sales ($M)</v>
      </c>
      <c r="C18" s="4">
        <f t="shared" ref="C18:G21" si="4">(C8-D8)/ABS(D8)</f>
        <v>0.13684194593899959</v>
      </c>
      <c r="D18" s="4">
        <f t="shared" si="4"/>
        <v>0.25574257900891106</v>
      </c>
      <c r="E18" s="4">
        <f t="shared" si="4"/>
        <v>-8.2443652215075741E-2</v>
      </c>
      <c r="F18" s="4">
        <f t="shared" si="4"/>
        <v>1.3617570483650802E-2</v>
      </c>
      <c r="G18" s="4">
        <f t="shared" si="4"/>
        <v>0.11802319042874221</v>
      </c>
      <c r="N18" s="18"/>
      <c r="O18" s="19"/>
    </row>
    <row r="19" spans="2:15" x14ac:dyDescent="0.25">
      <c r="B19" t="str">
        <f t="shared" si="3"/>
        <v>Net Income ($M)</v>
      </c>
      <c r="C19" s="4">
        <f t="shared" si="4"/>
        <v>3.5877819417825654E-2</v>
      </c>
      <c r="D19" s="4">
        <f t="shared" si="4"/>
        <v>3.6311329605126894</v>
      </c>
      <c r="E19" s="4">
        <f t="shared" si="4"/>
        <v>-0.58919364338923086</v>
      </c>
      <c r="F19" s="4">
        <f t="shared" si="4"/>
        <v>-0.17968199449374714</v>
      </c>
      <c r="G19" s="4">
        <f t="shared" si="4"/>
        <v>0.12336066957115488</v>
      </c>
      <c r="N19" s="18"/>
      <c r="O19" s="19"/>
    </row>
    <row r="20" spans="2:15" x14ac:dyDescent="0.25">
      <c r="B20" s="5" t="str">
        <f t="shared" si="3"/>
        <v>Sales Per Share</v>
      </c>
      <c r="C20" s="11">
        <f t="shared" si="4"/>
        <v>0.15208891880070866</v>
      </c>
      <c r="D20" s="11">
        <f t="shared" si="4"/>
        <v>0.23004188552546431</v>
      </c>
      <c r="E20" s="11">
        <f t="shared" si="4"/>
        <v>-9.5687504493502037E-2</v>
      </c>
      <c r="F20" s="11">
        <f t="shared" si="4"/>
        <v>-5.9816294232027563E-2</v>
      </c>
      <c r="G20" s="12">
        <f t="shared" si="4"/>
        <v>4.5311191646966564E-2</v>
      </c>
      <c r="K20" s="23"/>
      <c r="L20" s="24"/>
      <c r="N20" s="49"/>
      <c r="O20" s="49"/>
    </row>
    <row r="21" spans="2:15" x14ac:dyDescent="0.25">
      <c r="B21" s="8" t="str">
        <f t="shared" si="3"/>
        <v>Net Income Per Share</v>
      </c>
      <c r="C21" s="14">
        <f t="shared" si="4"/>
        <v>4.9770841218942485E-2</v>
      </c>
      <c r="D21" s="14">
        <f t="shared" si="4"/>
        <v>3.5363516714924983</v>
      </c>
      <c r="E21" s="14">
        <f t="shared" si="4"/>
        <v>-0.59512347885397987</v>
      </c>
      <c r="F21" s="14">
        <f t="shared" si="4"/>
        <v>-0.23911146375436565</v>
      </c>
      <c r="G21" s="15">
        <f t="shared" si="4"/>
        <v>5.0300913156450008E-2</v>
      </c>
      <c r="N21" s="18"/>
      <c r="O21" s="18"/>
    </row>
    <row r="22" spans="2:15" x14ac:dyDescent="0.25">
      <c r="N22" s="18"/>
      <c r="O22" s="18"/>
    </row>
    <row r="23" spans="2:15" ht="45" x14ac:dyDescent="0.25">
      <c r="B23" s="27" t="s">
        <v>32</v>
      </c>
      <c r="C23" s="28">
        <f>L11</f>
        <v>0.67248103957994343</v>
      </c>
      <c r="N23" s="18"/>
      <c r="O23" s="18"/>
    </row>
    <row r="24" spans="2:15" x14ac:dyDescent="0.25">
      <c r="N24" s="18"/>
      <c r="O24" s="18"/>
    </row>
    <row r="25" spans="2:15" x14ac:dyDescent="0.25">
      <c r="N25" s="18"/>
      <c r="O25" s="18"/>
    </row>
    <row r="26" spans="2:15" x14ac:dyDescent="0.25">
      <c r="N26" s="18"/>
      <c r="O26" s="18"/>
    </row>
    <row r="27" spans="2:15" x14ac:dyDescent="0.25">
      <c r="N27" s="18"/>
      <c r="O27" s="18"/>
    </row>
    <row r="28" spans="2:15" x14ac:dyDescent="0.25">
      <c r="N28" s="18"/>
      <c r="O28" s="18"/>
    </row>
    <row r="29" spans="2:15" x14ac:dyDescent="0.25">
      <c r="N29" s="18"/>
      <c r="O29" s="18"/>
    </row>
    <row r="30" spans="2:15" x14ac:dyDescent="0.25">
      <c r="N30" s="18"/>
      <c r="O30" s="18"/>
    </row>
    <row r="31" spans="2:15" x14ac:dyDescent="0.25">
      <c r="N31" s="18"/>
      <c r="O31" s="18"/>
    </row>
    <row r="32" spans="2:15" x14ac:dyDescent="0.25">
      <c r="N32" s="18"/>
      <c r="O32" s="18"/>
    </row>
  </sheetData>
  <mergeCells count="3">
    <mergeCell ref="N2:O2"/>
    <mergeCell ref="F13:H13"/>
    <mergeCell ref="N20:O20"/>
  </mergeCells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86F16-93D2-4F51-8FCB-AA367C8CA35F}">
  <dimension ref="B2:L23"/>
  <sheetViews>
    <sheetView workbookViewId="0">
      <selection activeCell="I23" sqref="I23"/>
    </sheetView>
  </sheetViews>
  <sheetFormatPr defaultRowHeight="15" x14ac:dyDescent="0.25"/>
  <cols>
    <col min="2" max="2" width="22.140625" customWidth="1"/>
    <col min="3" max="8" width="10.7109375" customWidth="1"/>
    <col min="10" max="10" width="15.7109375" bestFit="1" customWidth="1"/>
  </cols>
  <sheetData>
    <row r="2" spans="2:12" x14ac:dyDescent="0.25">
      <c r="B2" s="3" t="s">
        <v>48</v>
      </c>
      <c r="J2" s="22">
        <v>44889.503472222219</v>
      </c>
    </row>
    <row r="3" spans="2:12" x14ac:dyDescent="0.25">
      <c r="C3" s="2">
        <v>2022</v>
      </c>
      <c r="D3" s="2">
        <v>2021</v>
      </c>
      <c r="E3" s="2">
        <v>2020</v>
      </c>
      <c r="F3" s="2">
        <v>2019</v>
      </c>
      <c r="G3" s="2">
        <v>2018</v>
      </c>
      <c r="H3" s="2">
        <v>2017</v>
      </c>
    </row>
    <row r="4" spans="2:12" x14ac:dyDescent="0.25"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</row>
    <row r="5" spans="2:12" x14ac:dyDescent="0.25">
      <c r="B5" t="s">
        <v>13</v>
      </c>
      <c r="C5" s="1">
        <v>151</v>
      </c>
      <c r="D5" s="1">
        <v>151</v>
      </c>
      <c r="E5" s="1">
        <v>151</v>
      </c>
      <c r="F5" s="1">
        <v>150</v>
      </c>
      <c r="G5" s="1">
        <v>147</v>
      </c>
      <c r="H5" s="1">
        <v>145</v>
      </c>
    </row>
    <row r="6" spans="2:12" x14ac:dyDescent="0.25">
      <c r="B6" t="s">
        <v>14</v>
      </c>
      <c r="C6" s="1">
        <v>266.098344</v>
      </c>
      <c r="D6" s="1">
        <v>272.04725200000001</v>
      </c>
      <c r="E6" s="1">
        <v>271.05258900000001</v>
      </c>
      <c r="F6" s="1">
        <v>270.22961299999997</v>
      </c>
      <c r="G6" s="1">
        <v>263.18898000000002</v>
      </c>
      <c r="H6" s="1">
        <v>263.82139999999998</v>
      </c>
    </row>
    <row r="7" spans="2:12" x14ac:dyDescent="0.25">
      <c r="B7" t="s">
        <v>10</v>
      </c>
      <c r="C7" s="1">
        <v>40180.85</v>
      </c>
      <c r="D7" s="1">
        <v>41079.135000000002</v>
      </c>
      <c r="E7" s="1">
        <v>40928.940999999999</v>
      </c>
      <c r="F7" s="1">
        <v>40534.442000000003</v>
      </c>
      <c r="G7" s="1">
        <v>38688.78</v>
      </c>
      <c r="H7" s="1">
        <v>38254.103000000003</v>
      </c>
    </row>
    <row r="8" spans="2:12" x14ac:dyDescent="0.25">
      <c r="B8" t="s">
        <v>11</v>
      </c>
      <c r="C8" s="1">
        <v>1471853.7</v>
      </c>
      <c r="D8" s="1">
        <v>1348458.5</v>
      </c>
      <c r="E8" s="1">
        <v>1011097.1</v>
      </c>
      <c r="F8" s="1">
        <v>1027306</v>
      </c>
      <c r="G8" s="1">
        <v>1050728.5</v>
      </c>
      <c r="H8" s="1">
        <v>946154.4</v>
      </c>
    </row>
    <row r="9" spans="2:12" x14ac:dyDescent="0.25">
      <c r="B9" t="s">
        <v>12</v>
      </c>
      <c r="C9" s="1">
        <v>223871</v>
      </c>
      <c r="D9" s="1">
        <v>220130.1</v>
      </c>
      <c r="E9" s="1">
        <v>68211.3</v>
      </c>
      <c r="F9" s="1">
        <v>51265.5</v>
      </c>
      <c r="G9" s="1">
        <v>104489</v>
      </c>
      <c r="H9" s="1">
        <v>79219.7</v>
      </c>
    </row>
    <row r="10" spans="2:12" x14ac:dyDescent="0.25">
      <c r="B10" s="5" t="s">
        <v>6</v>
      </c>
      <c r="C10" s="6">
        <v>36.630726000000003</v>
      </c>
      <c r="D10" s="6">
        <v>32.825873999999999</v>
      </c>
      <c r="E10" s="6">
        <v>24.703720000000001</v>
      </c>
      <c r="F10" s="6">
        <v>25.344027000000001</v>
      </c>
      <c r="G10" s="6">
        <v>27.158480999999998</v>
      </c>
      <c r="H10" s="7">
        <v>24.733409999999999</v>
      </c>
    </row>
    <row r="11" spans="2:12" x14ac:dyDescent="0.25">
      <c r="B11" s="13" t="s">
        <v>7</v>
      </c>
      <c r="C11" s="17">
        <v>5.5715839999999996</v>
      </c>
      <c r="D11" s="17">
        <v>5.3586840000000002</v>
      </c>
      <c r="E11" s="17">
        <v>1.666579</v>
      </c>
      <c r="F11" s="17">
        <v>1.2647390000000001</v>
      </c>
      <c r="G11" s="17">
        <v>2.7007569999999999</v>
      </c>
      <c r="H11" s="16">
        <v>2.070881</v>
      </c>
      <c r="J11" s="1">
        <v>111703.05970300001</v>
      </c>
      <c r="K11" s="17">
        <v>3.7609189999999999</v>
      </c>
      <c r="L11" s="4">
        <f>(K11-C11)/ABS(C11)</f>
        <v>-0.32498208767919495</v>
      </c>
    </row>
    <row r="12" spans="2:12" x14ac:dyDescent="0.25">
      <c r="B12" s="8" t="s">
        <v>9</v>
      </c>
      <c r="C12" s="9">
        <f>C9/C8</f>
        <v>0.1521013943165683</v>
      </c>
      <c r="D12" s="9">
        <f t="shared" ref="D12:H12" si="0">D9/D8</f>
        <v>0.16324573577903956</v>
      </c>
      <c r="E12" s="9">
        <f t="shared" si="0"/>
        <v>6.7462660114444004E-2</v>
      </c>
      <c r="F12" s="9">
        <f t="shared" si="0"/>
        <v>4.9902852704062861E-2</v>
      </c>
      <c r="G12" s="9">
        <f t="shared" si="0"/>
        <v>9.9444337904606189E-2</v>
      </c>
      <c r="H12" s="10">
        <f t="shared" si="0"/>
        <v>8.3728089199817696E-2</v>
      </c>
    </row>
    <row r="13" spans="2:12" ht="21" x14ac:dyDescent="0.35">
      <c r="F13" s="41" t="s">
        <v>8</v>
      </c>
      <c r="G13" s="41"/>
      <c r="H13" s="41"/>
    </row>
    <row r="14" spans="2:12" x14ac:dyDescent="0.25">
      <c r="B14" s="3" t="str">
        <f>B2</f>
        <v>Group : 51  - Basic Materials  ::  Companies : 151</v>
      </c>
    </row>
    <row r="15" spans="2:12" x14ac:dyDescent="0.25">
      <c r="C15" s="2">
        <f t="shared" ref="C15:G16" si="1">C3</f>
        <v>2022</v>
      </c>
      <c r="D15" s="2">
        <f t="shared" si="1"/>
        <v>2021</v>
      </c>
      <c r="E15" s="2">
        <f t="shared" si="1"/>
        <v>2020</v>
      </c>
      <c r="F15" s="2">
        <f t="shared" si="1"/>
        <v>2019</v>
      </c>
      <c r="G15" s="2">
        <f t="shared" si="1"/>
        <v>2018</v>
      </c>
    </row>
    <row r="16" spans="2:12" x14ac:dyDescent="0.25">
      <c r="C16" s="2" t="str">
        <f t="shared" si="1"/>
        <v>TTM</v>
      </c>
      <c r="D16" s="2" t="str">
        <f t="shared" si="1"/>
        <v>Y1</v>
      </c>
      <c r="E16" s="2" t="str">
        <f t="shared" si="1"/>
        <v>Y2</v>
      </c>
      <c r="F16" s="2" t="str">
        <f t="shared" si="1"/>
        <v>Y3</v>
      </c>
      <c r="G16" s="2" t="str">
        <f t="shared" si="1"/>
        <v>Y4</v>
      </c>
    </row>
    <row r="17" spans="2:7" x14ac:dyDescent="0.25">
      <c r="B17" t="str">
        <f>B6</f>
        <v>Avg Shares (M)</v>
      </c>
      <c r="C17" s="4">
        <f>(C6-D6)/ABS(D6)</f>
        <v>-2.1867186513613513E-2</v>
      </c>
      <c r="D17" s="4">
        <f t="shared" ref="D17:G17" si="2">(D6-E6)/ABS(E6)</f>
        <v>3.6696310618896271E-3</v>
      </c>
      <c r="E17" s="4">
        <f t="shared" si="2"/>
        <v>3.045469335738714E-3</v>
      </c>
      <c r="F17" s="4">
        <f t="shared" si="2"/>
        <v>2.6751245435883968E-2</v>
      </c>
      <c r="G17" s="4">
        <f t="shared" si="2"/>
        <v>-2.3971520126872493E-3</v>
      </c>
    </row>
    <row r="18" spans="2:7" x14ac:dyDescent="0.25">
      <c r="B18" t="str">
        <f t="shared" ref="B18:B21" si="3">B8</f>
        <v>Sales ($M)</v>
      </c>
      <c r="C18" s="4">
        <f t="shared" ref="C18:G21" si="4">(C8-D8)/ABS(D8)</f>
        <v>9.150834082027734E-2</v>
      </c>
      <c r="D18" s="4">
        <f t="shared" si="4"/>
        <v>0.33365875542517137</v>
      </c>
      <c r="E18" s="4">
        <f t="shared" si="4"/>
        <v>-1.5778064179514207E-2</v>
      </c>
      <c r="F18" s="4">
        <f t="shared" si="4"/>
        <v>-2.2291676679560894E-2</v>
      </c>
      <c r="G18" s="4">
        <f t="shared" si="4"/>
        <v>0.11052540684691629</v>
      </c>
    </row>
    <row r="19" spans="2:7" x14ac:dyDescent="0.25">
      <c r="B19" t="str">
        <f t="shared" si="3"/>
        <v>Net Income ($M)</v>
      </c>
      <c r="C19" s="4">
        <f t="shared" si="4"/>
        <v>1.6994041251060143E-2</v>
      </c>
      <c r="D19" s="4">
        <f t="shared" si="4"/>
        <v>2.2271793676414315</v>
      </c>
      <c r="E19" s="4">
        <f t="shared" si="4"/>
        <v>0.33054978494309045</v>
      </c>
      <c r="F19" s="4">
        <f t="shared" si="4"/>
        <v>-0.5093694073060322</v>
      </c>
      <c r="G19" s="4">
        <f t="shared" si="4"/>
        <v>0.3189774765620168</v>
      </c>
    </row>
    <row r="20" spans="2:7" x14ac:dyDescent="0.25">
      <c r="B20" s="5" t="str">
        <f t="shared" si="3"/>
        <v>Sales Per Share</v>
      </c>
      <c r="C20" s="11">
        <f t="shared" si="4"/>
        <v>0.11591015063300383</v>
      </c>
      <c r="D20" s="11">
        <f t="shared" si="4"/>
        <v>0.32878262868912045</v>
      </c>
      <c r="E20" s="11">
        <f t="shared" si="4"/>
        <v>-2.5264611657807971E-2</v>
      </c>
      <c r="F20" s="11">
        <f t="shared" si="4"/>
        <v>-6.6809848459492185E-2</v>
      </c>
      <c r="G20" s="12">
        <f t="shared" si="4"/>
        <v>9.8048388798794794E-2</v>
      </c>
    </row>
    <row r="21" spans="2:7" x14ac:dyDescent="0.25">
      <c r="B21" s="8" t="str">
        <f t="shared" si="3"/>
        <v>Net Income Per Share</v>
      </c>
      <c r="C21" s="14">
        <f t="shared" si="4"/>
        <v>3.9729903834598089E-2</v>
      </c>
      <c r="D21" s="14">
        <f t="shared" si="4"/>
        <v>2.2153795289632234</v>
      </c>
      <c r="E21" s="14">
        <f t="shared" si="4"/>
        <v>0.31772563351015504</v>
      </c>
      <c r="F21" s="14">
        <f t="shared" si="4"/>
        <v>-0.5317094429450705</v>
      </c>
      <c r="G21" s="15">
        <f t="shared" si="4"/>
        <v>0.30415847168427346</v>
      </c>
    </row>
    <row r="23" spans="2:7" ht="45" x14ac:dyDescent="0.25">
      <c r="B23" s="26" t="s">
        <v>32</v>
      </c>
      <c r="C23" s="25">
        <f>L11</f>
        <v>-0.32498208767919495</v>
      </c>
    </row>
  </sheetData>
  <mergeCells count="1">
    <mergeCell ref="F13:H13"/>
  </mergeCells>
  <pageMargins left="0.7" right="0.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BE69F-044C-46A9-93BE-F22E6BC34F6E}">
  <dimension ref="B2:L23"/>
  <sheetViews>
    <sheetView tabSelected="1" workbookViewId="0">
      <selection activeCell="H27" sqref="H27"/>
    </sheetView>
  </sheetViews>
  <sheetFormatPr defaultRowHeight="15" x14ac:dyDescent="0.25"/>
  <cols>
    <col min="2" max="2" width="22.140625" customWidth="1"/>
    <col min="3" max="8" width="10.7109375" customWidth="1"/>
    <col min="10" max="10" width="15.7109375" bestFit="1" customWidth="1"/>
  </cols>
  <sheetData>
    <row r="2" spans="2:12" x14ac:dyDescent="0.25">
      <c r="B2" s="3" t="s">
        <v>58</v>
      </c>
      <c r="J2" s="22">
        <v>44894.557638888888</v>
      </c>
    </row>
    <row r="3" spans="2:12" x14ac:dyDescent="0.25">
      <c r="C3" s="2">
        <v>2022</v>
      </c>
      <c r="D3" s="2">
        <v>2021</v>
      </c>
      <c r="E3" s="2">
        <v>2020</v>
      </c>
      <c r="F3" s="2">
        <v>2019</v>
      </c>
      <c r="G3" s="2">
        <v>2018</v>
      </c>
      <c r="H3" s="2">
        <v>2017</v>
      </c>
    </row>
    <row r="4" spans="2:12" x14ac:dyDescent="0.25"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</row>
    <row r="5" spans="2:12" x14ac:dyDescent="0.25">
      <c r="B5" t="s">
        <v>13</v>
      </c>
      <c r="C5" s="1">
        <v>174</v>
      </c>
      <c r="D5" s="1">
        <v>174</v>
      </c>
      <c r="E5" s="1">
        <v>174</v>
      </c>
      <c r="F5" s="1">
        <v>174</v>
      </c>
      <c r="G5" s="1">
        <v>172</v>
      </c>
      <c r="H5" s="1">
        <v>166</v>
      </c>
    </row>
    <row r="6" spans="2:12" x14ac:dyDescent="0.25">
      <c r="B6" t="s">
        <v>14</v>
      </c>
      <c r="C6" s="1">
        <v>429.150868</v>
      </c>
      <c r="D6" s="1">
        <v>428.25004000000001</v>
      </c>
      <c r="E6" s="1">
        <v>413.54545400000001</v>
      </c>
      <c r="F6" s="1">
        <v>423.10282799999999</v>
      </c>
      <c r="G6" s="1">
        <v>406.36731400000002</v>
      </c>
      <c r="H6" s="1">
        <v>403.57993399999998</v>
      </c>
    </row>
    <row r="7" spans="2:12" x14ac:dyDescent="0.25">
      <c r="B7" t="s">
        <v>10</v>
      </c>
      <c r="C7" s="1">
        <v>74672.251000000004</v>
      </c>
      <c r="D7" s="1">
        <v>74515.506999999998</v>
      </c>
      <c r="E7" s="1">
        <v>71956.909</v>
      </c>
      <c r="F7" s="1">
        <v>73619.892000000007</v>
      </c>
      <c r="G7" s="1">
        <v>69895.178</v>
      </c>
      <c r="H7" s="1">
        <v>66994.269</v>
      </c>
    </row>
    <row r="8" spans="2:12" x14ac:dyDescent="0.25">
      <c r="B8" t="s">
        <v>11</v>
      </c>
      <c r="C8" s="1">
        <v>3775887.6</v>
      </c>
      <c r="D8" s="1">
        <v>2636363.6</v>
      </c>
      <c r="E8" s="1">
        <v>1661118.1</v>
      </c>
      <c r="F8" s="1">
        <v>2462902</v>
      </c>
      <c r="G8" s="1">
        <v>2732081</v>
      </c>
      <c r="H8" s="1">
        <v>2250935</v>
      </c>
    </row>
    <row r="9" spans="2:12" x14ac:dyDescent="0.25">
      <c r="B9" t="s">
        <v>12</v>
      </c>
      <c r="C9" s="1">
        <v>410104.5</v>
      </c>
      <c r="D9" s="1">
        <v>201827.20000000001</v>
      </c>
      <c r="E9" s="1">
        <v>-231036.6</v>
      </c>
      <c r="F9" s="1">
        <v>85796.2</v>
      </c>
      <c r="G9" s="1">
        <v>156440.5</v>
      </c>
      <c r="H9" s="1">
        <v>93130</v>
      </c>
    </row>
    <row r="10" spans="2:12" x14ac:dyDescent="0.25">
      <c r="B10" s="5" t="s">
        <v>6</v>
      </c>
      <c r="C10" s="6">
        <v>50.566141000000002</v>
      </c>
      <c r="D10" s="6">
        <v>35.380066999999997</v>
      </c>
      <c r="E10" s="6">
        <v>23.084900999999999</v>
      </c>
      <c r="F10" s="6">
        <v>33.454301000000001</v>
      </c>
      <c r="G10" s="6">
        <v>39.088262</v>
      </c>
      <c r="H10" s="7">
        <v>33.598919000000002</v>
      </c>
    </row>
    <row r="11" spans="2:12" x14ac:dyDescent="0.25">
      <c r="B11" s="13" t="s">
        <v>7</v>
      </c>
      <c r="C11" s="17">
        <v>5.4920600000000004</v>
      </c>
      <c r="D11" s="17">
        <v>2.708526</v>
      </c>
      <c r="E11" s="17">
        <v>-3.210763</v>
      </c>
      <c r="F11" s="17">
        <v>1.165394</v>
      </c>
      <c r="G11" s="17">
        <v>2.238216</v>
      </c>
      <c r="H11" s="16">
        <v>1.3901190000000001</v>
      </c>
      <c r="J11" s="1">
        <v>451146.04611699999</v>
      </c>
      <c r="K11" s="17">
        <v>6.2135340000000001</v>
      </c>
      <c r="L11" s="4">
        <f>(K11-C11)/ABS(C11)</f>
        <v>0.13136673670717358</v>
      </c>
    </row>
    <row r="12" spans="2:12" x14ac:dyDescent="0.25">
      <c r="B12" s="8" t="s">
        <v>9</v>
      </c>
      <c r="C12" s="9">
        <f>C9/C8</f>
        <v>0.10861141629321805</v>
      </c>
      <c r="D12" s="9">
        <f t="shared" ref="D12:H12" si="0">D9/D8</f>
        <v>7.6555145883519249E-2</v>
      </c>
      <c r="E12" s="9">
        <f t="shared" si="0"/>
        <v>-0.13908499341497754</v>
      </c>
      <c r="F12" s="9">
        <f t="shared" si="0"/>
        <v>3.4835409610288998E-2</v>
      </c>
      <c r="G12" s="9">
        <f t="shared" si="0"/>
        <v>5.7260564382974007E-2</v>
      </c>
      <c r="H12" s="10">
        <f t="shared" si="0"/>
        <v>4.1373917949652034E-2</v>
      </c>
    </row>
    <row r="13" spans="2:12" ht="21" x14ac:dyDescent="0.35">
      <c r="F13" s="41" t="s">
        <v>8</v>
      </c>
      <c r="G13" s="41"/>
      <c r="H13" s="41"/>
    </row>
    <row r="14" spans="2:12" x14ac:dyDescent="0.25">
      <c r="B14" s="3" t="str">
        <f>B2</f>
        <v>Group : 50  - Energy  ::  Companies : 174</v>
      </c>
    </row>
    <row r="15" spans="2:12" x14ac:dyDescent="0.25">
      <c r="C15" s="2">
        <f t="shared" ref="C15:G16" si="1">C3</f>
        <v>2022</v>
      </c>
      <c r="D15" s="2">
        <f t="shared" si="1"/>
        <v>2021</v>
      </c>
      <c r="E15" s="2">
        <f t="shared" si="1"/>
        <v>2020</v>
      </c>
      <c r="F15" s="2">
        <f t="shared" si="1"/>
        <v>2019</v>
      </c>
      <c r="G15" s="2">
        <f t="shared" si="1"/>
        <v>2018</v>
      </c>
    </row>
    <row r="16" spans="2:12" x14ac:dyDescent="0.25">
      <c r="C16" s="2" t="str">
        <f t="shared" si="1"/>
        <v>TTM</v>
      </c>
      <c r="D16" s="2" t="str">
        <f t="shared" si="1"/>
        <v>Y1</v>
      </c>
      <c r="E16" s="2" t="str">
        <f t="shared" si="1"/>
        <v>Y2</v>
      </c>
      <c r="F16" s="2" t="str">
        <f t="shared" si="1"/>
        <v>Y3</v>
      </c>
      <c r="G16" s="2" t="str">
        <f t="shared" si="1"/>
        <v>Y4</v>
      </c>
    </row>
    <row r="17" spans="2:7" x14ac:dyDescent="0.25">
      <c r="B17" t="str">
        <f>B6</f>
        <v>Avg Shares (M)</v>
      </c>
      <c r="C17" s="4">
        <f>(C6-D6)/ABS(D6)</f>
        <v>2.1035094357492413E-3</v>
      </c>
      <c r="D17" s="4">
        <f t="shared" ref="D17:G17" si="2">(D6-E6)/ABS(E6)</f>
        <v>3.5557363423465431E-2</v>
      </c>
      <c r="E17" s="4">
        <f t="shared" si="2"/>
        <v>-2.2588773620770934E-2</v>
      </c>
      <c r="F17" s="4">
        <f t="shared" si="2"/>
        <v>4.1183218786144705E-2</v>
      </c>
      <c r="G17" s="4">
        <f t="shared" si="2"/>
        <v>6.906636740765317E-3</v>
      </c>
    </row>
    <row r="18" spans="2:7" x14ac:dyDescent="0.25">
      <c r="B18" t="str">
        <f t="shared" ref="B18:B21" si="3">B8</f>
        <v>Sales ($M)</v>
      </c>
      <c r="C18" s="4">
        <f t="shared" ref="C18:G21" si="4">(C8-D8)/ABS(D8)</f>
        <v>0.43223324734114821</v>
      </c>
      <c r="D18" s="4">
        <f t="shared" si="4"/>
        <v>0.58710184423371214</v>
      </c>
      <c r="E18" s="4">
        <f t="shared" si="4"/>
        <v>-0.32554437813603621</v>
      </c>
      <c r="F18" s="4">
        <f t="shared" si="4"/>
        <v>-9.8525263343217123E-2</v>
      </c>
      <c r="G18" s="4">
        <f t="shared" si="4"/>
        <v>0.21375384007090387</v>
      </c>
    </row>
    <row r="19" spans="2:7" x14ac:dyDescent="0.25">
      <c r="B19" t="str">
        <f t="shared" si="3"/>
        <v>Net Income ($M)</v>
      </c>
      <c r="C19" s="4">
        <f t="shared" si="4"/>
        <v>1.0319585268982574</v>
      </c>
      <c r="D19" s="4">
        <f t="shared" si="4"/>
        <v>1.8735724123364006</v>
      </c>
      <c r="E19" s="4">
        <f t="shared" si="4"/>
        <v>-3.6928535296435041</v>
      </c>
      <c r="F19" s="4">
        <f t="shared" si="4"/>
        <v>-0.45157296224443161</v>
      </c>
      <c r="G19" s="4">
        <f t="shared" si="4"/>
        <v>0.67980779555460114</v>
      </c>
    </row>
    <row r="20" spans="2:7" x14ac:dyDescent="0.25">
      <c r="B20" s="5" t="str">
        <f t="shared" si="3"/>
        <v>Sales Per Share</v>
      </c>
      <c r="C20" s="11">
        <f t="shared" si="4"/>
        <v>0.42922682989831551</v>
      </c>
      <c r="D20" s="11">
        <f t="shared" si="4"/>
        <v>0.53260639930836173</v>
      </c>
      <c r="E20" s="11">
        <f t="shared" si="4"/>
        <v>-0.30995715618150271</v>
      </c>
      <c r="F20" s="11">
        <f t="shared" si="4"/>
        <v>-0.1441343439623895</v>
      </c>
      <c r="G20" s="12">
        <f t="shared" si="4"/>
        <v>0.16337855988759631</v>
      </c>
    </row>
    <row r="21" spans="2:7" x14ac:dyDescent="0.25">
      <c r="B21" s="8" t="str">
        <f t="shared" si="3"/>
        <v>Net Income Per Share</v>
      </c>
      <c r="C21" s="14">
        <f t="shared" si="4"/>
        <v>1.0276932914803107</v>
      </c>
      <c r="D21" s="14">
        <f t="shared" si="4"/>
        <v>1.8435770562947187</v>
      </c>
      <c r="E21" s="14">
        <f t="shared" si="4"/>
        <v>-3.7550879788294775</v>
      </c>
      <c r="F21" s="14">
        <f t="shared" si="4"/>
        <v>-0.47932013710919769</v>
      </c>
      <c r="G21" s="15">
        <f t="shared" si="4"/>
        <v>0.61008949593523998</v>
      </c>
    </row>
    <row r="23" spans="2:7" ht="45" x14ac:dyDescent="0.25">
      <c r="B23" s="26" t="s">
        <v>32</v>
      </c>
      <c r="C23" s="25">
        <f>L11</f>
        <v>0.13136673670717358</v>
      </c>
    </row>
  </sheetData>
  <mergeCells count="1">
    <mergeCell ref="F13:H13"/>
  </mergeCells>
  <pageMargins left="0.7" right="0.7" top="0.75" bottom="0.75" header="0.3" footer="0.3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3D17F-0900-4767-84D8-D1CE02FBF06F}">
  <dimension ref="B2:L23"/>
  <sheetViews>
    <sheetView workbookViewId="0">
      <selection activeCell="J19" sqref="J19"/>
    </sheetView>
  </sheetViews>
  <sheetFormatPr defaultRowHeight="15" x14ac:dyDescent="0.25"/>
  <cols>
    <col min="2" max="2" width="22.140625" customWidth="1"/>
    <col min="3" max="8" width="10.85546875" bestFit="1" customWidth="1"/>
    <col min="10" max="10" width="17.42578125" customWidth="1"/>
    <col min="12" max="12" width="9.42578125" customWidth="1"/>
  </cols>
  <sheetData>
    <row r="2" spans="2:12" x14ac:dyDescent="0.25">
      <c r="B2" s="3" t="s">
        <v>43</v>
      </c>
      <c r="J2" s="22">
        <v>44889.503472222219</v>
      </c>
    </row>
    <row r="3" spans="2:12" x14ac:dyDescent="0.25">
      <c r="C3" s="2">
        <v>2022</v>
      </c>
      <c r="D3" s="2">
        <v>2021</v>
      </c>
      <c r="E3" s="2">
        <v>2020</v>
      </c>
      <c r="F3" s="2">
        <v>2019</v>
      </c>
      <c r="G3" s="2">
        <v>2018</v>
      </c>
      <c r="H3" s="2">
        <v>2017</v>
      </c>
    </row>
    <row r="4" spans="2:12" x14ac:dyDescent="0.25"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</row>
    <row r="5" spans="2:12" x14ac:dyDescent="0.25">
      <c r="B5" t="s">
        <v>13</v>
      </c>
      <c r="C5" s="1">
        <v>92</v>
      </c>
      <c r="D5" s="1">
        <v>93</v>
      </c>
      <c r="E5" s="1">
        <v>93</v>
      </c>
      <c r="F5" s="1">
        <v>93</v>
      </c>
      <c r="G5" s="1">
        <v>92</v>
      </c>
      <c r="H5" s="1">
        <v>90</v>
      </c>
    </row>
    <row r="6" spans="2:12" x14ac:dyDescent="0.25">
      <c r="B6" t="s">
        <v>14</v>
      </c>
      <c r="C6" s="1">
        <v>274.88179300000002</v>
      </c>
      <c r="D6" s="1">
        <v>272.20670999999999</v>
      </c>
      <c r="E6" s="1">
        <v>275.18507499999998</v>
      </c>
      <c r="F6" s="1">
        <v>274.878376</v>
      </c>
      <c r="G6" s="1">
        <v>279.74726099999998</v>
      </c>
      <c r="H6" s="1">
        <v>283.64879999999999</v>
      </c>
    </row>
    <row r="7" spans="2:12" x14ac:dyDescent="0.25">
      <c r="B7" t="s">
        <v>10</v>
      </c>
      <c r="C7" s="1">
        <v>25289.125</v>
      </c>
      <c r="D7" s="1">
        <v>25315.223999999998</v>
      </c>
      <c r="E7" s="1">
        <v>25592.212</v>
      </c>
      <c r="F7" s="1">
        <v>25563.688999999998</v>
      </c>
      <c r="G7" s="1">
        <v>25736.748</v>
      </c>
      <c r="H7" s="1">
        <v>25528.392</v>
      </c>
    </row>
    <row r="8" spans="2:12" x14ac:dyDescent="0.25">
      <c r="B8" t="s">
        <v>11</v>
      </c>
      <c r="C8" s="1">
        <v>2010719.4</v>
      </c>
      <c r="D8" s="1">
        <v>1933913.8</v>
      </c>
      <c r="E8" s="1">
        <v>1597071.2</v>
      </c>
      <c r="F8" s="1">
        <v>1395859.7</v>
      </c>
      <c r="G8" s="1">
        <v>1297491.7</v>
      </c>
      <c r="H8" s="1">
        <v>1164955.3</v>
      </c>
    </row>
    <row r="9" spans="2:12" x14ac:dyDescent="0.25">
      <c r="B9" t="s">
        <v>12</v>
      </c>
      <c r="C9" s="1">
        <v>87779.7</v>
      </c>
      <c r="D9" s="1">
        <v>114887</v>
      </c>
      <c r="E9" s="1">
        <v>70021.100000000006</v>
      </c>
      <c r="F9" s="1">
        <v>56190.400000000001</v>
      </c>
      <c r="G9" s="1">
        <v>50600.800000000003</v>
      </c>
      <c r="H9" s="1">
        <v>45072.9</v>
      </c>
    </row>
    <row r="10" spans="2:12" x14ac:dyDescent="0.25">
      <c r="B10" s="5" t="s">
        <v>6</v>
      </c>
      <c r="C10" s="6">
        <v>79.509252000000004</v>
      </c>
      <c r="D10" s="6">
        <v>76.393311999999995</v>
      </c>
      <c r="E10" s="6">
        <v>62.404578000000001</v>
      </c>
      <c r="F10" s="6">
        <v>54.603219000000003</v>
      </c>
      <c r="G10" s="6">
        <v>50.413972000000001</v>
      </c>
      <c r="H10" s="7">
        <v>45.633712000000003</v>
      </c>
    </row>
    <row r="11" spans="2:12" x14ac:dyDescent="0.25">
      <c r="B11" s="13" t="s">
        <v>7</v>
      </c>
      <c r="C11" s="17">
        <v>3.4710450000000002</v>
      </c>
      <c r="D11" s="17">
        <v>4.5382569999999998</v>
      </c>
      <c r="E11" s="17">
        <v>2.7360319999999998</v>
      </c>
      <c r="F11" s="17">
        <v>2.1980550000000001</v>
      </c>
      <c r="G11" s="17">
        <v>1.966091</v>
      </c>
      <c r="H11" s="16">
        <v>1.7655989999999999</v>
      </c>
      <c r="J11" s="1">
        <v>129597.956053</v>
      </c>
      <c r="K11" s="17">
        <v>5.1476790000000001</v>
      </c>
      <c r="L11" s="4">
        <f>(K11-C11)/ABS(C11)</f>
        <v>0.48303435996940397</v>
      </c>
    </row>
    <row r="12" spans="2:12" x14ac:dyDescent="0.25">
      <c r="B12" s="8" t="s">
        <v>9</v>
      </c>
      <c r="C12" s="9">
        <f>C9/C8</f>
        <v>4.3655867646176787E-2</v>
      </c>
      <c r="D12" s="9">
        <f t="shared" ref="D12:H12" si="0">D9/D8</f>
        <v>5.940647406311491E-2</v>
      </c>
      <c r="E12" s="9">
        <f t="shared" si="0"/>
        <v>4.3843442922269216E-2</v>
      </c>
      <c r="F12" s="9">
        <f t="shared" si="0"/>
        <v>4.0255048555381319E-2</v>
      </c>
      <c r="G12" s="9">
        <f t="shared" si="0"/>
        <v>3.8998939261037278E-2</v>
      </c>
      <c r="H12" s="10">
        <f t="shared" si="0"/>
        <v>3.8690669075457228E-2</v>
      </c>
    </row>
    <row r="13" spans="2:12" ht="21" x14ac:dyDescent="0.35">
      <c r="F13" s="41" t="s">
        <v>8</v>
      </c>
      <c r="G13" s="41"/>
      <c r="H13" s="41"/>
    </row>
    <row r="14" spans="2:12" x14ac:dyDescent="0.25">
      <c r="B14" s="3" t="str">
        <f>B2</f>
        <v>Group : Retail  ::  Companies : 93</v>
      </c>
    </row>
    <row r="15" spans="2:12" x14ac:dyDescent="0.25">
      <c r="C15" s="2">
        <f t="shared" ref="C15:G16" si="1">C3</f>
        <v>2022</v>
      </c>
      <c r="D15" s="2">
        <f t="shared" si="1"/>
        <v>2021</v>
      </c>
      <c r="E15" s="2">
        <f t="shared" si="1"/>
        <v>2020</v>
      </c>
      <c r="F15" s="2">
        <f t="shared" si="1"/>
        <v>2019</v>
      </c>
      <c r="G15" s="2">
        <f t="shared" si="1"/>
        <v>2018</v>
      </c>
    </row>
    <row r="16" spans="2:12" x14ac:dyDescent="0.25">
      <c r="C16" s="2" t="str">
        <f t="shared" si="1"/>
        <v>TTM</v>
      </c>
      <c r="D16" s="2" t="str">
        <f t="shared" si="1"/>
        <v>Y1</v>
      </c>
      <c r="E16" s="2" t="str">
        <f t="shared" si="1"/>
        <v>Y2</v>
      </c>
      <c r="F16" s="2" t="str">
        <f t="shared" si="1"/>
        <v>Y3</v>
      </c>
      <c r="G16" s="2" t="str">
        <f t="shared" si="1"/>
        <v>Y4</v>
      </c>
    </row>
    <row r="17" spans="2:7" x14ac:dyDescent="0.25">
      <c r="B17" t="str">
        <f>B6</f>
        <v>Avg Shares (M)</v>
      </c>
      <c r="C17" s="4">
        <f>(C6-D6)/ABS(D6)</f>
        <v>9.8273955113010597E-3</v>
      </c>
      <c r="D17" s="4">
        <f t="shared" ref="D17:G17" si="2">(D6-E6)/ABS(E6)</f>
        <v>-1.0823134212493162E-2</v>
      </c>
      <c r="E17" s="4">
        <f t="shared" si="2"/>
        <v>1.1157625582013061E-3</v>
      </c>
      <c r="F17" s="4">
        <f t="shared" si="2"/>
        <v>-1.7404585062228646E-2</v>
      </c>
      <c r="G17" s="4">
        <f t="shared" si="2"/>
        <v>-1.3754822865459026E-2</v>
      </c>
    </row>
    <row r="18" spans="2:7" x14ac:dyDescent="0.25">
      <c r="B18" t="str">
        <f t="shared" ref="B18:B21" si="3">B8</f>
        <v>Sales ($M)</v>
      </c>
      <c r="C18" s="4">
        <f t="shared" ref="C18:G21" si="4">(C8-D8)/ABS(D8)</f>
        <v>3.9715110363243628E-2</v>
      </c>
      <c r="D18" s="4">
        <f t="shared" si="4"/>
        <v>0.21091270069862891</v>
      </c>
      <c r="E18" s="4">
        <f t="shared" si="4"/>
        <v>0.14414879948178175</v>
      </c>
      <c r="F18" s="4">
        <f t="shared" si="4"/>
        <v>7.5813972451615683E-2</v>
      </c>
      <c r="G18" s="4">
        <f t="shared" si="4"/>
        <v>0.11376951544836089</v>
      </c>
    </row>
    <row r="19" spans="2:7" x14ac:dyDescent="0.25">
      <c r="B19" t="str">
        <f t="shared" si="3"/>
        <v>Net Income ($M)</v>
      </c>
      <c r="C19" s="4">
        <f t="shared" si="4"/>
        <v>-0.23594749623543138</v>
      </c>
      <c r="D19" s="4">
        <f t="shared" si="4"/>
        <v>0.64074828873011125</v>
      </c>
      <c r="E19" s="4">
        <f t="shared" si="4"/>
        <v>0.24613991002021704</v>
      </c>
      <c r="F19" s="4">
        <f t="shared" si="4"/>
        <v>0.11046465668526977</v>
      </c>
      <c r="G19" s="4">
        <f t="shared" si="4"/>
        <v>0.12264353968792781</v>
      </c>
    </row>
    <row r="20" spans="2:7" x14ac:dyDescent="0.25">
      <c r="B20" s="5" t="str">
        <f t="shared" si="3"/>
        <v>Sales Per Share</v>
      </c>
      <c r="C20" s="11">
        <f t="shared" si="4"/>
        <v>4.0788125536434516E-2</v>
      </c>
      <c r="D20" s="11">
        <f t="shared" si="4"/>
        <v>0.2241619837570249</v>
      </c>
      <c r="E20" s="11">
        <f t="shared" si="4"/>
        <v>0.14287360970421903</v>
      </c>
      <c r="F20" s="11">
        <f t="shared" si="4"/>
        <v>8.3096943839299192E-2</v>
      </c>
      <c r="G20" s="12">
        <f t="shared" si="4"/>
        <v>0.10475281958215449</v>
      </c>
    </row>
    <row r="21" spans="2:7" x14ac:dyDescent="0.25">
      <c r="B21" s="8" t="str">
        <f t="shared" si="3"/>
        <v>Net Income Per Share</v>
      </c>
      <c r="C21" s="14">
        <f t="shared" si="4"/>
        <v>-0.23515900487786381</v>
      </c>
      <c r="D21" s="14">
        <f t="shared" si="4"/>
        <v>0.65870026373960544</v>
      </c>
      <c r="E21" s="14">
        <f t="shared" si="4"/>
        <v>0.24475138247223099</v>
      </c>
      <c r="F21" s="14">
        <f t="shared" si="4"/>
        <v>0.1179823314383719</v>
      </c>
      <c r="G21" s="15">
        <f t="shared" si="4"/>
        <v>0.11355466331822806</v>
      </c>
    </row>
    <row r="23" spans="2:7" ht="45" x14ac:dyDescent="0.25">
      <c r="B23" s="26" t="s">
        <v>32</v>
      </c>
      <c r="C23" s="25">
        <f>L11</f>
        <v>0.48303435996940397</v>
      </c>
    </row>
  </sheetData>
  <mergeCells count="1">
    <mergeCell ref="F13:H13"/>
  </mergeCells>
  <pageMargins left="0.7" right="0.7" top="0.75" bottom="0.75" header="0.3" footer="0.3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622B5-9C80-4EDE-A9EB-396DD38BE344}">
  <dimension ref="B2:L23"/>
  <sheetViews>
    <sheetView workbookViewId="0">
      <selection activeCell="I22" sqref="I22"/>
    </sheetView>
  </sheetViews>
  <sheetFormatPr defaultRowHeight="15" x14ac:dyDescent="0.25"/>
  <cols>
    <col min="2" max="2" width="22.140625" customWidth="1"/>
    <col min="3" max="8" width="10.7109375" customWidth="1"/>
    <col min="10" max="10" width="15.7109375" bestFit="1" customWidth="1"/>
  </cols>
  <sheetData>
    <row r="2" spans="2:12" x14ac:dyDescent="0.25">
      <c r="B2" s="3" t="s">
        <v>49</v>
      </c>
      <c r="J2" s="22">
        <v>44889.503472222219</v>
      </c>
    </row>
    <row r="3" spans="2:12" x14ac:dyDescent="0.25">
      <c r="C3" s="2">
        <v>2022</v>
      </c>
      <c r="D3" s="2">
        <v>2021</v>
      </c>
      <c r="E3" s="2">
        <v>2020</v>
      </c>
      <c r="F3" s="2">
        <v>2019</v>
      </c>
      <c r="G3" s="2">
        <v>2018</v>
      </c>
      <c r="H3" s="2">
        <v>2017</v>
      </c>
    </row>
    <row r="4" spans="2:12" x14ac:dyDescent="0.25"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</row>
    <row r="5" spans="2:12" x14ac:dyDescent="0.25">
      <c r="B5" t="s">
        <v>13</v>
      </c>
      <c r="C5" s="1">
        <v>168</v>
      </c>
      <c r="D5" s="1">
        <v>168</v>
      </c>
      <c r="E5" s="1">
        <v>168</v>
      </c>
      <c r="F5" s="1">
        <v>167</v>
      </c>
      <c r="G5" s="1">
        <v>164</v>
      </c>
      <c r="H5" s="1">
        <v>161</v>
      </c>
    </row>
    <row r="6" spans="2:12" x14ac:dyDescent="0.25">
      <c r="B6" t="s">
        <v>14</v>
      </c>
      <c r="C6" s="1">
        <v>169.507149</v>
      </c>
      <c r="D6" s="1">
        <v>157.327077</v>
      </c>
      <c r="E6" s="1">
        <v>148.980065</v>
      </c>
      <c r="F6" s="1">
        <v>147.02623399999999</v>
      </c>
      <c r="G6" s="1">
        <v>139.46818300000001</v>
      </c>
      <c r="H6" s="1">
        <v>132.97739100000001</v>
      </c>
    </row>
    <row r="7" spans="2:12" x14ac:dyDescent="0.25">
      <c r="B7" t="s">
        <v>10</v>
      </c>
      <c r="C7" s="1">
        <v>28477.201000000001</v>
      </c>
      <c r="D7" s="1">
        <v>26430.949000000001</v>
      </c>
      <c r="E7" s="1">
        <v>25028.651000000002</v>
      </c>
      <c r="F7" s="1">
        <v>24553.381000000001</v>
      </c>
      <c r="G7" s="1">
        <v>22872.781999999999</v>
      </c>
      <c r="H7" s="1">
        <v>21409.360000000001</v>
      </c>
    </row>
    <row r="8" spans="2:12" x14ac:dyDescent="0.25">
      <c r="B8" t="s">
        <v>11</v>
      </c>
      <c r="C8" s="1">
        <v>285230</v>
      </c>
      <c r="D8" s="1">
        <v>258738.8</v>
      </c>
      <c r="E8" s="1">
        <v>214118</v>
      </c>
      <c r="F8" s="1">
        <v>226955.5</v>
      </c>
      <c r="G8" s="1">
        <v>211041.2</v>
      </c>
      <c r="H8" s="1">
        <v>192893.7</v>
      </c>
    </row>
    <row r="9" spans="2:12" x14ac:dyDescent="0.25">
      <c r="B9" t="s">
        <v>12</v>
      </c>
      <c r="C9" s="1">
        <v>49393.1</v>
      </c>
      <c r="D9" s="1">
        <v>42725.1</v>
      </c>
      <c r="E9" s="1">
        <v>12959.4</v>
      </c>
      <c r="F9" s="1">
        <v>32313.599999999999</v>
      </c>
      <c r="G9" s="1">
        <v>30876.1</v>
      </c>
      <c r="H9" s="1">
        <v>30493.9</v>
      </c>
    </row>
    <row r="10" spans="2:12" x14ac:dyDescent="0.25">
      <c r="B10" s="5" t="s">
        <v>6</v>
      </c>
      <c r="C10" s="6">
        <v>10.016083</v>
      </c>
      <c r="D10" s="6">
        <v>9.7892360000000007</v>
      </c>
      <c r="E10" s="6">
        <v>8.5549160000000004</v>
      </c>
      <c r="F10" s="6">
        <v>9.2433499999999995</v>
      </c>
      <c r="G10" s="6">
        <v>9.2267390000000002</v>
      </c>
      <c r="H10" s="7">
        <v>9.0097839999999998</v>
      </c>
    </row>
    <row r="11" spans="2:12" x14ac:dyDescent="0.25">
      <c r="B11" s="13" t="s">
        <v>7</v>
      </c>
      <c r="C11" s="17">
        <v>1.7344790000000001</v>
      </c>
      <c r="D11" s="17">
        <v>1.6164799999999999</v>
      </c>
      <c r="E11" s="17">
        <v>0.51778299999999999</v>
      </c>
      <c r="F11" s="17">
        <v>1.316055</v>
      </c>
      <c r="G11" s="17">
        <v>1.3499060000000001</v>
      </c>
      <c r="H11" s="16">
        <v>1.424326</v>
      </c>
      <c r="J11" s="1">
        <v>49008.734385999996</v>
      </c>
      <c r="K11" s="17">
        <v>1.7582869999999999</v>
      </c>
      <c r="L11" s="4">
        <f>(K11-C11)/ABS(C11)</f>
        <v>1.3726312051053848E-2</v>
      </c>
    </row>
    <row r="12" spans="2:12" x14ac:dyDescent="0.25">
      <c r="B12" s="8" t="s">
        <v>9</v>
      </c>
      <c r="C12" s="9">
        <f>C9/C8</f>
        <v>0.17316937208568522</v>
      </c>
      <c r="D12" s="9">
        <f t="shared" ref="D12:H12" si="0">D9/D8</f>
        <v>0.16512830700304709</v>
      </c>
      <c r="E12" s="9">
        <f t="shared" si="0"/>
        <v>6.0524570563894674E-2</v>
      </c>
      <c r="F12" s="9">
        <f t="shared" si="0"/>
        <v>0.14237857201081269</v>
      </c>
      <c r="G12" s="9">
        <f t="shared" si="0"/>
        <v>0.14630366013839949</v>
      </c>
      <c r="H12" s="10">
        <f t="shared" si="0"/>
        <v>0.15808655233426494</v>
      </c>
    </row>
    <row r="13" spans="2:12" ht="21" x14ac:dyDescent="0.35">
      <c r="F13" s="41" t="s">
        <v>8</v>
      </c>
      <c r="G13" s="41"/>
      <c r="H13" s="41"/>
    </row>
    <row r="14" spans="2:12" x14ac:dyDescent="0.25">
      <c r="B14" s="3" t="str">
        <f>B2</f>
        <v>Group : 60  - Real Estate  ::  Companies : 168</v>
      </c>
    </row>
    <row r="15" spans="2:12" x14ac:dyDescent="0.25">
      <c r="C15" s="2">
        <f t="shared" ref="C15:G16" si="1">C3</f>
        <v>2022</v>
      </c>
      <c r="D15" s="2">
        <f t="shared" si="1"/>
        <v>2021</v>
      </c>
      <c r="E15" s="2">
        <f t="shared" si="1"/>
        <v>2020</v>
      </c>
      <c r="F15" s="2">
        <f t="shared" si="1"/>
        <v>2019</v>
      </c>
      <c r="G15" s="2">
        <f t="shared" si="1"/>
        <v>2018</v>
      </c>
    </row>
    <row r="16" spans="2:12" x14ac:dyDescent="0.25">
      <c r="C16" s="2" t="str">
        <f t="shared" si="1"/>
        <v>TTM</v>
      </c>
      <c r="D16" s="2" t="str">
        <f t="shared" si="1"/>
        <v>Y1</v>
      </c>
      <c r="E16" s="2" t="str">
        <f t="shared" si="1"/>
        <v>Y2</v>
      </c>
      <c r="F16" s="2" t="str">
        <f t="shared" si="1"/>
        <v>Y3</v>
      </c>
      <c r="G16" s="2" t="str">
        <f t="shared" si="1"/>
        <v>Y4</v>
      </c>
    </row>
    <row r="17" spans="2:7" x14ac:dyDescent="0.25">
      <c r="B17" t="str">
        <f>B6</f>
        <v>Avg Shares (M)</v>
      </c>
      <c r="C17" s="4">
        <f>(C6-D6)/ABS(D6)</f>
        <v>7.7418790409485558E-2</v>
      </c>
      <c r="D17" s="4">
        <f t="shared" ref="D17:G17" si="2">(D6-E6)/ABS(E6)</f>
        <v>5.6027710821578758E-2</v>
      </c>
      <c r="E17" s="4">
        <f t="shared" si="2"/>
        <v>1.3288995758403281E-2</v>
      </c>
      <c r="F17" s="4">
        <f t="shared" si="2"/>
        <v>5.4191937095788914E-2</v>
      </c>
      <c r="G17" s="4">
        <f t="shared" si="2"/>
        <v>4.881124491305442E-2</v>
      </c>
    </row>
    <row r="18" spans="2:7" x14ac:dyDescent="0.25">
      <c r="B18" t="str">
        <f t="shared" ref="B18:B21" si="3">B8</f>
        <v>Sales ($M)</v>
      </c>
      <c r="C18" s="4">
        <f t="shared" ref="C18:G21" si="4">(C8-D8)/ABS(D8)</f>
        <v>0.10238588105069674</v>
      </c>
      <c r="D18" s="4">
        <f t="shared" si="4"/>
        <v>0.20839350264807249</v>
      </c>
      <c r="E18" s="4">
        <f t="shared" si="4"/>
        <v>-5.6563951964151565E-2</v>
      </c>
      <c r="F18" s="4">
        <f t="shared" si="4"/>
        <v>7.5408498435376545E-2</v>
      </c>
      <c r="G18" s="4">
        <f t="shared" si="4"/>
        <v>9.4080314701827997E-2</v>
      </c>
    </row>
    <row r="19" spans="2:7" x14ac:dyDescent="0.25">
      <c r="B19" t="str">
        <f t="shared" si="3"/>
        <v>Net Income ($M)</v>
      </c>
      <c r="C19" s="4">
        <f t="shared" si="4"/>
        <v>0.15606751066703178</v>
      </c>
      <c r="D19" s="4">
        <f t="shared" si="4"/>
        <v>2.2968424464095558</v>
      </c>
      <c r="E19" s="4">
        <f t="shared" si="4"/>
        <v>-0.59894904931669635</v>
      </c>
      <c r="F19" s="4">
        <f t="shared" si="4"/>
        <v>4.6557045740880487E-2</v>
      </c>
      <c r="G19" s="4">
        <f t="shared" si="4"/>
        <v>1.2533654271837879E-2</v>
      </c>
    </row>
    <row r="20" spans="2:7" x14ac:dyDescent="0.25">
      <c r="B20" s="5" t="str">
        <f t="shared" si="3"/>
        <v>Sales Per Share</v>
      </c>
      <c r="C20" s="11">
        <f t="shared" si="4"/>
        <v>2.3173105643790725E-2</v>
      </c>
      <c r="D20" s="11">
        <f t="shared" si="4"/>
        <v>0.14428195437570634</v>
      </c>
      <c r="E20" s="11">
        <f t="shared" si="4"/>
        <v>-7.4478841545543462E-2</v>
      </c>
      <c r="F20" s="11">
        <f t="shared" si="4"/>
        <v>1.800311030798559E-3</v>
      </c>
      <c r="G20" s="12">
        <f t="shared" si="4"/>
        <v>2.4079933547796535E-2</v>
      </c>
    </row>
    <row r="21" spans="2:7" x14ac:dyDescent="0.25">
      <c r="B21" s="8" t="str">
        <f t="shared" si="3"/>
        <v>Net Income Per Share</v>
      </c>
      <c r="C21" s="14">
        <f t="shared" si="4"/>
        <v>7.299750074235388E-2</v>
      </c>
      <c r="D21" s="14">
        <f t="shared" si="4"/>
        <v>2.1219255943126756</v>
      </c>
      <c r="E21" s="14">
        <f t="shared" si="4"/>
        <v>-0.60656431532116817</v>
      </c>
      <c r="F21" s="14">
        <f t="shared" si="4"/>
        <v>-2.507656088646178E-2</v>
      </c>
      <c r="G21" s="15">
        <f t="shared" si="4"/>
        <v>-5.2249274393642978E-2</v>
      </c>
    </row>
    <row r="23" spans="2:7" ht="45" x14ac:dyDescent="0.25">
      <c r="B23" s="26" t="s">
        <v>32</v>
      </c>
      <c r="C23" s="25">
        <f>L11</f>
        <v>1.3726312051053848E-2</v>
      </c>
    </row>
  </sheetData>
  <mergeCells count="1">
    <mergeCell ref="F13:H13"/>
  </mergeCells>
  <pageMargins left="0.7" right="0.7" top="0.75" bottom="0.75" header="0.3" footer="0.3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57319-70C0-4703-AABE-94576E6BFD0B}">
  <dimension ref="B2:L23"/>
  <sheetViews>
    <sheetView workbookViewId="0">
      <selection activeCell="I22" sqref="I22"/>
    </sheetView>
  </sheetViews>
  <sheetFormatPr defaultRowHeight="15" x14ac:dyDescent="0.25"/>
  <cols>
    <col min="2" max="2" width="22.140625" customWidth="1"/>
    <col min="3" max="8" width="10.85546875" bestFit="1" customWidth="1"/>
    <col min="10" max="10" width="17" customWidth="1"/>
  </cols>
  <sheetData>
    <row r="2" spans="2:12" x14ac:dyDescent="0.25">
      <c r="B2" s="3" t="s">
        <v>50</v>
      </c>
      <c r="J2" s="22">
        <v>44889.503472222219</v>
      </c>
    </row>
    <row r="3" spans="2:12" x14ac:dyDescent="0.25">
      <c r="C3" s="2">
        <v>2022</v>
      </c>
      <c r="D3" s="2">
        <v>2021</v>
      </c>
      <c r="E3" s="2">
        <v>2020</v>
      </c>
      <c r="F3" s="2">
        <v>2019</v>
      </c>
      <c r="G3" s="2">
        <v>2018</v>
      </c>
      <c r="H3" s="2">
        <v>2017</v>
      </c>
    </row>
    <row r="4" spans="2:12" x14ac:dyDescent="0.25"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</row>
    <row r="5" spans="2:12" x14ac:dyDescent="0.25">
      <c r="B5" t="s">
        <v>13</v>
      </c>
      <c r="C5" s="1">
        <v>394</v>
      </c>
      <c r="D5" s="1">
        <v>400</v>
      </c>
      <c r="E5" s="1">
        <v>400</v>
      </c>
      <c r="F5" s="1">
        <v>398</v>
      </c>
      <c r="G5" s="1">
        <v>364</v>
      </c>
      <c r="H5" s="1">
        <v>324</v>
      </c>
    </row>
    <row r="6" spans="2:12" x14ac:dyDescent="0.25">
      <c r="B6" t="s">
        <v>14</v>
      </c>
      <c r="C6" s="1">
        <v>191.22760400000001</v>
      </c>
      <c r="D6" s="1">
        <v>191.519835</v>
      </c>
      <c r="E6" s="1">
        <v>185.825063</v>
      </c>
      <c r="F6" s="1">
        <v>180.871905</v>
      </c>
      <c r="G6" s="1">
        <v>187.513915</v>
      </c>
      <c r="H6" s="1">
        <v>198.54909599999999</v>
      </c>
    </row>
    <row r="7" spans="2:12" x14ac:dyDescent="0.25">
      <c r="B7" t="s">
        <v>10</v>
      </c>
      <c r="C7" s="1">
        <v>75343.676000000007</v>
      </c>
      <c r="D7" s="1">
        <v>76607.933999999994</v>
      </c>
      <c r="E7" s="1">
        <v>74330.024999999994</v>
      </c>
      <c r="F7" s="1">
        <v>71987.017999999996</v>
      </c>
      <c r="G7" s="1">
        <v>68255.065000000002</v>
      </c>
      <c r="H7" s="1">
        <v>64329.906999999999</v>
      </c>
    </row>
    <row r="8" spans="2:12" x14ac:dyDescent="0.25">
      <c r="B8" t="s">
        <v>11</v>
      </c>
      <c r="C8" s="1">
        <v>3413719.6</v>
      </c>
      <c r="D8" s="1">
        <v>3222104.4</v>
      </c>
      <c r="E8" s="1">
        <v>2786506</v>
      </c>
      <c r="F8" s="1">
        <v>2556634.4</v>
      </c>
      <c r="G8" s="1">
        <v>2248467.6</v>
      </c>
      <c r="H8" s="1">
        <v>2108063.2000000002</v>
      </c>
    </row>
    <row r="9" spans="2:12" x14ac:dyDescent="0.25">
      <c r="B9" t="s">
        <v>12</v>
      </c>
      <c r="C9" s="1">
        <v>248536.1</v>
      </c>
      <c r="D9" s="1">
        <v>274389.90000000002</v>
      </c>
      <c r="E9" s="1">
        <v>166733.20000000001</v>
      </c>
      <c r="F9" s="1">
        <v>178714</v>
      </c>
      <c r="G9" s="1">
        <v>155427.1</v>
      </c>
      <c r="H9" s="1">
        <v>121121</v>
      </c>
    </row>
    <row r="10" spans="2:12" x14ac:dyDescent="0.25">
      <c r="B10" s="5" t="s">
        <v>6</v>
      </c>
      <c r="C10" s="6">
        <v>45.308641000000001</v>
      </c>
      <c r="D10" s="6">
        <v>42.059669999999997</v>
      </c>
      <c r="E10" s="6">
        <v>37.488295999999998</v>
      </c>
      <c r="F10" s="6">
        <v>35.515214999999998</v>
      </c>
      <c r="G10" s="6">
        <v>32.942135999999998</v>
      </c>
      <c r="H10" s="7">
        <v>32.769567000000002</v>
      </c>
    </row>
    <row r="11" spans="2:12" x14ac:dyDescent="0.25">
      <c r="B11" s="13" t="s">
        <v>7</v>
      </c>
      <c r="C11" s="17">
        <v>3.298699</v>
      </c>
      <c r="D11" s="17">
        <v>3.5817429999999999</v>
      </c>
      <c r="E11" s="17">
        <v>2.243147</v>
      </c>
      <c r="F11" s="17">
        <v>2.4825870000000001</v>
      </c>
      <c r="G11" s="17">
        <v>2.2771509999999999</v>
      </c>
      <c r="H11" s="16">
        <v>1.8828100000000001</v>
      </c>
      <c r="J11" s="1">
        <v>394066.81280299998</v>
      </c>
      <c r="K11" s="17">
        <v>5.6337109999999999</v>
      </c>
      <c r="L11" s="4">
        <f>(K11-C11)/ABS(C11)</f>
        <v>0.7078584617753847</v>
      </c>
    </row>
    <row r="12" spans="2:12" x14ac:dyDescent="0.25">
      <c r="B12" s="8" t="s">
        <v>9</v>
      </c>
      <c r="C12" s="9">
        <f>C9/C8</f>
        <v>7.2805071629198831E-2</v>
      </c>
      <c r="D12" s="9">
        <f t="shared" ref="D12:H12" si="0">D9/D8</f>
        <v>8.5158600075155855E-2</v>
      </c>
      <c r="E12" s="9">
        <f t="shared" si="0"/>
        <v>5.9835937909338797E-2</v>
      </c>
      <c r="F12" s="9">
        <f t="shared" si="0"/>
        <v>6.990205560873311E-2</v>
      </c>
      <c r="G12" s="9">
        <f t="shared" si="0"/>
        <v>6.9125790382747784E-2</v>
      </c>
      <c r="H12" s="10">
        <f t="shared" si="0"/>
        <v>5.7456057294676927E-2</v>
      </c>
    </row>
    <row r="13" spans="2:12" ht="21" x14ac:dyDescent="0.35">
      <c r="F13" s="41" t="s">
        <v>8</v>
      </c>
      <c r="G13" s="41"/>
      <c r="H13" s="41"/>
    </row>
    <row r="14" spans="2:12" x14ac:dyDescent="0.25">
      <c r="B14" s="3" t="str">
        <f>B2</f>
        <v>Group : 56  - Healthcare  ::  Companies : 400</v>
      </c>
    </row>
    <row r="15" spans="2:12" x14ac:dyDescent="0.25">
      <c r="C15" s="2">
        <f t="shared" ref="C15:G16" si="1">C3</f>
        <v>2022</v>
      </c>
      <c r="D15" s="2">
        <f t="shared" si="1"/>
        <v>2021</v>
      </c>
      <c r="E15" s="2">
        <f t="shared" si="1"/>
        <v>2020</v>
      </c>
      <c r="F15" s="2">
        <f t="shared" si="1"/>
        <v>2019</v>
      </c>
      <c r="G15" s="2">
        <f t="shared" si="1"/>
        <v>2018</v>
      </c>
    </row>
    <row r="16" spans="2:12" x14ac:dyDescent="0.25">
      <c r="C16" s="2" t="str">
        <f t="shared" si="1"/>
        <v>TTM</v>
      </c>
      <c r="D16" s="2" t="str">
        <f t="shared" si="1"/>
        <v>Y1</v>
      </c>
      <c r="E16" s="2" t="str">
        <f t="shared" si="1"/>
        <v>Y2</v>
      </c>
      <c r="F16" s="2" t="str">
        <f t="shared" si="1"/>
        <v>Y3</v>
      </c>
      <c r="G16" s="2" t="str">
        <f t="shared" si="1"/>
        <v>Y4</v>
      </c>
    </row>
    <row r="17" spans="2:7" x14ac:dyDescent="0.25">
      <c r="B17" t="str">
        <f>B6</f>
        <v>Avg Shares (M)</v>
      </c>
      <c r="C17" s="4">
        <f>(C6-D6)/ABS(D6)</f>
        <v>-1.5258524006142068E-3</v>
      </c>
      <c r="D17" s="4">
        <f t="shared" ref="D17:G17" si="2">(D6-E6)/ABS(E6)</f>
        <v>3.0645876869687918E-2</v>
      </c>
      <c r="E17" s="4">
        <f t="shared" si="2"/>
        <v>2.7384894298536869E-2</v>
      </c>
      <c r="F17" s="4">
        <f t="shared" si="2"/>
        <v>-3.5421424591342988E-2</v>
      </c>
      <c r="G17" s="4">
        <f t="shared" si="2"/>
        <v>-5.5579104726822808E-2</v>
      </c>
    </row>
    <row r="18" spans="2:7" x14ac:dyDescent="0.25">
      <c r="B18" t="str">
        <f t="shared" ref="B18:B21" si="3">B8</f>
        <v>Sales ($M)</v>
      </c>
      <c r="C18" s="4">
        <f t="shared" ref="C18:G21" si="4">(C8-D8)/ABS(D8)</f>
        <v>5.9468960720205154E-2</v>
      </c>
      <c r="D18" s="4">
        <f t="shared" si="4"/>
        <v>0.15632422826292133</v>
      </c>
      <c r="E18" s="4">
        <f t="shared" si="4"/>
        <v>8.9911799669127546E-2</v>
      </c>
      <c r="F18" s="4">
        <f t="shared" si="4"/>
        <v>0.13705636674506663</v>
      </c>
      <c r="G18" s="4">
        <f t="shared" si="4"/>
        <v>6.6603506004943261E-2</v>
      </c>
    </row>
    <row r="19" spans="2:7" x14ac:dyDescent="0.25">
      <c r="B19" t="str">
        <f t="shared" si="3"/>
        <v>Net Income ($M)</v>
      </c>
      <c r="C19" s="4">
        <f t="shared" si="4"/>
        <v>-9.4222855870423852E-2</v>
      </c>
      <c r="D19" s="4">
        <f t="shared" si="4"/>
        <v>0.64568244356852744</v>
      </c>
      <c r="E19" s="4">
        <f t="shared" si="4"/>
        <v>-6.7038956097451724E-2</v>
      </c>
      <c r="F19" s="4">
        <f t="shared" si="4"/>
        <v>0.14982522352923006</v>
      </c>
      <c r="G19" s="4">
        <f t="shared" si="4"/>
        <v>0.28323824935395187</v>
      </c>
    </row>
    <row r="20" spans="2:7" x14ac:dyDescent="0.25">
      <c r="B20" s="5" t="str">
        <f t="shared" si="3"/>
        <v>Sales Per Share</v>
      </c>
      <c r="C20" s="11">
        <f t="shared" si="4"/>
        <v>7.7246706880962329E-2</v>
      </c>
      <c r="D20" s="11">
        <f t="shared" si="4"/>
        <v>0.12194136537974409</v>
      </c>
      <c r="E20" s="11">
        <f t="shared" si="4"/>
        <v>5.5555935674330023E-2</v>
      </c>
      <c r="F20" s="11">
        <f t="shared" si="4"/>
        <v>7.8109051580626102E-2</v>
      </c>
      <c r="G20" s="12">
        <f t="shared" si="4"/>
        <v>5.2661361073216423E-3</v>
      </c>
    </row>
    <row r="21" spans="2:7" x14ac:dyDescent="0.25">
      <c r="B21" s="8" t="str">
        <f t="shared" si="3"/>
        <v>Net Income Per Share</v>
      </c>
      <c r="C21" s="14">
        <f t="shared" si="4"/>
        <v>-7.902409525194852E-2</v>
      </c>
      <c r="D21" s="14">
        <f t="shared" si="4"/>
        <v>0.59674912076649456</v>
      </c>
      <c r="E21" s="14">
        <f t="shared" si="4"/>
        <v>-9.6447778063769807E-2</v>
      </c>
      <c r="F21" s="14">
        <f t="shared" si="4"/>
        <v>9.0216239502782278E-2</v>
      </c>
      <c r="G21" s="15">
        <f t="shared" si="4"/>
        <v>0.20944280091990153</v>
      </c>
    </row>
    <row r="23" spans="2:7" ht="45" x14ac:dyDescent="0.25">
      <c r="B23" s="26" t="s">
        <v>32</v>
      </c>
      <c r="C23" s="25">
        <f>L11</f>
        <v>0.7078584617753847</v>
      </c>
    </row>
  </sheetData>
  <mergeCells count="1">
    <mergeCell ref="F13:H13"/>
  </mergeCells>
  <pageMargins left="0.7" right="0.7" top="0.75" bottom="0.75" header="0.3" footer="0.3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4E7CB-F431-4871-A5F5-6E521EB1328A}">
  <dimension ref="B2:L23"/>
  <sheetViews>
    <sheetView workbookViewId="0">
      <selection activeCell="I23" sqref="I23"/>
    </sheetView>
  </sheetViews>
  <sheetFormatPr defaultRowHeight="15" x14ac:dyDescent="0.25"/>
  <cols>
    <col min="2" max="2" width="22.140625" customWidth="1"/>
    <col min="3" max="4" width="10.85546875" bestFit="1" customWidth="1"/>
    <col min="5" max="5" width="11" customWidth="1"/>
    <col min="6" max="8" width="10.85546875" bestFit="1" customWidth="1"/>
    <col min="10" max="10" width="17.28515625" customWidth="1"/>
  </cols>
  <sheetData>
    <row r="2" spans="2:12" x14ac:dyDescent="0.25">
      <c r="B2" s="3" t="s">
        <v>51</v>
      </c>
      <c r="J2" s="22">
        <v>44889.503472222219</v>
      </c>
    </row>
    <row r="3" spans="2:12" x14ac:dyDescent="0.25">
      <c r="C3" s="2">
        <v>2022</v>
      </c>
      <c r="D3" s="2">
        <v>2021</v>
      </c>
      <c r="E3" s="2">
        <v>2020</v>
      </c>
      <c r="F3" s="2">
        <v>2019</v>
      </c>
      <c r="G3" s="2">
        <v>2018</v>
      </c>
      <c r="H3" s="2">
        <v>2017</v>
      </c>
    </row>
    <row r="4" spans="2:12" x14ac:dyDescent="0.25"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</row>
    <row r="5" spans="2:12" x14ac:dyDescent="0.25">
      <c r="B5" t="s">
        <v>13</v>
      </c>
      <c r="C5" s="1">
        <v>168</v>
      </c>
      <c r="D5" s="1">
        <v>173</v>
      </c>
      <c r="E5" s="1">
        <v>173</v>
      </c>
      <c r="F5" s="1">
        <v>171</v>
      </c>
      <c r="G5" s="1">
        <v>151</v>
      </c>
      <c r="H5" s="1">
        <v>125</v>
      </c>
    </row>
    <row r="6" spans="2:12" x14ac:dyDescent="0.25">
      <c r="B6" t="s">
        <v>14</v>
      </c>
      <c r="C6" s="1">
        <v>78.597262000000001</v>
      </c>
      <c r="D6" s="1">
        <v>71.813156000000006</v>
      </c>
      <c r="E6" s="1">
        <v>67.208376000000001</v>
      </c>
      <c r="F6" s="1">
        <v>61.382058000000001</v>
      </c>
      <c r="G6" s="1">
        <v>60.787602999999997</v>
      </c>
      <c r="H6" s="1">
        <v>55.460760000000001</v>
      </c>
    </row>
    <row r="7" spans="2:12" x14ac:dyDescent="0.25">
      <c r="B7" t="s">
        <v>10</v>
      </c>
      <c r="C7" s="1">
        <v>13204.34</v>
      </c>
      <c r="D7" s="1">
        <v>12423.675999999999</v>
      </c>
      <c r="E7" s="1">
        <v>11627.049000000001</v>
      </c>
      <c r="F7" s="1">
        <v>10496.332</v>
      </c>
      <c r="G7" s="1">
        <v>9178.9279999999999</v>
      </c>
      <c r="H7" s="1">
        <v>6932.5950000000003</v>
      </c>
    </row>
    <row r="8" spans="2:12" x14ac:dyDescent="0.25">
      <c r="B8" t="s">
        <v>11</v>
      </c>
      <c r="C8" s="1">
        <v>133038.39999999999</v>
      </c>
      <c r="D8" s="1">
        <v>123837.4</v>
      </c>
      <c r="E8" s="1">
        <v>63196.4</v>
      </c>
      <c r="F8" s="1">
        <v>51922.9</v>
      </c>
      <c r="G8" s="1">
        <v>44276.3</v>
      </c>
      <c r="H8" s="1">
        <v>35568.199999999997</v>
      </c>
    </row>
    <row r="9" spans="2:12" x14ac:dyDescent="0.25">
      <c r="B9" t="s">
        <v>12</v>
      </c>
      <c r="C9" s="1">
        <v>8638.6</v>
      </c>
      <c r="D9" s="1">
        <v>16677.2</v>
      </c>
      <c r="E9" s="1">
        <v>-8326.2000000000007</v>
      </c>
      <c r="F9" s="1">
        <v>-9193.9</v>
      </c>
      <c r="G9" s="1">
        <v>-3870.9</v>
      </c>
      <c r="H9" s="1">
        <v>-3063</v>
      </c>
    </row>
    <row r="10" spans="2:12" x14ac:dyDescent="0.25">
      <c r="B10" s="5" t="s">
        <v>6</v>
      </c>
      <c r="C10" s="6">
        <v>10.075354000000001</v>
      </c>
      <c r="D10" s="6">
        <v>9.9678550000000001</v>
      </c>
      <c r="E10" s="6">
        <v>5.4352910000000003</v>
      </c>
      <c r="F10" s="6">
        <v>4.9467660000000002</v>
      </c>
      <c r="G10" s="6">
        <v>4.82369</v>
      </c>
      <c r="H10" s="7">
        <v>5.1305750000000003</v>
      </c>
    </row>
    <row r="11" spans="2:12" x14ac:dyDescent="0.25">
      <c r="B11" s="13" t="s">
        <v>7</v>
      </c>
      <c r="C11" s="17">
        <v>0.65422400000000003</v>
      </c>
      <c r="D11" s="17">
        <v>1.3423719999999999</v>
      </c>
      <c r="E11" s="17">
        <v>-0.71610600000000002</v>
      </c>
      <c r="F11" s="17">
        <v>-0.87591600000000003</v>
      </c>
      <c r="G11" s="17">
        <v>-0.42171599999999998</v>
      </c>
      <c r="H11" s="16">
        <v>-0.441826</v>
      </c>
      <c r="J11" s="1">
        <v>-3889.3553910000001</v>
      </c>
      <c r="K11" s="17">
        <v>-0.30036000000000002</v>
      </c>
      <c r="L11" s="4">
        <f>(K11-C11)/ABS(C11)</f>
        <v>-1.459108806769547</v>
      </c>
    </row>
    <row r="12" spans="2:12" x14ac:dyDescent="0.25">
      <c r="B12" s="8" t="s">
        <v>9</v>
      </c>
      <c r="C12" s="9">
        <f>C9/C8</f>
        <v>6.4933132088179052E-2</v>
      </c>
      <c r="D12" s="9">
        <f t="shared" ref="D12:H12" si="0">D9/D8</f>
        <v>0.1346701400384698</v>
      </c>
      <c r="E12" s="9">
        <f t="shared" si="0"/>
        <v>-0.13175117569988165</v>
      </c>
      <c r="F12" s="9">
        <f t="shared" si="0"/>
        <v>-0.17706830704756474</v>
      </c>
      <c r="G12" s="9">
        <f t="shared" si="0"/>
        <v>-8.7426004431264581E-2</v>
      </c>
      <c r="H12" s="10">
        <f t="shared" si="0"/>
        <v>-8.611624990862625E-2</v>
      </c>
    </row>
    <row r="13" spans="2:12" ht="21" x14ac:dyDescent="0.35">
      <c r="F13" s="41" t="s">
        <v>8</v>
      </c>
      <c r="G13" s="41"/>
      <c r="H13" s="41"/>
    </row>
    <row r="14" spans="2:12" x14ac:dyDescent="0.25">
      <c r="B14" s="3" t="str">
        <f>B2</f>
        <v>Group : Biotech  ::  Companies : 173</v>
      </c>
    </row>
    <row r="15" spans="2:12" x14ac:dyDescent="0.25">
      <c r="C15" s="2">
        <f t="shared" ref="C15:G16" si="1">C3</f>
        <v>2022</v>
      </c>
      <c r="D15" s="2">
        <f t="shared" si="1"/>
        <v>2021</v>
      </c>
      <c r="E15" s="2">
        <f t="shared" si="1"/>
        <v>2020</v>
      </c>
      <c r="F15" s="2">
        <f t="shared" si="1"/>
        <v>2019</v>
      </c>
      <c r="G15" s="2">
        <f t="shared" si="1"/>
        <v>2018</v>
      </c>
    </row>
    <row r="16" spans="2:12" x14ac:dyDescent="0.25">
      <c r="C16" s="2" t="str">
        <f t="shared" si="1"/>
        <v>TTM</v>
      </c>
      <c r="D16" s="2" t="str">
        <f t="shared" si="1"/>
        <v>Y1</v>
      </c>
      <c r="E16" s="2" t="str">
        <f t="shared" si="1"/>
        <v>Y2</v>
      </c>
      <c r="F16" s="2" t="str">
        <f t="shared" si="1"/>
        <v>Y3</v>
      </c>
      <c r="G16" s="2" t="str">
        <f t="shared" si="1"/>
        <v>Y4</v>
      </c>
    </row>
    <row r="17" spans="2:7" x14ac:dyDescent="0.25">
      <c r="B17" t="str">
        <f>B6</f>
        <v>Avg Shares (M)</v>
      </c>
      <c r="C17" s="4">
        <f>(C6-D6)/ABS(D6)</f>
        <v>9.4468846348989222E-2</v>
      </c>
      <c r="D17" s="4">
        <f t="shared" ref="D17:G17" si="2">(D6-E6)/ABS(E6)</f>
        <v>6.8514972002894484E-2</v>
      </c>
      <c r="E17" s="4">
        <f t="shared" si="2"/>
        <v>9.4918909365990969E-2</v>
      </c>
      <c r="F17" s="4">
        <f t="shared" si="2"/>
        <v>9.7792143572432606E-3</v>
      </c>
      <c r="G17" s="4">
        <f t="shared" si="2"/>
        <v>9.6047061021161562E-2</v>
      </c>
    </row>
    <row r="18" spans="2:7" x14ac:dyDescent="0.25">
      <c r="B18" t="str">
        <f t="shared" ref="B18:B21" si="3">B8</f>
        <v>Sales ($M)</v>
      </c>
      <c r="C18" s="4">
        <f t="shared" ref="C18:G21" si="4">(C8-D8)/ABS(D8)</f>
        <v>7.4299040516031506E-2</v>
      </c>
      <c r="D18" s="4">
        <f t="shared" si="4"/>
        <v>0.95956415238842707</v>
      </c>
      <c r="E18" s="4">
        <f t="shared" si="4"/>
        <v>0.21711999907555241</v>
      </c>
      <c r="F18" s="4">
        <f t="shared" si="4"/>
        <v>0.17270187436619586</v>
      </c>
      <c r="G18" s="4">
        <f t="shared" si="4"/>
        <v>0.24482824545521018</v>
      </c>
    </row>
    <row r="19" spans="2:7" x14ac:dyDescent="0.25">
      <c r="B19" t="str">
        <f t="shared" si="3"/>
        <v>Net Income ($M)</v>
      </c>
      <c r="C19" s="4">
        <f t="shared" si="4"/>
        <v>-0.48201136881490897</v>
      </c>
      <c r="D19" s="4">
        <f t="shared" si="4"/>
        <v>3.0029785496384904</v>
      </c>
      <c r="E19" s="4">
        <f t="shared" si="4"/>
        <v>9.4377793972090077E-2</v>
      </c>
      <c r="F19" s="4">
        <f t="shared" si="4"/>
        <v>-1.375132398150301</v>
      </c>
      <c r="G19" s="4">
        <f t="shared" si="4"/>
        <v>-0.2637610186092067</v>
      </c>
    </row>
    <row r="20" spans="2:7" x14ac:dyDescent="0.25">
      <c r="B20" s="5" t="str">
        <f t="shared" si="3"/>
        <v>Sales Per Share</v>
      </c>
      <c r="C20" s="11">
        <f t="shared" si="4"/>
        <v>1.0784566990591323E-2</v>
      </c>
      <c r="D20" s="11">
        <f t="shared" si="4"/>
        <v>0.8339137683704515</v>
      </c>
      <c r="E20" s="11">
        <f t="shared" si="4"/>
        <v>9.8756440066095727E-2</v>
      </c>
      <c r="F20" s="11">
        <f t="shared" si="4"/>
        <v>2.5514906637864411E-2</v>
      </c>
      <c r="G20" s="12">
        <f t="shared" si="4"/>
        <v>-5.9814933024076304E-2</v>
      </c>
    </row>
    <row r="21" spans="2:7" x14ac:dyDescent="0.25">
      <c r="B21" s="8" t="str">
        <f t="shared" si="3"/>
        <v>Net Income Per Share</v>
      </c>
      <c r="C21" s="14">
        <f t="shared" si="4"/>
        <v>-0.51263584162959297</v>
      </c>
      <c r="D21" s="14">
        <f t="shared" si="4"/>
        <v>2.8745437128022946</v>
      </c>
      <c r="E21" s="14">
        <f t="shared" si="4"/>
        <v>0.18244900195909197</v>
      </c>
      <c r="F21" s="14">
        <f t="shared" si="4"/>
        <v>-1.0770281421620238</v>
      </c>
      <c r="G21" s="15">
        <f t="shared" si="4"/>
        <v>4.5515655484285704E-2</v>
      </c>
    </row>
    <row r="23" spans="2:7" ht="33.75" customHeight="1" x14ac:dyDescent="0.25">
      <c r="B23" s="26" t="s">
        <v>32</v>
      </c>
      <c r="C23" s="25">
        <f>L11</f>
        <v>-1.459108806769547</v>
      </c>
    </row>
  </sheetData>
  <mergeCells count="1">
    <mergeCell ref="F13:H13"/>
  </mergeCells>
  <pageMargins left="0.7" right="0.7" top="0.75" bottom="0.75" header="0.3" footer="0.3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B2952-E4D2-4975-8A5B-A662DC32ED3C}">
  <dimension ref="B2:L23"/>
  <sheetViews>
    <sheetView workbookViewId="0">
      <selection activeCell="J23" sqref="J23"/>
    </sheetView>
  </sheetViews>
  <sheetFormatPr defaultRowHeight="15" x14ac:dyDescent="0.25"/>
  <cols>
    <col min="2" max="2" width="22.140625" customWidth="1"/>
    <col min="3" max="4" width="10.85546875" bestFit="1" customWidth="1"/>
    <col min="5" max="5" width="11" customWidth="1"/>
    <col min="6" max="8" width="10.85546875" bestFit="1" customWidth="1"/>
    <col min="10" max="10" width="17.28515625" customWidth="1"/>
  </cols>
  <sheetData>
    <row r="2" spans="2:12" x14ac:dyDescent="0.25">
      <c r="B2" s="3" t="s">
        <v>52</v>
      </c>
      <c r="J2" s="22">
        <v>44889.503472222219</v>
      </c>
    </row>
    <row r="3" spans="2:12" x14ac:dyDescent="0.25">
      <c r="C3" s="2">
        <v>2022</v>
      </c>
      <c r="D3" s="2">
        <v>2021</v>
      </c>
      <c r="E3" s="2">
        <v>2020</v>
      </c>
      <c r="F3" s="2">
        <v>2019</v>
      </c>
      <c r="G3" s="2">
        <v>2018</v>
      </c>
      <c r="H3" s="2">
        <v>2017</v>
      </c>
    </row>
    <row r="4" spans="2:12" x14ac:dyDescent="0.25"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</row>
    <row r="5" spans="2:12" x14ac:dyDescent="0.25">
      <c r="B5" t="s">
        <v>13</v>
      </c>
      <c r="C5" s="1">
        <v>64</v>
      </c>
      <c r="D5" s="1">
        <v>65</v>
      </c>
      <c r="E5" s="1">
        <v>65</v>
      </c>
      <c r="F5" s="1">
        <v>65</v>
      </c>
      <c r="G5" s="1">
        <v>63</v>
      </c>
      <c r="H5" s="1">
        <v>59</v>
      </c>
    </row>
    <row r="6" spans="2:12" x14ac:dyDescent="0.25">
      <c r="B6" t="s">
        <v>14</v>
      </c>
      <c r="C6" s="1">
        <v>574.90342199999998</v>
      </c>
      <c r="D6" s="1">
        <v>602.15463099999999</v>
      </c>
      <c r="E6" s="1">
        <v>584.057185</v>
      </c>
      <c r="F6" s="1">
        <v>575.13746200000003</v>
      </c>
      <c r="G6" s="1">
        <v>582.91206299999999</v>
      </c>
      <c r="H6" s="1">
        <v>615.40045799999996</v>
      </c>
    </row>
    <row r="7" spans="2:12" x14ac:dyDescent="0.25">
      <c r="B7" t="s">
        <v>10</v>
      </c>
      <c r="C7" s="1">
        <v>36793.819000000003</v>
      </c>
      <c r="D7" s="1">
        <v>39140.050999999999</v>
      </c>
      <c r="E7" s="1">
        <v>37963.716999999997</v>
      </c>
      <c r="F7" s="1">
        <v>37383.934999999998</v>
      </c>
      <c r="G7" s="1">
        <v>36723.46</v>
      </c>
      <c r="H7" s="1">
        <v>36308.627</v>
      </c>
    </row>
    <row r="8" spans="2:12" x14ac:dyDescent="0.25">
      <c r="B8" t="s">
        <v>11</v>
      </c>
      <c r="C8" s="1">
        <v>1215013</v>
      </c>
      <c r="D8" s="1">
        <v>1152294.6000000001</v>
      </c>
      <c r="E8" s="1">
        <v>997604</v>
      </c>
      <c r="F8" s="1">
        <v>934447.9</v>
      </c>
      <c r="G8" s="1">
        <v>886762.3</v>
      </c>
      <c r="H8" s="1">
        <v>863017.8</v>
      </c>
    </row>
    <row r="9" spans="2:12" x14ac:dyDescent="0.25">
      <c r="B9" t="s">
        <v>12</v>
      </c>
      <c r="C9" s="1">
        <v>166118.79999999999</v>
      </c>
      <c r="D9" s="1">
        <v>139628.9</v>
      </c>
      <c r="E9" s="1">
        <v>83470</v>
      </c>
      <c r="F9" s="1">
        <v>112291.4</v>
      </c>
      <c r="G9" s="1">
        <v>102446.7</v>
      </c>
      <c r="H9" s="1">
        <v>71463.899999999994</v>
      </c>
    </row>
    <row r="10" spans="2:12" x14ac:dyDescent="0.25">
      <c r="B10" s="5" t="s">
        <v>6</v>
      </c>
      <c r="C10" s="6">
        <v>33.022204000000002</v>
      </c>
      <c r="D10" s="6">
        <v>29.440294000000002</v>
      </c>
      <c r="E10" s="6">
        <v>26.277826999999998</v>
      </c>
      <c r="F10" s="6">
        <v>24.995975000000001</v>
      </c>
      <c r="G10" s="6">
        <v>24.147024999999999</v>
      </c>
      <c r="H10" s="7">
        <v>23.768946</v>
      </c>
    </row>
    <row r="11" spans="2:12" x14ac:dyDescent="0.25">
      <c r="B11" s="13" t="s">
        <v>7</v>
      </c>
      <c r="C11" s="17">
        <v>4.514856</v>
      </c>
      <c r="D11" s="17">
        <v>3.5674169999999998</v>
      </c>
      <c r="E11" s="17">
        <v>2.1986780000000001</v>
      </c>
      <c r="F11" s="17">
        <v>3.0037340000000001</v>
      </c>
      <c r="G11" s="17">
        <v>2.7896800000000002</v>
      </c>
      <c r="H11" s="16">
        <v>1.968235</v>
      </c>
      <c r="J11" s="1">
        <v>258764.10196100001</v>
      </c>
      <c r="K11" s="17">
        <v>7.8185909999999996</v>
      </c>
      <c r="L11" s="4">
        <f>(K11-C11)/ABS(C11)</f>
        <v>0.73174759062083039</v>
      </c>
    </row>
    <row r="12" spans="2:12" x14ac:dyDescent="0.25">
      <c r="B12" s="8" t="s">
        <v>9</v>
      </c>
      <c r="C12" s="9">
        <f>C9/C8</f>
        <v>0.13672182931376042</v>
      </c>
      <c r="D12" s="9">
        <f t="shared" ref="D12:H12" si="0">D9/D8</f>
        <v>0.12117465446770295</v>
      </c>
      <c r="E12" s="9">
        <f t="shared" si="0"/>
        <v>8.3670474456798483E-2</v>
      </c>
      <c r="F12" s="9">
        <f t="shared" si="0"/>
        <v>0.12016871138562138</v>
      </c>
      <c r="G12" s="9">
        <f t="shared" si="0"/>
        <v>0.11552893035709794</v>
      </c>
      <c r="H12" s="10">
        <f t="shared" si="0"/>
        <v>8.2806982660149062E-2</v>
      </c>
    </row>
    <row r="13" spans="2:12" ht="21" x14ac:dyDescent="0.35">
      <c r="F13" s="41" t="s">
        <v>8</v>
      </c>
      <c r="G13" s="41"/>
      <c r="H13" s="41"/>
    </row>
    <row r="14" spans="2:12" x14ac:dyDescent="0.25">
      <c r="B14" s="3" t="str">
        <f>B2</f>
        <v>Group : Pharm  ::  Companies : 65</v>
      </c>
    </row>
    <row r="15" spans="2:12" x14ac:dyDescent="0.25">
      <c r="C15" s="2">
        <f t="shared" ref="C15:G16" si="1">C3</f>
        <v>2022</v>
      </c>
      <c r="D15" s="2">
        <f t="shared" si="1"/>
        <v>2021</v>
      </c>
      <c r="E15" s="2">
        <f t="shared" si="1"/>
        <v>2020</v>
      </c>
      <c r="F15" s="2">
        <f t="shared" si="1"/>
        <v>2019</v>
      </c>
      <c r="G15" s="2">
        <f t="shared" si="1"/>
        <v>2018</v>
      </c>
    </row>
    <row r="16" spans="2:12" x14ac:dyDescent="0.25">
      <c r="C16" s="2" t="str">
        <f t="shared" si="1"/>
        <v>TTM</v>
      </c>
      <c r="D16" s="2" t="str">
        <f t="shared" si="1"/>
        <v>Y1</v>
      </c>
      <c r="E16" s="2" t="str">
        <f t="shared" si="1"/>
        <v>Y2</v>
      </c>
      <c r="F16" s="2" t="str">
        <f t="shared" si="1"/>
        <v>Y3</v>
      </c>
      <c r="G16" s="2" t="str">
        <f t="shared" si="1"/>
        <v>Y4</v>
      </c>
    </row>
    <row r="17" spans="2:7" x14ac:dyDescent="0.25">
      <c r="B17" t="str">
        <f>B6</f>
        <v>Avg Shares (M)</v>
      </c>
      <c r="C17" s="4">
        <f>(C6-D6)/ABS(D6)</f>
        <v>-4.5256164441920599E-2</v>
      </c>
      <c r="D17" s="4">
        <f t="shared" ref="D17:G17" si="2">(D6-E6)/ABS(E6)</f>
        <v>3.0985743288133662E-2</v>
      </c>
      <c r="E17" s="4">
        <f t="shared" si="2"/>
        <v>1.5508854125033462E-2</v>
      </c>
      <c r="F17" s="4">
        <f t="shared" si="2"/>
        <v>-1.3337519487909382E-2</v>
      </c>
      <c r="G17" s="4">
        <f t="shared" si="2"/>
        <v>-5.279228277727406E-2</v>
      </c>
    </row>
    <row r="18" spans="2:7" x14ac:dyDescent="0.25">
      <c r="B18" t="str">
        <f t="shared" ref="B18:B21" si="3">B8</f>
        <v>Sales ($M)</v>
      </c>
      <c r="C18" s="4">
        <f t="shared" ref="C18:G21" si="4">(C8-D8)/ABS(D8)</f>
        <v>5.4429136437851834E-2</v>
      </c>
      <c r="D18" s="4">
        <f t="shared" si="4"/>
        <v>0.15506212886075046</v>
      </c>
      <c r="E18" s="4">
        <f t="shared" si="4"/>
        <v>6.7586539602689427E-2</v>
      </c>
      <c r="F18" s="4">
        <f t="shared" si="4"/>
        <v>5.3774951867033557E-2</v>
      </c>
      <c r="G18" s="4">
        <f t="shared" si="4"/>
        <v>2.751333750010718E-2</v>
      </c>
    </row>
    <row r="19" spans="2:7" x14ac:dyDescent="0.25">
      <c r="B19" t="str">
        <f t="shared" si="3"/>
        <v>Net Income ($M)</v>
      </c>
      <c r="C19" s="4">
        <f t="shared" si="4"/>
        <v>0.18971645554752631</v>
      </c>
      <c r="D19" s="4">
        <f t="shared" si="4"/>
        <v>0.67280340242003112</v>
      </c>
      <c r="E19" s="4">
        <f t="shared" si="4"/>
        <v>-0.25666613827951201</v>
      </c>
      <c r="F19" s="4">
        <f t="shared" si="4"/>
        <v>9.6095823486749665E-2</v>
      </c>
      <c r="G19" s="4">
        <f t="shared" si="4"/>
        <v>0.43354476875737269</v>
      </c>
    </row>
    <row r="20" spans="2:7" x14ac:dyDescent="0.25">
      <c r="B20" s="5" t="str">
        <f t="shared" si="3"/>
        <v>Sales Per Share</v>
      </c>
      <c r="C20" s="11">
        <f t="shared" si="4"/>
        <v>0.12166692357080403</v>
      </c>
      <c r="D20" s="11">
        <f t="shared" si="4"/>
        <v>0.12034735596668641</v>
      </c>
      <c r="E20" s="11">
        <f t="shared" si="4"/>
        <v>5.1282336456169322E-2</v>
      </c>
      <c r="F20" s="11">
        <f t="shared" si="4"/>
        <v>3.5157540111048963E-2</v>
      </c>
      <c r="G20" s="12">
        <f t="shared" si="4"/>
        <v>1.5906426814213791E-2</v>
      </c>
    </row>
    <row r="21" spans="2:7" x14ac:dyDescent="0.25">
      <c r="B21" s="8" t="str">
        <f t="shared" si="3"/>
        <v>Net Income Per Share</v>
      </c>
      <c r="C21" s="14">
        <f t="shared" si="4"/>
        <v>0.2655812314624279</v>
      </c>
      <c r="D21" s="14">
        <f t="shared" si="4"/>
        <v>0.62252817374804292</v>
      </c>
      <c r="E21" s="14">
        <f t="shared" si="4"/>
        <v>-0.26801840642347158</v>
      </c>
      <c r="F21" s="14">
        <f t="shared" si="4"/>
        <v>7.6730664448969046E-2</v>
      </c>
      <c r="G21" s="15">
        <f t="shared" si="4"/>
        <v>0.41735107850434539</v>
      </c>
    </row>
    <row r="23" spans="2:7" ht="33.75" customHeight="1" x14ac:dyDescent="0.25">
      <c r="B23" s="26" t="s">
        <v>32</v>
      </c>
      <c r="C23" s="25">
        <f>L11</f>
        <v>0.73174759062083039</v>
      </c>
    </row>
  </sheetData>
  <mergeCells count="1">
    <mergeCell ref="F13:H13"/>
  </mergeCells>
  <pageMargins left="0.7" right="0.7" top="0.75" bottom="0.75" header="0.3" footer="0.3"/>
  <pageSetup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E0E03-FC46-4F5D-9B7E-D1C083F72B62}">
  <dimension ref="B2:L23"/>
  <sheetViews>
    <sheetView workbookViewId="0">
      <selection activeCell="I22" sqref="I22"/>
    </sheetView>
  </sheetViews>
  <sheetFormatPr defaultRowHeight="15" x14ac:dyDescent="0.25"/>
  <cols>
    <col min="2" max="2" width="22.140625" customWidth="1"/>
    <col min="3" max="8" width="10.7109375" customWidth="1"/>
    <col min="10" max="10" width="16.42578125" customWidth="1"/>
    <col min="12" max="12" width="9.42578125" customWidth="1"/>
  </cols>
  <sheetData>
    <row r="2" spans="2:12" x14ac:dyDescent="0.25">
      <c r="B2" s="3" t="s">
        <v>44</v>
      </c>
      <c r="J2" s="22">
        <v>44889.503472222219</v>
      </c>
    </row>
    <row r="3" spans="2:12" x14ac:dyDescent="0.25">
      <c r="C3" s="2">
        <v>2022</v>
      </c>
      <c r="D3" s="2">
        <v>2021</v>
      </c>
      <c r="E3" s="2">
        <v>2020</v>
      </c>
      <c r="F3" s="2">
        <v>2019</v>
      </c>
      <c r="G3" s="2">
        <v>2018</v>
      </c>
      <c r="H3" s="2">
        <v>2017</v>
      </c>
    </row>
    <row r="4" spans="2:12" x14ac:dyDescent="0.25"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</row>
    <row r="5" spans="2:12" x14ac:dyDescent="0.25">
      <c r="B5" t="s">
        <v>13</v>
      </c>
      <c r="C5" s="1">
        <v>184</v>
      </c>
      <c r="D5" s="1">
        <v>184</v>
      </c>
      <c r="E5" s="1">
        <v>184</v>
      </c>
      <c r="F5" s="1">
        <v>183</v>
      </c>
      <c r="G5" s="1">
        <v>183</v>
      </c>
      <c r="H5" s="1">
        <v>183</v>
      </c>
    </row>
    <row r="6" spans="2:12" x14ac:dyDescent="0.25">
      <c r="B6" t="s">
        <v>14</v>
      </c>
      <c r="C6" s="1">
        <v>314.09257600000001</v>
      </c>
      <c r="D6" s="1">
        <v>316.17822799999999</v>
      </c>
      <c r="E6" s="1">
        <v>315.60321699999997</v>
      </c>
      <c r="F6" s="1">
        <v>318.80238800000001</v>
      </c>
      <c r="G6" s="1">
        <v>325.38759599999997</v>
      </c>
      <c r="H6" s="1">
        <v>324.99270999999999</v>
      </c>
    </row>
    <row r="7" spans="2:12" x14ac:dyDescent="0.25">
      <c r="B7" t="s">
        <v>10</v>
      </c>
      <c r="C7" s="1">
        <v>57793.034</v>
      </c>
      <c r="D7" s="1">
        <v>58176.794000000002</v>
      </c>
      <c r="E7" s="1">
        <v>58070.991999999998</v>
      </c>
      <c r="F7" s="1">
        <v>58340.837</v>
      </c>
      <c r="G7" s="1">
        <v>59545.93</v>
      </c>
      <c r="H7" s="1">
        <v>59473.665999999997</v>
      </c>
    </row>
    <row r="8" spans="2:12" x14ac:dyDescent="0.25">
      <c r="B8" t="s">
        <v>11</v>
      </c>
      <c r="C8" s="1">
        <v>644780.4</v>
      </c>
      <c r="D8" s="1">
        <v>546463.9</v>
      </c>
      <c r="E8" s="1">
        <v>591284</v>
      </c>
      <c r="F8" s="1">
        <v>696629.1</v>
      </c>
      <c r="G8" s="1">
        <v>655347.4</v>
      </c>
      <c r="H8" s="1">
        <v>560546.80000000005</v>
      </c>
    </row>
    <row r="9" spans="2:12" x14ac:dyDescent="0.25">
      <c r="B9" t="s">
        <v>12</v>
      </c>
      <c r="C9" s="1">
        <v>231719.2</v>
      </c>
      <c r="D9" s="1">
        <v>251616</v>
      </c>
      <c r="E9" s="1">
        <v>139468.5</v>
      </c>
      <c r="F9" s="1">
        <v>185077.1</v>
      </c>
      <c r="G9" s="1">
        <v>218193.8</v>
      </c>
      <c r="H9" s="1">
        <v>153774.79999999999</v>
      </c>
    </row>
    <row r="10" spans="2:12" x14ac:dyDescent="0.25">
      <c r="B10" s="5" t="s">
        <v>6</v>
      </c>
      <c r="C10" s="6">
        <v>11.156715</v>
      </c>
      <c r="D10" s="6">
        <v>9.3931590000000007</v>
      </c>
      <c r="E10" s="6">
        <v>10.182089</v>
      </c>
      <c r="F10" s="6">
        <v>11.940677000000001</v>
      </c>
      <c r="G10" s="6">
        <v>11.005746</v>
      </c>
      <c r="H10" s="7">
        <v>9.4251260000000006</v>
      </c>
    </row>
    <row r="11" spans="2:12" x14ac:dyDescent="0.25">
      <c r="B11" s="13" t="s">
        <v>7</v>
      </c>
      <c r="C11" s="17">
        <v>4.0094659999999998</v>
      </c>
      <c r="D11" s="17">
        <v>4.3250229999999998</v>
      </c>
      <c r="E11" s="17">
        <v>2.4016899999999999</v>
      </c>
      <c r="F11" s="17">
        <v>3.172342</v>
      </c>
      <c r="G11" s="17">
        <v>3.6642939999999999</v>
      </c>
      <c r="H11" s="16">
        <v>2.5855950000000001</v>
      </c>
      <c r="J11" s="1">
        <v>258086.342466</v>
      </c>
      <c r="K11" s="17">
        <v>5.1941379999999997</v>
      </c>
      <c r="L11" s="4">
        <f>(K11-C11)/ABS(C11)</f>
        <v>0.29546877314834447</v>
      </c>
    </row>
    <row r="12" spans="2:12" x14ac:dyDescent="0.25">
      <c r="B12" s="8" t="s">
        <v>9</v>
      </c>
      <c r="C12" s="9">
        <f>C9/C8</f>
        <v>0.35937692895131429</v>
      </c>
      <c r="D12" s="9">
        <f>D9/D8</f>
        <v>0.46044395613324135</v>
      </c>
      <c r="E12" s="9">
        <f t="shared" ref="E12:H12" si="0">E9/E8</f>
        <v>0.23587396242753059</v>
      </c>
      <c r="F12" s="9">
        <f t="shared" si="0"/>
        <v>0.26567523521483671</v>
      </c>
      <c r="G12" s="9">
        <f t="shared" si="0"/>
        <v>0.33294371809516599</v>
      </c>
      <c r="H12" s="10">
        <f t="shared" si="0"/>
        <v>0.27432999349920467</v>
      </c>
    </row>
    <row r="13" spans="2:12" ht="21" x14ac:dyDescent="0.35">
      <c r="F13" s="41" t="s">
        <v>8</v>
      </c>
      <c r="G13" s="41"/>
      <c r="H13" s="41"/>
    </row>
    <row r="14" spans="2:12" x14ac:dyDescent="0.25">
      <c r="B14" s="3" t="str">
        <f>B2</f>
        <v>Group : Banks  ::  Companies : 184</v>
      </c>
    </row>
    <row r="15" spans="2:12" x14ac:dyDescent="0.25">
      <c r="C15" s="2">
        <f t="shared" ref="C15:G16" si="1">C3</f>
        <v>2022</v>
      </c>
      <c r="D15" s="2">
        <f t="shared" si="1"/>
        <v>2021</v>
      </c>
      <c r="E15" s="2">
        <f t="shared" si="1"/>
        <v>2020</v>
      </c>
      <c r="F15" s="2">
        <f t="shared" si="1"/>
        <v>2019</v>
      </c>
      <c r="G15" s="2">
        <f t="shared" si="1"/>
        <v>2018</v>
      </c>
    </row>
    <row r="16" spans="2:12" x14ac:dyDescent="0.25">
      <c r="C16" s="2" t="str">
        <f t="shared" si="1"/>
        <v>TTM</v>
      </c>
      <c r="D16" s="2" t="str">
        <f t="shared" si="1"/>
        <v>Y1</v>
      </c>
      <c r="E16" s="2" t="str">
        <f t="shared" si="1"/>
        <v>Y2</v>
      </c>
      <c r="F16" s="2" t="str">
        <f t="shared" si="1"/>
        <v>Y3</v>
      </c>
      <c r="G16" s="2" t="str">
        <f t="shared" si="1"/>
        <v>Y4</v>
      </c>
    </row>
    <row r="17" spans="2:7" x14ac:dyDescent="0.25">
      <c r="B17" t="str">
        <f>B6</f>
        <v>Avg Shares (M)</v>
      </c>
      <c r="C17" s="4">
        <f>(C6-D6)/ABS(D6)</f>
        <v>-6.596444079002119E-3</v>
      </c>
      <c r="D17" s="4">
        <f t="shared" ref="D17:G17" si="2">(D6-E6)/ABS(E6)</f>
        <v>1.8219427718951856E-3</v>
      </c>
      <c r="E17" s="4">
        <f t="shared" si="2"/>
        <v>-1.0034965610107147E-2</v>
      </c>
      <c r="F17" s="4">
        <f t="shared" si="2"/>
        <v>-2.0238042509770307E-2</v>
      </c>
      <c r="G17" s="4">
        <f t="shared" si="2"/>
        <v>1.2150611009089571E-3</v>
      </c>
    </row>
    <row r="18" spans="2:7" x14ac:dyDescent="0.25">
      <c r="B18" t="str">
        <f t="shared" ref="B18:B21" si="3">B8</f>
        <v>Sales ($M)</v>
      </c>
      <c r="C18" s="4">
        <f t="shared" ref="C18:G21" si="4">(C8-D8)/ABS(D8)</f>
        <v>0.17991398882890525</v>
      </c>
      <c r="D18" s="4">
        <f t="shared" si="4"/>
        <v>-7.5801306986152131E-2</v>
      </c>
      <c r="E18" s="4">
        <f t="shared" si="4"/>
        <v>-0.15122121656990783</v>
      </c>
      <c r="F18" s="4">
        <f t="shared" si="4"/>
        <v>6.2992086334667616E-2</v>
      </c>
      <c r="G18" s="4">
        <f t="shared" si="4"/>
        <v>0.16912165050268768</v>
      </c>
    </row>
    <row r="19" spans="2:7" x14ac:dyDescent="0.25">
      <c r="B19" t="str">
        <f t="shared" si="3"/>
        <v>Net Income ($M)</v>
      </c>
      <c r="C19" s="4">
        <f t="shared" si="4"/>
        <v>-7.9076052397303781E-2</v>
      </c>
      <c r="D19" s="4">
        <f t="shared" si="4"/>
        <v>0.80410630357392532</v>
      </c>
      <c r="E19" s="4">
        <f t="shared" si="4"/>
        <v>-0.24643027149225918</v>
      </c>
      <c r="F19" s="4">
        <f t="shared" si="4"/>
        <v>-0.1517765399383483</v>
      </c>
      <c r="G19" s="4">
        <f t="shared" si="4"/>
        <v>0.41891779407289104</v>
      </c>
    </row>
    <row r="20" spans="2:7" x14ac:dyDescent="0.25">
      <c r="B20" s="5" t="str">
        <f t="shared" si="3"/>
        <v>Sales Per Share</v>
      </c>
      <c r="C20" s="11">
        <f t="shared" si="4"/>
        <v>0.18774897774007651</v>
      </c>
      <c r="D20" s="11">
        <f t="shared" si="4"/>
        <v>-7.7482135542126851E-2</v>
      </c>
      <c r="E20" s="11">
        <f t="shared" si="4"/>
        <v>-0.14727707650077138</v>
      </c>
      <c r="F20" s="11">
        <f t="shared" si="4"/>
        <v>8.4949352819881599E-2</v>
      </c>
      <c r="G20" s="12">
        <f t="shared" si="4"/>
        <v>0.16770279781936068</v>
      </c>
    </row>
    <row r="21" spans="2:7" x14ac:dyDescent="0.25">
      <c r="B21" s="8" t="str">
        <f t="shared" si="3"/>
        <v>Net Income Per Share</v>
      </c>
      <c r="C21" s="14">
        <f t="shared" si="4"/>
        <v>-7.2960768069903925E-2</v>
      </c>
      <c r="D21" s="14">
        <f t="shared" si="4"/>
        <v>0.80082483584475939</v>
      </c>
      <c r="E21" s="14">
        <f t="shared" si="4"/>
        <v>-0.24292841061903164</v>
      </c>
      <c r="F21" s="14">
        <f t="shared" si="4"/>
        <v>-0.13425560285282784</v>
      </c>
      <c r="G21" s="15">
        <f t="shared" si="4"/>
        <v>0.41719565515867713</v>
      </c>
    </row>
    <row r="23" spans="2:7" ht="45" x14ac:dyDescent="0.25">
      <c r="B23" s="26" t="s">
        <v>32</v>
      </c>
      <c r="C23" s="25">
        <f>L11</f>
        <v>0.29546877314834447</v>
      </c>
    </row>
  </sheetData>
  <mergeCells count="1">
    <mergeCell ref="F13:H13"/>
  </mergeCells>
  <pageMargins left="0.7" right="0.7" top="0.75" bottom="0.75" header="0.3" footer="0.3"/>
  <pageSetup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D802F-76A3-40E1-B2CB-1045A29B07E6}">
  <dimension ref="B2:L23"/>
  <sheetViews>
    <sheetView workbookViewId="0">
      <selection activeCell="M20" sqref="M20"/>
    </sheetView>
  </sheetViews>
  <sheetFormatPr defaultRowHeight="15" x14ac:dyDescent="0.25"/>
  <cols>
    <col min="2" max="2" width="22.140625" customWidth="1"/>
    <col min="3" max="8" width="10.7109375" customWidth="1"/>
    <col min="10" max="10" width="15.7109375" bestFit="1" customWidth="1"/>
  </cols>
  <sheetData>
    <row r="2" spans="2:12" x14ac:dyDescent="0.25">
      <c r="B2" s="3" t="s">
        <v>53</v>
      </c>
      <c r="J2" s="22">
        <v>44889.503472222219</v>
      </c>
    </row>
    <row r="3" spans="2:12" x14ac:dyDescent="0.25">
      <c r="C3" s="2">
        <v>2022</v>
      </c>
      <c r="D3" s="2">
        <v>2021</v>
      </c>
      <c r="E3" s="2">
        <v>2020</v>
      </c>
      <c r="F3" s="2">
        <v>2019</v>
      </c>
      <c r="G3" s="2">
        <v>2018</v>
      </c>
      <c r="H3" s="2">
        <v>2017</v>
      </c>
    </row>
    <row r="4" spans="2:12" x14ac:dyDescent="0.25"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</row>
    <row r="5" spans="2:12" x14ac:dyDescent="0.25">
      <c r="B5" t="s">
        <v>13</v>
      </c>
      <c r="C5" s="1">
        <v>496</v>
      </c>
      <c r="D5" s="1">
        <v>502</v>
      </c>
      <c r="E5" s="1">
        <v>452</v>
      </c>
      <c r="F5" s="1">
        <v>385</v>
      </c>
      <c r="G5" s="1">
        <v>378</v>
      </c>
      <c r="H5" s="1">
        <v>369</v>
      </c>
    </row>
    <row r="6" spans="2:12" x14ac:dyDescent="0.25">
      <c r="B6" t="s">
        <v>14</v>
      </c>
      <c r="C6" s="1">
        <v>215.41995800000001</v>
      </c>
      <c r="D6" s="1">
        <v>215.98381699999999</v>
      </c>
      <c r="E6" s="1">
        <v>234.64252200000001</v>
      </c>
      <c r="F6" s="1">
        <v>273.36117899999999</v>
      </c>
      <c r="G6" s="1">
        <v>280.006212</v>
      </c>
      <c r="H6" s="1">
        <v>284.21371299999998</v>
      </c>
    </row>
    <row r="7" spans="2:12" x14ac:dyDescent="0.25">
      <c r="B7" t="s">
        <v>10</v>
      </c>
      <c r="C7" s="1">
        <v>106848.299</v>
      </c>
      <c r="D7" s="1">
        <v>108423.876</v>
      </c>
      <c r="E7" s="1">
        <v>106058.42</v>
      </c>
      <c r="F7" s="1">
        <v>105244.054</v>
      </c>
      <c r="G7" s="1">
        <v>105842.348</v>
      </c>
      <c r="H7" s="1">
        <v>104874.86</v>
      </c>
    </row>
    <row r="8" spans="2:12" x14ac:dyDescent="0.25">
      <c r="B8" t="s">
        <v>11</v>
      </c>
      <c r="C8" s="1">
        <v>2300910.2999999998</v>
      </c>
      <c r="D8" s="1">
        <v>2194744.9</v>
      </c>
      <c r="E8" s="1">
        <v>2066276.6</v>
      </c>
      <c r="F8" s="1">
        <v>2252546.6</v>
      </c>
      <c r="G8" s="1">
        <v>2016921</v>
      </c>
      <c r="H8" s="1">
        <v>1864676.8</v>
      </c>
    </row>
    <row r="9" spans="2:12" x14ac:dyDescent="0.25">
      <c r="B9" t="s">
        <v>12</v>
      </c>
      <c r="C9" s="1">
        <v>444225</v>
      </c>
      <c r="D9" s="1">
        <v>530105.69999999995</v>
      </c>
      <c r="E9" s="1">
        <v>282198.09999999998</v>
      </c>
      <c r="F9" s="1">
        <v>361231.7</v>
      </c>
      <c r="G9" s="1">
        <v>384828</v>
      </c>
      <c r="H9" s="1">
        <v>250149</v>
      </c>
    </row>
    <row r="10" spans="2:12" x14ac:dyDescent="0.25">
      <c r="B10" s="5" t="s">
        <v>6</v>
      </c>
      <c r="C10" s="6">
        <v>21.534365000000001</v>
      </c>
      <c r="D10" s="6">
        <v>20.242266000000001</v>
      </c>
      <c r="E10" s="6">
        <v>19.482437999999998</v>
      </c>
      <c r="F10" s="6">
        <v>21.403077</v>
      </c>
      <c r="G10" s="6">
        <v>19.055897999999999</v>
      </c>
      <c r="H10" s="7">
        <v>17.780017000000001</v>
      </c>
    </row>
    <row r="11" spans="2:12" x14ac:dyDescent="0.25">
      <c r="B11" s="13" t="s">
        <v>7</v>
      </c>
      <c r="C11" s="17">
        <v>4.1575300000000004</v>
      </c>
      <c r="D11" s="17">
        <v>4.8891970000000002</v>
      </c>
      <c r="E11" s="17">
        <v>2.6607799999999999</v>
      </c>
      <c r="F11" s="17">
        <v>3.4323239999999999</v>
      </c>
      <c r="G11" s="17">
        <v>3.6358600000000001</v>
      </c>
      <c r="H11" s="16">
        <v>2.3852139999999999</v>
      </c>
      <c r="J11" s="1">
        <v>500300.13957200001</v>
      </c>
      <c r="K11" s="17">
        <v>5.5368659999999998</v>
      </c>
      <c r="L11" s="4">
        <f>(K11-C11)/ABS(C11)</f>
        <v>0.33176814117997927</v>
      </c>
    </row>
    <row r="12" spans="2:12" x14ac:dyDescent="0.25">
      <c r="B12" s="8" t="s">
        <v>9</v>
      </c>
      <c r="C12" s="9">
        <f>C9/C8</f>
        <v>0.19306489262097704</v>
      </c>
      <c r="D12" s="9">
        <f t="shared" ref="D12:H12" si="0">D9/D8</f>
        <v>0.24153408443960844</v>
      </c>
      <c r="E12" s="9">
        <f t="shared" si="0"/>
        <v>0.13657324484050198</v>
      </c>
      <c r="F12" s="9">
        <f t="shared" si="0"/>
        <v>0.16036591651422438</v>
      </c>
      <c r="G12" s="9">
        <f t="shared" si="0"/>
        <v>0.1907997388097997</v>
      </c>
      <c r="H12" s="10">
        <f t="shared" si="0"/>
        <v>0.13415139824767489</v>
      </c>
    </row>
    <row r="13" spans="2:12" ht="21" x14ac:dyDescent="0.35">
      <c r="F13" s="41" t="s">
        <v>8</v>
      </c>
      <c r="G13" s="41"/>
      <c r="H13" s="41"/>
    </row>
    <row r="14" spans="2:12" x14ac:dyDescent="0.25">
      <c r="B14" s="3" t="str">
        <f>B2</f>
        <v>Group : 55  - Financials  ::  Companies : 502</v>
      </c>
    </row>
    <row r="15" spans="2:12" x14ac:dyDescent="0.25">
      <c r="C15" s="2">
        <f t="shared" ref="C15:G16" si="1">C3</f>
        <v>2022</v>
      </c>
      <c r="D15" s="2">
        <f t="shared" si="1"/>
        <v>2021</v>
      </c>
      <c r="E15" s="2">
        <f t="shared" si="1"/>
        <v>2020</v>
      </c>
      <c r="F15" s="2">
        <f t="shared" si="1"/>
        <v>2019</v>
      </c>
      <c r="G15" s="2">
        <f t="shared" si="1"/>
        <v>2018</v>
      </c>
    </row>
    <row r="16" spans="2:12" x14ac:dyDescent="0.25">
      <c r="C16" s="2" t="str">
        <f t="shared" si="1"/>
        <v>TTM</v>
      </c>
      <c r="D16" s="2" t="str">
        <f t="shared" si="1"/>
        <v>Y1</v>
      </c>
      <c r="E16" s="2" t="str">
        <f t="shared" si="1"/>
        <v>Y2</v>
      </c>
      <c r="F16" s="2" t="str">
        <f t="shared" si="1"/>
        <v>Y3</v>
      </c>
      <c r="G16" s="2" t="str">
        <f t="shared" si="1"/>
        <v>Y4</v>
      </c>
    </row>
    <row r="17" spans="2:7" x14ac:dyDescent="0.25">
      <c r="B17" t="str">
        <f>B6</f>
        <v>Avg Shares (M)</v>
      </c>
      <c r="C17" s="4">
        <f>(C6-D6)/ABS(D6)</f>
        <v>-2.6106539269096234E-3</v>
      </c>
      <c r="D17" s="4">
        <f t="shared" ref="D17:G17" si="2">(D6-E6)/ABS(E6)</f>
        <v>-7.9519708708211151E-2</v>
      </c>
      <c r="E17" s="4">
        <f t="shared" si="2"/>
        <v>-0.14163919376423226</v>
      </c>
      <c r="F17" s="4">
        <f t="shared" si="2"/>
        <v>-2.3731734208811098E-2</v>
      </c>
      <c r="G17" s="4">
        <f t="shared" si="2"/>
        <v>-1.4804004196658799E-2</v>
      </c>
    </row>
    <row r="18" spans="2:7" x14ac:dyDescent="0.25">
      <c r="B18" t="str">
        <f t="shared" ref="B18:B21" si="3">B8</f>
        <v>Sales ($M)</v>
      </c>
      <c r="C18" s="4">
        <f t="shared" ref="C18:G21" si="4">(C8-D8)/ABS(D8)</f>
        <v>4.8372546622616558E-2</v>
      </c>
      <c r="D18" s="4">
        <f t="shared" si="4"/>
        <v>6.2173815451425918E-2</v>
      </c>
      <c r="E18" s="4">
        <f t="shared" si="4"/>
        <v>-8.2693072809237322E-2</v>
      </c>
      <c r="F18" s="4">
        <f t="shared" si="4"/>
        <v>0.11682440710369919</v>
      </c>
      <c r="G18" s="4">
        <f t="shared" si="4"/>
        <v>8.1646427949336825E-2</v>
      </c>
    </row>
    <row r="19" spans="2:7" x14ac:dyDescent="0.25">
      <c r="B19" t="str">
        <f t="shared" si="3"/>
        <v>Net Income ($M)</v>
      </c>
      <c r="C19" s="4">
        <f t="shared" si="4"/>
        <v>-0.16200674695631448</v>
      </c>
      <c r="D19" s="4">
        <f t="shared" si="4"/>
        <v>0.87848784240574262</v>
      </c>
      <c r="E19" s="4">
        <f t="shared" si="4"/>
        <v>-0.21878921478928906</v>
      </c>
      <c r="F19" s="4">
        <f t="shared" si="4"/>
        <v>-6.1316484247507949E-2</v>
      </c>
      <c r="G19" s="4">
        <f t="shared" si="4"/>
        <v>0.53839511651055971</v>
      </c>
    </row>
    <row r="20" spans="2:7" x14ac:dyDescent="0.25">
      <c r="B20" s="5" t="str">
        <f t="shared" si="3"/>
        <v>Sales Per Share</v>
      </c>
      <c r="C20" s="11">
        <f t="shared" si="4"/>
        <v>6.3831737019956175E-2</v>
      </c>
      <c r="D20" s="11">
        <f t="shared" si="4"/>
        <v>3.9000663058699453E-2</v>
      </c>
      <c r="E20" s="11">
        <f t="shared" si="4"/>
        <v>-8.9736583202499401E-2</v>
      </c>
      <c r="F20" s="11">
        <f t="shared" si="4"/>
        <v>0.12317336081458878</v>
      </c>
      <c r="G20" s="12">
        <f t="shared" si="4"/>
        <v>7.1759267721734923E-2</v>
      </c>
    </row>
    <row r="21" spans="2:7" x14ac:dyDescent="0.25">
      <c r="B21" s="8" t="str">
        <f t="shared" si="3"/>
        <v>Net Income Per Share</v>
      </c>
      <c r="C21" s="14">
        <f t="shared" si="4"/>
        <v>-0.1496497277569302</v>
      </c>
      <c r="D21" s="14">
        <f t="shared" si="4"/>
        <v>0.8375051676576043</v>
      </c>
      <c r="E21" s="14">
        <f t="shared" si="4"/>
        <v>-0.22478763659840972</v>
      </c>
      <c r="F21" s="14">
        <f t="shared" si="4"/>
        <v>-5.5980153251225337E-2</v>
      </c>
      <c r="G21" s="15">
        <f t="shared" si="4"/>
        <v>0.52433282715932417</v>
      </c>
    </row>
    <row r="23" spans="2:7" ht="45" x14ac:dyDescent="0.25">
      <c r="B23" s="26" t="s">
        <v>32</v>
      </c>
      <c r="C23" s="25">
        <f>L11</f>
        <v>0.33176814117997927</v>
      </c>
    </row>
  </sheetData>
  <mergeCells count="1">
    <mergeCell ref="F13:H13"/>
  </mergeCells>
  <pageMargins left="0.7" right="0.7" top="0.75" bottom="0.75" header="0.3" footer="0.3"/>
  <pageSetup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17156-70DA-423C-B1D2-CF0B0A0BDB8A}">
  <dimension ref="B2:L23"/>
  <sheetViews>
    <sheetView workbookViewId="0">
      <selection activeCell="J26" sqref="J26"/>
    </sheetView>
  </sheetViews>
  <sheetFormatPr defaultRowHeight="15" x14ac:dyDescent="0.25"/>
  <cols>
    <col min="2" max="2" width="22.140625" customWidth="1"/>
    <col min="3" max="8" width="10.7109375" customWidth="1"/>
    <col min="10" max="10" width="15.7109375" bestFit="1" customWidth="1"/>
    <col min="12" max="12" width="9.5703125" customWidth="1"/>
  </cols>
  <sheetData>
    <row r="2" spans="2:12" x14ac:dyDescent="0.25">
      <c r="B2" s="3" t="s">
        <v>54</v>
      </c>
      <c r="J2" s="22">
        <v>44889.503472222219</v>
      </c>
    </row>
    <row r="3" spans="2:12" x14ac:dyDescent="0.25">
      <c r="C3" s="2">
        <v>2022</v>
      </c>
      <c r="D3" s="2">
        <v>2021</v>
      </c>
      <c r="E3" s="2">
        <v>2020</v>
      </c>
      <c r="F3" s="2">
        <v>2019</v>
      </c>
      <c r="G3" s="2">
        <v>2018</v>
      </c>
      <c r="H3" s="2">
        <v>2017</v>
      </c>
    </row>
    <row r="4" spans="2:12" x14ac:dyDescent="0.25"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</row>
    <row r="5" spans="2:12" x14ac:dyDescent="0.25">
      <c r="B5" t="s">
        <v>13</v>
      </c>
      <c r="C5" s="1">
        <v>469</v>
      </c>
      <c r="D5" s="1">
        <v>477</v>
      </c>
      <c r="E5" s="1">
        <v>476</v>
      </c>
      <c r="F5" s="1">
        <v>474</v>
      </c>
      <c r="G5" s="1">
        <v>437</v>
      </c>
      <c r="H5" s="1">
        <v>396</v>
      </c>
    </row>
    <row r="6" spans="2:12" x14ac:dyDescent="0.25">
      <c r="B6" t="s">
        <v>14</v>
      </c>
      <c r="C6" s="1">
        <v>414.39448800000002</v>
      </c>
      <c r="D6" s="1">
        <v>415.15052400000002</v>
      </c>
      <c r="E6" s="1">
        <v>416.54183</v>
      </c>
      <c r="F6" s="1">
        <v>417.932388</v>
      </c>
      <c r="G6" s="1">
        <v>437.78947799999997</v>
      </c>
      <c r="H6" s="1">
        <v>472.64709599999998</v>
      </c>
    </row>
    <row r="7" spans="2:12" x14ac:dyDescent="0.25">
      <c r="B7" t="s">
        <v>10</v>
      </c>
      <c r="C7" s="1">
        <v>194351.01500000001</v>
      </c>
      <c r="D7" s="1">
        <v>198026.8</v>
      </c>
      <c r="E7" s="1">
        <v>198273.91099999999</v>
      </c>
      <c r="F7" s="1">
        <v>198099.95199999999</v>
      </c>
      <c r="G7" s="1">
        <v>191314.00200000001</v>
      </c>
      <c r="H7" s="1">
        <v>187168.25</v>
      </c>
    </row>
    <row r="8" spans="2:12" x14ac:dyDescent="0.25">
      <c r="B8" t="s">
        <v>11</v>
      </c>
      <c r="C8" s="1">
        <v>4514330.3</v>
      </c>
      <c r="D8" s="1">
        <v>4323980.0999999996</v>
      </c>
      <c r="E8" s="1">
        <v>3690485</v>
      </c>
      <c r="F8" s="1">
        <v>3359680.7</v>
      </c>
      <c r="G8" s="1">
        <v>3174634.4</v>
      </c>
      <c r="H8" s="1">
        <v>2907311.3</v>
      </c>
    </row>
    <row r="9" spans="2:12" x14ac:dyDescent="0.25">
      <c r="B9" t="s">
        <v>12</v>
      </c>
      <c r="C9" s="1">
        <v>650701.30000000005</v>
      </c>
      <c r="D9" s="1">
        <v>764898.5</v>
      </c>
      <c r="E9" s="1">
        <v>532108</v>
      </c>
      <c r="F9" s="1">
        <v>462869.6</v>
      </c>
      <c r="G9" s="1">
        <v>447744</v>
      </c>
      <c r="H9" s="1">
        <v>359459.4</v>
      </c>
    </row>
    <row r="10" spans="2:12" x14ac:dyDescent="0.25">
      <c r="B10" s="5" t="s">
        <v>6</v>
      </c>
      <c r="C10" s="6">
        <v>23.227716999999998</v>
      </c>
      <c r="D10" s="6">
        <v>21.835328000000001</v>
      </c>
      <c r="E10" s="6">
        <v>18.613064000000001</v>
      </c>
      <c r="F10" s="6">
        <v>16.959523000000001</v>
      </c>
      <c r="G10" s="6">
        <v>16.593841999999999</v>
      </c>
      <c r="H10" s="7">
        <v>15.533144</v>
      </c>
    </row>
    <row r="11" spans="2:12" x14ac:dyDescent="0.25">
      <c r="B11" s="13" t="s">
        <v>7</v>
      </c>
      <c r="C11" s="17">
        <v>3.3480729999999999</v>
      </c>
      <c r="D11" s="17">
        <v>3.8626010000000002</v>
      </c>
      <c r="E11" s="17">
        <v>2.6837019999999998</v>
      </c>
      <c r="F11" s="17">
        <v>2.3365459999999998</v>
      </c>
      <c r="G11" s="17">
        <v>2.3403619999999998</v>
      </c>
      <c r="H11" s="16">
        <v>1.920515</v>
      </c>
      <c r="J11" s="1">
        <v>1075316.20628</v>
      </c>
      <c r="K11" s="17">
        <v>5.7538929999999997</v>
      </c>
      <c r="L11" s="4">
        <f>(K11-C11)/ABS(C11)</f>
        <v>0.71856856167711991</v>
      </c>
    </row>
    <row r="12" spans="2:12" x14ac:dyDescent="0.25">
      <c r="B12" s="8" t="s">
        <v>9</v>
      </c>
      <c r="C12" s="9">
        <f>C9/C8</f>
        <v>0.1441412694148676</v>
      </c>
      <c r="D12" s="9">
        <f t="shared" ref="D12:H12" si="0">D9/D8</f>
        <v>0.17689685944669359</v>
      </c>
      <c r="E12" s="9">
        <f t="shared" si="0"/>
        <v>0.14418375904522035</v>
      </c>
      <c r="F12" s="9">
        <f t="shared" si="0"/>
        <v>0.13777190195484945</v>
      </c>
      <c r="G12" s="9">
        <f t="shared" si="0"/>
        <v>0.14103797275050003</v>
      </c>
      <c r="H12" s="10">
        <f t="shared" si="0"/>
        <v>0.12363980424112135</v>
      </c>
    </row>
    <row r="13" spans="2:12" ht="21" x14ac:dyDescent="0.35">
      <c r="F13" s="41" t="s">
        <v>8</v>
      </c>
      <c r="G13" s="41"/>
      <c r="H13" s="41"/>
    </row>
    <row r="14" spans="2:12" x14ac:dyDescent="0.25">
      <c r="B14" s="3" t="str">
        <f>B2</f>
        <v>Group : 57  - Technology  ::  Companies : 477</v>
      </c>
    </row>
    <row r="15" spans="2:12" x14ac:dyDescent="0.25">
      <c r="C15" s="2">
        <f t="shared" ref="C15:G16" si="1">C3</f>
        <v>2022</v>
      </c>
      <c r="D15" s="2">
        <f t="shared" si="1"/>
        <v>2021</v>
      </c>
      <c r="E15" s="2">
        <f t="shared" si="1"/>
        <v>2020</v>
      </c>
      <c r="F15" s="2">
        <f t="shared" si="1"/>
        <v>2019</v>
      </c>
      <c r="G15" s="2">
        <f t="shared" si="1"/>
        <v>2018</v>
      </c>
    </row>
    <row r="16" spans="2:12" x14ac:dyDescent="0.25">
      <c r="C16" s="2" t="str">
        <f t="shared" si="1"/>
        <v>TTM</v>
      </c>
      <c r="D16" s="2" t="str">
        <f t="shared" si="1"/>
        <v>Y1</v>
      </c>
      <c r="E16" s="2" t="str">
        <f t="shared" si="1"/>
        <v>Y2</v>
      </c>
      <c r="F16" s="2" t="str">
        <f t="shared" si="1"/>
        <v>Y3</v>
      </c>
      <c r="G16" s="2" t="str">
        <f t="shared" si="1"/>
        <v>Y4</v>
      </c>
    </row>
    <row r="17" spans="2:7" x14ac:dyDescent="0.25">
      <c r="B17" t="str">
        <f>B6</f>
        <v>Avg Shares (M)</v>
      </c>
      <c r="C17" s="4">
        <f>(C6-D6)/ABS(D6)</f>
        <v>-1.8211129609461713E-3</v>
      </c>
      <c r="D17" s="4">
        <f t="shared" ref="D17:G17" si="2">(D6-E6)/ABS(E6)</f>
        <v>-3.3401351312063567E-3</v>
      </c>
      <c r="E17" s="4">
        <f t="shared" si="2"/>
        <v>-3.3272319636543667E-3</v>
      </c>
      <c r="F17" s="4">
        <f t="shared" si="2"/>
        <v>-4.5357622779595382E-2</v>
      </c>
      <c r="G17" s="4">
        <f t="shared" si="2"/>
        <v>-7.3749777148741869E-2</v>
      </c>
    </row>
    <row r="18" spans="2:7" x14ac:dyDescent="0.25">
      <c r="B18" t="str">
        <f t="shared" ref="B18:B21" si="3">B8</f>
        <v>Sales ($M)</v>
      </c>
      <c r="C18" s="4">
        <f t="shared" ref="C18:G21" si="4">(C8-D8)/ABS(D8)</f>
        <v>4.4021987982784706E-2</v>
      </c>
      <c r="D18" s="4">
        <f t="shared" si="4"/>
        <v>0.17165632701392897</v>
      </c>
      <c r="E18" s="4">
        <f t="shared" si="4"/>
        <v>9.8463017631407593E-2</v>
      </c>
      <c r="F18" s="4">
        <f t="shared" si="4"/>
        <v>5.8289011169286226E-2</v>
      </c>
      <c r="G18" s="4">
        <f t="shared" si="4"/>
        <v>9.194856429719106E-2</v>
      </c>
    </row>
    <row r="19" spans="2:7" x14ac:dyDescent="0.25">
      <c r="B19" t="str">
        <f t="shared" si="3"/>
        <v>Net Income ($M)</v>
      </c>
      <c r="C19" s="4">
        <f t="shared" si="4"/>
        <v>-0.1492971943336272</v>
      </c>
      <c r="D19" s="4">
        <f t="shared" si="4"/>
        <v>0.43748731460530571</v>
      </c>
      <c r="E19" s="4">
        <f t="shared" si="4"/>
        <v>0.14958510993160931</v>
      </c>
      <c r="F19" s="4">
        <f t="shared" si="4"/>
        <v>3.3781803887935911E-2</v>
      </c>
      <c r="G19" s="4">
        <f t="shared" si="4"/>
        <v>0.24560381506228512</v>
      </c>
    </row>
    <row r="20" spans="2:7" x14ac:dyDescent="0.25">
      <c r="B20" s="5" t="str">
        <f t="shared" si="3"/>
        <v>Sales Per Share</v>
      </c>
      <c r="C20" s="11">
        <f t="shared" si="4"/>
        <v>6.3767716244060899E-2</v>
      </c>
      <c r="D20" s="11">
        <f t="shared" si="4"/>
        <v>0.17311840758727304</v>
      </c>
      <c r="E20" s="11">
        <f t="shared" si="4"/>
        <v>9.749926339319806E-2</v>
      </c>
      <c r="F20" s="11">
        <f t="shared" si="4"/>
        <v>2.2037150890071279E-2</v>
      </c>
      <c r="G20" s="12">
        <f t="shared" si="4"/>
        <v>6.8286111298523897E-2</v>
      </c>
    </row>
    <row r="21" spans="2:7" x14ac:dyDescent="0.25">
      <c r="B21" s="8" t="str">
        <f t="shared" si="3"/>
        <v>Net Income Per Share</v>
      </c>
      <c r="C21" s="14">
        <f t="shared" si="4"/>
        <v>-0.13320764945693336</v>
      </c>
      <c r="D21" s="14">
        <f t="shared" si="4"/>
        <v>0.43928088886172922</v>
      </c>
      <c r="E21" s="14">
        <f t="shared" si="4"/>
        <v>0.14857657413977729</v>
      </c>
      <c r="F21" s="14">
        <f t="shared" si="4"/>
        <v>-1.6305169883975392E-3</v>
      </c>
      <c r="G21" s="15">
        <f t="shared" si="4"/>
        <v>0.2186116744727325</v>
      </c>
    </row>
    <row r="23" spans="2:7" ht="45" x14ac:dyDescent="0.25">
      <c r="B23" s="26" t="s">
        <v>32</v>
      </c>
      <c r="C23" s="25">
        <f>L11</f>
        <v>0.71856856167711991</v>
      </c>
    </row>
  </sheetData>
  <mergeCells count="1">
    <mergeCell ref="F13:H13"/>
  </mergeCells>
  <pageMargins left="0.7" right="0.7" top="0.75" bottom="0.75" header="0.3" footer="0.3"/>
  <pageSetup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27C09-37DB-4581-9DDB-D130F88E795D}">
  <dimension ref="B2:L23"/>
  <sheetViews>
    <sheetView workbookViewId="0">
      <selection activeCell="J24" sqref="J24"/>
    </sheetView>
  </sheetViews>
  <sheetFormatPr defaultRowHeight="15" x14ac:dyDescent="0.25"/>
  <cols>
    <col min="2" max="2" width="22.140625" customWidth="1"/>
    <col min="3" max="8" width="10.7109375" customWidth="1"/>
    <col min="10" max="10" width="15.7109375" bestFit="1" customWidth="1"/>
  </cols>
  <sheetData>
    <row r="2" spans="2:12" x14ac:dyDescent="0.25">
      <c r="B2" s="3" t="s">
        <v>45</v>
      </c>
      <c r="J2" s="22">
        <v>44889.503472222219</v>
      </c>
    </row>
    <row r="3" spans="2:12" x14ac:dyDescent="0.25">
      <c r="C3" s="2">
        <v>2022</v>
      </c>
      <c r="D3" s="2">
        <v>2021</v>
      </c>
      <c r="E3" s="2">
        <v>2020</v>
      </c>
      <c r="F3" s="2">
        <v>2019</v>
      </c>
      <c r="G3" s="2">
        <v>2018</v>
      </c>
      <c r="H3" s="2">
        <v>2017</v>
      </c>
    </row>
    <row r="4" spans="2:12" x14ac:dyDescent="0.25"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</row>
    <row r="5" spans="2:12" x14ac:dyDescent="0.25">
      <c r="B5" t="s">
        <v>13</v>
      </c>
      <c r="C5" s="1">
        <v>71</v>
      </c>
      <c r="D5" s="1">
        <v>72</v>
      </c>
      <c r="E5" s="1">
        <v>72</v>
      </c>
      <c r="F5" s="1">
        <v>72</v>
      </c>
      <c r="G5" s="1">
        <v>70</v>
      </c>
      <c r="H5" s="1">
        <v>68</v>
      </c>
    </row>
    <row r="6" spans="2:12" x14ac:dyDescent="0.25">
      <c r="B6" t="s">
        <v>14</v>
      </c>
      <c r="C6" s="1">
        <v>368.44197200000002</v>
      </c>
      <c r="D6" s="1">
        <v>358.65098599999999</v>
      </c>
      <c r="E6" s="1">
        <v>351.52709700000003</v>
      </c>
      <c r="F6" s="1">
        <v>355.31062500000002</v>
      </c>
      <c r="G6" s="1">
        <v>366.93627099999998</v>
      </c>
      <c r="H6" s="1">
        <v>371.261368</v>
      </c>
    </row>
    <row r="7" spans="2:12" x14ac:dyDescent="0.25">
      <c r="B7" t="s">
        <v>10</v>
      </c>
      <c r="C7" s="1">
        <v>26159.38</v>
      </c>
      <c r="D7" s="1">
        <v>25822.870999999999</v>
      </c>
      <c r="E7" s="1">
        <v>25309.951000000001</v>
      </c>
      <c r="F7" s="1">
        <v>25582.365000000002</v>
      </c>
      <c r="G7" s="1">
        <v>25685.539000000001</v>
      </c>
      <c r="H7" s="1">
        <v>25245.773000000001</v>
      </c>
    </row>
    <row r="8" spans="2:12" x14ac:dyDescent="0.25">
      <c r="B8" t="s">
        <v>11</v>
      </c>
      <c r="C8" s="1">
        <v>569521.5</v>
      </c>
      <c r="D8" s="1">
        <v>527834.19999999995</v>
      </c>
      <c r="E8" s="1">
        <v>429466.8</v>
      </c>
      <c r="F8" s="1">
        <v>369081.7</v>
      </c>
      <c r="G8" s="1">
        <v>372144.4</v>
      </c>
      <c r="H8" s="1">
        <v>347474.3</v>
      </c>
    </row>
    <row r="9" spans="2:12" x14ac:dyDescent="0.25">
      <c r="B9" t="s">
        <v>12</v>
      </c>
      <c r="C9" s="1">
        <v>135279</v>
      </c>
      <c r="D9" s="1">
        <v>128687.9</v>
      </c>
      <c r="E9" s="1">
        <v>87890.3</v>
      </c>
      <c r="F9" s="1">
        <v>66192.399999999994</v>
      </c>
      <c r="G9" s="1">
        <v>80299.3</v>
      </c>
      <c r="H9" s="1">
        <v>56013.2</v>
      </c>
    </row>
    <row r="10" spans="2:12" x14ac:dyDescent="0.25">
      <c r="B10" s="5" t="s">
        <v>6</v>
      </c>
      <c r="C10" s="6">
        <v>21.771215999999999</v>
      </c>
      <c r="D10" s="6">
        <v>20.440570000000001</v>
      </c>
      <c r="E10" s="6">
        <v>16.968298000000001</v>
      </c>
      <c r="F10" s="6">
        <v>14.427192</v>
      </c>
      <c r="G10" s="6">
        <v>14.488479</v>
      </c>
      <c r="H10" s="7">
        <v>13.763662999999999</v>
      </c>
    </row>
    <row r="11" spans="2:12" x14ac:dyDescent="0.25">
      <c r="B11" s="13" t="s">
        <v>7</v>
      </c>
      <c r="C11" s="17">
        <v>5.1713380000000004</v>
      </c>
      <c r="D11" s="17">
        <v>4.9834849999999999</v>
      </c>
      <c r="E11" s="17">
        <v>3.472559</v>
      </c>
      <c r="F11" s="17">
        <v>2.5874229999999998</v>
      </c>
      <c r="G11" s="17">
        <v>3.1262449999999999</v>
      </c>
      <c r="H11" s="16">
        <v>2.2187160000000001</v>
      </c>
      <c r="J11" s="1">
        <v>150392.268809</v>
      </c>
      <c r="K11" s="17">
        <v>5.7599489999999998</v>
      </c>
      <c r="L11" s="4">
        <f>(K11-C11)/ABS(C11)</f>
        <v>0.11382180008345989</v>
      </c>
    </row>
    <row r="12" spans="2:12" x14ac:dyDescent="0.25">
      <c r="B12" s="8" t="s">
        <v>9</v>
      </c>
      <c r="C12" s="9">
        <f>C9/C8</f>
        <v>0.23753097995422473</v>
      </c>
      <c r="D12" s="9">
        <f t="shared" ref="D12:H12" si="0">D9/D8</f>
        <v>0.2438036413707183</v>
      </c>
      <c r="E12" s="9">
        <f t="shared" si="0"/>
        <v>0.2046498122788537</v>
      </c>
      <c r="F12" s="9">
        <f t="shared" si="0"/>
        <v>0.17934348953090873</v>
      </c>
      <c r="G12" s="9">
        <f t="shared" si="0"/>
        <v>0.2157745756754636</v>
      </c>
      <c r="H12" s="10">
        <f t="shared" si="0"/>
        <v>0.16120098666289853</v>
      </c>
    </row>
    <row r="13" spans="2:12" ht="21" x14ac:dyDescent="0.35">
      <c r="F13" s="41" t="s">
        <v>8</v>
      </c>
      <c r="G13" s="41"/>
      <c r="H13" s="41"/>
    </row>
    <row r="14" spans="2:12" x14ac:dyDescent="0.25">
      <c r="B14" s="3" t="str">
        <f>B2</f>
        <v>Group : Semiconductors  ::  Companies : 72</v>
      </c>
    </row>
    <row r="15" spans="2:12" x14ac:dyDescent="0.25">
      <c r="C15" s="2">
        <f t="shared" ref="C15:G16" si="1">C3</f>
        <v>2022</v>
      </c>
      <c r="D15" s="2">
        <f t="shared" si="1"/>
        <v>2021</v>
      </c>
      <c r="E15" s="2">
        <f t="shared" si="1"/>
        <v>2020</v>
      </c>
      <c r="F15" s="2">
        <f t="shared" si="1"/>
        <v>2019</v>
      </c>
      <c r="G15" s="2">
        <f t="shared" si="1"/>
        <v>2018</v>
      </c>
    </row>
    <row r="16" spans="2:12" x14ac:dyDescent="0.25">
      <c r="C16" s="2" t="str">
        <f t="shared" si="1"/>
        <v>TTM</v>
      </c>
      <c r="D16" s="2" t="str">
        <f t="shared" si="1"/>
        <v>Y1</v>
      </c>
      <c r="E16" s="2" t="str">
        <f t="shared" si="1"/>
        <v>Y2</v>
      </c>
      <c r="F16" s="2" t="str">
        <f t="shared" si="1"/>
        <v>Y3</v>
      </c>
      <c r="G16" s="2" t="str">
        <f t="shared" si="1"/>
        <v>Y4</v>
      </c>
    </row>
    <row r="17" spans="2:7" x14ac:dyDescent="0.25">
      <c r="B17" t="str">
        <f>B6</f>
        <v>Avg Shares (M)</v>
      </c>
      <c r="C17" s="4">
        <f>(C6-D6)/ABS(D6)</f>
        <v>2.7299481619158388E-2</v>
      </c>
      <c r="D17" s="4">
        <f t="shared" ref="D17:G17" si="2">(D6-E6)/ABS(E6)</f>
        <v>2.0265547267327624E-2</v>
      </c>
      <c r="E17" s="4">
        <f t="shared" si="2"/>
        <v>-1.0648507907693415E-2</v>
      </c>
      <c r="F17" s="4">
        <f t="shared" si="2"/>
        <v>-3.168301124420584E-2</v>
      </c>
      <c r="G17" s="4">
        <f t="shared" si="2"/>
        <v>-1.164973620417201E-2</v>
      </c>
    </row>
    <row r="18" spans="2:7" x14ac:dyDescent="0.25">
      <c r="B18" t="str">
        <f t="shared" ref="B18:B21" si="3">B8</f>
        <v>Sales ($M)</v>
      </c>
      <c r="C18" s="4">
        <f t="shared" ref="C18:G21" si="4">(C8-D8)/ABS(D8)</f>
        <v>7.8978019991883905E-2</v>
      </c>
      <c r="D18" s="4">
        <f t="shared" si="4"/>
        <v>0.22904541165929465</v>
      </c>
      <c r="E18" s="4">
        <f t="shared" si="4"/>
        <v>0.16360903290518056</v>
      </c>
      <c r="F18" s="4">
        <f t="shared" si="4"/>
        <v>-8.2298699107121089E-3</v>
      </c>
      <c r="G18" s="4">
        <f t="shared" si="4"/>
        <v>7.0998344337984243E-2</v>
      </c>
    </row>
    <row r="19" spans="2:7" x14ac:dyDescent="0.25">
      <c r="B19" t="str">
        <f t="shared" si="3"/>
        <v>Net Income ($M)</v>
      </c>
      <c r="C19" s="4">
        <f t="shared" si="4"/>
        <v>5.121771355348876E-2</v>
      </c>
      <c r="D19" s="4">
        <f t="shared" si="4"/>
        <v>0.46418774312978783</v>
      </c>
      <c r="E19" s="4">
        <f t="shared" si="4"/>
        <v>0.32780047256180483</v>
      </c>
      <c r="F19" s="4">
        <f t="shared" si="4"/>
        <v>-0.17567899097501483</v>
      </c>
      <c r="G19" s="4">
        <f t="shared" si="4"/>
        <v>0.4335781565773783</v>
      </c>
    </row>
    <row r="20" spans="2:7" x14ac:dyDescent="0.25">
      <c r="B20" s="5" t="str">
        <f t="shared" si="3"/>
        <v>Sales Per Share</v>
      </c>
      <c r="C20" s="11">
        <f t="shared" si="4"/>
        <v>6.5098282484294612E-2</v>
      </c>
      <c r="D20" s="11">
        <f t="shared" si="4"/>
        <v>0.20463289836140314</v>
      </c>
      <c r="E20" s="11">
        <f t="shared" si="4"/>
        <v>0.17613309644731984</v>
      </c>
      <c r="F20" s="11">
        <f t="shared" si="4"/>
        <v>-4.23005064920894E-3</v>
      </c>
      <c r="G20" s="12">
        <f t="shared" si="4"/>
        <v>5.2661562550608845E-2</v>
      </c>
    </row>
    <row r="21" spans="2:7" x14ac:dyDescent="0.25">
      <c r="B21" s="8" t="str">
        <f t="shared" si="3"/>
        <v>Net Income Per Share</v>
      </c>
      <c r="C21" s="14">
        <f t="shared" si="4"/>
        <v>3.7695106938217031E-2</v>
      </c>
      <c r="D21" s="14">
        <f t="shared" si="4"/>
        <v>0.43510448634566035</v>
      </c>
      <c r="E21" s="14">
        <f t="shared" si="4"/>
        <v>0.34209172601464866</v>
      </c>
      <c r="F21" s="14">
        <f t="shared" si="4"/>
        <v>-0.17235437401739151</v>
      </c>
      <c r="G21" s="15">
        <f t="shared" si="4"/>
        <v>0.40903342293470629</v>
      </c>
    </row>
    <row r="23" spans="2:7" ht="45" x14ac:dyDescent="0.25">
      <c r="B23" s="26" t="s">
        <v>32</v>
      </c>
      <c r="C23" s="25">
        <f>L11</f>
        <v>0.11382180008345989</v>
      </c>
    </row>
  </sheetData>
  <mergeCells count="1">
    <mergeCell ref="F13:H13"/>
  </mergeCells>
  <pageMargins left="0.7" right="0.7" top="0.75" bottom="0.75" header="0.3" footer="0.3"/>
  <pageSetup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C6C46-037B-42BA-A011-5782B4631407}">
  <dimension ref="B2:L23"/>
  <sheetViews>
    <sheetView workbookViewId="0">
      <selection activeCell="J24" sqref="J24"/>
    </sheetView>
  </sheetViews>
  <sheetFormatPr defaultRowHeight="15" x14ac:dyDescent="0.25"/>
  <cols>
    <col min="2" max="2" width="22.140625" customWidth="1"/>
    <col min="3" max="8" width="10.7109375" customWidth="1"/>
    <col min="10" max="10" width="15.7109375" bestFit="1" customWidth="1"/>
    <col min="12" max="12" width="10.7109375" customWidth="1"/>
  </cols>
  <sheetData>
    <row r="2" spans="2:12" x14ac:dyDescent="0.25">
      <c r="B2" s="3" t="s">
        <v>55</v>
      </c>
      <c r="J2" s="22">
        <v>44889.503472222219</v>
      </c>
    </row>
    <row r="3" spans="2:12" x14ac:dyDescent="0.25">
      <c r="C3" s="2">
        <v>2022</v>
      </c>
      <c r="D3" s="2">
        <v>2021</v>
      </c>
      <c r="E3" s="2">
        <v>2020</v>
      </c>
      <c r="F3" s="2">
        <v>2019</v>
      </c>
      <c r="G3" s="2">
        <v>2018</v>
      </c>
      <c r="H3" s="2">
        <v>2017</v>
      </c>
    </row>
    <row r="4" spans="2:12" x14ac:dyDescent="0.25"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</row>
    <row r="5" spans="2:12" x14ac:dyDescent="0.25">
      <c r="B5" t="s">
        <v>13</v>
      </c>
      <c r="C5" s="1">
        <v>358</v>
      </c>
      <c r="D5" s="1">
        <v>362</v>
      </c>
      <c r="E5" s="1">
        <v>362</v>
      </c>
      <c r="F5" s="1">
        <v>361</v>
      </c>
      <c r="G5" s="1">
        <v>354</v>
      </c>
      <c r="H5" s="1">
        <v>341</v>
      </c>
    </row>
    <row r="6" spans="2:12" x14ac:dyDescent="0.25">
      <c r="B6" t="s">
        <v>14</v>
      </c>
      <c r="C6" s="1">
        <v>229.34726800000001</v>
      </c>
      <c r="D6" s="1">
        <v>221.54972900000001</v>
      </c>
      <c r="E6" s="1">
        <v>219.904809</v>
      </c>
      <c r="F6" s="1">
        <v>218.48527999999999</v>
      </c>
      <c r="G6" s="1">
        <v>214.98598000000001</v>
      </c>
      <c r="H6" s="1">
        <v>215.169601</v>
      </c>
    </row>
    <row r="7" spans="2:12" x14ac:dyDescent="0.25">
      <c r="B7" t="s">
        <v>10</v>
      </c>
      <c r="C7" s="1">
        <v>82106.322</v>
      </c>
      <c r="D7" s="1">
        <v>80201.001999999993</v>
      </c>
      <c r="E7" s="1">
        <v>79605.540999999997</v>
      </c>
      <c r="F7" s="1">
        <v>78873.186000000002</v>
      </c>
      <c r="G7" s="1">
        <v>76105.036999999997</v>
      </c>
      <c r="H7" s="1">
        <v>73372.834000000003</v>
      </c>
    </row>
    <row r="8" spans="2:12" x14ac:dyDescent="0.25">
      <c r="B8" t="s">
        <v>11</v>
      </c>
      <c r="C8" s="1">
        <v>4245968.4000000004</v>
      </c>
      <c r="D8" s="1">
        <v>3926092.8</v>
      </c>
      <c r="E8" s="1">
        <v>3277108.1</v>
      </c>
      <c r="F8" s="1">
        <v>3265029.1</v>
      </c>
      <c r="G8" s="1">
        <v>3156921.4</v>
      </c>
      <c r="H8" s="1">
        <v>2901446</v>
      </c>
    </row>
    <row r="9" spans="2:12" x14ac:dyDescent="0.25">
      <c r="B9" t="s">
        <v>12</v>
      </c>
      <c r="C9" s="1">
        <v>222098.1</v>
      </c>
      <c r="D9" s="1">
        <v>243072.3</v>
      </c>
      <c r="E9" s="1">
        <v>98687.7</v>
      </c>
      <c r="F9" s="1">
        <v>161756.1</v>
      </c>
      <c r="G9" s="1">
        <v>169187.7</v>
      </c>
      <c r="H9" s="1">
        <v>158315.6</v>
      </c>
    </row>
    <row r="10" spans="2:12" x14ac:dyDescent="0.25">
      <c r="B10" s="5" t="s">
        <v>6</v>
      </c>
      <c r="C10" s="6">
        <v>51.713051</v>
      </c>
      <c r="D10" s="6">
        <v>48.953164000000001</v>
      </c>
      <c r="E10" s="6">
        <v>41.166834000000001</v>
      </c>
      <c r="F10" s="6">
        <v>41.395932999999999</v>
      </c>
      <c r="G10" s="6">
        <v>41.481110000000001</v>
      </c>
      <c r="H10" s="7">
        <v>39.543872999999998</v>
      </c>
    </row>
    <row r="11" spans="2:12" x14ac:dyDescent="0.25">
      <c r="B11" s="13" t="s">
        <v>7</v>
      </c>
      <c r="C11" s="17">
        <v>2.705006</v>
      </c>
      <c r="D11" s="17">
        <v>3.030789</v>
      </c>
      <c r="E11" s="17">
        <v>1.2397089999999999</v>
      </c>
      <c r="F11" s="17">
        <v>2.0508380000000002</v>
      </c>
      <c r="G11" s="17">
        <v>2.2230819999999998</v>
      </c>
      <c r="H11" s="16">
        <v>2.1576870000000001</v>
      </c>
      <c r="J11" s="1">
        <v>277733.09828999999</v>
      </c>
      <c r="K11" s="17">
        <v>3.57945</v>
      </c>
      <c r="L11" s="4">
        <f>(K11-C11)/ABS(C11)</f>
        <v>0.32326878387700436</v>
      </c>
    </row>
    <row r="12" spans="2:12" x14ac:dyDescent="0.25">
      <c r="B12" s="8" t="s">
        <v>9</v>
      </c>
      <c r="C12" s="9">
        <f>C9/C8</f>
        <v>5.2307996451410231E-2</v>
      </c>
      <c r="D12" s="9">
        <f t="shared" ref="D12:H12" si="0">D9/D8</f>
        <v>6.1912010841924062E-2</v>
      </c>
      <c r="E12" s="9">
        <f t="shared" si="0"/>
        <v>3.0114264463842372E-2</v>
      </c>
      <c r="F12" s="9">
        <f t="shared" si="0"/>
        <v>4.9542008676124814E-2</v>
      </c>
      <c r="G12" s="9">
        <f t="shared" si="0"/>
        <v>5.3592623497056346E-2</v>
      </c>
      <c r="H12" s="10">
        <f t="shared" si="0"/>
        <v>5.4564379278470118E-2</v>
      </c>
    </row>
    <row r="13" spans="2:12" ht="21" x14ac:dyDescent="0.35">
      <c r="F13" s="41" t="s">
        <v>8</v>
      </c>
      <c r="G13" s="41"/>
      <c r="H13" s="41"/>
    </row>
    <row r="14" spans="2:12" x14ac:dyDescent="0.25">
      <c r="B14" s="3" t="str">
        <f>B2</f>
        <v>Group : 53  - Consumer Cyclicals  ::  Companies : 362</v>
      </c>
    </row>
    <row r="15" spans="2:12" x14ac:dyDescent="0.25">
      <c r="C15" s="2">
        <f t="shared" ref="C15:G16" si="1">C3</f>
        <v>2022</v>
      </c>
      <c r="D15" s="2">
        <f t="shared" si="1"/>
        <v>2021</v>
      </c>
      <c r="E15" s="2">
        <f t="shared" si="1"/>
        <v>2020</v>
      </c>
      <c r="F15" s="2">
        <f t="shared" si="1"/>
        <v>2019</v>
      </c>
      <c r="G15" s="2">
        <f t="shared" si="1"/>
        <v>2018</v>
      </c>
    </row>
    <row r="16" spans="2:12" x14ac:dyDescent="0.25">
      <c r="C16" s="2" t="str">
        <f t="shared" si="1"/>
        <v>TTM</v>
      </c>
      <c r="D16" s="2" t="str">
        <f t="shared" si="1"/>
        <v>Y1</v>
      </c>
      <c r="E16" s="2" t="str">
        <f t="shared" si="1"/>
        <v>Y2</v>
      </c>
      <c r="F16" s="2" t="str">
        <f t="shared" si="1"/>
        <v>Y3</v>
      </c>
      <c r="G16" s="2" t="str">
        <f t="shared" si="1"/>
        <v>Y4</v>
      </c>
    </row>
    <row r="17" spans="2:7" x14ac:dyDescent="0.25">
      <c r="B17" t="str">
        <f>B6</f>
        <v>Avg Shares (M)</v>
      </c>
      <c r="C17" s="4">
        <f>(C6-D6)/ABS(D6)</f>
        <v>3.5195434610529361E-2</v>
      </c>
      <c r="D17" s="4">
        <f t="shared" ref="D17:G17" si="2">(D6-E6)/ABS(E6)</f>
        <v>7.4801456479290243E-3</v>
      </c>
      <c r="E17" s="4">
        <f t="shared" si="2"/>
        <v>6.4971379307567608E-3</v>
      </c>
      <c r="F17" s="4">
        <f t="shared" si="2"/>
        <v>1.6276875357174345E-2</v>
      </c>
      <c r="G17" s="4">
        <f t="shared" si="2"/>
        <v>-8.5337798251523475E-4</v>
      </c>
    </row>
    <row r="18" spans="2:7" x14ac:dyDescent="0.25">
      <c r="B18" t="str">
        <f t="shared" ref="B18:B21" si="3">B8</f>
        <v>Sales ($M)</v>
      </c>
      <c r="C18" s="4">
        <f t="shared" ref="C18:G21" si="4">(C8-D8)/ABS(D8)</f>
        <v>8.147428405156408E-2</v>
      </c>
      <c r="D18" s="4">
        <f t="shared" si="4"/>
        <v>0.19803579259408613</v>
      </c>
      <c r="E18" s="4">
        <f t="shared" si="4"/>
        <v>3.699507609288995E-3</v>
      </c>
      <c r="F18" s="4">
        <f t="shared" si="4"/>
        <v>3.4244660003255128E-2</v>
      </c>
      <c r="G18" s="4">
        <f t="shared" si="4"/>
        <v>8.8051061436263123E-2</v>
      </c>
    </row>
    <row r="19" spans="2:7" x14ac:dyDescent="0.25">
      <c r="B19" t="str">
        <f t="shared" si="3"/>
        <v>Net Income ($M)</v>
      </c>
      <c r="C19" s="4">
        <f t="shared" si="4"/>
        <v>-8.6287906931394417E-2</v>
      </c>
      <c r="D19" s="4">
        <f t="shared" si="4"/>
        <v>1.4630455467094681</v>
      </c>
      <c r="E19" s="4">
        <f t="shared" si="4"/>
        <v>-0.38989812439839983</v>
      </c>
      <c r="F19" s="4">
        <f t="shared" si="4"/>
        <v>-4.3925178958044854E-2</v>
      </c>
      <c r="G19" s="4">
        <f t="shared" si="4"/>
        <v>6.8673586178494131E-2</v>
      </c>
    </row>
    <row r="20" spans="2:7" x14ac:dyDescent="0.25">
      <c r="B20" s="5" t="str">
        <f t="shared" si="3"/>
        <v>Sales Per Share</v>
      </c>
      <c r="C20" s="11">
        <f t="shared" si="4"/>
        <v>5.6378112761005579E-2</v>
      </c>
      <c r="D20" s="11">
        <f t="shared" si="4"/>
        <v>0.18914085061775698</v>
      </c>
      <c r="E20" s="11">
        <f t="shared" si="4"/>
        <v>-5.5343359455142117E-3</v>
      </c>
      <c r="F20" s="11">
        <f t="shared" si="4"/>
        <v>-2.053392496006052E-3</v>
      </c>
      <c r="G20" s="12">
        <f t="shared" si="4"/>
        <v>4.8989561543453353E-2</v>
      </c>
    </row>
    <row r="21" spans="2:7" x14ac:dyDescent="0.25">
      <c r="B21" s="8" t="str">
        <f t="shared" si="3"/>
        <v>Net Income Per Share</v>
      </c>
      <c r="C21" s="14">
        <f t="shared" si="4"/>
        <v>-0.10749115164401082</v>
      </c>
      <c r="D21" s="14">
        <f t="shared" si="4"/>
        <v>1.4447584070132589</v>
      </c>
      <c r="E21" s="14">
        <f t="shared" si="4"/>
        <v>-0.39551100574496872</v>
      </c>
      <c r="F21" s="14">
        <f t="shared" si="4"/>
        <v>-7.7479823056459299E-2</v>
      </c>
      <c r="G21" s="15">
        <f t="shared" si="4"/>
        <v>3.0307917691490771E-2</v>
      </c>
    </row>
    <row r="23" spans="2:7" ht="45" x14ac:dyDescent="0.25">
      <c r="B23" s="26" t="s">
        <v>32</v>
      </c>
      <c r="C23" s="25">
        <f>L11</f>
        <v>0.32326878387700436</v>
      </c>
    </row>
  </sheetData>
  <mergeCells count="1">
    <mergeCell ref="F13:H13"/>
  </mergeCells>
  <pageMargins left="0.7" right="0.7" top="0.75" bottom="0.75" header="0.3" footer="0.3"/>
  <pageSetup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BA7D3-9F82-45B8-923E-BD189990E050}">
  <dimension ref="B2:L23"/>
  <sheetViews>
    <sheetView workbookViewId="0">
      <selection activeCell="K22" sqref="K22"/>
    </sheetView>
  </sheetViews>
  <sheetFormatPr defaultRowHeight="15" x14ac:dyDescent="0.25"/>
  <cols>
    <col min="2" max="2" width="22.140625" customWidth="1"/>
    <col min="3" max="8" width="10.7109375" customWidth="1"/>
    <col min="10" max="10" width="16.42578125" customWidth="1"/>
    <col min="12" max="12" width="9.42578125" customWidth="1"/>
  </cols>
  <sheetData>
    <row r="2" spans="2:12" x14ac:dyDescent="0.25">
      <c r="B2" s="3" t="s">
        <v>46</v>
      </c>
      <c r="J2" s="22">
        <v>44889.503472222219</v>
      </c>
    </row>
    <row r="3" spans="2:12" x14ac:dyDescent="0.25">
      <c r="C3" s="2">
        <v>2022</v>
      </c>
      <c r="D3" s="2">
        <v>2021</v>
      </c>
      <c r="E3" s="2">
        <v>2020</v>
      </c>
      <c r="F3" s="2">
        <v>2019</v>
      </c>
      <c r="G3" s="2">
        <v>2018</v>
      </c>
      <c r="H3" s="2">
        <v>2017</v>
      </c>
    </row>
    <row r="4" spans="2:12" x14ac:dyDescent="0.25"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</row>
    <row r="5" spans="2:12" x14ac:dyDescent="0.25">
      <c r="B5" t="s">
        <v>13</v>
      </c>
      <c r="C5" s="1">
        <v>53</v>
      </c>
      <c r="D5" s="1">
        <v>55</v>
      </c>
      <c r="E5" s="1">
        <v>55</v>
      </c>
      <c r="F5" s="1">
        <v>55</v>
      </c>
      <c r="G5" s="1">
        <v>53</v>
      </c>
      <c r="H5" s="1">
        <v>50</v>
      </c>
    </row>
    <row r="6" spans="2:12" x14ac:dyDescent="0.25">
      <c r="B6" t="s">
        <v>14</v>
      </c>
      <c r="C6" s="1">
        <v>411.00424500000003</v>
      </c>
      <c r="D6" s="1">
        <v>391.77156400000001</v>
      </c>
      <c r="E6" s="1">
        <v>391.17134499999997</v>
      </c>
      <c r="F6" s="1">
        <v>384.78730899999999</v>
      </c>
      <c r="G6" s="1">
        <v>352.92479200000002</v>
      </c>
      <c r="H6" s="1">
        <v>343.76819999999998</v>
      </c>
    </row>
    <row r="7" spans="2:12" x14ac:dyDescent="0.25">
      <c r="B7" t="s">
        <v>10</v>
      </c>
      <c r="C7" s="1">
        <v>21783.224999999999</v>
      </c>
      <c r="D7" s="1">
        <v>21547.436000000002</v>
      </c>
      <c r="E7" s="1">
        <v>21514.423999999999</v>
      </c>
      <c r="F7" s="1">
        <v>21163.302</v>
      </c>
      <c r="G7" s="1">
        <v>18705.013999999999</v>
      </c>
      <c r="H7" s="1">
        <v>17188.41</v>
      </c>
    </row>
    <row r="8" spans="2:12" x14ac:dyDescent="0.25">
      <c r="B8" t="s">
        <v>11</v>
      </c>
      <c r="C8" s="1">
        <v>1222674.7</v>
      </c>
      <c r="D8" s="1">
        <v>1101547.5</v>
      </c>
      <c r="E8" s="1">
        <v>934042.7</v>
      </c>
      <c r="F8" s="1">
        <v>1025556.8</v>
      </c>
      <c r="G8" s="1">
        <v>1040554.8</v>
      </c>
      <c r="H8" s="1">
        <v>988539.8</v>
      </c>
    </row>
    <row r="9" spans="2:12" x14ac:dyDescent="0.25">
      <c r="B9" t="s">
        <v>12</v>
      </c>
      <c r="C9" s="1">
        <v>61697.9</v>
      </c>
      <c r="D9" s="1">
        <v>68071.600000000006</v>
      </c>
      <c r="E9" s="1">
        <v>37253.5</v>
      </c>
      <c r="F9" s="1">
        <v>34191.199999999997</v>
      </c>
      <c r="G9" s="1">
        <v>42910.400000000001</v>
      </c>
      <c r="H9" s="1">
        <v>41033.300000000003</v>
      </c>
    </row>
    <row r="10" spans="2:12" x14ac:dyDescent="0.25">
      <c r="B10" s="5" t="s">
        <v>6</v>
      </c>
      <c r="C10" s="6">
        <v>56.129187000000002</v>
      </c>
      <c r="D10" s="6">
        <v>51.121975999999997</v>
      </c>
      <c r="E10" s="6">
        <v>43.414720000000003</v>
      </c>
      <c r="F10" s="6">
        <v>48.459204999999997</v>
      </c>
      <c r="G10" s="6">
        <v>55.629725999999998</v>
      </c>
      <c r="H10" s="7">
        <v>57.511997999999998</v>
      </c>
    </row>
    <row r="11" spans="2:12" x14ac:dyDescent="0.25">
      <c r="B11" s="13" t="s">
        <v>7</v>
      </c>
      <c r="C11" s="17">
        <v>2.8323580000000002</v>
      </c>
      <c r="D11" s="17">
        <v>3.159151</v>
      </c>
      <c r="E11" s="17">
        <v>1.7315590000000001</v>
      </c>
      <c r="F11" s="17">
        <v>1.6155889999999999</v>
      </c>
      <c r="G11" s="17">
        <v>2.2940589999999998</v>
      </c>
      <c r="H11" s="16">
        <v>2.3872659999999999</v>
      </c>
      <c r="J11" s="1">
        <v>42021.446733999997</v>
      </c>
      <c r="K11" s="17">
        <v>2.248459</v>
      </c>
      <c r="L11" s="4">
        <f>(K11-C11)/ABS(C11)</f>
        <v>-0.20615296512658363</v>
      </c>
    </row>
    <row r="12" spans="2:12" x14ac:dyDescent="0.25">
      <c r="B12" s="8" t="s">
        <v>9</v>
      </c>
      <c r="C12" s="9">
        <f>C9/C8</f>
        <v>5.046141872404819E-2</v>
      </c>
      <c r="D12" s="9">
        <f>D9/D8</f>
        <v>6.1796336517490169E-2</v>
      </c>
      <c r="E12" s="9">
        <f t="shared" ref="E12:H12" si="0">E9/E8</f>
        <v>3.9884150906591316E-2</v>
      </c>
      <c r="F12" s="9">
        <f t="shared" si="0"/>
        <v>3.3339157811639486E-2</v>
      </c>
      <c r="G12" s="9">
        <f t="shared" si="0"/>
        <v>4.1238001112483456E-2</v>
      </c>
      <c r="H12" s="10">
        <f t="shared" si="0"/>
        <v>4.1509001458514876E-2</v>
      </c>
    </row>
    <row r="13" spans="2:12" ht="21" x14ac:dyDescent="0.35">
      <c r="F13" s="41" t="s">
        <v>8</v>
      </c>
      <c r="G13" s="41"/>
      <c r="H13" s="41"/>
    </row>
    <row r="14" spans="2:12" x14ac:dyDescent="0.25">
      <c r="B14" s="3" t="str">
        <f>B2</f>
        <v>Group : Autos  ::  Companies : 55</v>
      </c>
    </row>
    <row r="15" spans="2:12" x14ac:dyDescent="0.25">
      <c r="C15" s="2">
        <f t="shared" ref="C15:G16" si="1">C3</f>
        <v>2022</v>
      </c>
      <c r="D15" s="2">
        <f t="shared" si="1"/>
        <v>2021</v>
      </c>
      <c r="E15" s="2">
        <f t="shared" si="1"/>
        <v>2020</v>
      </c>
      <c r="F15" s="2">
        <f t="shared" si="1"/>
        <v>2019</v>
      </c>
      <c r="G15" s="2">
        <f t="shared" si="1"/>
        <v>2018</v>
      </c>
    </row>
    <row r="16" spans="2:12" x14ac:dyDescent="0.25">
      <c r="C16" s="2" t="str">
        <f t="shared" si="1"/>
        <v>TTM</v>
      </c>
      <c r="D16" s="2" t="str">
        <f t="shared" si="1"/>
        <v>Y1</v>
      </c>
      <c r="E16" s="2" t="str">
        <f t="shared" si="1"/>
        <v>Y2</v>
      </c>
      <c r="F16" s="2" t="str">
        <f t="shared" si="1"/>
        <v>Y3</v>
      </c>
      <c r="G16" s="2" t="str">
        <f t="shared" si="1"/>
        <v>Y4</v>
      </c>
    </row>
    <row r="17" spans="2:7" x14ac:dyDescent="0.25">
      <c r="B17" t="str">
        <f>B6</f>
        <v>Avg Shares (M)</v>
      </c>
      <c r="C17" s="4">
        <f>(C6-D6)/ABS(D6)</f>
        <v>4.9091569596409028E-2</v>
      </c>
      <c r="D17" s="4">
        <f t="shared" ref="D17:G17" si="2">(D6-E6)/ABS(E6)</f>
        <v>1.5344145415355981E-3</v>
      </c>
      <c r="E17" s="4">
        <f t="shared" si="2"/>
        <v>1.6591077332022874E-2</v>
      </c>
      <c r="F17" s="4">
        <f t="shared" si="2"/>
        <v>9.0281322599745181E-2</v>
      </c>
      <c r="G17" s="4">
        <f t="shared" si="2"/>
        <v>2.6635948293065054E-2</v>
      </c>
    </row>
    <row r="18" spans="2:7" x14ac:dyDescent="0.25">
      <c r="B18" t="str">
        <f t="shared" ref="B18:B21" si="3">B8</f>
        <v>Sales ($M)</v>
      </c>
      <c r="C18" s="4">
        <f t="shared" ref="C18:G21" si="4">(C8-D8)/ABS(D8)</f>
        <v>0.10996094131210861</v>
      </c>
      <c r="D18" s="4">
        <f t="shared" si="4"/>
        <v>0.17933312898864265</v>
      </c>
      <c r="E18" s="4">
        <f t="shared" si="4"/>
        <v>-8.9233575361208753E-2</v>
      </c>
      <c r="F18" s="4">
        <f t="shared" si="4"/>
        <v>-1.4413464817037987E-2</v>
      </c>
      <c r="G18" s="4">
        <f t="shared" si="4"/>
        <v>5.2618012952032882E-2</v>
      </c>
    </row>
    <row r="19" spans="2:7" x14ac:dyDescent="0.25">
      <c r="B19" t="str">
        <f t="shared" si="3"/>
        <v>Net Income ($M)</v>
      </c>
      <c r="C19" s="4">
        <f t="shared" si="4"/>
        <v>-9.363229305613506E-2</v>
      </c>
      <c r="D19" s="4">
        <f t="shared" si="4"/>
        <v>0.82725381507777807</v>
      </c>
      <c r="E19" s="4">
        <f t="shared" si="4"/>
        <v>8.9563981375324744E-2</v>
      </c>
      <c r="F19" s="4">
        <f t="shared" si="4"/>
        <v>-0.20319549573063883</v>
      </c>
      <c r="G19" s="4">
        <f t="shared" si="4"/>
        <v>4.5745772336126964E-2</v>
      </c>
    </row>
    <row r="20" spans="2:7" x14ac:dyDescent="0.25">
      <c r="B20" s="5" t="str">
        <f t="shared" si="3"/>
        <v>Sales Per Share</v>
      </c>
      <c r="C20" s="11">
        <f t="shared" si="4"/>
        <v>9.7946350900051396E-2</v>
      </c>
      <c r="D20" s="11">
        <f t="shared" si="4"/>
        <v>0.17752633208275886</v>
      </c>
      <c r="E20" s="11">
        <f t="shared" si="4"/>
        <v>-0.10409755999917858</v>
      </c>
      <c r="F20" s="11">
        <f t="shared" si="4"/>
        <v>-0.12889729135103059</v>
      </c>
      <c r="G20" s="12">
        <f t="shared" si="4"/>
        <v>-3.2728336094322449E-2</v>
      </c>
    </row>
    <row r="21" spans="2:7" x14ac:dyDescent="0.25">
      <c r="B21" s="8" t="str">
        <f t="shared" si="3"/>
        <v>Net Income Per Share</v>
      </c>
      <c r="C21" s="14">
        <f t="shared" si="4"/>
        <v>-0.10344329853178905</v>
      </c>
      <c r="D21" s="14">
        <f t="shared" si="4"/>
        <v>0.82445472548148802</v>
      </c>
      <c r="E21" s="14">
        <f t="shared" si="4"/>
        <v>7.1781870265271761E-2</v>
      </c>
      <c r="F21" s="14">
        <f t="shared" si="4"/>
        <v>-0.29575089393951942</v>
      </c>
      <c r="G21" s="15">
        <f t="shared" si="4"/>
        <v>-3.904340781462981E-2</v>
      </c>
    </row>
    <row r="23" spans="2:7" ht="45" x14ac:dyDescent="0.25">
      <c r="B23" s="26" t="s">
        <v>32</v>
      </c>
      <c r="C23" s="25">
        <f>L11</f>
        <v>-0.20615296512658363</v>
      </c>
    </row>
  </sheetData>
  <mergeCells count="1">
    <mergeCell ref="F13:H13"/>
  </mergeCells>
  <pageMargins left="0.7" right="0.7" top="0.75" bottom="0.75" header="0.3" footer="0.3"/>
  <pageSetup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EE0DA-67F9-43D2-A777-08D58363C602}">
  <dimension ref="B2:L23"/>
  <sheetViews>
    <sheetView workbookViewId="0">
      <selection activeCell="J23" sqref="J23"/>
    </sheetView>
  </sheetViews>
  <sheetFormatPr defaultRowHeight="15" x14ac:dyDescent="0.25"/>
  <cols>
    <col min="2" max="2" width="22.140625" customWidth="1"/>
    <col min="3" max="8" width="10.7109375" customWidth="1"/>
    <col min="10" max="10" width="15.7109375" bestFit="1" customWidth="1"/>
    <col min="12" max="12" width="7.5703125" customWidth="1"/>
  </cols>
  <sheetData>
    <row r="2" spans="2:12" x14ac:dyDescent="0.25">
      <c r="B2" s="3" t="s">
        <v>40</v>
      </c>
      <c r="J2" s="22">
        <v>44889.503472222219</v>
      </c>
    </row>
    <row r="3" spans="2:12" x14ac:dyDescent="0.25">
      <c r="C3" s="2">
        <v>2022</v>
      </c>
      <c r="D3" s="2">
        <v>2021</v>
      </c>
      <c r="E3" s="2">
        <v>2020</v>
      </c>
      <c r="F3" s="2">
        <v>2019</v>
      </c>
      <c r="G3" s="2">
        <v>2018</v>
      </c>
      <c r="H3" s="2">
        <v>2017</v>
      </c>
    </row>
    <row r="4" spans="2:12" x14ac:dyDescent="0.25"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</row>
    <row r="5" spans="2:12" x14ac:dyDescent="0.25">
      <c r="B5" t="s">
        <v>13</v>
      </c>
      <c r="C5" s="1">
        <v>119</v>
      </c>
      <c r="D5" s="1">
        <v>121</v>
      </c>
      <c r="E5" s="1">
        <v>120</v>
      </c>
      <c r="F5" s="1">
        <v>119</v>
      </c>
      <c r="G5" s="1">
        <v>115</v>
      </c>
      <c r="H5" s="1">
        <v>109</v>
      </c>
    </row>
    <row r="6" spans="2:12" x14ac:dyDescent="0.25">
      <c r="B6" t="s">
        <v>14</v>
      </c>
      <c r="C6" s="1">
        <v>372.82545399999998</v>
      </c>
      <c r="D6" s="1">
        <v>383.976314</v>
      </c>
      <c r="E6" s="1">
        <v>386.30090000000001</v>
      </c>
      <c r="F6" s="1">
        <v>385.757361</v>
      </c>
      <c r="G6" s="1">
        <v>399.38044300000001</v>
      </c>
      <c r="H6" s="1">
        <v>408.12771600000002</v>
      </c>
    </row>
    <row r="7" spans="2:12" x14ac:dyDescent="0.25">
      <c r="B7" t="s">
        <v>10</v>
      </c>
      <c r="C7" s="1">
        <v>44366.228999999999</v>
      </c>
      <c r="D7" s="1">
        <v>46461.133999999998</v>
      </c>
      <c r="E7" s="1">
        <v>46356.108</v>
      </c>
      <c r="F7" s="1">
        <v>45905.125999999997</v>
      </c>
      <c r="G7" s="1">
        <v>45928.750999999997</v>
      </c>
      <c r="H7" s="1">
        <v>44485.921000000002</v>
      </c>
    </row>
    <row r="8" spans="2:12" x14ac:dyDescent="0.25">
      <c r="B8" t="s">
        <v>11</v>
      </c>
      <c r="C8" s="1">
        <v>2521795</v>
      </c>
      <c r="D8" s="1">
        <v>2393168.7999999998</v>
      </c>
      <c r="E8" s="1">
        <v>2180941.4</v>
      </c>
      <c r="F8" s="1">
        <v>2120945.5</v>
      </c>
      <c r="G8" s="1">
        <v>2084851.1</v>
      </c>
      <c r="H8" s="1">
        <v>2036107.2</v>
      </c>
    </row>
    <row r="9" spans="2:12" x14ac:dyDescent="0.25">
      <c r="B9" t="s">
        <v>12</v>
      </c>
      <c r="C9" s="1">
        <v>140216.6</v>
      </c>
      <c r="D9" s="1">
        <v>146368</v>
      </c>
      <c r="E9" s="1">
        <v>138474.79999999999</v>
      </c>
      <c r="F9" s="1">
        <v>113982.39999999999</v>
      </c>
      <c r="G9" s="1">
        <v>90883.4</v>
      </c>
      <c r="H9" s="1">
        <v>165349.1</v>
      </c>
    </row>
    <row r="10" spans="2:12" x14ac:dyDescent="0.25">
      <c r="B10" s="5" t="s">
        <v>6</v>
      </c>
      <c r="C10" s="6">
        <v>56.840418</v>
      </c>
      <c r="D10" s="6">
        <v>51.509048</v>
      </c>
      <c r="E10" s="6">
        <v>47.047552000000003</v>
      </c>
      <c r="F10" s="6">
        <v>46.202803000000003</v>
      </c>
      <c r="G10" s="6">
        <v>45.393158999999997</v>
      </c>
      <c r="H10" s="7">
        <v>45.769699000000003</v>
      </c>
    </row>
    <row r="11" spans="2:12" x14ac:dyDescent="0.25">
      <c r="B11" s="13" t="s">
        <v>7</v>
      </c>
      <c r="C11" s="17">
        <v>3.1604350000000001</v>
      </c>
      <c r="D11" s="17">
        <v>3.1503320000000001</v>
      </c>
      <c r="E11" s="17">
        <v>2.987196</v>
      </c>
      <c r="F11" s="17">
        <v>2.482999</v>
      </c>
      <c r="G11" s="17">
        <v>1.978791</v>
      </c>
      <c r="H11" s="16">
        <v>3.7168860000000001</v>
      </c>
      <c r="J11" s="1">
        <v>166464.15464200001</v>
      </c>
      <c r="K11" s="17">
        <v>4.3437140000000003</v>
      </c>
      <c r="L11" s="4">
        <f>(K11-C11)/ABS(C11)</f>
        <v>0.37440383997772464</v>
      </c>
    </row>
    <row r="12" spans="2:12" x14ac:dyDescent="0.25">
      <c r="B12" s="8" t="s">
        <v>9</v>
      </c>
      <c r="C12" s="9">
        <f>C9/C8</f>
        <v>5.5601902613019699E-2</v>
      </c>
      <c r="D12" s="9">
        <f t="shared" ref="D12:H12" si="0">D9/D8</f>
        <v>6.116075054964782E-2</v>
      </c>
      <c r="E12" s="9">
        <f t="shared" si="0"/>
        <v>6.3493131910834472E-2</v>
      </c>
      <c r="F12" s="9">
        <f t="shared" si="0"/>
        <v>5.3741314899416318E-2</v>
      </c>
      <c r="G12" s="9">
        <f t="shared" si="0"/>
        <v>4.3592273807947238E-2</v>
      </c>
      <c r="H12" s="10">
        <f t="shared" si="0"/>
        <v>8.1208445213493671E-2</v>
      </c>
    </row>
    <row r="13" spans="2:12" ht="21" x14ac:dyDescent="0.35">
      <c r="F13" s="41" t="s">
        <v>8</v>
      </c>
      <c r="G13" s="41"/>
      <c r="H13" s="41"/>
    </row>
    <row r="14" spans="2:12" x14ac:dyDescent="0.25">
      <c r="B14" s="3" t="str">
        <f>B2</f>
        <v>Group : 54  - Consumer Non-Cyclicals  ::  Companies : 121</v>
      </c>
    </row>
    <row r="15" spans="2:12" x14ac:dyDescent="0.25">
      <c r="C15" s="2">
        <f t="shared" ref="C15:G16" si="1">C3</f>
        <v>2022</v>
      </c>
      <c r="D15" s="2">
        <f t="shared" si="1"/>
        <v>2021</v>
      </c>
      <c r="E15" s="2">
        <f t="shared" si="1"/>
        <v>2020</v>
      </c>
      <c r="F15" s="2">
        <f t="shared" si="1"/>
        <v>2019</v>
      </c>
      <c r="G15" s="2">
        <f t="shared" si="1"/>
        <v>2018</v>
      </c>
    </row>
    <row r="16" spans="2:12" x14ac:dyDescent="0.25">
      <c r="C16" s="2" t="str">
        <f t="shared" si="1"/>
        <v>TTM</v>
      </c>
      <c r="D16" s="2" t="str">
        <f t="shared" si="1"/>
        <v>Y1</v>
      </c>
      <c r="E16" s="2" t="str">
        <f t="shared" si="1"/>
        <v>Y2</v>
      </c>
      <c r="F16" s="2" t="str">
        <f t="shared" si="1"/>
        <v>Y3</v>
      </c>
      <c r="G16" s="2" t="str">
        <f t="shared" si="1"/>
        <v>Y4</v>
      </c>
    </row>
    <row r="17" spans="2:7" x14ac:dyDescent="0.25">
      <c r="B17" t="str">
        <f>B6</f>
        <v>Avg Shares (M)</v>
      </c>
      <c r="C17" s="4">
        <f>(C6-D6)/ABS(D6)</f>
        <v>-2.904048920059174E-2</v>
      </c>
      <c r="D17" s="4">
        <f t="shared" ref="D17:G17" si="2">(D6-E6)/ABS(E6)</f>
        <v>-6.0175526383707901E-3</v>
      </c>
      <c r="E17" s="4">
        <f t="shared" si="2"/>
        <v>1.4090178307705962E-3</v>
      </c>
      <c r="F17" s="4">
        <f t="shared" si="2"/>
        <v>-3.4110538557342453E-2</v>
      </c>
      <c r="G17" s="4">
        <f t="shared" si="2"/>
        <v>-2.143268554689387E-2</v>
      </c>
    </row>
    <row r="18" spans="2:7" x14ac:dyDescent="0.25">
      <c r="B18" t="str">
        <f t="shared" ref="B18:B21" si="3">B8</f>
        <v>Sales ($M)</v>
      </c>
      <c r="C18" s="4">
        <f t="shared" ref="C18:G21" si="4">(C8-D8)/ABS(D8)</f>
        <v>5.3747232539551826E-2</v>
      </c>
      <c r="D18" s="4">
        <f t="shared" si="4"/>
        <v>9.7309996499676657E-2</v>
      </c>
      <c r="E18" s="4">
        <f t="shared" si="4"/>
        <v>2.8287336944772937E-2</v>
      </c>
      <c r="F18" s="4">
        <f t="shared" si="4"/>
        <v>1.7312699213867074E-2</v>
      </c>
      <c r="G18" s="4">
        <f t="shared" si="4"/>
        <v>2.3939751305825225E-2</v>
      </c>
    </row>
    <row r="19" spans="2:7" x14ac:dyDescent="0.25">
      <c r="B19" t="str">
        <f t="shared" si="3"/>
        <v>Net Income ($M)</v>
      </c>
      <c r="C19" s="4">
        <f t="shared" si="4"/>
        <v>-4.2026945780498433E-2</v>
      </c>
      <c r="D19" s="4">
        <f t="shared" si="4"/>
        <v>5.700098501676848E-2</v>
      </c>
      <c r="E19" s="4">
        <f t="shared" si="4"/>
        <v>0.21487878830415919</v>
      </c>
      <c r="F19" s="4">
        <f t="shared" si="4"/>
        <v>0.25416082584938504</v>
      </c>
      <c r="G19" s="4">
        <f t="shared" si="4"/>
        <v>-0.45035443192614905</v>
      </c>
    </row>
    <row r="20" spans="2:7" x14ac:dyDescent="0.25">
      <c r="B20" s="5" t="str">
        <f t="shared" si="3"/>
        <v>Sales Per Share</v>
      </c>
      <c r="C20" s="11">
        <f t="shared" si="4"/>
        <v>0.10350356310215633</v>
      </c>
      <c r="D20" s="11">
        <f t="shared" si="4"/>
        <v>9.4829503562693263E-2</v>
      </c>
      <c r="E20" s="11">
        <f t="shared" si="4"/>
        <v>1.8283501111393614E-2</v>
      </c>
      <c r="F20" s="11">
        <f t="shared" si="4"/>
        <v>1.7836255899264599E-2</v>
      </c>
      <c r="G20" s="12">
        <f t="shared" si="4"/>
        <v>-8.2268402070987106E-3</v>
      </c>
    </row>
    <row r="21" spans="2:7" x14ac:dyDescent="0.25">
      <c r="B21" s="8" t="str">
        <f t="shared" si="3"/>
        <v>Net Income Per Share</v>
      </c>
      <c r="C21" s="14">
        <f t="shared" si="4"/>
        <v>3.2069635835207124E-3</v>
      </c>
      <c r="D21" s="14">
        <f t="shared" si="4"/>
        <v>5.4611749614019357E-2</v>
      </c>
      <c r="E21" s="14">
        <f t="shared" si="4"/>
        <v>0.20305968709612851</v>
      </c>
      <c r="F21" s="14">
        <f t="shared" si="4"/>
        <v>0.2548060911940675</v>
      </c>
      <c r="G21" s="15">
        <f t="shared" si="4"/>
        <v>-0.4676212829772019</v>
      </c>
    </row>
    <row r="23" spans="2:7" ht="45" x14ac:dyDescent="0.25">
      <c r="B23" s="26" t="s">
        <v>32</v>
      </c>
      <c r="C23" s="25">
        <f>L11</f>
        <v>0.37440383997772464</v>
      </c>
    </row>
  </sheetData>
  <mergeCells count="1">
    <mergeCell ref="F13:H13"/>
  </mergeCells>
  <pageMargins left="0.7" right="0.7" top="0.75" bottom="0.75" header="0.3" footer="0.3"/>
  <pageSetup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C1408-5D39-45E6-90EE-494E73D7AE85}">
  <dimension ref="B2:L23"/>
  <sheetViews>
    <sheetView workbookViewId="0">
      <selection activeCell="J23" sqref="J23"/>
    </sheetView>
  </sheetViews>
  <sheetFormatPr defaultRowHeight="15" x14ac:dyDescent="0.25"/>
  <cols>
    <col min="2" max="2" width="22.140625" customWidth="1"/>
    <col min="3" max="3" width="10.85546875" bestFit="1" customWidth="1"/>
    <col min="4" max="4" width="11.140625" customWidth="1"/>
    <col min="5" max="8" width="10.85546875" bestFit="1" customWidth="1"/>
    <col min="10" max="10" width="15.7109375" bestFit="1" customWidth="1"/>
    <col min="12" max="12" width="8.140625" customWidth="1"/>
  </cols>
  <sheetData>
    <row r="2" spans="2:12" x14ac:dyDescent="0.25">
      <c r="B2" s="3" t="s">
        <v>56</v>
      </c>
      <c r="J2" s="22">
        <v>44889.503472222219</v>
      </c>
    </row>
    <row r="3" spans="2:12" x14ac:dyDescent="0.25">
      <c r="C3" s="2">
        <v>2022</v>
      </c>
      <c r="D3" s="2">
        <v>2021</v>
      </c>
      <c r="E3" s="2">
        <v>2020</v>
      </c>
      <c r="F3" s="2">
        <v>2019</v>
      </c>
      <c r="G3" s="2">
        <v>2018</v>
      </c>
      <c r="H3" s="2">
        <v>2017</v>
      </c>
    </row>
    <row r="4" spans="2:12" x14ac:dyDescent="0.25"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</row>
    <row r="5" spans="2:12" x14ac:dyDescent="0.25">
      <c r="B5" t="s">
        <v>13</v>
      </c>
      <c r="C5" s="1">
        <v>343</v>
      </c>
      <c r="D5" s="1">
        <v>348</v>
      </c>
      <c r="E5" s="1">
        <v>348</v>
      </c>
      <c r="F5" s="1">
        <v>346</v>
      </c>
      <c r="G5" s="1">
        <v>331</v>
      </c>
      <c r="H5" s="1">
        <v>323</v>
      </c>
    </row>
    <row r="6" spans="2:12" x14ac:dyDescent="0.25">
      <c r="B6" t="s">
        <v>14</v>
      </c>
      <c r="C6" s="1">
        <v>154.25266199999999</v>
      </c>
      <c r="D6" s="1">
        <v>153.359353</v>
      </c>
      <c r="E6" s="1">
        <v>151.27633900000001</v>
      </c>
      <c r="F6" s="1">
        <v>148.14388400000001</v>
      </c>
      <c r="G6" s="1">
        <v>148.71463399999999</v>
      </c>
      <c r="H6" s="1">
        <v>150.199341</v>
      </c>
    </row>
    <row r="7" spans="2:12" x14ac:dyDescent="0.25">
      <c r="B7" t="s">
        <v>10</v>
      </c>
      <c r="C7" s="1">
        <v>52908.663</v>
      </c>
      <c r="D7" s="1">
        <v>53369.055</v>
      </c>
      <c r="E7" s="1">
        <v>52644.165999999997</v>
      </c>
      <c r="F7" s="1">
        <v>51257.784</v>
      </c>
      <c r="G7" s="1">
        <v>49224.544000000002</v>
      </c>
      <c r="H7" s="1">
        <v>48514.387000000002</v>
      </c>
    </row>
    <row r="8" spans="2:12" x14ac:dyDescent="0.25">
      <c r="B8" t="s">
        <v>11</v>
      </c>
      <c r="C8" s="1">
        <v>2211855.2999999998</v>
      </c>
      <c r="D8" s="1">
        <v>2054626.1</v>
      </c>
      <c r="E8" s="1">
        <v>1732428.3</v>
      </c>
      <c r="F8" s="1">
        <v>1890418.2</v>
      </c>
      <c r="G8" s="1">
        <v>1828220.2</v>
      </c>
      <c r="H8" s="1">
        <v>1693632</v>
      </c>
    </row>
    <row r="9" spans="2:12" x14ac:dyDescent="0.25">
      <c r="B9" t="s">
        <v>12</v>
      </c>
      <c r="C9" s="1">
        <v>181408.2</v>
      </c>
      <c r="D9" s="1">
        <v>185924.3</v>
      </c>
      <c r="E9" s="1">
        <v>53386.5</v>
      </c>
      <c r="F9" s="1">
        <v>143496.29999999999</v>
      </c>
      <c r="G9" s="1">
        <v>162724</v>
      </c>
      <c r="H9" s="1">
        <v>154957.4</v>
      </c>
    </row>
    <row r="10" spans="2:12" x14ac:dyDescent="0.25">
      <c r="B10" s="5" t="s">
        <v>6</v>
      </c>
      <c r="C10" s="6">
        <v>41.805163</v>
      </c>
      <c r="D10" s="6">
        <v>38.498454000000002</v>
      </c>
      <c r="E10" s="6">
        <v>32.908268</v>
      </c>
      <c r="F10" s="6">
        <v>36.880606999999998</v>
      </c>
      <c r="G10" s="6">
        <v>37.140419000000001</v>
      </c>
      <c r="H10" s="7">
        <v>34.909891999999999</v>
      </c>
    </row>
    <row r="11" spans="2:12" x14ac:dyDescent="0.25">
      <c r="B11" s="13" t="s">
        <v>7</v>
      </c>
      <c r="C11" s="17">
        <v>3.4287049999999999</v>
      </c>
      <c r="D11" s="17">
        <v>3.4837470000000001</v>
      </c>
      <c r="E11" s="17">
        <v>1.0141009999999999</v>
      </c>
      <c r="F11" s="17">
        <v>2.7995030000000001</v>
      </c>
      <c r="G11" s="17">
        <v>3.305749</v>
      </c>
      <c r="H11" s="16">
        <v>3.1940499999999998</v>
      </c>
      <c r="J11" s="1">
        <v>236831.92443799999</v>
      </c>
      <c r="K11" s="17">
        <v>4.833107</v>
      </c>
      <c r="L11" s="4">
        <f>(K11-C11)/ABS(C11)</f>
        <v>0.40960129261630857</v>
      </c>
    </row>
    <row r="12" spans="2:12" x14ac:dyDescent="0.25">
      <c r="B12" s="8" t="s">
        <v>9</v>
      </c>
      <c r="C12" s="9">
        <f>C9/C8</f>
        <v>8.2016305497018743E-2</v>
      </c>
      <c r="D12" s="9">
        <f t="shared" ref="D12:H12" si="0">D9/D8</f>
        <v>9.049057636326141E-2</v>
      </c>
      <c r="E12" s="9">
        <f t="shared" si="0"/>
        <v>3.0815993943299126E-2</v>
      </c>
      <c r="F12" s="9">
        <f t="shared" si="0"/>
        <v>7.5907172286005284E-2</v>
      </c>
      <c r="G12" s="9">
        <f t="shared" si="0"/>
        <v>8.900678375613616E-2</v>
      </c>
      <c r="H12" s="10">
        <f t="shared" si="0"/>
        <v>9.1494138041794196E-2</v>
      </c>
    </row>
    <row r="13" spans="2:12" ht="21" x14ac:dyDescent="0.35">
      <c r="F13" s="41" t="s">
        <v>8</v>
      </c>
      <c r="G13" s="41"/>
      <c r="H13" s="41"/>
    </row>
    <row r="14" spans="2:12" x14ac:dyDescent="0.25">
      <c r="B14" s="3" t="str">
        <f>B2</f>
        <v>Group : 52  - Industrials  ::  Companies : 348</v>
      </c>
    </row>
    <row r="15" spans="2:12" x14ac:dyDescent="0.25">
      <c r="C15" s="2">
        <f t="shared" ref="C15:G16" si="1">C3</f>
        <v>2022</v>
      </c>
      <c r="D15" s="2">
        <f t="shared" si="1"/>
        <v>2021</v>
      </c>
      <c r="E15" s="2">
        <f t="shared" si="1"/>
        <v>2020</v>
      </c>
      <c r="F15" s="2">
        <f t="shared" si="1"/>
        <v>2019</v>
      </c>
      <c r="G15" s="2">
        <f t="shared" si="1"/>
        <v>2018</v>
      </c>
    </row>
    <row r="16" spans="2:12" x14ac:dyDescent="0.25">
      <c r="C16" s="2" t="str">
        <f t="shared" si="1"/>
        <v>TTM</v>
      </c>
      <c r="D16" s="2" t="str">
        <f t="shared" si="1"/>
        <v>Y1</v>
      </c>
      <c r="E16" s="2" t="str">
        <f t="shared" si="1"/>
        <v>Y2</v>
      </c>
      <c r="F16" s="2" t="str">
        <f t="shared" si="1"/>
        <v>Y3</v>
      </c>
      <c r="G16" s="2" t="str">
        <f t="shared" si="1"/>
        <v>Y4</v>
      </c>
    </row>
    <row r="17" spans="2:7" x14ac:dyDescent="0.25">
      <c r="B17" t="str">
        <f>B6</f>
        <v>Avg Shares (M)</v>
      </c>
      <c r="C17" s="4">
        <f>(C6-D6)/ABS(D6)</f>
        <v>5.8249398065730491E-3</v>
      </c>
      <c r="D17" s="4">
        <f t="shared" ref="D17:G17" si="2">(D6-E6)/ABS(E6)</f>
        <v>1.3769595521478025E-2</v>
      </c>
      <c r="E17" s="4">
        <f t="shared" si="2"/>
        <v>2.1144679857320284E-2</v>
      </c>
      <c r="F17" s="4">
        <f t="shared" si="2"/>
        <v>-3.8378872653512734E-3</v>
      </c>
      <c r="G17" s="4">
        <f t="shared" si="2"/>
        <v>-9.8849102140868544E-3</v>
      </c>
    </row>
    <row r="18" spans="2:7" x14ac:dyDescent="0.25">
      <c r="B18" t="str">
        <f t="shared" ref="B18:B21" si="3">B8</f>
        <v>Sales ($M)</v>
      </c>
      <c r="C18" s="4">
        <f t="shared" ref="C18:G21" si="4">(C8-D8)/ABS(D8)</f>
        <v>7.6524482970405039E-2</v>
      </c>
      <c r="D18" s="4">
        <f t="shared" si="4"/>
        <v>0.18598045298613514</v>
      </c>
      <c r="E18" s="4">
        <f t="shared" si="4"/>
        <v>-8.3574047266366733E-2</v>
      </c>
      <c r="F18" s="4">
        <f t="shared" si="4"/>
        <v>3.4021065952558667E-2</v>
      </c>
      <c r="G18" s="4">
        <f t="shared" si="4"/>
        <v>7.9467204209651185E-2</v>
      </c>
    </row>
    <row r="19" spans="2:7" x14ac:dyDescent="0.25">
      <c r="B19" t="str">
        <f t="shared" si="3"/>
        <v>Net Income ($M)</v>
      </c>
      <c r="C19" s="4">
        <f t="shared" si="4"/>
        <v>-2.428999329296911E-2</v>
      </c>
      <c r="D19" s="4">
        <f t="shared" si="4"/>
        <v>2.4826088992535564</v>
      </c>
      <c r="E19" s="4">
        <f t="shared" si="4"/>
        <v>-0.62795904842145756</v>
      </c>
      <c r="F19" s="4">
        <f t="shared" si="4"/>
        <v>-0.11816142671025794</v>
      </c>
      <c r="G19" s="4">
        <f t="shared" si="4"/>
        <v>5.0120871929962729E-2</v>
      </c>
    </row>
    <row r="20" spans="2:7" x14ac:dyDescent="0.25">
      <c r="B20" s="5" t="str">
        <f t="shared" si="3"/>
        <v>Sales Per Share</v>
      </c>
      <c r="C20" s="11">
        <f t="shared" si="4"/>
        <v>8.589199452009158E-2</v>
      </c>
      <c r="D20" s="11">
        <f t="shared" si="4"/>
        <v>0.16987177811971152</v>
      </c>
      <c r="E20" s="11">
        <f t="shared" si="4"/>
        <v>-0.10770806998919509</v>
      </c>
      <c r="F20" s="11">
        <f t="shared" si="4"/>
        <v>-6.9953976555838992E-3</v>
      </c>
      <c r="G20" s="12">
        <f t="shared" si="4"/>
        <v>6.3893838457019639E-2</v>
      </c>
    </row>
    <row r="21" spans="2:7" x14ac:dyDescent="0.25">
      <c r="B21" s="8" t="str">
        <f t="shared" si="3"/>
        <v>Net Income Per Share</v>
      </c>
      <c r="C21" s="14">
        <f t="shared" si="4"/>
        <v>-1.5799654796975857E-2</v>
      </c>
      <c r="D21" s="14">
        <f t="shared" si="4"/>
        <v>2.4353057535689246</v>
      </c>
      <c r="E21" s="14">
        <f t="shared" si="4"/>
        <v>-0.63775677325582436</v>
      </c>
      <c r="F21" s="14">
        <f t="shared" si="4"/>
        <v>-0.15314108844924401</v>
      </c>
      <c r="G21" s="15">
        <f t="shared" si="4"/>
        <v>3.4970961631784168E-2</v>
      </c>
    </row>
    <row r="23" spans="2:7" ht="45" x14ac:dyDescent="0.25">
      <c r="B23" s="26" t="s">
        <v>32</v>
      </c>
      <c r="C23" s="25">
        <f>L11</f>
        <v>0.40960129261630857</v>
      </c>
    </row>
  </sheetData>
  <mergeCells count="1">
    <mergeCell ref="F13:H13"/>
  </mergeCells>
  <pageMargins left="0.7" right="0.7" top="0.75" bottom="0.75" header="0.3" footer="0.3"/>
  <pageSetup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65F4B-0BDC-4AAC-8A10-7ACF4C7AF27F}">
  <dimension ref="B2:L23"/>
  <sheetViews>
    <sheetView workbookViewId="0">
      <selection activeCell="J17" sqref="J17"/>
    </sheetView>
  </sheetViews>
  <sheetFormatPr defaultRowHeight="15" x14ac:dyDescent="0.25"/>
  <cols>
    <col min="2" max="2" width="22.140625" customWidth="1"/>
    <col min="3" max="8" width="10.85546875" bestFit="1" customWidth="1"/>
    <col min="10" max="10" width="15.7109375" bestFit="1" customWidth="1"/>
  </cols>
  <sheetData>
    <row r="2" spans="2:12" x14ac:dyDescent="0.25">
      <c r="B2" s="3" t="s">
        <v>41</v>
      </c>
      <c r="J2" s="22">
        <v>44877.571527777778</v>
      </c>
    </row>
    <row r="3" spans="2:12" x14ac:dyDescent="0.25">
      <c r="C3" s="2">
        <v>2022</v>
      </c>
      <c r="D3" s="2">
        <v>2021</v>
      </c>
      <c r="E3" s="2">
        <v>2020</v>
      </c>
      <c r="F3" s="2">
        <v>2019</v>
      </c>
      <c r="G3" s="2">
        <v>2018</v>
      </c>
      <c r="H3" s="2">
        <v>2017</v>
      </c>
    </row>
    <row r="4" spans="2:12" x14ac:dyDescent="0.25"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</row>
    <row r="5" spans="2:12" x14ac:dyDescent="0.25">
      <c r="B5" t="s">
        <v>13</v>
      </c>
      <c r="C5" s="1">
        <v>77</v>
      </c>
      <c r="D5" s="1">
        <v>77</v>
      </c>
      <c r="E5" s="1">
        <v>77</v>
      </c>
      <c r="F5" s="1">
        <v>76</v>
      </c>
      <c r="G5" s="1">
        <v>74</v>
      </c>
      <c r="H5" s="1">
        <v>72</v>
      </c>
    </row>
    <row r="6" spans="2:12" x14ac:dyDescent="0.25">
      <c r="B6" t="s">
        <v>14</v>
      </c>
      <c r="C6" s="1">
        <v>303.06050599999998</v>
      </c>
      <c r="D6" s="1">
        <v>298.91306500000002</v>
      </c>
      <c r="E6" s="1">
        <v>283.70085699999998</v>
      </c>
      <c r="F6" s="1">
        <v>268.86334199999999</v>
      </c>
      <c r="G6" s="1">
        <v>266.06640499999997</v>
      </c>
      <c r="H6" s="1">
        <v>261.45670799999999</v>
      </c>
    </row>
    <row r="7" spans="2:12" x14ac:dyDescent="0.25">
      <c r="B7" t="s">
        <v>10</v>
      </c>
      <c r="C7" s="1">
        <v>23335.659</v>
      </c>
      <c r="D7" s="1">
        <v>23016.306</v>
      </c>
      <c r="E7" s="1">
        <v>21844.966</v>
      </c>
      <c r="F7" s="1">
        <v>20433.614000000001</v>
      </c>
      <c r="G7" s="1">
        <v>19688.914000000001</v>
      </c>
      <c r="H7" s="1">
        <v>18824.883000000002</v>
      </c>
    </row>
    <row r="8" spans="2:12" x14ac:dyDescent="0.25">
      <c r="B8" t="s">
        <v>11</v>
      </c>
      <c r="C8" s="1">
        <v>551847.69999999995</v>
      </c>
      <c r="D8" s="1">
        <v>503689.7</v>
      </c>
      <c r="E8" s="1">
        <v>435893.9</v>
      </c>
      <c r="F8" s="1">
        <v>447336.8</v>
      </c>
      <c r="G8" s="1">
        <v>443664.3</v>
      </c>
      <c r="H8" s="1">
        <v>407426.9</v>
      </c>
    </row>
    <row r="9" spans="2:12" x14ac:dyDescent="0.25">
      <c r="B9" t="s">
        <v>12</v>
      </c>
      <c r="C9" s="1">
        <v>59061.7</v>
      </c>
      <c r="D9" s="1">
        <v>46908.1</v>
      </c>
      <c r="E9" s="1">
        <v>35658.400000000001</v>
      </c>
      <c r="F9" s="1">
        <v>47119.199999999997</v>
      </c>
      <c r="G9" s="1">
        <v>38128.6</v>
      </c>
      <c r="H9" s="1">
        <v>37599.5</v>
      </c>
    </row>
    <row r="10" spans="2:12" x14ac:dyDescent="0.25">
      <c r="B10" s="5" t="s">
        <v>6</v>
      </c>
      <c r="C10" s="6">
        <v>23.648258999999999</v>
      </c>
      <c r="D10" s="6">
        <v>21.884036999999999</v>
      </c>
      <c r="E10" s="6">
        <v>19.953975</v>
      </c>
      <c r="F10" s="6">
        <v>21.892202000000001</v>
      </c>
      <c r="G10" s="6">
        <v>22.533711</v>
      </c>
      <c r="H10" s="7">
        <v>21.642997999999999</v>
      </c>
    </row>
    <row r="11" spans="2:12" x14ac:dyDescent="0.25">
      <c r="B11" s="13" t="s">
        <v>7</v>
      </c>
      <c r="C11" s="17">
        <v>2.5309629999999999</v>
      </c>
      <c r="D11" s="17">
        <v>2.0380379999999998</v>
      </c>
      <c r="E11" s="17">
        <v>1.632339</v>
      </c>
      <c r="F11" s="17">
        <v>2.305965</v>
      </c>
      <c r="G11" s="17">
        <v>1.9365520000000001</v>
      </c>
      <c r="H11" s="16">
        <v>1.99733</v>
      </c>
      <c r="J11" s="1">
        <v>66927.308206999995</v>
      </c>
      <c r="K11" s="17">
        <v>3.0799500000000002</v>
      </c>
      <c r="L11" s="4">
        <f>(K11-C11)/ABS(C11)</f>
        <v>0.21690834674390749</v>
      </c>
    </row>
    <row r="12" spans="2:12" x14ac:dyDescent="0.25">
      <c r="B12" s="8" t="s">
        <v>9</v>
      </c>
      <c r="C12" s="9">
        <f>C9/C8</f>
        <v>0.10702536225121533</v>
      </c>
      <c r="D12" s="9">
        <f t="shared" ref="D12:H12" si="0">D9/D8</f>
        <v>9.3128964122156946E-2</v>
      </c>
      <c r="E12" s="9">
        <f t="shared" si="0"/>
        <v>8.1805228290645959E-2</v>
      </c>
      <c r="F12" s="9">
        <f t="shared" si="0"/>
        <v>0.10533271575242635</v>
      </c>
      <c r="G12" s="9">
        <f t="shared" si="0"/>
        <v>8.5940202986807823E-2</v>
      </c>
      <c r="H12" s="10">
        <f t="shared" si="0"/>
        <v>9.2285266387663642E-2</v>
      </c>
    </row>
    <row r="13" spans="2:12" ht="21" x14ac:dyDescent="0.35">
      <c r="F13" s="41" t="s">
        <v>8</v>
      </c>
      <c r="G13" s="41"/>
      <c r="H13" s="41"/>
    </row>
    <row r="14" spans="2:12" x14ac:dyDescent="0.25">
      <c r="B14" s="3" t="str">
        <f>B2</f>
        <v>Group : 59  - Utilities  ::  Companies : 77</v>
      </c>
    </row>
    <row r="15" spans="2:12" x14ac:dyDescent="0.25">
      <c r="C15" s="2">
        <f t="shared" ref="C15:G16" si="1">C3</f>
        <v>2022</v>
      </c>
      <c r="D15" s="2">
        <f t="shared" si="1"/>
        <v>2021</v>
      </c>
      <c r="E15" s="2">
        <f t="shared" si="1"/>
        <v>2020</v>
      </c>
      <c r="F15" s="2">
        <f t="shared" si="1"/>
        <v>2019</v>
      </c>
      <c r="G15" s="2">
        <f t="shared" si="1"/>
        <v>2018</v>
      </c>
    </row>
    <row r="16" spans="2:12" x14ac:dyDescent="0.25">
      <c r="C16" s="2" t="str">
        <f t="shared" si="1"/>
        <v>TTM</v>
      </c>
      <c r="D16" s="2" t="str">
        <f t="shared" si="1"/>
        <v>Y1</v>
      </c>
      <c r="E16" s="2" t="str">
        <f t="shared" si="1"/>
        <v>Y2</v>
      </c>
      <c r="F16" s="2" t="str">
        <f t="shared" si="1"/>
        <v>Y3</v>
      </c>
      <c r="G16" s="2" t="str">
        <f t="shared" si="1"/>
        <v>Y4</v>
      </c>
    </row>
    <row r="17" spans="2:7" x14ac:dyDescent="0.25">
      <c r="B17" t="str">
        <f>B6</f>
        <v>Avg Shares (M)</v>
      </c>
      <c r="C17" s="4">
        <f>(C6-D6)/ABS(D6)</f>
        <v>1.3875074346449051E-2</v>
      </c>
      <c r="D17" s="4">
        <f t="shared" ref="D17:G17" si="2">(D6-E6)/ABS(E6)</f>
        <v>5.3620592341037707E-2</v>
      </c>
      <c r="E17" s="4">
        <f t="shared" si="2"/>
        <v>5.5186084088771001E-2</v>
      </c>
      <c r="F17" s="4">
        <f t="shared" si="2"/>
        <v>1.0512176462112961E-2</v>
      </c>
      <c r="G17" s="4">
        <f t="shared" si="2"/>
        <v>1.7630823226000316E-2</v>
      </c>
    </row>
    <row r="18" spans="2:7" x14ac:dyDescent="0.25">
      <c r="B18" t="str">
        <f t="shared" ref="B18:B21" si="3">B8</f>
        <v>Sales ($M)</v>
      </c>
      <c r="C18" s="4">
        <f t="shared" ref="C18:G21" si="4">(C8-D8)/ABS(D8)</f>
        <v>9.5610452228822515E-2</v>
      </c>
      <c r="D18" s="4">
        <f t="shared" si="4"/>
        <v>0.1555328028219711</v>
      </c>
      <c r="E18" s="4">
        <f t="shared" si="4"/>
        <v>-2.5580055117307508E-2</v>
      </c>
      <c r="F18" s="4">
        <f t="shared" si="4"/>
        <v>8.2776549747184975E-3</v>
      </c>
      <c r="G18" s="4">
        <f t="shared" si="4"/>
        <v>8.8942089979822059E-2</v>
      </c>
    </row>
    <row r="19" spans="2:7" x14ac:dyDescent="0.25">
      <c r="B19" t="str">
        <f t="shared" si="3"/>
        <v>Net Income ($M)</v>
      </c>
      <c r="C19" s="4">
        <f t="shared" si="4"/>
        <v>0.25909384519944312</v>
      </c>
      <c r="D19" s="4">
        <f t="shared" si="4"/>
        <v>0.31548527135261245</v>
      </c>
      <c r="E19" s="4">
        <f t="shared" si="4"/>
        <v>-0.24322993599212203</v>
      </c>
      <c r="F19" s="4">
        <f t="shared" si="4"/>
        <v>0.23579675099531583</v>
      </c>
      <c r="G19" s="4">
        <f t="shared" si="4"/>
        <v>1.4071995638239831E-2</v>
      </c>
    </row>
    <row r="20" spans="2:7" x14ac:dyDescent="0.25">
      <c r="B20" s="5" t="str">
        <f t="shared" si="3"/>
        <v>Sales Per Share</v>
      </c>
      <c r="C20" s="11">
        <f t="shared" si="4"/>
        <v>8.0616844140777147E-2</v>
      </c>
      <c r="D20" s="11">
        <f t="shared" si="4"/>
        <v>9.672568999409889E-2</v>
      </c>
      <c r="E20" s="11">
        <f t="shared" si="4"/>
        <v>-8.8535040924617864E-2</v>
      </c>
      <c r="F20" s="11">
        <f t="shared" si="4"/>
        <v>-2.8468857171373114E-2</v>
      </c>
      <c r="G20" s="12">
        <f t="shared" si="4"/>
        <v>4.1154788259925988E-2</v>
      </c>
    </row>
    <row r="21" spans="2:7" x14ac:dyDescent="0.25">
      <c r="B21" s="8" t="str">
        <f t="shared" si="3"/>
        <v>Net Income Per Share</v>
      </c>
      <c r="C21" s="14">
        <f t="shared" si="4"/>
        <v>0.24186251679311185</v>
      </c>
      <c r="D21" s="14">
        <f t="shared" si="4"/>
        <v>0.2485384469770065</v>
      </c>
      <c r="E21" s="14">
        <f t="shared" si="4"/>
        <v>-0.29212325425581048</v>
      </c>
      <c r="F21" s="14">
        <f t="shared" si="4"/>
        <v>0.19075811029086748</v>
      </c>
      <c r="G21" s="15">
        <f t="shared" si="4"/>
        <v>-3.0429623547435825E-2</v>
      </c>
    </row>
    <row r="23" spans="2:7" ht="45" x14ac:dyDescent="0.25">
      <c r="B23" s="26" t="s">
        <v>32</v>
      </c>
      <c r="C23" s="25">
        <f>L11</f>
        <v>0.21690834674390749</v>
      </c>
    </row>
  </sheetData>
  <mergeCells count="1">
    <mergeCell ref="F13:H13"/>
  </mergeCells>
  <pageMargins left="0.7" right="0.7" top="0.75" bottom="0.75" header="0.3" footer="0.3"/>
  <pageSetup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2E5A8-E8AF-4927-AFA8-8A9E5C447B93}">
  <dimension ref="B2:L23"/>
  <sheetViews>
    <sheetView workbookViewId="0">
      <selection activeCell="J21" sqref="J21"/>
    </sheetView>
  </sheetViews>
  <sheetFormatPr defaultRowHeight="15" x14ac:dyDescent="0.25"/>
  <cols>
    <col min="2" max="2" width="22.140625" customWidth="1"/>
    <col min="3" max="8" width="10.7109375" customWidth="1"/>
    <col min="10" max="10" width="15.7109375" bestFit="1" customWidth="1"/>
    <col min="12" max="12" width="9.28515625" customWidth="1"/>
  </cols>
  <sheetData>
    <row r="2" spans="2:12" x14ac:dyDescent="0.25">
      <c r="B2" s="3" t="s">
        <v>57</v>
      </c>
      <c r="J2" s="22">
        <v>44889.503472222219</v>
      </c>
    </row>
    <row r="3" spans="2:12" x14ac:dyDescent="0.25">
      <c r="C3" s="2">
        <v>2022</v>
      </c>
      <c r="D3" s="2">
        <v>2021</v>
      </c>
      <c r="E3" s="2">
        <v>2020</v>
      </c>
      <c r="F3" s="2">
        <v>2019</v>
      </c>
      <c r="G3" s="2">
        <v>2018</v>
      </c>
      <c r="H3" s="2">
        <v>2017</v>
      </c>
    </row>
    <row r="4" spans="2:12" x14ac:dyDescent="0.25"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</row>
    <row r="5" spans="2:12" x14ac:dyDescent="0.25">
      <c r="B5" t="s">
        <v>13</v>
      </c>
      <c r="C5" s="1">
        <v>10</v>
      </c>
      <c r="D5" s="1">
        <v>11</v>
      </c>
      <c r="E5" s="1">
        <v>11</v>
      </c>
      <c r="F5" s="1">
        <v>11</v>
      </c>
      <c r="G5" s="1">
        <v>10</v>
      </c>
      <c r="H5" s="1">
        <v>10</v>
      </c>
    </row>
    <row r="6" spans="2:12" x14ac:dyDescent="0.25">
      <c r="B6" t="s">
        <v>14</v>
      </c>
      <c r="C6" s="1">
        <v>66.203699999999998</v>
      </c>
      <c r="D6" s="1">
        <v>70.278727000000003</v>
      </c>
      <c r="E6" s="1">
        <v>71.538273000000004</v>
      </c>
      <c r="F6" s="1">
        <v>70.875817999999995</v>
      </c>
      <c r="G6" s="1">
        <v>51.848799999999997</v>
      </c>
      <c r="H6" s="1">
        <v>61.6541</v>
      </c>
    </row>
    <row r="7" spans="2:12" x14ac:dyDescent="0.25">
      <c r="B7" t="s">
        <v>10</v>
      </c>
      <c r="C7" s="1">
        <v>662.03700000000003</v>
      </c>
      <c r="D7" s="1">
        <v>773.06600000000003</v>
      </c>
      <c r="E7" s="1">
        <v>786.92100000000005</v>
      </c>
      <c r="F7" s="1">
        <v>779.63400000000001</v>
      </c>
      <c r="G7" s="1">
        <v>518.48800000000006</v>
      </c>
      <c r="H7" s="1">
        <v>616.54100000000005</v>
      </c>
    </row>
    <row r="8" spans="2:12" x14ac:dyDescent="0.25">
      <c r="B8" t="s">
        <v>11</v>
      </c>
      <c r="C8" s="1">
        <v>8296.7000000000007</v>
      </c>
      <c r="D8" s="1">
        <v>10989.5</v>
      </c>
      <c r="E8" s="1">
        <v>11074.4</v>
      </c>
      <c r="F8" s="1">
        <v>9911.9</v>
      </c>
      <c r="G8" s="1">
        <v>8917.1</v>
      </c>
      <c r="H8" s="1">
        <v>10233.200000000001</v>
      </c>
    </row>
    <row r="9" spans="2:12" x14ac:dyDescent="0.25">
      <c r="B9" t="s">
        <v>12</v>
      </c>
      <c r="C9" s="1">
        <v>862.7</v>
      </c>
      <c r="D9" s="1">
        <v>-67.099999999999994</v>
      </c>
      <c r="E9" s="1">
        <v>424.3</v>
      </c>
      <c r="F9" s="1">
        <v>2604.5</v>
      </c>
      <c r="G9" s="1">
        <v>1358.4</v>
      </c>
      <c r="H9" s="1">
        <v>437.3</v>
      </c>
    </row>
    <row r="10" spans="2:12" x14ac:dyDescent="0.25">
      <c r="B10" s="5" t="s">
        <v>6</v>
      </c>
      <c r="C10" s="6">
        <v>12.532079</v>
      </c>
      <c r="D10" s="6">
        <v>14.215474</v>
      </c>
      <c r="E10" s="6">
        <v>14.073077</v>
      </c>
      <c r="F10" s="6">
        <v>12.71353</v>
      </c>
      <c r="G10" s="6">
        <v>17.198277000000001</v>
      </c>
      <c r="H10" s="7">
        <v>16.597760999999998</v>
      </c>
    </row>
    <row r="11" spans="2:12" x14ac:dyDescent="0.25">
      <c r="B11" s="13" t="s">
        <v>7</v>
      </c>
      <c r="C11" s="17">
        <v>1.303099</v>
      </c>
      <c r="D11" s="17">
        <v>-8.6796999999999999E-2</v>
      </c>
      <c r="E11" s="17">
        <v>0.53918999999999995</v>
      </c>
      <c r="F11" s="17">
        <v>3.3406699999999998</v>
      </c>
      <c r="G11" s="17">
        <v>2.619926</v>
      </c>
      <c r="H11" s="16">
        <v>0.70928000000000002</v>
      </c>
      <c r="J11" s="1">
        <v>1786.585069</v>
      </c>
      <c r="K11" s="17">
        <v>2.7742</v>
      </c>
      <c r="L11" s="4">
        <f>(K11-C11)/ABS(C11)</f>
        <v>1.1289249703974908</v>
      </c>
    </row>
    <row r="12" spans="2:12" x14ac:dyDescent="0.25">
      <c r="B12" s="8" t="s">
        <v>9</v>
      </c>
      <c r="C12" s="9">
        <f>C9/C8</f>
        <v>0.10398110091964274</v>
      </c>
      <c r="D12" s="9">
        <f t="shared" ref="D12:H12" si="0">D9/D8</f>
        <v>-6.1058282906410657E-3</v>
      </c>
      <c r="E12" s="9">
        <f t="shared" si="0"/>
        <v>3.8313588095066103E-2</v>
      </c>
      <c r="F12" s="9">
        <f t="shared" si="0"/>
        <v>0.26276495929135685</v>
      </c>
      <c r="G12" s="9">
        <f t="shared" si="0"/>
        <v>0.1523365219634186</v>
      </c>
      <c r="H12" s="10">
        <f t="shared" si="0"/>
        <v>4.2733455810499157E-2</v>
      </c>
    </row>
    <row r="13" spans="2:12" ht="21" x14ac:dyDescent="0.35">
      <c r="F13" s="41" t="s">
        <v>8</v>
      </c>
      <c r="G13" s="41"/>
      <c r="H13" s="41"/>
    </row>
    <row r="14" spans="2:12" x14ac:dyDescent="0.25">
      <c r="B14" s="3" t="str">
        <f>B2</f>
        <v>Group : 63  - Academic &amp; Educational Services  ::  Companies : 11</v>
      </c>
    </row>
    <row r="15" spans="2:12" x14ac:dyDescent="0.25">
      <c r="C15" s="2">
        <f t="shared" ref="C15:G16" si="1">C3</f>
        <v>2022</v>
      </c>
      <c r="D15" s="2">
        <f t="shared" si="1"/>
        <v>2021</v>
      </c>
      <c r="E15" s="2">
        <f t="shared" si="1"/>
        <v>2020</v>
      </c>
      <c r="F15" s="2">
        <f t="shared" si="1"/>
        <v>2019</v>
      </c>
      <c r="G15" s="2">
        <f t="shared" si="1"/>
        <v>2018</v>
      </c>
    </row>
    <row r="16" spans="2:12" x14ac:dyDescent="0.25">
      <c r="C16" s="2" t="str">
        <f t="shared" si="1"/>
        <v>TTM</v>
      </c>
      <c r="D16" s="2" t="str">
        <f t="shared" si="1"/>
        <v>Y1</v>
      </c>
      <c r="E16" s="2" t="str">
        <f t="shared" si="1"/>
        <v>Y2</v>
      </c>
      <c r="F16" s="2" t="str">
        <f t="shared" si="1"/>
        <v>Y3</v>
      </c>
      <c r="G16" s="2" t="str">
        <f t="shared" si="1"/>
        <v>Y4</v>
      </c>
    </row>
    <row r="17" spans="2:7" x14ac:dyDescent="0.25">
      <c r="B17" t="str">
        <f>B6</f>
        <v>Avg Shares (M)</v>
      </c>
      <c r="C17" s="4">
        <f>(C6-D6)/ABS(D6)</f>
        <v>-5.7983790742254133E-2</v>
      </c>
      <c r="D17" s="4">
        <f t="shared" ref="D17:G17" si="2">(D6-E6)/ABS(E6)</f>
        <v>-1.7606603391166573E-2</v>
      </c>
      <c r="E17" s="4">
        <f t="shared" si="2"/>
        <v>9.3466998857072593E-3</v>
      </c>
      <c r="F17" s="4">
        <f t="shared" si="2"/>
        <v>0.36697123173535356</v>
      </c>
      <c r="G17" s="4">
        <f t="shared" si="2"/>
        <v>-0.15903727408234006</v>
      </c>
    </row>
    <row r="18" spans="2:7" x14ac:dyDescent="0.25">
      <c r="B18" t="str">
        <f t="shared" ref="B18:B21" si="3">B8</f>
        <v>Sales ($M)</v>
      </c>
      <c r="C18" s="4">
        <f t="shared" ref="C18:G21" si="4">(C8-D8)/ABS(D8)</f>
        <v>-0.24503389599162831</v>
      </c>
      <c r="D18" s="4">
        <f t="shared" si="4"/>
        <v>-7.6663295528425594E-3</v>
      </c>
      <c r="E18" s="4">
        <f t="shared" si="4"/>
        <v>0.11728326556966878</v>
      </c>
      <c r="F18" s="4">
        <f t="shared" si="4"/>
        <v>0.11156093348734446</v>
      </c>
      <c r="G18" s="4">
        <f t="shared" si="4"/>
        <v>-0.12861079623187274</v>
      </c>
    </row>
    <row r="19" spans="2:7" x14ac:dyDescent="0.25">
      <c r="B19" t="str">
        <f t="shared" si="3"/>
        <v>Net Income ($M)</v>
      </c>
      <c r="C19" s="4">
        <f t="shared" si="4"/>
        <v>13.856929955290614</v>
      </c>
      <c r="D19" s="4">
        <f t="shared" si="4"/>
        <v>-1.158142823473957</v>
      </c>
      <c r="E19" s="4">
        <f t="shared" si="4"/>
        <v>-0.83708965252447676</v>
      </c>
      <c r="F19" s="4">
        <f t="shared" si="4"/>
        <v>0.91732921083627783</v>
      </c>
      <c r="G19" s="4">
        <f t="shared" si="4"/>
        <v>2.1063343242625203</v>
      </c>
    </row>
    <row r="20" spans="2:7" x14ac:dyDescent="0.25">
      <c r="B20" s="5" t="str">
        <f t="shared" si="3"/>
        <v>Sales Per Share</v>
      </c>
      <c r="C20" s="11">
        <f t="shared" si="4"/>
        <v>-0.11841989932942094</v>
      </c>
      <c r="D20" s="11">
        <f t="shared" si="4"/>
        <v>1.0118398414220343E-2</v>
      </c>
      <c r="E20" s="11">
        <f t="shared" si="4"/>
        <v>0.10693701906551517</v>
      </c>
      <c r="F20" s="11">
        <f t="shared" si="4"/>
        <v>-0.26076722685650428</v>
      </c>
      <c r="G20" s="12">
        <f t="shared" si="4"/>
        <v>3.6180542664760777E-2</v>
      </c>
    </row>
    <row r="21" spans="2:7" x14ac:dyDescent="0.25">
      <c r="B21" s="8" t="str">
        <f t="shared" si="3"/>
        <v>Net Income Per Share</v>
      </c>
      <c r="C21" s="14">
        <f t="shared" si="4"/>
        <v>16.013180179038446</v>
      </c>
      <c r="D21" s="14">
        <f t="shared" si="4"/>
        <v>-1.1609766501604259</v>
      </c>
      <c r="E21" s="14">
        <f t="shared" si="4"/>
        <v>-0.83859824526217797</v>
      </c>
      <c r="F21" s="14">
        <f t="shared" si="4"/>
        <v>0.2751008997964064</v>
      </c>
      <c r="G21" s="15">
        <f t="shared" si="4"/>
        <v>2.6937824272501687</v>
      </c>
    </row>
    <row r="23" spans="2:7" ht="45" x14ac:dyDescent="0.25">
      <c r="B23" s="26" t="s">
        <v>32</v>
      </c>
      <c r="C23" s="25">
        <f>L11</f>
        <v>1.1289249703974908</v>
      </c>
    </row>
  </sheetData>
  <mergeCells count="1">
    <mergeCell ref="F13:H13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SP500</vt:lpstr>
      <vt:lpstr>SP600</vt:lpstr>
      <vt:lpstr>Over $10</vt:lpstr>
      <vt:lpstr>Materials</vt:lpstr>
      <vt:lpstr>Energy</vt:lpstr>
      <vt:lpstr>Retail</vt:lpstr>
      <vt:lpstr>Real Estate</vt:lpstr>
      <vt:lpstr>Healthcare</vt:lpstr>
      <vt:lpstr>Biotech</vt:lpstr>
      <vt:lpstr>Pharm</vt:lpstr>
      <vt:lpstr>Banks</vt:lpstr>
      <vt:lpstr>Financials</vt:lpstr>
      <vt:lpstr>Technology</vt:lpstr>
      <vt:lpstr>Semiconductors</vt:lpstr>
      <vt:lpstr>Consumer Cyclicals</vt:lpstr>
      <vt:lpstr>Autos</vt:lpstr>
      <vt:lpstr>Consumer Non-Cyclical</vt:lpstr>
      <vt:lpstr>Industrials</vt:lpstr>
      <vt:lpstr>Utilities</vt:lpstr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Askey</dc:creator>
  <cp:lastModifiedBy>Andy Askey</cp:lastModifiedBy>
  <cp:lastPrinted>2022-10-17T20:18:21Z</cp:lastPrinted>
  <dcterms:created xsi:type="dcterms:W3CDTF">2022-10-17T11:16:15Z</dcterms:created>
  <dcterms:modified xsi:type="dcterms:W3CDTF">2022-11-29T21:05:05Z</dcterms:modified>
</cp:coreProperties>
</file>