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ev\TA\working\excel\"/>
    </mc:Choice>
  </mc:AlternateContent>
  <bookViews>
    <workbookView xWindow="0" yWindow="0" windowWidth="14400" windowHeight="12360"/>
  </bookViews>
  <sheets>
    <sheet name="Sq9" sheetId="2" r:id="rId1"/>
    <sheet name="spx quote" sheetId="3" r:id="rId2"/>
  </sheets>
  <definedNames>
    <definedName name="quoteslookup?quote_spx" localSheetId="1">'spx quote'!$A$1:$P$16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3" i="2" l="1"/>
  <c r="E34" i="2"/>
  <c r="P10" i="2"/>
  <c r="G34" i="2" l="1"/>
  <c r="G35" i="2"/>
  <c r="H35" i="2" s="1"/>
  <c r="G36" i="2"/>
  <c r="H36" i="2"/>
  <c r="J36" i="2" s="1"/>
  <c r="M36" i="2" s="1"/>
  <c r="I36" i="2"/>
  <c r="L36" i="2" s="1"/>
  <c r="G37" i="2"/>
  <c r="H37" i="2" s="1"/>
  <c r="G38" i="2"/>
  <c r="H38" i="2"/>
  <c r="I38" i="2"/>
  <c r="L38" i="2" s="1"/>
  <c r="J38" i="2"/>
  <c r="M38" i="2" s="1"/>
  <c r="G39" i="2"/>
  <c r="H39" i="2" s="1"/>
  <c r="G40" i="2"/>
  <c r="H40" i="2"/>
  <c r="J40" i="2" s="1"/>
  <c r="M40" i="2" s="1"/>
  <c r="I40" i="2"/>
  <c r="L40" i="2" s="1"/>
  <c r="G41" i="2"/>
  <c r="H41" i="2"/>
  <c r="I41" i="2" s="1"/>
  <c r="L41" i="2" s="1"/>
  <c r="G42" i="2"/>
  <c r="H42" i="2"/>
  <c r="I42" i="2"/>
  <c r="L42" i="2" s="1"/>
  <c r="J42" i="2"/>
  <c r="M42" i="2" s="1"/>
  <c r="G43" i="2"/>
  <c r="H43" i="2" s="1"/>
  <c r="G44" i="2"/>
  <c r="H44" i="2"/>
  <c r="J44" i="2" s="1"/>
  <c r="M44" i="2" s="1"/>
  <c r="I44" i="2"/>
  <c r="L44" i="2" s="1"/>
  <c r="G45" i="2"/>
  <c r="H45" i="2"/>
  <c r="I45" i="2" s="1"/>
  <c r="L45" i="2" s="1"/>
  <c r="G46" i="2"/>
  <c r="H46" i="2"/>
  <c r="I46" i="2"/>
  <c r="L46" i="2" s="1"/>
  <c r="J46" i="2"/>
  <c r="M46" i="2" s="1"/>
  <c r="G47" i="2"/>
  <c r="H47" i="2" s="1"/>
  <c r="G48" i="2"/>
  <c r="H48" i="2"/>
  <c r="J48" i="2" s="1"/>
  <c r="M48" i="2" s="1"/>
  <c r="I48" i="2"/>
  <c r="L48" i="2" s="1"/>
  <c r="G49" i="2"/>
  <c r="H49" i="2"/>
  <c r="I49" i="2" s="1"/>
  <c r="L49" i="2" s="1"/>
  <c r="G50" i="2"/>
  <c r="H50" i="2" s="1"/>
  <c r="P12" i="2"/>
  <c r="P11" i="2"/>
  <c r="I50" i="2" l="1"/>
  <c r="L50" i="2" s="1"/>
  <c r="J50" i="2"/>
  <c r="M50" i="2" s="1"/>
  <c r="I47" i="2"/>
  <c r="L47" i="2" s="1"/>
  <c r="J47" i="2"/>
  <c r="M47" i="2" s="1"/>
  <c r="I35" i="2"/>
  <c r="L35" i="2" s="1"/>
  <c r="J35" i="2"/>
  <c r="M35" i="2" s="1"/>
  <c r="I37" i="2"/>
  <c r="L37" i="2" s="1"/>
  <c r="J37" i="2"/>
  <c r="M37" i="2" s="1"/>
  <c r="I43" i="2"/>
  <c r="L43" i="2" s="1"/>
  <c r="J43" i="2"/>
  <c r="M43" i="2" s="1"/>
  <c r="I39" i="2"/>
  <c r="L39" i="2" s="1"/>
  <c r="J39" i="2"/>
  <c r="M39" i="2" s="1"/>
  <c r="J49" i="2"/>
  <c r="M49" i="2" s="1"/>
  <c r="J45" i="2"/>
  <c r="M45" i="2" s="1"/>
  <c r="J41" i="2"/>
  <c r="M41" i="2" s="1"/>
  <c r="C31" i="2"/>
  <c r="G20" i="2"/>
  <c r="H20" i="2" s="1"/>
  <c r="I20" i="2" s="1"/>
  <c r="G21" i="2"/>
  <c r="G22" i="2"/>
  <c r="G23" i="2"/>
  <c r="G24" i="2"/>
  <c r="H24" i="2" s="1"/>
  <c r="I24" i="2" s="1"/>
  <c r="G25" i="2"/>
  <c r="H25" i="2" s="1"/>
  <c r="J25" i="2" s="1"/>
  <c r="G26" i="2"/>
  <c r="H26" i="2" s="1"/>
  <c r="G27" i="2"/>
  <c r="H27" i="2" s="1"/>
  <c r="G28" i="2"/>
  <c r="H28" i="2" s="1"/>
  <c r="I28" i="2" s="1"/>
  <c r="G29" i="2"/>
  <c r="H29" i="2" s="1"/>
  <c r="G30" i="2"/>
  <c r="H30" i="2" s="1"/>
  <c r="I30" i="2" s="1"/>
  <c r="G31" i="2"/>
  <c r="G32" i="2"/>
  <c r="G33" i="2"/>
  <c r="H34" i="2"/>
  <c r="I34" i="2" s="1"/>
  <c r="G19" i="2"/>
  <c r="H19" i="2" s="1"/>
  <c r="I19" i="2" s="1"/>
  <c r="H21" i="2"/>
  <c r="I21" i="2" s="1"/>
  <c r="H22" i="2"/>
  <c r="I22" i="2" s="1"/>
  <c r="H23" i="2"/>
  <c r="J23" i="2" s="1"/>
  <c r="H31" i="2"/>
  <c r="J31" i="2" s="1"/>
  <c r="H32" i="2"/>
  <c r="I32" i="2" s="1"/>
  <c r="H33" i="2"/>
  <c r="J33" i="2" s="1"/>
  <c r="D20" i="2"/>
  <c r="D21" i="2"/>
  <c r="D22" i="2"/>
  <c r="D23" i="2"/>
  <c r="D24" i="2"/>
  <c r="D25" i="2"/>
  <c r="D26" i="2"/>
  <c r="D19" i="2"/>
  <c r="D35" i="2" s="1"/>
  <c r="C35" i="2" s="1"/>
  <c r="L2" i="2"/>
  <c r="E2" i="2"/>
  <c r="H4" i="2"/>
  <c r="J4" i="2" s="1"/>
  <c r="H5" i="2"/>
  <c r="J5" i="2" s="1"/>
  <c r="H6" i="2"/>
  <c r="J6" i="2" s="1"/>
  <c r="H7" i="2"/>
  <c r="J7" i="2" s="1"/>
  <c r="H8" i="2"/>
  <c r="J8" i="2" s="1"/>
  <c r="H9" i="2"/>
  <c r="J9" i="2" s="1"/>
  <c r="H10" i="2"/>
  <c r="I10" i="2" s="1"/>
  <c r="L10" i="2" s="1"/>
  <c r="H11" i="2"/>
  <c r="I11" i="2" s="1"/>
  <c r="H12" i="2"/>
  <c r="I12" i="2" s="1"/>
  <c r="H13" i="2"/>
  <c r="I13" i="2" s="1"/>
  <c r="H14" i="2"/>
  <c r="J14" i="2" s="1"/>
  <c r="H15" i="2"/>
  <c r="I15" i="2" s="1"/>
  <c r="H16" i="2"/>
  <c r="I16" i="2" s="1"/>
  <c r="H17" i="2"/>
  <c r="I17" i="2" s="1"/>
  <c r="H18" i="2"/>
  <c r="I18" i="2" s="1"/>
  <c r="L18" i="2" s="1"/>
  <c r="H3" i="2"/>
  <c r="J3" i="2" s="1"/>
  <c r="I4" i="2"/>
  <c r="I5" i="2"/>
  <c r="I6" i="2"/>
  <c r="I7" i="2"/>
  <c r="I8" i="2"/>
  <c r="F2" i="2"/>
  <c r="D12" i="2"/>
  <c r="F12" i="2" s="1"/>
  <c r="D13" i="2"/>
  <c r="D14" i="2"/>
  <c r="D30" i="2" s="1"/>
  <c r="D15" i="2"/>
  <c r="D31" i="2" s="1"/>
  <c r="D47" i="2" s="1"/>
  <c r="C47" i="2" s="1"/>
  <c r="D16" i="2"/>
  <c r="D32" i="2" s="1"/>
  <c r="D17" i="2"/>
  <c r="D33" i="2" s="1"/>
  <c r="D18" i="2"/>
  <c r="D34" i="2" s="1"/>
  <c r="D11" i="2"/>
  <c r="D27" i="2" s="1"/>
  <c r="C34" i="2" l="1"/>
  <c r="D50" i="2"/>
  <c r="C24" i="2"/>
  <c r="D40" i="2"/>
  <c r="C26" i="2"/>
  <c r="D42" i="2"/>
  <c r="C33" i="2"/>
  <c r="D49" i="2"/>
  <c r="C32" i="2"/>
  <c r="D48" i="2"/>
  <c r="C23" i="2"/>
  <c r="D39" i="2"/>
  <c r="C39" i="2" s="1"/>
  <c r="E41" i="2"/>
  <c r="C25" i="2"/>
  <c r="D41" i="2"/>
  <c r="C41" i="2" s="1"/>
  <c r="C22" i="2"/>
  <c r="D38" i="2"/>
  <c r="C30" i="2"/>
  <c r="D46" i="2"/>
  <c r="E24" i="2"/>
  <c r="E48" i="2"/>
  <c r="E42" i="2"/>
  <c r="E50" i="2"/>
  <c r="E40" i="2"/>
  <c r="E38" i="2"/>
  <c r="E35" i="2"/>
  <c r="C21" i="2"/>
  <c r="D37" i="2"/>
  <c r="C20" i="2"/>
  <c r="D36" i="2"/>
  <c r="E47" i="2"/>
  <c r="C27" i="2"/>
  <c r="D43" i="2"/>
  <c r="C43" i="2" s="1"/>
  <c r="F9" i="2"/>
  <c r="F35" i="2"/>
  <c r="F49" i="2"/>
  <c r="F41" i="2"/>
  <c r="F37" i="2"/>
  <c r="F47" i="2"/>
  <c r="I33" i="2"/>
  <c r="C19" i="2"/>
  <c r="F5" i="2"/>
  <c r="L17" i="2"/>
  <c r="M9" i="2"/>
  <c r="E31" i="2"/>
  <c r="F6" i="2"/>
  <c r="M4" i="2"/>
  <c r="F25" i="2"/>
  <c r="E30" i="2"/>
  <c r="F21" i="2"/>
  <c r="F13" i="2"/>
  <c r="J22" i="2"/>
  <c r="M22" i="2" s="1"/>
  <c r="E23" i="2"/>
  <c r="E22" i="2"/>
  <c r="I31" i="2"/>
  <c r="E21" i="2"/>
  <c r="M33" i="2"/>
  <c r="M7" i="2"/>
  <c r="E20" i="2"/>
  <c r="L6" i="2"/>
  <c r="M14" i="2"/>
  <c r="M6" i="2"/>
  <c r="E27" i="2"/>
  <c r="L7" i="2"/>
  <c r="L5" i="2"/>
  <c r="L13" i="2"/>
  <c r="M5" i="2"/>
  <c r="L19" i="2"/>
  <c r="E26" i="2"/>
  <c r="L33" i="2"/>
  <c r="L15" i="2"/>
  <c r="L28" i="2"/>
  <c r="L34" i="2"/>
  <c r="E33" i="2"/>
  <c r="E25" i="2"/>
  <c r="M3" i="2"/>
  <c r="L11" i="2"/>
  <c r="E32" i="2"/>
  <c r="F33" i="2"/>
  <c r="I29" i="2"/>
  <c r="L29" i="2" s="1"/>
  <c r="J29" i="2"/>
  <c r="M29" i="2" s="1"/>
  <c r="M25" i="2"/>
  <c r="L16" i="2"/>
  <c r="M23" i="2"/>
  <c r="D29" i="2"/>
  <c r="E29" i="2" s="1"/>
  <c r="F32" i="2"/>
  <c r="F24" i="2"/>
  <c r="F20" i="2"/>
  <c r="L31" i="2"/>
  <c r="L24" i="2"/>
  <c r="L8" i="2"/>
  <c r="L32" i="2"/>
  <c r="I14" i="2"/>
  <c r="L14" i="2" s="1"/>
  <c r="D28" i="2"/>
  <c r="D44" i="2" s="1"/>
  <c r="E44" i="2" s="1"/>
  <c r="M31" i="2"/>
  <c r="L22" i="2"/>
  <c r="M8" i="2"/>
  <c r="E11" i="2"/>
  <c r="F31" i="2"/>
  <c r="F27" i="2"/>
  <c r="F23" i="2"/>
  <c r="E19" i="2"/>
  <c r="L30" i="2"/>
  <c r="J21" i="2"/>
  <c r="M21" i="2" s="1"/>
  <c r="L4" i="2"/>
  <c r="L21" i="2"/>
  <c r="L12" i="2"/>
  <c r="F19" i="2"/>
  <c r="F34" i="2"/>
  <c r="F30" i="2"/>
  <c r="F26" i="2"/>
  <c r="F22" i="2"/>
  <c r="L20" i="2"/>
  <c r="J27" i="2"/>
  <c r="M27" i="2" s="1"/>
  <c r="I27" i="2"/>
  <c r="L27" i="2" s="1"/>
  <c r="I26" i="2"/>
  <c r="L26" i="2" s="1"/>
  <c r="J26" i="2"/>
  <c r="M26" i="2" s="1"/>
  <c r="I25" i="2"/>
  <c r="L25" i="2" s="1"/>
  <c r="J34" i="2"/>
  <c r="M34" i="2" s="1"/>
  <c r="J30" i="2"/>
  <c r="M30" i="2" s="1"/>
  <c r="I23" i="2"/>
  <c r="L23" i="2" s="1"/>
  <c r="J32" i="2"/>
  <c r="M32" i="2" s="1"/>
  <c r="J24" i="2"/>
  <c r="M24" i="2" s="1"/>
  <c r="J28" i="2"/>
  <c r="M28" i="2" s="1"/>
  <c r="J20" i="2"/>
  <c r="M20" i="2" s="1"/>
  <c r="J19" i="2"/>
  <c r="M19" i="2" s="1"/>
  <c r="J18" i="2"/>
  <c r="M18" i="2" s="1"/>
  <c r="J10" i="2"/>
  <c r="M10" i="2" s="1"/>
  <c r="F18" i="2"/>
  <c r="F3" i="2"/>
  <c r="J17" i="2"/>
  <c r="M17" i="2" s="1"/>
  <c r="J16" i="2"/>
  <c r="M16" i="2" s="1"/>
  <c r="F17" i="2"/>
  <c r="J15" i="2"/>
  <c r="M15" i="2" s="1"/>
  <c r="F4" i="2"/>
  <c r="F11" i="2"/>
  <c r="F15" i="2"/>
  <c r="F8" i="2"/>
  <c r="F16" i="2"/>
  <c r="F10" i="2"/>
  <c r="F14" i="2"/>
  <c r="F7" i="2"/>
  <c r="J13" i="2"/>
  <c r="M13" i="2" s="1"/>
  <c r="J12" i="2"/>
  <c r="M12" i="2" s="1"/>
  <c r="J11" i="2"/>
  <c r="M11" i="2" s="1"/>
  <c r="E9" i="2"/>
  <c r="I3" i="2"/>
  <c r="L3" i="2" s="1"/>
  <c r="E8" i="2"/>
  <c r="E7" i="2"/>
  <c r="I9" i="2"/>
  <c r="L9" i="2" s="1"/>
  <c r="E3" i="2"/>
  <c r="E6" i="2"/>
  <c r="E10" i="2"/>
  <c r="E15" i="2"/>
  <c r="E5" i="2"/>
  <c r="E14" i="2"/>
  <c r="E4" i="2"/>
  <c r="E17" i="2"/>
  <c r="E16" i="2"/>
  <c r="E18" i="2"/>
  <c r="E13" i="2"/>
  <c r="E12" i="2"/>
  <c r="E39" i="2" l="1"/>
  <c r="F46" i="2"/>
  <c r="C46" i="2"/>
  <c r="F40" i="2"/>
  <c r="C40" i="2"/>
  <c r="F43" i="2"/>
  <c r="F36" i="2"/>
  <c r="C36" i="2"/>
  <c r="F48" i="2"/>
  <c r="C48" i="2"/>
  <c r="F42" i="2"/>
  <c r="C42" i="2"/>
  <c r="F38" i="2"/>
  <c r="C38" i="2"/>
  <c r="F50" i="2"/>
  <c r="C50" i="2"/>
  <c r="C29" i="2"/>
  <c r="D45" i="2"/>
  <c r="E46" i="2"/>
  <c r="C49" i="2"/>
  <c r="E49" i="2"/>
  <c r="F44" i="2"/>
  <c r="C44" i="2"/>
  <c r="F39" i="2"/>
  <c r="C37" i="2"/>
  <c r="E37" i="2"/>
  <c r="E36" i="2"/>
  <c r="E43" i="2"/>
  <c r="F28" i="2"/>
  <c r="C28" i="2"/>
  <c r="E28" i="2"/>
  <c r="F29" i="2"/>
  <c r="C45" i="2" l="1"/>
  <c r="E45" i="2"/>
  <c r="F45" i="2"/>
</calcChain>
</file>

<file path=xl/connections.xml><?xml version="1.0" encoding="utf-8"?>
<connections xmlns="http://schemas.openxmlformats.org/spreadsheetml/2006/main">
  <connection id="1" name="Connection" type="4" refreshedVersion="5" background="1" saveData="1">
    <webPr sourceData="1" parsePre="1" consecutive="1" xl2000="1" url="http://www.msn.com/en-us/money/quoteslookup?quote=spx"/>
  </connection>
</connections>
</file>

<file path=xl/sharedStrings.xml><?xml version="1.0" encoding="utf-8"?>
<sst xmlns="http://schemas.openxmlformats.org/spreadsheetml/2006/main" count="42" uniqueCount="36">
  <si>
    <t>Price</t>
  </si>
  <si>
    <t>Date</t>
  </si>
  <si>
    <t>Angle</t>
  </si>
  <si>
    <t>Ring</t>
  </si>
  <si>
    <t>Current Price</t>
  </si>
  <si>
    <t>Stock Quotes Provided by MSN Money</t>
  </si>
  <si>
    <t xml:space="preserve">Click here to visit MSN Money </t>
  </si>
  <si>
    <t>Last</t>
  </si>
  <si>
    <t>Previous Close</t>
  </si>
  <si>
    <t>High</t>
  </si>
  <si>
    <t>Low</t>
  </si>
  <si>
    <t>Volume</t>
  </si>
  <si>
    <t>Change</t>
  </si>
  <si>
    <t>% Change</t>
  </si>
  <si>
    <t>52 Wk High</t>
  </si>
  <si>
    <t>52 Wk Low</t>
  </si>
  <si>
    <t>Market Cap</t>
  </si>
  <si>
    <t>EPS</t>
  </si>
  <si>
    <t>P/E Ratio</t>
  </si>
  <si>
    <t># Shares Out</t>
  </si>
  <si>
    <t xml:space="preserve">S&amp;P 500 </t>
  </si>
  <si>
    <t>Chart</t>
  </si>
  <si>
    <t>News</t>
  </si>
  <si>
    <t>N/A</t>
  </si>
  <si>
    <t>MSN Money Home</t>
  </si>
  <si>
    <t xml:space="preserve">Microsoft Office Tools on the Web </t>
  </si>
  <si>
    <t>Discover MSN Money's tools, columns, and more!</t>
  </si>
  <si>
    <t>Get the latest from Microsoft Office</t>
  </si>
  <si>
    <t xml:space="preserve">Terms of Use. © 2014 Microsoft Corporation and/or its suppliers. All rights reserved. </t>
  </si>
  <si>
    <t>DATA PROVIDERS</t>
  </si>
  <si>
    <t>Copyright © 2014 Microsoft. All rights reserved.</t>
  </si>
  <si>
    <t>Fundamental company data and historical chart data provided by Morningstar Inc. Real-time index quotes and delayed quotes supplied by Morningstar Inc. Quotes delayed by up to 15 minutes, except where indicated otherwise. Fund summary, fund performance and dividend data provided by Morningstar Inc. Analyst recommendations provided by Zacks Investment Research. IPO data provided by Hoover's Inc. Index membership data provided by Morningstar Inc.</t>
  </si>
  <si>
    <t xml:space="preserve">AdChoices </t>
  </si>
  <si>
    <t>Current Date</t>
  </si>
  <si>
    <t>Up</t>
  </si>
  <si>
    <t>Down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</si>
</sst>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yy;@"/>
    <numFmt numFmtId="165" formatCode="0.0"/>
  </numFmts>
  <fonts count="3" x14ac:knownFonts="1">
    <font>
      <sz val="11"/>
      <color theme="1"/>
      <name val="Calibri"/>
      <family val="2"/>
      <scheme val="minor"/>
    </font>
    <font>
      <sz val="10"/>
      <color theme="1"/>
      <name val="Arial Unicode MS"/>
      <family val="2"/>
    </font>
    <font>
      <b/>
      <sz val="11"/>
      <color theme="1"/>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6">
    <xf numFmtId="0" fontId="0" fillId="0" borderId="0" xfId="0"/>
    <xf numFmtId="164" fontId="0" fillId="0" borderId="0" xfId="0" applyNumberFormat="1"/>
    <xf numFmtId="0" fontId="0" fillId="2" borderId="0" xfId="0" applyFill="1"/>
    <xf numFmtId="2" fontId="0" fillId="0" borderId="0" xfId="0" applyNumberFormat="1"/>
    <xf numFmtId="165" fontId="0" fillId="0" borderId="0" xfId="0" applyNumberFormat="1"/>
    <xf numFmtId="0" fontId="0" fillId="3" borderId="0" xfId="0" applyFill="1"/>
    <xf numFmtId="1" fontId="1" fillId="3" borderId="0" xfId="0" applyNumberFormat="1" applyFont="1" applyFill="1" applyAlignment="1">
      <alignment vertical="center"/>
    </xf>
    <xf numFmtId="164" fontId="0" fillId="3" borderId="0" xfId="0" applyNumberFormat="1" applyFill="1"/>
    <xf numFmtId="165" fontId="0" fillId="3" borderId="0" xfId="0" applyNumberFormat="1" applyFill="1"/>
    <xf numFmtId="2" fontId="0" fillId="3" borderId="0" xfId="0" applyNumberFormat="1" applyFill="1"/>
    <xf numFmtId="1" fontId="0" fillId="3" borderId="0" xfId="0" applyNumberFormat="1" applyFill="1"/>
    <xf numFmtId="0" fontId="2" fillId="0" borderId="0" xfId="0" applyFont="1" applyAlignment="1">
      <alignment horizontal="center"/>
    </xf>
    <xf numFmtId="0" fontId="2" fillId="0" borderId="0" xfId="0" applyFont="1"/>
    <xf numFmtId="0" fontId="2" fillId="0" borderId="0" xfId="0" applyFont="1" applyAlignment="1">
      <alignment horizontal="center"/>
    </xf>
    <xf numFmtId="0" fontId="2" fillId="3" borderId="0" xfId="0" applyFont="1" applyFill="1"/>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180975</xdr:colOff>
      <xdr:row>0</xdr:row>
      <xdr:rowOff>104774</xdr:rowOff>
    </xdr:from>
    <xdr:ext cx="3486150" cy="688009"/>
    <xdr:sp macro="" textlink="">
      <xdr:nvSpPr>
        <xdr:cNvPr id="2" name="TextBox 1"/>
        <xdr:cNvSpPr txBox="1"/>
      </xdr:nvSpPr>
      <xdr:spPr>
        <a:xfrm>
          <a:off x="5495925" y="104774"/>
          <a:ext cx="3486150" cy="688009"/>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000">
              <a:latin typeface="Trebuchet MS" panose="020B0603020202020204" pitchFamily="34" charset="0"/>
            </a:rPr>
            <a:t>Change only the B2 and B3 cells with a high or a low.</a:t>
          </a:r>
        </a:p>
      </xdr:txBody>
    </xdr:sp>
    <xdr:clientData/>
  </xdr:oneCellAnchor>
  <xdr:twoCellAnchor editAs="oneCell">
    <xdr:from>
      <xdr:col>16</xdr:col>
      <xdr:colOff>190500</xdr:colOff>
      <xdr:row>5</xdr:row>
      <xdr:rowOff>19050</xdr:rowOff>
    </xdr:from>
    <xdr:to>
      <xdr:col>32</xdr:col>
      <xdr:colOff>495300</xdr:colOff>
      <xdr:row>39</xdr:row>
      <xdr:rowOff>182742</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01000" y="971550"/>
          <a:ext cx="10058400" cy="6640692"/>
        </a:xfrm>
        <a:prstGeom prst="rect">
          <a:avLst/>
        </a:prstGeom>
      </xdr:spPr>
    </xdr:pic>
    <xdr:clientData/>
  </xdr:twoCellAnchor>
</xdr:wsDr>
</file>

<file path=xl/queryTables/queryTable1.xml><?xml version="1.0" encoding="utf-8"?>
<queryTable xmlns="http://schemas.openxmlformats.org/spreadsheetml/2006/main" name="quoteslookup?quote=spx"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tabSelected="1" topLeftCell="B1" workbookViewId="0">
      <selection activeCell="J22" sqref="J22"/>
    </sheetView>
  </sheetViews>
  <sheetFormatPr defaultRowHeight="15" x14ac:dyDescent="0.25"/>
  <cols>
    <col min="1" max="1" width="5.42578125" bestFit="1" customWidth="1"/>
    <col min="2" max="2" width="12.140625" bestFit="1" customWidth="1"/>
    <col min="3" max="3" width="4" bestFit="1" customWidth="1"/>
    <col min="4" max="4" width="6.140625" bestFit="1" customWidth="1"/>
    <col min="5" max="5" width="4" bestFit="1" customWidth="1"/>
    <col min="6" max="6" width="12.140625" bestFit="1" customWidth="1"/>
    <col min="7" max="7" width="4.5703125" style="4" bestFit="1" customWidth="1"/>
    <col min="8" max="8" width="4.5703125" style="3" bestFit="1" customWidth="1"/>
    <col min="9" max="9" width="6.28515625" customWidth="1"/>
    <col min="10" max="10" width="6.140625" bestFit="1" customWidth="1"/>
    <col min="12" max="12" width="3" bestFit="1" customWidth="1"/>
    <col min="13" max="13" width="2.7109375" bestFit="1" customWidth="1"/>
    <col min="15" max="15" width="12.28515625" customWidth="1"/>
    <col min="16" max="16" width="15.42578125" customWidth="1"/>
  </cols>
  <sheetData>
    <row r="1" spans="1:16" x14ac:dyDescent="0.25">
      <c r="F1" s="11" t="s">
        <v>1</v>
      </c>
      <c r="I1" s="13" t="s">
        <v>34</v>
      </c>
      <c r="J1" s="13" t="s">
        <v>35</v>
      </c>
      <c r="L1" s="15" t="s">
        <v>3</v>
      </c>
      <c r="M1" s="15"/>
    </row>
    <row r="2" spans="1:16" x14ac:dyDescent="0.25">
      <c r="A2" s="12" t="s">
        <v>0</v>
      </c>
      <c r="B2">
        <v>2134.7199999999998</v>
      </c>
      <c r="D2" s="11" t="s">
        <v>2</v>
      </c>
      <c r="E2" s="6">
        <f>MOD((180*((B2-1)^0.5)-225),360)</f>
        <v>169.59728429465213</v>
      </c>
      <c r="F2" s="7">
        <f>B3</f>
        <v>42144</v>
      </c>
      <c r="G2" s="8"/>
      <c r="H2" s="9"/>
      <c r="I2" s="5"/>
      <c r="J2" s="5"/>
      <c r="K2" s="5"/>
      <c r="L2" s="5">
        <f>ROUND((SQRT(B2)-0.22)/2,0)</f>
        <v>23</v>
      </c>
      <c r="M2" s="5"/>
    </row>
    <row r="3" spans="1:16" x14ac:dyDescent="0.25">
      <c r="A3" s="12" t="s">
        <v>1</v>
      </c>
      <c r="B3" s="1">
        <v>42144</v>
      </c>
      <c r="D3" s="2">
        <v>30</v>
      </c>
      <c r="E3" s="10">
        <f>MOD(E$2+D3,360)</f>
        <v>199.59728429465213</v>
      </c>
      <c r="F3" s="7">
        <f>F$2+(D3*365.25/360)</f>
        <v>42174.4375</v>
      </c>
      <c r="G3" s="8">
        <v>1</v>
      </c>
      <c r="H3" s="9">
        <f>$G3*(0.5/3)</f>
        <v>0.16666666666666666</v>
      </c>
      <c r="I3" s="5">
        <f t="shared" ref="I3:I50" si="0">ROUND((SQRT($B$2)+$H3)^2,0)</f>
        <v>2150</v>
      </c>
      <c r="J3" s="5">
        <f t="shared" ref="J3:J50" si="1">ROUND((SQRT($B$2)-$H3)^2,0)</f>
        <v>2119</v>
      </c>
      <c r="K3" s="5"/>
      <c r="L3" s="5">
        <f>ROUND((SQRT($I3)-0.22)/2,0)-$L$2</f>
        <v>0</v>
      </c>
      <c r="M3" s="5">
        <f>ROUND((SQRT($J3)-0.22)/2,0)-$L$2</f>
        <v>0</v>
      </c>
      <c r="N3" s="3"/>
    </row>
    <row r="4" spans="1:16" x14ac:dyDescent="0.25">
      <c r="D4" s="2">
        <v>45</v>
      </c>
      <c r="E4" s="10">
        <f t="shared" ref="E4:E18" si="2">MOD(E$2+D4,360)</f>
        <v>214.59728429465213</v>
      </c>
      <c r="F4" s="7">
        <f t="shared" ref="F4:F19" si="3">F$2+(D4*365.25/360)</f>
        <v>42189.65625</v>
      </c>
      <c r="G4" s="8">
        <v>1.5</v>
      </c>
      <c r="H4" s="9">
        <f t="shared" ref="H4:H50" si="4">$G4*(0.5/3)</f>
        <v>0.25</v>
      </c>
      <c r="I4" s="5">
        <f t="shared" si="0"/>
        <v>2158</v>
      </c>
      <c r="J4" s="5">
        <f t="shared" si="1"/>
        <v>2112</v>
      </c>
      <c r="K4" s="5"/>
      <c r="L4" s="5">
        <f t="shared" ref="L4:L50" si="5">ROUND((SQRT($I4)-0.22)/2,0)-$L$2</f>
        <v>0</v>
      </c>
      <c r="M4" s="5">
        <f t="shared" ref="M4:M50" si="6">ROUND((SQRT($J4)-0.22)/2,0)-$L$2</f>
        <v>0</v>
      </c>
      <c r="N4" s="3"/>
    </row>
    <row r="5" spans="1:16" x14ac:dyDescent="0.25">
      <c r="D5" s="2">
        <v>60</v>
      </c>
      <c r="E5" s="10">
        <f t="shared" si="2"/>
        <v>229.59728429465213</v>
      </c>
      <c r="F5" s="7">
        <f t="shared" si="3"/>
        <v>42204.875</v>
      </c>
      <c r="G5" s="8">
        <v>2</v>
      </c>
      <c r="H5" s="9">
        <f t="shared" si="4"/>
        <v>0.33333333333333331</v>
      </c>
      <c r="I5" s="5">
        <f t="shared" si="0"/>
        <v>2166</v>
      </c>
      <c r="J5" s="5">
        <f t="shared" si="1"/>
        <v>2104</v>
      </c>
      <c r="K5" s="5"/>
      <c r="L5" s="5">
        <f t="shared" si="5"/>
        <v>0</v>
      </c>
      <c r="M5" s="5">
        <f t="shared" si="6"/>
        <v>0</v>
      </c>
      <c r="N5" s="3"/>
    </row>
    <row r="6" spans="1:16" x14ac:dyDescent="0.25">
      <c r="D6" s="2">
        <v>90</v>
      </c>
      <c r="E6" s="10">
        <f t="shared" si="2"/>
        <v>259.59728429465213</v>
      </c>
      <c r="F6" s="7">
        <f t="shared" si="3"/>
        <v>42235.3125</v>
      </c>
      <c r="G6" s="8">
        <v>3</v>
      </c>
      <c r="H6" s="9">
        <f t="shared" si="4"/>
        <v>0.5</v>
      </c>
      <c r="I6" s="5">
        <f t="shared" si="0"/>
        <v>2181</v>
      </c>
      <c r="J6" s="5">
        <f t="shared" si="1"/>
        <v>2089</v>
      </c>
      <c r="K6" s="5"/>
      <c r="L6" s="5">
        <f t="shared" si="5"/>
        <v>0</v>
      </c>
      <c r="M6" s="5">
        <f t="shared" si="6"/>
        <v>0</v>
      </c>
      <c r="N6" s="3"/>
    </row>
    <row r="7" spans="1:16" x14ac:dyDescent="0.25">
      <c r="D7" s="2">
        <v>120</v>
      </c>
      <c r="E7" s="10">
        <f t="shared" si="2"/>
        <v>289.59728429465213</v>
      </c>
      <c r="F7" s="7">
        <f t="shared" si="3"/>
        <v>42265.75</v>
      </c>
      <c r="G7" s="8">
        <v>4</v>
      </c>
      <c r="H7" s="9">
        <f t="shared" si="4"/>
        <v>0.66666666666666663</v>
      </c>
      <c r="I7" s="5">
        <f t="shared" si="0"/>
        <v>2197</v>
      </c>
      <c r="J7" s="5">
        <f t="shared" si="1"/>
        <v>2074</v>
      </c>
      <c r="K7" s="5"/>
      <c r="L7" s="5">
        <f t="shared" si="5"/>
        <v>0</v>
      </c>
      <c r="M7" s="5">
        <f t="shared" si="6"/>
        <v>0</v>
      </c>
      <c r="N7" s="3"/>
    </row>
    <row r="8" spans="1:16" x14ac:dyDescent="0.25">
      <c r="D8" s="2">
        <v>135</v>
      </c>
      <c r="E8" s="10">
        <f t="shared" si="2"/>
        <v>304.59728429465213</v>
      </c>
      <c r="F8" s="7">
        <f t="shared" si="3"/>
        <v>42280.96875</v>
      </c>
      <c r="G8" s="8">
        <v>4.5</v>
      </c>
      <c r="H8" s="9">
        <f t="shared" si="4"/>
        <v>0.75</v>
      </c>
      <c r="I8" s="5">
        <f t="shared" si="0"/>
        <v>2205</v>
      </c>
      <c r="J8" s="5">
        <f t="shared" si="1"/>
        <v>2066</v>
      </c>
      <c r="K8" s="5"/>
      <c r="L8" s="5">
        <f t="shared" si="5"/>
        <v>0</v>
      </c>
      <c r="M8" s="5">
        <f t="shared" si="6"/>
        <v>0</v>
      </c>
      <c r="N8" s="3"/>
    </row>
    <row r="9" spans="1:16" x14ac:dyDescent="0.25">
      <c r="D9" s="2">
        <v>150</v>
      </c>
      <c r="E9" s="10">
        <f t="shared" si="2"/>
        <v>319.59728429465213</v>
      </c>
      <c r="F9" s="7">
        <f t="shared" si="3"/>
        <v>42296.1875</v>
      </c>
      <c r="G9" s="8">
        <v>5</v>
      </c>
      <c r="H9" s="9">
        <f t="shared" si="4"/>
        <v>0.83333333333333326</v>
      </c>
      <c r="I9" s="5">
        <f t="shared" si="0"/>
        <v>2212</v>
      </c>
      <c r="J9" s="5">
        <f t="shared" si="1"/>
        <v>2058</v>
      </c>
      <c r="K9" s="5"/>
      <c r="L9" s="5">
        <f t="shared" si="5"/>
        <v>0</v>
      </c>
      <c r="M9" s="5">
        <f t="shared" si="6"/>
        <v>0</v>
      </c>
      <c r="N9" s="3"/>
    </row>
    <row r="10" spans="1:16" x14ac:dyDescent="0.25">
      <c r="D10" s="2">
        <v>180</v>
      </c>
      <c r="E10" s="10">
        <f t="shared" si="2"/>
        <v>349.59728429465213</v>
      </c>
      <c r="F10" s="7">
        <f t="shared" si="3"/>
        <v>42326.625</v>
      </c>
      <c r="G10" s="8">
        <v>6</v>
      </c>
      <c r="H10" s="9">
        <f t="shared" si="4"/>
        <v>1</v>
      </c>
      <c r="I10" s="5">
        <f t="shared" si="0"/>
        <v>2228</v>
      </c>
      <c r="J10" s="5">
        <f t="shared" si="1"/>
        <v>2043</v>
      </c>
      <c r="K10" s="5"/>
      <c r="L10" s="5">
        <f t="shared" si="5"/>
        <v>0</v>
      </c>
      <c r="M10" s="5">
        <f t="shared" si="6"/>
        <v>-1</v>
      </c>
      <c r="N10" s="3"/>
      <c r="O10" s="14" t="s">
        <v>4</v>
      </c>
      <c r="P10" s="5">
        <f>'spx quote'!D4</f>
        <v>2050.4899999999998</v>
      </c>
    </row>
    <row r="11" spans="1:16" x14ac:dyDescent="0.25">
      <c r="D11" s="2">
        <f>D3+180</f>
        <v>210</v>
      </c>
      <c r="E11" s="10">
        <f t="shared" si="2"/>
        <v>19.597284294652127</v>
      </c>
      <c r="F11" s="7">
        <f t="shared" si="3"/>
        <v>42357.0625</v>
      </c>
      <c r="G11" s="8">
        <v>7</v>
      </c>
      <c r="H11" s="9">
        <f t="shared" si="4"/>
        <v>1.1666666666666665</v>
      </c>
      <c r="I11" s="5">
        <f t="shared" si="0"/>
        <v>2244</v>
      </c>
      <c r="J11" s="5">
        <f t="shared" si="1"/>
        <v>2028</v>
      </c>
      <c r="K11" s="5"/>
      <c r="L11" s="5">
        <f t="shared" si="5"/>
        <v>1</v>
      </c>
      <c r="M11" s="5">
        <f t="shared" si="6"/>
        <v>-1</v>
      </c>
      <c r="N11" s="3"/>
      <c r="O11" s="14" t="s">
        <v>2</v>
      </c>
      <c r="P11" s="6">
        <f>MOD((180*((P10-1)^0.5)-225),360)</f>
        <v>3.832799855448684</v>
      </c>
    </row>
    <row r="12" spans="1:16" x14ac:dyDescent="0.25">
      <c r="D12" s="2">
        <f t="shared" ref="D12:D18" si="7">D4+180</f>
        <v>225</v>
      </c>
      <c r="E12" s="10">
        <f t="shared" si="2"/>
        <v>34.597284294652127</v>
      </c>
      <c r="F12" s="7">
        <f t="shared" si="3"/>
        <v>42372.28125</v>
      </c>
      <c r="G12" s="8">
        <v>7.5</v>
      </c>
      <c r="H12" s="9">
        <f t="shared" si="4"/>
        <v>1.25</v>
      </c>
      <c r="I12" s="5">
        <f t="shared" si="0"/>
        <v>2252</v>
      </c>
      <c r="J12" s="5">
        <f t="shared" si="1"/>
        <v>2021</v>
      </c>
      <c r="K12" s="5"/>
      <c r="L12" s="5">
        <f t="shared" si="5"/>
        <v>1</v>
      </c>
      <c r="M12" s="5">
        <f t="shared" si="6"/>
        <v>-1</v>
      </c>
      <c r="N12" s="3"/>
      <c r="O12" s="14" t="s">
        <v>3</v>
      </c>
      <c r="P12" s="5">
        <f>ROUND((SQRT(P10)-0.22)/2,0)</f>
        <v>23</v>
      </c>
    </row>
    <row r="13" spans="1:16" x14ac:dyDescent="0.25">
      <c r="D13" s="2">
        <f t="shared" si="7"/>
        <v>240</v>
      </c>
      <c r="E13" s="10">
        <f t="shared" si="2"/>
        <v>49.597284294652127</v>
      </c>
      <c r="F13" s="7">
        <f t="shared" si="3"/>
        <v>42387.5</v>
      </c>
      <c r="G13" s="8">
        <v>8</v>
      </c>
      <c r="H13" s="9">
        <f t="shared" si="4"/>
        <v>1.3333333333333333</v>
      </c>
      <c r="I13" s="5">
        <f t="shared" si="0"/>
        <v>2260</v>
      </c>
      <c r="J13" s="5">
        <f t="shared" si="1"/>
        <v>2013</v>
      </c>
      <c r="K13" s="5"/>
      <c r="L13" s="5">
        <f t="shared" si="5"/>
        <v>1</v>
      </c>
      <c r="M13" s="5">
        <f t="shared" si="6"/>
        <v>-1</v>
      </c>
      <c r="N13" s="3"/>
      <c r="O13" s="14" t="s">
        <v>33</v>
      </c>
      <c r="P13" s="7">
        <f ca="1">TODAY()</f>
        <v>42325</v>
      </c>
    </row>
    <row r="14" spans="1:16" x14ac:dyDescent="0.25">
      <c r="D14" s="2">
        <f t="shared" si="7"/>
        <v>270</v>
      </c>
      <c r="E14" s="10">
        <f t="shared" si="2"/>
        <v>79.597284294652127</v>
      </c>
      <c r="F14" s="7">
        <f t="shared" si="3"/>
        <v>42417.9375</v>
      </c>
      <c r="G14" s="8">
        <v>9</v>
      </c>
      <c r="H14" s="9">
        <f t="shared" si="4"/>
        <v>1.5</v>
      </c>
      <c r="I14" s="5">
        <f t="shared" si="0"/>
        <v>2276</v>
      </c>
      <c r="J14" s="5">
        <f t="shared" si="1"/>
        <v>1998</v>
      </c>
      <c r="K14" s="5"/>
      <c r="L14" s="5">
        <f t="shared" si="5"/>
        <v>1</v>
      </c>
      <c r="M14" s="5">
        <f t="shared" si="6"/>
        <v>-1</v>
      </c>
      <c r="N14" s="3"/>
    </row>
    <row r="15" spans="1:16" x14ac:dyDescent="0.25">
      <c r="D15" s="2">
        <f t="shared" si="7"/>
        <v>300</v>
      </c>
      <c r="E15" s="10">
        <f t="shared" si="2"/>
        <v>109.59728429465213</v>
      </c>
      <c r="F15" s="7">
        <f t="shared" si="3"/>
        <v>42448.375</v>
      </c>
      <c r="G15" s="8">
        <v>10</v>
      </c>
      <c r="H15" s="9">
        <f t="shared" si="4"/>
        <v>1.6666666666666665</v>
      </c>
      <c r="I15" s="5">
        <f t="shared" si="0"/>
        <v>2292</v>
      </c>
      <c r="J15" s="5">
        <f t="shared" si="1"/>
        <v>1983</v>
      </c>
      <c r="K15" s="5"/>
      <c r="L15" s="5">
        <f t="shared" si="5"/>
        <v>1</v>
      </c>
      <c r="M15" s="5">
        <f t="shared" si="6"/>
        <v>-1</v>
      </c>
      <c r="N15" s="3"/>
    </row>
    <row r="16" spans="1:16" x14ac:dyDescent="0.25">
      <c r="D16" s="2">
        <f t="shared" si="7"/>
        <v>315</v>
      </c>
      <c r="E16" s="10">
        <f t="shared" si="2"/>
        <v>124.59728429465213</v>
      </c>
      <c r="F16" s="7">
        <f t="shared" si="3"/>
        <v>42463.59375</v>
      </c>
      <c r="G16" s="8">
        <v>10.5</v>
      </c>
      <c r="H16" s="9">
        <f t="shared" si="4"/>
        <v>1.75</v>
      </c>
      <c r="I16" s="5">
        <f t="shared" si="0"/>
        <v>2299</v>
      </c>
      <c r="J16" s="5">
        <f t="shared" si="1"/>
        <v>1976</v>
      </c>
      <c r="K16" s="5"/>
      <c r="L16" s="5">
        <f t="shared" si="5"/>
        <v>1</v>
      </c>
      <c r="M16" s="5">
        <f t="shared" si="6"/>
        <v>-1</v>
      </c>
      <c r="N16" s="3"/>
    </row>
    <row r="17" spans="3:14" x14ac:dyDescent="0.25">
      <c r="D17" s="2">
        <f t="shared" si="7"/>
        <v>330</v>
      </c>
      <c r="E17" s="10">
        <f t="shared" si="2"/>
        <v>139.59728429465213</v>
      </c>
      <c r="F17" s="7">
        <f t="shared" si="3"/>
        <v>42478.8125</v>
      </c>
      <c r="G17" s="8">
        <v>11</v>
      </c>
      <c r="H17" s="9">
        <f t="shared" si="4"/>
        <v>1.8333333333333333</v>
      </c>
      <c r="I17" s="5">
        <f t="shared" si="0"/>
        <v>2307</v>
      </c>
      <c r="J17" s="5">
        <f t="shared" si="1"/>
        <v>1969</v>
      </c>
      <c r="K17" s="5"/>
      <c r="L17" s="5">
        <f t="shared" si="5"/>
        <v>1</v>
      </c>
      <c r="M17" s="5">
        <f t="shared" si="6"/>
        <v>-1</v>
      </c>
      <c r="N17" s="3"/>
    </row>
    <row r="18" spans="3:14" x14ac:dyDescent="0.25">
      <c r="D18" s="2">
        <f t="shared" si="7"/>
        <v>360</v>
      </c>
      <c r="E18" s="10">
        <f t="shared" si="2"/>
        <v>169.59728429465213</v>
      </c>
      <c r="F18" s="7">
        <f t="shared" si="3"/>
        <v>42509.25</v>
      </c>
      <c r="G18" s="8">
        <v>12</v>
      </c>
      <c r="H18" s="9">
        <f t="shared" si="4"/>
        <v>2</v>
      </c>
      <c r="I18" s="5">
        <f t="shared" si="0"/>
        <v>2324</v>
      </c>
      <c r="J18" s="5">
        <f t="shared" si="1"/>
        <v>1954</v>
      </c>
      <c r="K18" s="5"/>
      <c r="L18" s="5">
        <f t="shared" si="5"/>
        <v>1</v>
      </c>
      <c r="M18" s="5">
        <f t="shared" si="6"/>
        <v>-1</v>
      </c>
      <c r="N18" s="3"/>
    </row>
    <row r="19" spans="3:14" x14ac:dyDescent="0.25">
      <c r="C19" s="2">
        <f>MOD(D19,360)</f>
        <v>30</v>
      </c>
      <c r="D19" s="2">
        <f>D3+360</f>
        <v>390</v>
      </c>
      <c r="E19" s="10">
        <f>MOD(E$2+D19,720)</f>
        <v>559.59728429465213</v>
      </c>
      <c r="F19" s="7">
        <f t="shared" si="3"/>
        <v>42539.6875</v>
      </c>
      <c r="G19" s="8">
        <f>G3+12</f>
        <v>13</v>
      </c>
      <c r="H19" s="9">
        <f t="shared" si="4"/>
        <v>2.1666666666666665</v>
      </c>
      <c r="I19" s="5">
        <f t="shared" si="0"/>
        <v>2340</v>
      </c>
      <c r="J19" s="5">
        <f t="shared" si="1"/>
        <v>1939</v>
      </c>
      <c r="K19" s="5"/>
      <c r="L19" s="5">
        <f t="shared" si="5"/>
        <v>1</v>
      </c>
      <c r="M19" s="5">
        <f t="shared" si="6"/>
        <v>-1</v>
      </c>
    </row>
    <row r="20" spans="3:14" x14ac:dyDescent="0.25">
      <c r="C20" s="2">
        <f t="shared" ref="C20:C35" si="8">MOD(D20,360)</f>
        <v>45</v>
      </c>
      <c r="D20" s="2">
        <f t="shared" ref="D20:D34" si="9">D4+360</f>
        <v>405</v>
      </c>
      <c r="E20" s="10">
        <f t="shared" ref="E20:E35" si="10">MOD(E$2+D20,720)</f>
        <v>574.59728429465213</v>
      </c>
      <c r="F20" s="7">
        <f t="shared" ref="F20:F35" si="11">F$2+(D20*365.25/360)</f>
        <v>42554.90625</v>
      </c>
      <c r="G20" s="8">
        <f t="shared" ref="G20:G50" si="12">G4+12</f>
        <v>13.5</v>
      </c>
      <c r="H20" s="9">
        <f t="shared" si="4"/>
        <v>2.25</v>
      </c>
      <c r="I20" s="5">
        <f t="shared" si="0"/>
        <v>2348</v>
      </c>
      <c r="J20" s="5">
        <f t="shared" si="1"/>
        <v>1932</v>
      </c>
      <c r="K20" s="5"/>
      <c r="L20" s="5">
        <f t="shared" si="5"/>
        <v>1</v>
      </c>
      <c r="M20" s="5">
        <f t="shared" si="6"/>
        <v>-1</v>
      </c>
    </row>
    <row r="21" spans="3:14" x14ac:dyDescent="0.25">
      <c r="C21" s="2">
        <f t="shared" si="8"/>
        <v>60</v>
      </c>
      <c r="D21" s="2">
        <f t="shared" si="9"/>
        <v>420</v>
      </c>
      <c r="E21" s="10">
        <f t="shared" si="10"/>
        <v>589.59728429465213</v>
      </c>
      <c r="F21" s="7">
        <f t="shared" si="11"/>
        <v>42570.125</v>
      </c>
      <c r="G21" s="8">
        <f t="shared" si="12"/>
        <v>14</v>
      </c>
      <c r="H21" s="9">
        <f t="shared" si="4"/>
        <v>2.333333333333333</v>
      </c>
      <c r="I21" s="5">
        <f t="shared" si="0"/>
        <v>2356</v>
      </c>
      <c r="J21" s="5">
        <f t="shared" si="1"/>
        <v>1925</v>
      </c>
      <c r="K21" s="5"/>
      <c r="L21" s="5">
        <f t="shared" si="5"/>
        <v>1</v>
      </c>
      <c r="M21" s="5">
        <f t="shared" si="6"/>
        <v>-1</v>
      </c>
    </row>
    <row r="22" spans="3:14" x14ac:dyDescent="0.25">
      <c r="C22" s="2">
        <f t="shared" si="8"/>
        <v>90</v>
      </c>
      <c r="D22" s="2">
        <f t="shared" si="9"/>
        <v>450</v>
      </c>
      <c r="E22" s="10">
        <f t="shared" si="10"/>
        <v>619.59728429465213</v>
      </c>
      <c r="F22" s="7">
        <f t="shared" si="11"/>
        <v>42600.5625</v>
      </c>
      <c r="G22" s="8">
        <f t="shared" si="12"/>
        <v>15</v>
      </c>
      <c r="H22" s="9">
        <f t="shared" si="4"/>
        <v>2.5</v>
      </c>
      <c r="I22" s="5">
        <f t="shared" si="0"/>
        <v>2372</v>
      </c>
      <c r="J22" s="5">
        <f t="shared" si="1"/>
        <v>1910</v>
      </c>
      <c r="K22" s="5"/>
      <c r="L22" s="5">
        <f t="shared" si="5"/>
        <v>1</v>
      </c>
      <c r="M22" s="5">
        <f t="shared" si="6"/>
        <v>-1</v>
      </c>
    </row>
    <row r="23" spans="3:14" x14ac:dyDescent="0.25">
      <c r="C23" s="2">
        <f t="shared" si="8"/>
        <v>120</v>
      </c>
      <c r="D23" s="2">
        <f t="shared" si="9"/>
        <v>480</v>
      </c>
      <c r="E23" s="10">
        <f t="shared" si="10"/>
        <v>649.59728429465213</v>
      </c>
      <c r="F23" s="7">
        <f t="shared" si="11"/>
        <v>42631</v>
      </c>
      <c r="G23" s="8">
        <f t="shared" si="12"/>
        <v>16</v>
      </c>
      <c r="H23" s="9">
        <f t="shared" si="4"/>
        <v>2.6666666666666665</v>
      </c>
      <c r="I23" s="5">
        <f t="shared" si="0"/>
        <v>2388</v>
      </c>
      <c r="J23" s="5">
        <f t="shared" si="1"/>
        <v>1895</v>
      </c>
      <c r="K23" s="5"/>
      <c r="L23" s="5">
        <f t="shared" si="5"/>
        <v>1</v>
      </c>
      <c r="M23" s="5">
        <f t="shared" si="6"/>
        <v>-1</v>
      </c>
    </row>
    <row r="24" spans="3:14" x14ac:dyDescent="0.25">
      <c r="C24" s="2">
        <f t="shared" si="8"/>
        <v>135</v>
      </c>
      <c r="D24" s="2">
        <f t="shared" si="9"/>
        <v>495</v>
      </c>
      <c r="E24" s="10">
        <f t="shared" si="10"/>
        <v>664.59728429465213</v>
      </c>
      <c r="F24" s="7">
        <f t="shared" si="11"/>
        <v>42646.21875</v>
      </c>
      <c r="G24" s="8">
        <f t="shared" si="12"/>
        <v>16.5</v>
      </c>
      <c r="H24" s="9">
        <f t="shared" si="4"/>
        <v>2.75</v>
      </c>
      <c r="I24" s="5">
        <f t="shared" si="0"/>
        <v>2396</v>
      </c>
      <c r="J24" s="5">
        <f t="shared" si="1"/>
        <v>1888</v>
      </c>
      <c r="K24" s="5"/>
      <c r="L24" s="5">
        <f t="shared" si="5"/>
        <v>1</v>
      </c>
      <c r="M24" s="5">
        <f t="shared" si="6"/>
        <v>-1</v>
      </c>
    </row>
    <row r="25" spans="3:14" x14ac:dyDescent="0.25">
      <c r="C25" s="2">
        <f t="shared" si="8"/>
        <v>150</v>
      </c>
      <c r="D25" s="2">
        <f t="shared" si="9"/>
        <v>510</v>
      </c>
      <c r="E25" s="10">
        <f t="shared" si="10"/>
        <v>679.59728429465213</v>
      </c>
      <c r="F25" s="7">
        <f t="shared" si="11"/>
        <v>42661.4375</v>
      </c>
      <c r="G25" s="8">
        <f t="shared" si="12"/>
        <v>17</v>
      </c>
      <c r="H25" s="9">
        <f t="shared" si="4"/>
        <v>2.833333333333333</v>
      </c>
      <c r="I25" s="5">
        <f t="shared" si="0"/>
        <v>2405</v>
      </c>
      <c r="J25" s="5">
        <f t="shared" si="1"/>
        <v>1881</v>
      </c>
      <c r="K25" s="5"/>
      <c r="L25" s="5">
        <f t="shared" si="5"/>
        <v>1</v>
      </c>
      <c r="M25" s="5">
        <f t="shared" si="6"/>
        <v>-1</v>
      </c>
    </row>
    <row r="26" spans="3:14" x14ac:dyDescent="0.25">
      <c r="C26" s="2">
        <f t="shared" si="8"/>
        <v>180</v>
      </c>
      <c r="D26" s="2">
        <f t="shared" si="9"/>
        <v>540</v>
      </c>
      <c r="E26" s="10">
        <f t="shared" si="10"/>
        <v>709.59728429465213</v>
      </c>
      <c r="F26" s="7">
        <f t="shared" si="11"/>
        <v>42691.875</v>
      </c>
      <c r="G26" s="8">
        <f t="shared" si="12"/>
        <v>18</v>
      </c>
      <c r="H26" s="9">
        <f t="shared" si="4"/>
        <v>3</v>
      </c>
      <c r="I26" s="5">
        <f t="shared" si="0"/>
        <v>2421</v>
      </c>
      <c r="J26" s="5">
        <f t="shared" si="1"/>
        <v>1867</v>
      </c>
      <c r="K26" s="5"/>
      <c r="L26" s="5">
        <f t="shared" si="5"/>
        <v>1</v>
      </c>
      <c r="M26" s="5">
        <f t="shared" si="6"/>
        <v>-2</v>
      </c>
    </row>
    <row r="27" spans="3:14" x14ac:dyDescent="0.25">
      <c r="C27" s="2">
        <f t="shared" si="8"/>
        <v>210</v>
      </c>
      <c r="D27" s="2">
        <f t="shared" si="9"/>
        <v>570</v>
      </c>
      <c r="E27" s="10">
        <f t="shared" si="10"/>
        <v>19.597284294652127</v>
      </c>
      <c r="F27" s="7">
        <f t="shared" si="11"/>
        <v>42722.3125</v>
      </c>
      <c r="G27" s="8">
        <f t="shared" si="12"/>
        <v>19</v>
      </c>
      <c r="H27" s="9">
        <f t="shared" si="4"/>
        <v>3.1666666666666665</v>
      </c>
      <c r="I27" s="5">
        <f t="shared" si="0"/>
        <v>2437</v>
      </c>
      <c r="J27" s="5">
        <f t="shared" si="1"/>
        <v>1852</v>
      </c>
      <c r="K27" s="5"/>
      <c r="L27" s="5">
        <f t="shared" si="5"/>
        <v>2</v>
      </c>
      <c r="M27" s="5">
        <f t="shared" si="6"/>
        <v>-2</v>
      </c>
    </row>
    <row r="28" spans="3:14" x14ac:dyDescent="0.25">
      <c r="C28" s="2">
        <f t="shared" si="8"/>
        <v>225</v>
      </c>
      <c r="D28" s="2">
        <f t="shared" si="9"/>
        <v>585</v>
      </c>
      <c r="E28" s="10">
        <f t="shared" si="10"/>
        <v>34.597284294652127</v>
      </c>
      <c r="F28" s="7">
        <f t="shared" si="11"/>
        <v>42737.53125</v>
      </c>
      <c r="G28" s="8">
        <f t="shared" si="12"/>
        <v>19.5</v>
      </c>
      <c r="H28" s="9">
        <f t="shared" si="4"/>
        <v>3.25</v>
      </c>
      <c r="I28" s="5">
        <f t="shared" si="0"/>
        <v>2446</v>
      </c>
      <c r="J28" s="5">
        <f t="shared" si="1"/>
        <v>1845</v>
      </c>
      <c r="K28" s="5"/>
      <c r="L28" s="5">
        <f t="shared" si="5"/>
        <v>2</v>
      </c>
      <c r="M28" s="5">
        <f t="shared" si="6"/>
        <v>-2</v>
      </c>
    </row>
    <row r="29" spans="3:14" x14ac:dyDescent="0.25">
      <c r="C29" s="2">
        <f t="shared" si="8"/>
        <v>240</v>
      </c>
      <c r="D29" s="2">
        <f t="shared" si="9"/>
        <v>600</v>
      </c>
      <c r="E29" s="10">
        <f t="shared" si="10"/>
        <v>49.597284294652127</v>
      </c>
      <c r="F29" s="7">
        <f t="shared" si="11"/>
        <v>42752.75</v>
      </c>
      <c r="G29" s="8">
        <f t="shared" si="12"/>
        <v>20</v>
      </c>
      <c r="H29" s="9">
        <f t="shared" si="4"/>
        <v>3.333333333333333</v>
      </c>
      <c r="I29" s="5">
        <f t="shared" si="0"/>
        <v>2454</v>
      </c>
      <c r="J29" s="5">
        <f t="shared" si="1"/>
        <v>1838</v>
      </c>
      <c r="K29" s="5"/>
      <c r="L29" s="5">
        <f t="shared" si="5"/>
        <v>2</v>
      </c>
      <c r="M29" s="5">
        <f t="shared" si="6"/>
        <v>-2</v>
      </c>
    </row>
    <row r="30" spans="3:14" x14ac:dyDescent="0.25">
      <c r="C30" s="2">
        <f t="shared" si="8"/>
        <v>270</v>
      </c>
      <c r="D30" s="2">
        <f t="shared" si="9"/>
        <v>630</v>
      </c>
      <c r="E30" s="10">
        <f t="shared" si="10"/>
        <v>79.597284294652127</v>
      </c>
      <c r="F30" s="7">
        <f t="shared" si="11"/>
        <v>42783.1875</v>
      </c>
      <c r="G30" s="8">
        <f t="shared" si="12"/>
        <v>21</v>
      </c>
      <c r="H30" s="9">
        <f t="shared" si="4"/>
        <v>3.5</v>
      </c>
      <c r="I30" s="5">
        <f t="shared" si="0"/>
        <v>2470</v>
      </c>
      <c r="J30" s="5">
        <f t="shared" si="1"/>
        <v>1824</v>
      </c>
      <c r="K30" s="5"/>
      <c r="L30" s="5">
        <f t="shared" si="5"/>
        <v>2</v>
      </c>
      <c r="M30" s="5">
        <f t="shared" si="6"/>
        <v>-2</v>
      </c>
    </row>
    <row r="31" spans="3:14" x14ac:dyDescent="0.25">
      <c r="C31" s="2">
        <f t="shared" si="8"/>
        <v>300</v>
      </c>
      <c r="D31" s="2">
        <f t="shared" si="9"/>
        <v>660</v>
      </c>
      <c r="E31" s="10">
        <f t="shared" si="10"/>
        <v>109.59728429465213</v>
      </c>
      <c r="F31" s="7">
        <f t="shared" si="11"/>
        <v>42813.625</v>
      </c>
      <c r="G31" s="8">
        <f t="shared" si="12"/>
        <v>22</v>
      </c>
      <c r="H31" s="9">
        <f t="shared" si="4"/>
        <v>3.6666666666666665</v>
      </c>
      <c r="I31" s="5">
        <f t="shared" si="0"/>
        <v>2487</v>
      </c>
      <c r="J31" s="5">
        <f t="shared" si="1"/>
        <v>1809</v>
      </c>
      <c r="K31" s="5"/>
      <c r="L31" s="5">
        <f t="shared" si="5"/>
        <v>2</v>
      </c>
      <c r="M31" s="5">
        <f t="shared" si="6"/>
        <v>-2</v>
      </c>
    </row>
    <row r="32" spans="3:14" x14ac:dyDescent="0.25">
      <c r="C32" s="2">
        <f t="shared" si="8"/>
        <v>315</v>
      </c>
      <c r="D32" s="2">
        <f t="shared" si="9"/>
        <v>675</v>
      </c>
      <c r="E32" s="10">
        <f t="shared" si="10"/>
        <v>124.59728429465213</v>
      </c>
      <c r="F32" s="7">
        <f t="shared" si="11"/>
        <v>42828.84375</v>
      </c>
      <c r="G32" s="8">
        <f t="shared" si="12"/>
        <v>22.5</v>
      </c>
      <c r="H32" s="9">
        <f t="shared" si="4"/>
        <v>3.75</v>
      </c>
      <c r="I32" s="5">
        <f t="shared" si="0"/>
        <v>2495</v>
      </c>
      <c r="J32" s="5">
        <f t="shared" si="1"/>
        <v>1802</v>
      </c>
      <c r="K32" s="5"/>
      <c r="L32" s="5">
        <f t="shared" si="5"/>
        <v>2</v>
      </c>
      <c r="M32" s="5">
        <f t="shared" si="6"/>
        <v>-2</v>
      </c>
    </row>
    <row r="33" spans="3:13" x14ac:dyDescent="0.25">
      <c r="C33" s="2">
        <f t="shared" si="8"/>
        <v>330</v>
      </c>
      <c r="D33" s="2">
        <f>D17+360</f>
        <v>690</v>
      </c>
      <c r="E33" s="10">
        <f t="shared" si="10"/>
        <v>139.59728429465213</v>
      </c>
      <c r="F33" s="7">
        <f t="shared" si="11"/>
        <v>42844.0625</v>
      </c>
      <c r="G33" s="8">
        <f t="shared" si="12"/>
        <v>23</v>
      </c>
      <c r="H33" s="9">
        <f t="shared" si="4"/>
        <v>3.833333333333333</v>
      </c>
      <c r="I33" s="5">
        <f t="shared" si="0"/>
        <v>2504</v>
      </c>
      <c r="J33" s="5">
        <f t="shared" si="1"/>
        <v>1795</v>
      </c>
      <c r="K33" s="5"/>
      <c r="L33" s="5">
        <f t="shared" si="5"/>
        <v>2</v>
      </c>
      <c r="M33" s="5">
        <f t="shared" si="6"/>
        <v>-2</v>
      </c>
    </row>
    <row r="34" spans="3:13" x14ac:dyDescent="0.25">
      <c r="C34" s="2">
        <f t="shared" si="8"/>
        <v>0</v>
      </c>
      <c r="D34" s="2">
        <f t="shared" si="9"/>
        <v>720</v>
      </c>
      <c r="E34" s="10">
        <f t="shared" si="10"/>
        <v>169.59728429465213</v>
      </c>
      <c r="F34" s="7">
        <f t="shared" si="11"/>
        <v>42874.5</v>
      </c>
      <c r="G34" s="8">
        <f>G18+12</f>
        <v>24</v>
      </c>
      <c r="H34" s="9">
        <f t="shared" si="4"/>
        <v>4</v>
      </c>
      <c r="I34" s="5">
        <f t="shared" si="0"/>
        <v>2520</v>
      </c>
      <c r="J34" s="5">
        <f t="shared" si="1"/>
        <v>1781</v>
      </c>
      <c r="K34" s="5"/>
      <c r="L34" s="5">
        <f t="shared" si="5"/>
        <v>2</v>
      </c>
      <c r="M34" s="5">
        <f t="shared" si="6"/>
        <v>-2</v>
      </c>
    </row>
    <row r="35" spans="3:13" x14ac:dyDescent="0.25">
      <c r="C35" s="2">
        <f t="shared" si="8"/>
        <v>30</v>
      </c>
      <c r="D35" s="2">
        <f>D19+360</f>
        <v>750</v>
      </c>
      <c r="E35" s="10">
        <f t="shared" si="10"/>
        <v>199.59728429465213</v>
      </c>
      <c r="F35" s="7">
        <f t="shared" si="11"/>
        <v>42904.9375</v>
      </c>
      <c r="G35" s="8">
        <f t="shared" si="12"/>
        <v>25</v>
      </c>
      <c r="H35" s="9">
        <f t="shared" si="4"/>
        <v>4.1666666666666661</v>
      </c>
      <c r="I35" s="5">
        <f t="shared" si="0"/>
        <v>2537</v>
      </c>
      <c r="J35" s="5">
        <f t="shared" si="1"/>
        <v>1767</v>
      </c>
      <c r="K35" s="5"/>
      <c r="L35" s="5">
        <f t="shared" si="5"/>
        <v>2</v>
      </c>
      <c r="M35" s="5">
        <f t="shared" si="6"/>
        <v>-2</v>
      </c>
    </row>
    <row r="36" spans="3:13" x14ac:dyDescent="0.25">
      <c r="C36" s="2">
        <f t="shared" ref="C36:C50" si="13">MOD(D36,360)</f>
        <v>45</v>
      </c>
      <c r="D36" s="2">
        <f t="shared" ref="D36:D50" si="14">D20+360</f>
        <v>765</v>
      </c>
      <c r="E36" s="10">
        <f t="shared" ref="E36:E50" si="15">MOD(E$2+D36,720)</f>
        <v>214.59728429465213</v>
      </c>
      <c r="F36" s="7">
        <f t="shared" ref="F36:F50" si="16">F$2+(D36*365.25/360)</f>
        <v>42920.15625</v>
      </c>
      <c r="G36" s="8">
        <f t="shared" si="12"/>
        <v>25.5</v>
      </c>
      <c r="H36" s="9">
        <f t="shared" si="4"/>
        <v>4.25</v>
      </c>
      <c r="I36" s="5">
        <f t="shared" si="0"/>
        <v>2546</v>
      </c>
      <c r="J36" s="5">
        <f t="shared" si="1"/>
        <v>1760</v>
      </c>
      <c r="K36" s="5"/>
      <c r="L36" s="5">
        <f t="shared" si="5"/>
        <v>2</v>
      </c>
      <c r="M36" s="5">
        <f t="shared" si="6"/>
        <v>-2</v>
      </c>
    </row>
    <row r="37" spans="3:13" x14ac:dyDescent="0.25">
      <c r="C37" s="2">
        <f t="shared" si="13"/>
        <v>60</v>
      </c>
      <c r="D37" s="2">
        <f t="shared" si="14"/>
        <v>780</v>
      </c>
      <c r="E37" s="10">
        <f t="shared" si="15"/>
        <v>229.59728429465213</v>
      </c>
      <c r="F37" s="7">
        <f t="shared" si="16"/>
        <v>42935.375</v>
      </c>
      <c r="G37" s="8">
        <f t="shared" si="12"/>
        <v>26</v>
      </c>
      <c r="H37" s="9">
        <f t="shared" si="4"/>
        <v>4.333333333333333</v>
      </c>
      <c r="I37" s="5">
        <f t="shared" si="0"/>
        <v>2554</v>
      </c>
      <c r="J37" s="5">
        <f t="shared" si="1"/>
        <v>1753</v>
      </c>
      <c r="K37" s="5"/>
      <c r="L37" s="5">
        <f t="shared" si="5"/>
        <v>2</v>
      </c>
      <c r="M37" s="5">
        <f t="shared" si="6"/>
        <v>-2</v>
      </c>
    </row>
    <row r="38" spans="3:13" x14ac:dyDescent="0.25">
      <c r="C38" s="2">
        <f t="shared" si="13"/>
        <v>90</v>
      </c>
      <c r="D38" s="2">
        <f t="shared" si="14"/>
        <v>810</v>
      </c>
      <c r="E38" s="10">
        <f t="shared" si="15"/>
        <v>259.59728429465213</v>
      </c>
      <c r="F38" s="7">
        <f t="shared" si="16"/>
        <v>42965.8125</v>
      </c>
      <c r="G38" s="8">
        <f t="shared" si="12"/>
        <v>27</v>
      </c>
      <c r="H38" s="9">
        <f t="shared" si="4"/>
        <v>4.5</v>
      </c>
      <c r="I38" s="5">
        <f t="shared" si="0"/>
        <v>2571</v>
      </c>
      <c r="J38" s="5">
        <f t="shared" si="1"/>
        <v>1739</v>
      </c>
      <c r="K38" s="5"/>
      <c r="L38" s="5">
        <f t="shared" si="5"/>
        <v>2</v>
      </c>
      <c r="M38" s="5">
        <f t="shared" si="6"/>
        <v>-2</v>
      </c>
    </row>
    <row r="39" spans="3:13" x14ac:dyDescent="0.25">
      <c r="C39" s="2">
        <f t="shared" si="13"/>
        <v>120</v>
      </c>
      <c r="D39" s="2">
        <f t="shared" si="14"/>
        <v>840</v>
      </c>
      <c r="E39" s="10">
        <f t="shared" si="15"/>
        <v>289.59728429465213</v>
      </c>
      <c r="F39" s="7">
        <f t="shared" si="16"/>
        <v>42996.25</v>
      </c>
      <c r="G39" s="8">
        <f t="shared" si="12"/>
        <v>28</v>
      </c>
      <c r="H39" s="9">
        <f t="shared" si="4"/>
        <v>4.6666666666666661</v>
      </c>
      <c r="I39" s="5">
        <f t="shared" si="0"/>
        <v>2588</v>
      </c>
      <c r="J39" s="5">
        <f t="shared" si="1"/>
        <v>1725</v>
      </c>
      <c r="K39" s="5"/>
      <c r="L39" s="5">
        <f t="shared" si="5"/>
        <v>2</v>
      </c>
      <c r="M39" s="5">
        <f t="shared" si="6"/>
        <v>-2</v>
      </c>
    </row>
    <row r="40" spans="3:13" x14ac:dyDescent="0.25">
      <c r="C40" s="2">
        <f t="shared" si="13"/>
        <v>135</v>
      </c>
      <c r="D40" s="2">
        <f t="shared" si="14"/>
        <v>855</v>
      </c>
      <c r="E40" s="10">
        <f t="shared" si="15"/>
        <v>304.59728429465213</v>
      </c>
      <c r="F40" s="7">
        <f t="shared" si="16"/>
        <v>43011.46875</v>
      </c>
      <c r="G40" s="8">
        <f t="shared" si="12"/>
        <v>28.5</v>
      </c>
      <c r="H40" s="9">
        <f t="shared" si="4"/>
        <v>4.75</v>
      </c>
      <c r="I40" s="5">
        <f t="shared" si="0"/>
        <v>2596</v>
      </c>
      <c r="J40" s="5">
        <f t="shared" si="1"/>
        <v>1718</v>
      </c>
      <c r="K40" s="5"/>
      <c r="L40" s="5">
        <f t="shared" si="5"/>
        <v>2</v>
      </c>
      <c r="M40" s="5">
        <f t="shared" si="6"/>
        <v>-2</v>
      </c>
    </row>
    <row r="41" spans="3:13" x14ac:dyDescent="0.25">
      <c r="C41" s="2">
        <f t="shared" si="13"/>
        <v>150</v>
      </c>
      <c r="D41" s="2">
        <f t="shared" si="14"/>
        <v>870</v>
      </c>
      <c r="E41" s="10">
        <f t="shared" si="15"/>
        <v>319.59728429465213</v>
      </c>
      <c r="F41" s="7">
        <f t="shared" si="16"/>
        <v>43026.6875</v>
      </c>
      <c r="G41" s="8">
        <f t="shared" si="12"/>
        <v>29</v>
      </c>
      <c r="H41" s="9">
        <f t="shared" si="4"/>
        <v>4.833333333333333</v>
      </c>
      <c r="I41" s="5">
        <f t="shared" si="0"/>
        <v>2605</v>
      </c>
      <c r="J41" s="5">
        <f t="shared" si="1"/>
        <v>1711</v>
      </c>
      <c r="K41" s="5"/>
      <c r="L41" s="5">
        <f t="shared" si="5"/>
        <v>2</v>
      </c>
      <c r="M41" s="5">
        <f t="shared" si="6"/>
        <v>-2</v>
      </c>
    </row>
    <row r="42" spans="3:13" x14ac:dyDescent="0.25">
      <c r="C42" s="2">
        <f t="shared" si="13"/>
        <v>180</v>
      </c>
      <c r="D42" s="2">
        <f t="shared" si="14"/>
        <v>900</v>
      </c>
      <c r="E42" s="10">
        <f t="shared" si="15"/>
        <v>349.59728429465213</v>
      </c>
      <c r="F42" s="7">
        <f t="shared" si="16"/>
        <v>43057.125</v>
      </c>
      <c r="G42" s="8">
        <f t="shared" si="12"/>
        <v>30</v>
      </c>
      <c r="H42" s="9">
        <f t="shared" si="4"/>
        <v>5</v>
      </c>
      <c r="I42" s="5">
        <f t="shared" si="0"/>
        <v>2622</v>
      </c>
      <c r="J42" s="5">
        <f t="shared" si="1"/>
        <v>1698</v>
      </c>
      <c r="K42" s="5"/>
      <c r="L42" s="5">
        <f t="shared" si="5"/>
        <v>2</v>
      </c>
      <c r="M42" s="5">
        <f t="shared" si="6"/>
        <v>-3</v>
      </c>
    </row>
    <row r="43" spans="3:13" x14ac:dyDescent="0.25">
      <c r="C43" s="2">
        <f t="shared" si="13"/>
        <v>210</v>
      </c>
      <c r="D43" s="2">
        <f t="shared" si="14"/>
        <v>930</v>
      </c>
      <c r="E43" s="10">
        <f t="shared" si="15"/>
        <v>379.59728429465213</v>
      </c>
      <c r="F43" s="7">
        <f t="shared" si="16"/>
        <v>43087.5625</v>
      </c>
      <c r="G43" s="8">
        <f t="shared" si="12"/>
        <v>31</v>
      </c>
      <c r="H43" s="9">
        <f t="shared" si="4"/>
        <v>5.1666666666666661</v>
      </c>
      <c r="I43" s="5">
        <f t="shared" si="0"/>
        <v>2639</v>
      </c>
      <c r="J43" s="5">
        <f t="shared" si="1"/>
        <v>1684</v>
      </c>
      <c r="K43" s="5"/>
      <c r="L43" s="5">
        <f t="shared" si="5"/>
        <v>3</v>
      </c>
      <c r="M43" s="5">
        <f t="shared" si="6"/>
        <v>-3</v>
      </c>
    </row>
    <row r="44" spans="3:13" x14ac:dyDescent="0.25">
      <c r="C44" s="2">
        <f t="shared" si="13"/>
        <v>225</v>
      </c>
      <c r="D44" s="2">
        <f t="shared" si="14"/>
        <v>945</v>
      </c>
      <c r="E44" s="10">
        <f t="shared" si="15"/>
        <v>394.59728429465213</v>
      </c>
      <c r="F44" s="7">
        <f t="shared" si="16"/>
        <v>43102.78125</v>
      </c>
      <c r="G44" s="8">
        <f t="shared" si="12"/>
        <v>31.5</v>
      </c>
      <c r="H44" s="9">
        <f t="shared" si="4"/>
        <v>5.25</v>
      </c>
      <c r="I44" s="5">
        <f t="shared" si="0"/>
        <v>2647</v>
      </c>
      <c r="J44" s="5">
        <f t="shared" si="1"/>
        <v>1677</v>
      </c>
      <c r="K44" s="5"/>
      <c r="L44" s="5">
        <f t="shared" si="5"/>
        <v>3</v>
      </c>
      <c r="M44" s="5">
        <f t="shared" si="6"/>
        <v>-3</v>
      </c>
    </row>
    <row r="45" spans="3:13" x14ac:dyDescent="0.25">
      <c r="C45" s="2">
        <f t="shared" si="13"/>
        <v>240</v>
      </c>
      <c r="D45" s="2">
        <f t="shared" si="14"/>
        <v>960</v>
      </c>
      <c r="E45" s="10">
        <f t="shared" si="15"/>
        <v>409.59728429465213</v>
      </c>
      <c r="F45" s="7">
        <f t="shared" si="16"/>
        <v>43118</v>
      </c>
      <c r="G45" s="8">
        <f t="shared" si="12"/>
        <v>32</v>
      </c>
      <c r="H45" s="9">
        <f t="shared" si="4"/>
        <v>5.333333333333333</v>
      </c>
      <c r="I45" s="5">
        <f t="shared" si="0"/>
        <v>2656</v>
      </c>
      <c r="J45" s="5">
        <f t="shared" si="1"/>
        <v>1670</v>
      </c>
      <c r="K45" s="5"/>
      <c r="L45" s="5">
        <f t="shared" si="5"/>
        <v>3</v>
      </c>
      <c r="M45" s="5">
        <f t="shared" si="6"/>
        <v>-3</v>
      </c>
    </row>
    <row r="46" spans="3:13" x14ac:dyDescent="0.25">
      <c r="C46" s="2">
        <f t="shared" si="13"/>
        <v>270</v>
      </c>
      <c r="D46" s="2">
        <f t="shared" si="14"/>
        <v>990</v>
      </c>
      <c r="E46" s="10">
        <f t="shared" si="15"/>
        <v>439.59728429465213</v>
      </c>
      <c r="F46" s="7">
        <f t="shared" si="16"/>
        <v>43148.4375</v>
      </c>
      <c r="G46" s="8">
        <f t="shared" si="12"/>
        <v>33</v>
      </c>
      <c r="H46" s="9">
        <f t="shared" si="4"/>
        <v>5.5</v>
      </c>
      <c r="I46" s="5">
        <f t="shared" si="0"/>
        <v>2673</v>
      </c>
      <c r="J46" s="5">
        <f t="shared" si="1"/>
        <v>1657</v>
      </c>
      <c r="K46" s="5"/>
      <c r="L46" s="5">
        <f t="shared" si="5"/>
        <v>3</v>
      </c>
      <c r="M46" s="5">
        <f t="shared" si="6"/>
        <v>-3</v>
      </c>
    </row>
    <row r="47" spans="3:13" x14ac:dyDescent="0.25">
      <c r="C47" s="2">
        <f t="shared" si="13"/>
        <v>300</v>
      </c>
      <c r="D47" s="2">
        <f t="shared" si="14"/>
        <v>1020</v>
      </c>
      <c r="E47" s="10">
        <f t="shared" si="15"/>
        <v>469.59728429465213</v>
      </c>
      <c r="F47" s="7">
        <f t="shared" si="16"/>
        <v>43178.875</v>
      </c>
      <c r="G47" s="8">
        <f t="shared" si="12"/>
        <v>34</v>
      </c>
      <c r="H47" s="9">
        <f t="shared" si="4"/>
        <v>5.6666666666666661</v>
      </c>
      <c r="I47" s="5">
        <f t="shared" si="0"/>
        <v>2690</v>
      </c>
      <c r="J47" s="5">
        <f t="shared" si="1"/>
        <v>1643</v>
      </c>
      <c r="K47" s="5"/>
      <c r="L47" s="5">
        <f t="shared" si="5"/>
        <v>3</v>
      </c>
      <c r="M47" s="5">
        <f t="shared" si="6"/>
        <v>-3</v>
      </c>
    </row>
    <row r="48" spans="3:13" x14ac:dyDescent="0.25">
      <c r="C48" s="2">
        <f t="shared" si="13"/>
        <v>315</v>
      </c>
      <c r="D48" s="2">
        <f t="shared" si="14"/>
        <v>1035</v>
      </c>
      <c r="E48" s="10">
        <f t="shared" si="15"/>
        <v>484.59728429465213</v>
      </c>
      <c r="F48" s="7">
        <f t="shared" si="16"/>
        <v>43194.09375</v>
      </c>
      <c r="G48" s="8">
        <f t="shared" si="12"/>
        <v>34.5</v>
      </c>
      <c r="H48" s="9">
        <f t="shared" si="4"/>
        <v>5.75</v>
      </c>
      <c r="I48" s="5">
        <f t="shared" si="0"/>
        <v>2699</v>
      </c>
      <c r="J48" s="5">
        <f t="shared" si="1"/>
        <v>1636</v>
      </c>
      <c r="K48" s="5"/>
      <c r="L48" s="5">
        <f t="shared" si="5"/>
        <v>3</v>
      </c>
      <c r="M48" s="5">
        <f t="shared" si="6"/>
        <v>-3</v>
      </c>
    </row>
    <row r="49" spans="3:13" x14ac:dyDescent="0.25">
      <c r="C49" s="2">
        <f t="shared" si="13"/>
        <v>330</v>
      </c>
      <c r="D49" s="2">
        <f t="shared" si="14"/>
        <v>1050</v>
      </c>
      <c r="E49" s="10">
        <f t="shared" si="15"/>
        <v>499.59728429465213</v>
      </c>
      <c r="F49" s="7">
        <f t="shared" si="16"/>
        <v>43209.3125</v>
      </c>
      <c r="G49" s="8">
        <f t="shared" si="12"/>
        <v>35</v>
      </c>
      <c r="H49" s="9">
        <f t="shared" si="4"/>
        <v>5.833333333333333</v>
      </c>
      <c r="I49" s="5">
        <f t="shared" si="0"/>
        <v>2708</v>
      </c>
      <c r="J49" s="5">
        <f t="shared" si="1"/>
        <v>1630</v>
      </c>
      <c r="K49" s="5"/>
      <c r="L49" s="5">
        <f t="shared" si="5"/>
        <v>3</v>
      </c>
      <c r="M49" s="5">
        <f t="shared" si="6"/>
        <v>-3</v>
      </c>
    </row>
    <row r="50" spans="3:13" x14ac:dyDescent="0.25">
      <c r="C50" s="2">
        <f t="shared" si="13"/>
        <v>0</v>
      </c>
      <c r="D50" s="2">
        <f t="shared" si="14"/>
        <v>1080</v>
      </c>
      <c r="E50" s="10">
        <f t="shared" si="15"/>
        <v>529.59728429465213</v>
      </c>
      <c r="F50" s="7">
        <f t="shared" si="16"/>
        <v>43239.75</v>
      </c>
      <c r="G50" s="8">
        <f t="shared" si="12"/>
        <v>36</v>
      </c>
      <c r="H50" s="9">
        <f t="shared" si="4"/>
        <v>6</v>
      </c>
      <c r="I50" s="5">
        <f t="shared" si="0"/>
        <v>2725</v>
      </c>
      <c r="J50" s="5">
        <f t="shared" si="1"/>
        <v>1616</v>
      </c>
      <c r="K50" s="5"/>
      <c r="L50" s="5">
        <f t="shared" si="5"/>
        <v>3</v>
      </c>
      <c r="M50" s="5">
        <f t="shared" si="6"/>
        <v>-3</v>
      </c>
    </row>
  </sheetData>
  <mergeCells count="1">
    <mergeCell ref="L1:M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A27" sqref="A27"/>
    </sheetView>
  </sheetViews>
  <sheetFormatPr defaultRowHeight="15" x14ac:dyDescent="0.25"/>
  <cols>
    <col min="1" max="1" width="31.42578125" customWidth="1"/>
    <col min="2" max="3" width="6.42578125" customWidth="1"/>
    <col min="4" max="7" width="10" customWidth="1"/>
    <col min="8" max="8" width="14.28515625" customWidth="1"/>
    <col min="9" max="10" width="8.5703125" customWidth="1"/>
    <col min="11" max="12" width="10" customWidth="1"/>
    <col min="13" max="13" width="15.7109375" customWidth="1"/>
    <col min="14" max="14" width="6.28515625" customWidth="1"/>
    <col min="15" max="15" width="8.5703125" customWidth="1"/>
    <col min="16" max="16" width="14.28515625" customWidth="1"/>
  </cols>
  <sheetData>
    <row r="1" spans="1:16" x14ac:dyDescent="0.25">
      <c r="A1" t="s">
        <v>5</v>
      </c>
    </row>
    <row r="2" spans="1:16" x14ac:dyDescent="0.25">
      <c r="A2" t="s">
        <v>6</v>
      </c>
    </row>
    <row r="3" spans="1:16" x14ac:dyDescent="0.25">
      <c r="D3" t="s">
        <v>7</v>
      </c>
      <c r="E3" t="s">
        <v>8</v>
      </c>
      <c r="F3" t="s">
        <v>9</v>
      </c>
      <c r="G3" t="s">
        <v>10</v>
      </c>
      <c r="H3" t="s">
        <v>11</v>
      </c>
      <c r="I3" t="s">
        <v>12</v>
      </c>
      <c r="J3" t="s">
        <v>13</v>
      </c>
      <c r="K3" t="s">
        <v>14</v>
      </c>
      <c r="L3" t="s">
        <v>15</v>
      </c>
      <c r="M3" t="s">
        <v>16</v>
      </c>
      <c r="N3" t="s">
        <v>17</v>
      </c>
      <c r="O3" t="s">
        <v>18</v>
      </c>
      <c r="P3" t="s">
        <v>19</v>
      </c>
    </row>
    <row r="4" spans="1:16" x14ac:dyDescent="0.25">
      <c r="A4" t="s">
        <v>20</v>
      </c>
      <c r="B4" t="s">
        <v>21</v>
      </c>
      <c r="C4" t="s">
        <v>22</v>
      </c>
      <c r="D4">
        <v>2050.4899999999998</v>
      </c>
      <c r="E4">
        <v>2053.19</v>
      </c>
      <c r="F4">
        <v>2066.69</v>
      </c>
      <c r="G4">
        <v>2045.9</v>
      </c>
      <c r="H4">
        <v>0</v>
      </c>
      <c r="I4">
        <v>-2.7</v>
      </c>
      <c r="J4">
        <v>-0.13</v>
      </c>
      <c r="K4">
        <v>2134.7199999999998</v>
      </c>
      <c r="L4">
        <v>1867.01</v>
      </c>
      <c r="M4" t="s">
        <v>23</v>
      </c>
      <c r="N4" t="s">
        <v>23</v>
      </c>
      <c r="O4" t="s">
        <v>23</v>
      </c>
      <c r="P4" t="s">
        <v>23</v>
      </c>
    </row>
    <row r="6" spans="1:16" x14ac:dyDescent="0.25">
      <c r="A6" t="s">
        <v>24</v>
      </c>
      <c r="E6" t="s">
        <v>25</v>
      </c>
    </row>
    <row r="7" spans="1:16" x14ac:dyDescent="0.25">
      <c r="A7" t="s">
        <v>26</v>
      </c>
      <c r="E7" t="s">
        <v>27</v>
      </c>
    </row>
    <row r="9" spans="1:16" x14ac:dyDescent="0.25">
      <c r="A9" t="s">
        <v>28</v>
      </c>
    </row>
    <row r="10" spans="1:16" x14ac:dyDescent="0.25">
      <c r="A10" t="s">
        <v>29</v>
      </c>
    </row>
    <row r="12" spans="1:16" x14ac:dyDescent="0.25">
      <c r="A12" t="s">
        <v>30</v>
      </c>
    </row>
    <row r="14" spans="1:16" x14ac:dyDescent="0.25">
      <c r="A14" t="s">
        <v>31</v>
      </c>
    </row>
    <row r="16" spans="1:16" x14ac:dyDescent="0.25">
      <c r="A16" t="s">
        <v>32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Sq9</vt:lpstr>
      <vt:lpstr>spx quote</vt:lpstr>
      <vt:lpstr>'spx quote'!quoteslookup?quote_spx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 Askey</dc:creator>
  <cp:lastModifiedBy>Andy Askey</cp:lastModifiedBy>
  <dcterms:created xsi:type="dcterms:W3CDTF">2015-11-17T06:04:51Z</dcterms:created>
  <dcterms:modified xsi:type="dcterms:W3CDTF">2015-11-18T06:10:23Z</dcterms:modified>
</cp:coreProperties>
</file>