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9"/>
  <workbookPr filterPrivacy="1" codeName="ThisWorkbook"/>
  <xr:revisionPtr revIDLastSave="0" documentId="8_{A2EF5723-70AA-4028-804A-E16A7301BE8D}" xr6:coauthVersionLast="47" xr6:coauthVersionMax="47" xr10:uidLastSave="{00000000-0000-0000-0000-000000000000}"/>
  <bookViews>
    <workbookView xWindow="-120" yWindow="-120" windowWidth="29040" windowHeight="15840" tabRatio="415" firstSheet="1"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27" i="17"/>
  <c r="F30" i="17" s="1"/>
  <c r="F31" i="17" s="1"/>
  <c r="F32" i="17" s="1"/>
  <c r="F28" i="17"/>
  <c r="F24" i="17"/>
  <c r="F25" i="17" s="1"/>
  <c r="F26" i="17" s="1"/>
  <c r="F27" i="18" l="1"/>
  <c r="F30" i="18" s="1"/>
  <c r="F31" i="18" s="1"/>
  <c r="F32" i="18" s="1"/>
  <c r="F22" i="18"/>
  <c r="I7" i="17"/>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c r="K35" i="17"/>
  <c r="K24" i="17" l="1"/>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c r="K26" i="18" l="1"/>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c r="N11" i="17" l="1"/>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33" i="17"/>
  <c r="T18"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9" i="17" l="1"/>
  <c r="U35" i="17"/>
  <c r="U11" i="17"/>
  <c r="U17" i="17"/>
  <c r="U31" i="17"/>
  <c r="U15"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6" i="17" l="1"/>
  <c r="V30" i="17"/>
  <c r="V22" i="17"/>
  <c r="V25" i="17"/>
  <c r="V34" i="17"/>
  <c r="V11" i="17"/>
  <c r="V24" i="17"/>
  <c r="V14" i="17"/>
  <c r="W7" i="17"/>
  <c r="W33"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9" i="17"/>
  <c r="W11" i="17"/>
  <c r="W14" i="17" l="1"/>
  <c r="W26" i="17"/>
  <c r="W19" i="17"/>
  <c r="W6" i="17"/>
  <c r="W20" i="17"/>
  <c r="W32" i="17"/>
  <c r="X7" i="17"/>
  <c r="X35" i="17" s="1"/>
  <c r="W18" i="17"/>
  <c r="W23" i="17"/>
  <c r="W34" i="17"/>
  <c r="W17" i="17"/>
  <c r="W30" i="17"/>
  <c r="W9" i="17"/>
  <c r="W12" i="17"/>
  <c r="W25" i="17"/>
  <c r="W21" i="17"/>
  <c r="W28" i="17"/>
  <c r="W31" i="17"/>
  <c r="W35" i="17"/>
  <c r="W24" i="17"/>
  <c r="W15" i="17"/>
  <c r="W13" i="17"/>
  <c r="W16" i="17"/>
  <c r="W22" i="17"/>
  <c r="W2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4" i="17" l="1"/>
  <c r="X16" i="17"/>
  <c r="X9" i="17"/>
  <c r="X29" i="17"/>
  <c r="X23" i="17"/>
  <c r="X32" i="17"/>
  <c r="X26" i="17"/>
  <c r="X13" i="17"/>
  <c r="X27" i="17"/>
  <c r="X17" i="17"/>
  <c r="X33" i="17"/>
  <c r="X14" i="17"/>
  <c r="X15" i="17"/>
  <c r="X12" i="17"/>
  <c r="X20" i="17"/>
  <c r="X21" i="17"/>
  <c r="X30" i="17"/>
  <c r="X34" i="17"/>
  <c r="X11" i="17"/>
  <c r="Y7" i="17"/>
  <c r="Y29" i="17" s="1"/>
  <c r="X22" i="17"/>
  <c r="X18" i="17"/>
  <c r="X19" i="17"/>
  <c r="X25" i="17"/>
  <c r="X28" i="17"/>
  <c r="X3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2" i="17" l="1"/>
  <c r="Y22" i="17"/>
  <c r="Y34" i="17"/>
  <c r="Y32" i="17"/>
  <c r="Y16" i="17"/>
  <c r="Y11" i="17"/>
  <c r="Y31" i="17"/>
  <c r="Y15" i="17"/>
  <c r="Y13" i="17"/>
  <c r="Y21" i="17"/>
  <c r="Y18" i="17"/>
  <c r="Y19" i="17"/>
  <c r="Y25" i="17"/>
  <c r="Y28" i="17"/>
  <c r="Y35" i="17"/>
  <c r="Z7" i="17"/>
  <c r="Z34" i="17" s="1"/>
  <c r="Y17" i="17"/>
  <c r="Y23" i="17"/>
  <c r="Y20" i="17"/>
  <c r="Y27" i="17"/>
  <c r="Y33" i="17"/>
  <c r="Y14" i="17"/>
  <c r="Y9" i="17"/>
  <c r="Y30" i="17"/>
  <c r="Y24" i="17"/>
  <c r="Y26"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1" i="17" l="1"/>
  <c r="Z20" i="17"/>
  <c r="Z28" i="17"/>
  <c r="Z13" i="17"/>
  <c r="Z31" i="17"/>
  <c r="Z23" i="17"/>
  <c r="Z14" i="17"/>
  <c r="Z19" i="17"/>
  <c r="Z32" i="17"/>
  <c r="Z11" i="17"/>
  <c r="Z25" i="17"/>
  <c r="Z27" i="17"/>
  <c r="Z35" i="17"/>
  <c r="Z9" i="17"/>
  <c r="Z16" i="17"/>
  <c r="Z18" i="17"/>
  <c r="Z29" i="17"/>
  <c r="Z33" i="17"/>
  <c r="AA7" i="17"/>
  <c r="AA32" i="17" s="1"/>
  <c r="Z24" i="17"/>
  <c r="Z15" i="17"/>
  <c r="Z12" i="17"/>
  <c r="Z17" i="17"/>
  <c r="Z22" i="17"/>
  <c r="Z26" i="17"/>
  <c r="Z3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c r="AA28" i="17" l="1"/>
  <c r="AA18" i="17"/>
  <c r="AA30" i="17"/>
  <c r="AA14" i="17"/>
  <c r="AA12" i="17"/>
  <c r="AA33" i="17"/>
  <c r="AA17" i="17"/>
  <c r="AA13" i="17"/>
  <c r="AA9" i="17"/>
  <c r="AA22" i="17"/>
  <c r="AA34" i="17"/>
  <c r="AA24" i="17"/>
  <c r="AA16" i="17"/>
  <c r="AA27" i="17"/>
  <c r="AA19" i="17"/>
  <c r="AA21" i="17"/>
  <c r="AA23" i="17"/>
  <c r="AA31" i="17"/>
  <c r="AA35" i="17"/>
  <c r="AA11" i="17"/>
  <c r="AA20" i="17"/>
  <c r="AA15" i="17"/>
  <c r="AB7" i="17"/>
  <c r="AB35" i="17" s="1"/>
  <c r="AA25" i="17"/>
  <c r="AA29" i="17"/>
  <c r="AA26"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4" i="17" l="1"/>
  <c r="AB16" i="17"/>
  <c r="AB19" i="17"/>
  <c r="AB29" i="17"/>
  <c r="AB15" i="17"/>
  <c r="AB32" i="17"/>
  <c r="AB13" i="17"/>
  <c r="AC7" i="17"/>
  <c r="AC33" i="17" s="1"/>
  <c r="AB20" i="17"/>
  <c r="AB17" i="17"/>
  <c r="AB33" i="17"/>
  <c r="AB18" i="17"/>
  <c r="AB9" i="17"/>
  <c r="AB12" i="17"/>
  <c r="AB25" i="17"/>
  <c r="AB21" i="17"/>
  <c r="AB30" i="17"/>
  <c r="AB34" i="17"/>
  <c r="AB22" i="17"/>
  <c r="AB26" i="17"/>
  <c r="AB14" i="17"/>
  <c r="AB11" i="17"/>
  <c r="AB23" i="17"/>
  <c r="AB27" i="17"/>
  <c r="AB28" i="17"/>
  <c r="AB31"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1" i="17" l="1"/>
  <c r="AC12" i="17"/>
  <c r="AC30" i="17"/>
  <c r="AC14" i="17"/>
  <c r="AC19" i="17"/>
  <c r="AC28" i="17"/>
  <c r="AC26" i="17"/>
  <c r="AC24" i="17"/>
  <c r="AC29" i="17"/>
  <c r="AC16" i="17"/>
  <c r="AC15" i="17"/>
  <c r="AC27" i="17"/>
  <c r="AC35" i="17"/>
  <c r="AC13" i="17"/>
  <c r="AC22" i="17"/>
  <c r="AC32" i="17"/>
  <c r="AC31" i="17"/>
  <c r="AD7" i="17"/>
  <c r="AD33" i="17" s="1"/>
  <c r="AC9" i="17"/>
  <c r="AC20" i="17"/>
  <c r="AC17" i="17"/>
  <c r="AC18" i="17"/>
  <c r="AC11" i="17"/>
  <c r="AC23" i="17"/>
  <c r="AC25" i="17"/>
  <c r="AC34"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c r="AD35" i="17"/>
  <c r="AD34" i="17"/>
  <c r="AD31" i="17"/>
  <c r="AD27" i="17"/>
  <c r="AD26" i="17"/>
  <c r="AD23" i="17"/>
  <c r="AD14" i="17"/>
  <c r="AD13" i="17"/>
  <c r="AD20" i="17"/>
  <c r="AE7" i="17"/>
  <c r="AD15" i="17"/>
  <c r="AD17" i="17" l="1"/>
  <c r="AD22" i="17"/>
  <c r="AD30" i="17"/>
  <c r="AD11" i="17"/>
  <c r="AD12" i="17"/>
  <c r="AD25" i="17"/>
  <c r="AD21" i="17"/>
  <c r="AD19" i="17"/>
  <c r="AD28" i="17"/>
  <c r="AD32" i="17"/>
  <c r="AD9" i="17"/>
  <c r="AD16" i="17"/>
  <c r="AD6" i="17"/>
  <c r="AD18" i="17"/>
  <c r="AD24" i="17"/>
  <c r="AD29" i="17"/>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c r="AE33" i="17"/>
  <c r="AE32" i="17"/>
  <c r="AE31" i="17"/>
  <c r="AE30" i="17"/>
  <c r="AE27" i="17"/>
  <c r="AE26" i="17"/>
  <c r="AE29" i="17"/>
  <c r="AE23" i="17"/>
  <c r="AE22" i="17"/>
  <c r="AE18" i="17"/>
  <c r="AE21" i="17"/>
  <c r="AE17" i="17"/>
  <c r="AE16" i="17"/>
  <c r="AE28" i="17"/>
  <c r="AE25" i="17"/>
  <c r="AE20" i="17"/>
  <c r="AE13" i="17"/>
  <c r="AE24" i="17"/>
  <c r="AE19" i="17"/>
  <c r="AE12" i="17"/>
  <c r="AF7" i="17"/>
  <c r="AE15" i="17"/>
  <c r="AE11" i="17"/>
  <c r="AE9" i="17"/>
  <c r="AE14" i="17"/>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5" i="17"/>
  <c r="AF34" i="17"/>
  <c r="AF33" i="17"/>
  <c r="AF32" i="17"/>
  <c r="AF31" i="17"/>
  <c r="AF30" i="17"/>
  <c r="AF26" i="17"/>
  <c r="AF29" i="17"/>
  <c r="AF28" i="17"/>
  <c r="AF27" i="17"/>
  <c r="AF21" i="17"/>
  <c r="AF17" i="17"/>
  <c r="AF16" i="17"/>
  <c r="AF25" i="17"/>
  <c r="AF20" i="17"/>
  <c r="AF15" i="17"/>
  <c r="AF24" i="17"/>
  <c r="AF19" i="17"/>
  <c r="AF12" i="17"/>
  <c r="AG7" i="17"/>
  <c r="AF22" i="17"/>
  <c r="AF18" i="17"/>
  <c r="AF11" i="17"/>
  <c r="AF9" i="17"/>
  <c r="AF23" i="17"/>
  <c r="AF14" i="17"/>
  <c r="AF13" i="17"/>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4" i="17"/>
  <c r="AG32" i="17"/>
  <c r="AG30" i="17"/>
  <c r="AG29" i="17"/>
  <c r="AG28" i="17"/>
  <c r="AG27" i="17"/>
  <c r="AG33" i="17"/>
  <c r="AG25" i="17"/>
  <c r="AG20" i="17"/>
  <c r="AG15" i="17"/>
  <c r="AG35" i="17"/>
  <c r="AG24" i="17"/>
  <c r="AG19" i="17"/>
  <c r="AG26" i="17"/>
  <c r="AG23" i="17"/>
  <c r="AG22" i="17"/>
  <c r="AG18" i="17"/>
  <c r="AG11" i="17"/>
  <c r="AG9" i="17"/>
  <c r="AG17" i="17"/>
  <c r="AG16" i="17"/>
  <c r="AG14" i="17"/>
  <c r="AG13" i="17"/>
  <c r="AG31" i="17"/>
  <c r="AG21" i="17"/>
  <c r="AH7" i="17"/>
  <c r="AG12" i="17"/>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5" i="17"/>
  <c r="AH34" i="17"/>
  <c r="AH33" i="17"/>
  <c r="AH32" i="17"/>
  <c r="AH31" i="17"/>
  <c r="AH30" i="17"/>
  <c r="AH29" i="17"/>
  <c r="AH28" i="17"/>
  <c r="AH27" i="17"/>
  <c r="AH26" i="17"/>
  <c r="AH24" i="17"/>
  <c r="AH19" i="17"/>
  <c r="AH23" i="17"/>
  <c r="AH22" i="17"/>
  <c r="AH18" i="17"/>
  <c r="AH21" i="17"/>
  <c r="AH17" i="17"/>
  <c r="AH16" i="17"/>
  <c r="AH14" i="17"/>
  <c r="AH20" i="17"/>
  <c r="AH15" i="17"/>
  <c r="AH13" i="17"/>
  <c r="AH25" i="17"/>
  <c r="AH12" i="17"/>
  <c r="AI7" i="17"/>
  <c r="AH9" i="17"/>
  <c r="AH11" i="17"/>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0"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18" i="18" l="1"/>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16" i="18"/>
  <c r="AK22" i="18"/>
  <c r="AK9" i="18"/>
  <c r="AK19" i="18"/>
  <c r="AK15" i="18"/>
  <c r="AK35" i="18"/>
  <c r="AK24" i="18"/>
  <c r="AK29" i="18"/>
  <c r="AK30" i="18"/>
  <c r="AK11" i="18"/>
  <c r="AK21" i="18"/>
  <c r="AK14" i="18"/>
  <c r="AK31" i="18"/>
  <c r="AK12" i="18"/>
  <c r="AK20" i="18"/>
  <c r="AK23" i="18"/>
  <c r="AK28" i="18"/>
  <c r="AK26"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26" i="18"/>
  <c r="AL11" i="18"/>
  <c r="AL24" i="18"/>
  <c r="AL23" i="18"/>
  <c r="AL19" i="18"/>
  <c r="AL30" i="18"/>
  <c r="AM7" i="18"/>
  <c r="AM32" i="18" s="1"/>
  <c r="AL16" i="18"/>
  <c r="AL17" i="18"/>
  <c r="AL13" i="18"/>
  <c r="AL28" i="18"/>
  <c r="AL31" i="18"/>
  <c r="AL12" i="18"/>
  <c r="AL15" i="18"/>
  <c r="AL21" i="18"/>
  <c r="AL18" i="18"/>
  <c r="AL29" i="18"/>
  <c r="AL32" i="18"/>
  <c r="AL9" i="18"/>
  <c r="AL14" i="18"/>
  <c r="AL20" i="18"/>
  <c r="AL22" i="18"/>
  <c r="AL27" i="18"/>
  <c r="AL25" i="18"/>
  <c r="AL33"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13" i="18" l="1"/>
  <c r="AM23" i="18"/>
  <c r="AM30" i="18"/>
  <c r="AM9" i="18"/>
  <c r="AM19" i="18"/>
  <c r="AM33" i="18"/>
  <c r="AM25" i="18"/>
  <c r="AM11" i="18"/>
  <c r="AM20" i="18"/>
  <c r="AM27" i="18"/>
  <c r="AM34" i="18"/>
  <c r="AM12" i="18"/>
  <c r="AM21" i="18"/>
  <c r="AM29" i="18"/>
  <c r="AM18" i="18"/>
  <c r="AM15" i="18"/>
  <c r="AM16" i="18"/>
  <c r="AM26" i="18"/>
  <c r="AM24" i="18"/>
  <c r="AM31" i="18"/>
  <c r="AM35" i="18"/>
  <c r="AN7" i="18"/>
  <c r="AN35" i="18" s="1"/>
  <c r="AM14" i="18"/>
  <c r="AM17" i="18"/>
  <c r="AM22" i="18"/>
  <c r="AM28"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15" i="18" l="1"/>
  <c r="AN16" i="18"/>
  <c r="AN9" i="18"/>
  <c r="AN24" i="18"/>
  <c r="AN29" i="18"/>
  <c r="AN14" i="18"/>
  <c r="AN23" i="18"/>
  <c r="AN12" i="18"/>
  <c r="AN19" i="18"/>
  <c r="AN32" i="18"/>
  <c r="AN21" i="18"/>
  <c r="AN13" i="18"/>
  <c r="AN11" i="18"/>
  <c r="AN28" i="18"/>
  <c r="AN25" i="18"/>
  <c r="AN27" i="18"/>
  <c r="AN33" i="18"/>
  <c r="AN26" i="18"/>
  <c r="AN30" i="18"/>
  <c r="AN34" i="18"/>
  <c r="AO7" i="18"/>
  <c r="AO26" i="18" s="1"/>
  <c r="AN17" i="18"/>
  <c r="AN18" i="18"/>
  <c r="AN20" i="18"/>
  <c r="AN22" i="18"/>
  <c r="AN31"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5" i="18" l="1"/>
  <c r="AO21" i="18"/>
  <c r="AO28" i="18"/>
  <c r="AP7" i="18"/>
  <c r="AP33" i="18" s="1"/>
  <c r="AO11" i="18"/>
  <c r="AO19" i="18"/>
  <c r="AO33" i="18"/>
  <c r="AO9" i="18"/>
  <c r="AO14" i="18"/>
  <c r="AO31" i="18"/>
  <c r="AO32" i="18"/>
  <c r="AO17" i="18"/>
  <c r="AO34" i="18"/>
  <c r="AO12" i="18"/>
  <c r="AO24" i="18"/>
  <c r="AO20" i="18"/>
  <c r="AO30" i="18"/>
  <c r="AO22" i="18"/>
  <c r="AO29" i="18"/>
  <c r="AO35" i="18"/>
  <c r="AO13" i="18"/>
  <c r="AO27" i="18"/>
  <c r="AO16" i="18"/>
  <c r="AO18" i="18"/>
  <c r="AO23" i="18"/>
  <c r="AO25"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P30" i="18"/>
  <c r="AP15" i="18"/>
  <c r="AP34" i="18"/>
  <c r="AP26" i="18"/>
  <c r="AP11" i="18"/>
  <c r="AP24" i="18"/>
  <c r="AP16" i="18"/>
  <c r="AP12" i="18"/>
  <c r="AP20" i="18"/>
  <c r="AP13" i="18"/>
  <c r="AP28" i="18"/>
  <c r="AP31" i="18"/>
  <c r="AP35" i="18"/>
  <c r="AP19" i="18"/>
  <c r="AP22" i="18"/>
  <c r="AP17" i="18"/>
  <c r="AP18" i="18"/>
  <c r="AP29" i="18"/>
  <c r="AP32" i="18"/>
  <c r="AP9" i="18"/>
  <c r="AP23" i="18"/>
  <c r="AP14" i="18"/>
  <c r="AP21" i="18"/>
  <c r="AP27" i="18"/>
  <c r="AP25" i="18"/>
  <c r="AQ35" i="18"/>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26" i="16"/>
  <c r="AX17" i="16"/>
  <c r="AX11" i="16" l="1"/>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c r="BA14" i="16"/>
  <c r="BA22" i="16" l="1"/>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1" i="16"/>
  <c r="BC29" i="16"/>
  <c r="BC28" i="16"/>
  <c r="BC21" i="16"/>
  <c r="BC17" i="16"/>
  <c r="BC16" i="16"/>
  <c r="BC24" i="16"/>
  <c r="BC22" i="16"/>
  <c r="BC18" i="16"/>
  <c r="BD7" i="16"/>
  <c r="BC15" i="16"/>
  <c r="BC11" i="16"/>
  <c r="BC13" i="16"/>
  <c r="BC9" i="16" l="1"/>
  <c r="BC12" i="16"/>
  <c r="BC23" i="16"/>
  <c r="BC27" i="16"/>
  <c r="BC32"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<sst xmlns="http://schemas.openxmlformats.org/spreadsheetml/2006/main" count="187" uniqueCount="54">
  <si>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</si>
  <si>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</si>
  <si>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</si>
  <si>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PROJECT TITLE</t>
  </si>
  <si>
    <t>Company name</t>
  </si>
  <si>
    <t xml:space="preserve">Krillin </t>
  </si>
  <si>
    <t>Legend:</t>
  </si>
  <si>
    <t>On track</t>
  </si>
  <si>
    <t>Low risk</t>
  </si>
  <si>
    <t>Med risk</t>
  </si>
  <si>
    <t>High risk</t>
  </si>
  <si>
    <t>Unassigned</t>
  </si>
  <si>
    <t>Project lead</t>
  </si>
  <si>
    <t>Project Start Date:</t>
  </si>
  <si>
    <t>Scrolling Increment:</t>
  </si>
  <si>
    <t>Milestone description</t>
  </si>
  <si>
    <t>Category</t>
  </si>
  <si>
    <t>Assigned to</t>
  </si>
  <si>
    <t>Progress</t>
  </si>
  <si>
    <t>Start</t>
  </si>
  <si>
    <t>Days</t>
  </si>
  <si>
    <t>Iteration 1</t>
  </si>
  <si>
    <t>Stakeholder register</t>
  </si>
  <si>
    <t>Goal</t>
  </si>
  <si>
    <t>Everyone</t>
  </si>
  <si>
    <t>Creating persona</t>
  </si>
  <si>
    <t>Low Risk</t>
  </si>
  <si>
    <t>Alex,Luan</t>
  </si>
  <si>
    <t>Testing persona</t>
  </si>
  <si>
    <t>Hunter,Anthony</t>
  </si>
  <si>
    <t>Group meeting report</t>
  </si>
  <si>
    <t>Milestone</t>
  </si>
  <si>
    <t>Progress report</t>
  </si>
  <si>
    <t>Iteration 2</t>
  </si>
  <si>
    <t>Gannt Chart</t>
  </si>
  <si>
    <t>On Track</t>
  </si>
  <si>
    <t>Github</t>
  </si>
  <si>
    <t>Resourse requirements list</t>
  </si>
  <si>
    <t>Meeting report</t>
  </si>
  <si>
    <t>Iteration 3</t>
  </si>
  <si>
    <t>Task 1</t>
  </si>
  <si>
    <t>TBD</t>
  </si>
  <si>
    <t>Task 2</t>
  </si>
  <si>
    <t>Med Risk</t>
  </si>
  <si>
    <t>Task 3</t>
  </si>
  <si>
    <t>Task 4</t>
  </si>
  <si>
    <t>Task 5</t>
  </si>
  <si>
    <t>TITLE 4</t>
  </si>
  <si>
    <t>To add more data, Insert new rows ABOVE this one</t>
  </si>
  <si>
    <t>TITLE 1</t>
  </si>
  <si>
    <t>Name</t>
  </si>
  <si>
    <t>TITLE 2</t>
  </si>
  <si>
    <t>High Risk</t>
  </si>
  <si>
    <t>TITLE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</si>
</sst>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val="0"/>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c r="D1" s="107"/>
    </row>
    <row r="2" spans="1:13" ht="50.1" customHeight="1">
      <c r="A2" s="7"/>
      <c r="B2" s="113"/>
      <c r="C2" s="124" t="s">
        <v>0</v>
      </c>
      <c r="D2" s="124"/>
      <c r="E2" s="124"/>
      <c r="F2" s="113"/>
      <c r="G2" s="7"/>
      <c r="H2" s="7"/>
      <c r="I2" s="7"/>
      <c r="J2" s="7"/>
      <c r="K2" s="7"/>
      <c r="L2" s="7"/>
      <c r="M2" s="7"/>
    </row>
    <row r="3" spans="1:13" ht="14.45" customHeight="1">
      <c r="A3" s="7"/>
      <c r="B3" s="108"/>
      <c r="C3" s="109"/>
      <c r="D3" s="110"/>
      <c r="E3" s="108"/>
      <c r="F3" s="108"/>
      <c r="G3" s="7"/>
      <c r="H3" s="7"/>
      <c r="I3" s="7"/>
      <c r="J3" s="7"/>
      <c r="K3" s="7"/>
      <c r="L3" s="7"/>
      <c r="M3" s="7"/>
    </row>
    <row r="4" spans="1:13" s="8" customFormat="1" ht="67.150000000000006" customHeight="1">
      <c r="A4" s="7"/>
      <c r="B4" s="108"/>
      <c r="C4" s="125" t="s">
        <v>1</v>
      </c>
      <c r="D4" s="125"/>
      <c r="E4" s="125"/>
      <c r="F4" s="108"/>
      <c r="G4" s="7"/>
      <c r="H4" s="7"/>
      <c r="I4" s="7"/>
      <c r="J4" s="7"/>
      <c r="K4" s="7"/>
      <c r="L4" s="7"/>
      <c r="M4" s="7"/>
    </row>
    <row r="5" spans="1:13" s="8" customFormat="1" ht="67.150000000000006" customHeight="1">
      <c r="A5" s="7"/>
      <c r="B5" s="108"/>
      <c r="C5" s="125" t="s">
        <v>2</v>
      </c>
      <c r="D5" s="125"/>
      <c r="E5" s="125"/>
      <c r="F5" s="108"/>
      <c r="G5" s="7"/>
      <c r="H5" s="7"/>
      <c r="I5" s="7"/>
      <c r="J5" s="7"/>
      <c r="K5" s="7"/>
      <c r="L5" s="7"/>
      <c r="M5" s="7"/>
    </row>
    <row r="6" spans="1:13" ht="15">
      <c r="A6" s="6"/>
      <c r="B6" s="111"/>
      <c r="C6" s="111"/>
      <c r="D6" s="112"/>
      <c r="E6" s="111"/>
      <c r="F6" s="111"/>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Normal="100" zoomScalePageLayoutView="70" workbookViewId="0">
      <selection activeCell="C5" sqref="C5"/>
    </sheetView>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28" t="s">
        <v>3</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899999999999999" customHeight="1">
      <c r="A3" s="10"/>
      <c r="B3" s="68"/>
      <c r="C3" s="69"/>
      <c r="D3" s="70"/>
      <c r="E3" s="70"/>
      <c r="F3" s="71"/>
      <c r="G3" s="70"/>
      <c r="H3" s="70"/>
      <c r="I3" s="84"/>
      <c r="J3" s="1"/>
      <c r="K3" s="1"/>
      <c r="L3" s="1"/>
    </row>
    <row r="4" spans="1:68" ht="30" customHeight="1">
      <c r="A4" s="10"/>
      <c r="B4" s="72" t="s">
        <v>4</v>
      </c>
      <c r="C4" s="73" t="s">
        <v>5</v>
      </c>
      <c r="D4" s="74"/>
      <c r="E4" s="75"/>
      <c r="F4" s="76"/>
      <c r="G4" s="77" t="s">
        <v>6</v>
      </c>
      <c r="H4" s="75"/>
      <c r="I4" s="131" t="s">
        <v>7</v>
      </c>
      <c r="J4" s="131"/>
      <c r="K4" s="131"/>
      <c r="L4" s="131"/>
      <c r="N4" s="132" t="s">
        <v>8</v>
      </c>
      <c r="O4" s="132"/>
      <c r="P4" s="132"/>
      <c r="Q4" s="132"/>
      <c r="S4" s="133" t="s">
        <v>9</v>
      </c>
      <c r="T4" s="133"/>
      <c r="U4" s="133"/>
      <c r="V4" s="133"/>
      <c r="X4" s="126" t="s">
        <v>10</v>
      </c>
      <c r="Y4" s="126"/>
      <c r="Z4" s="126"/>
      <c r="AA4" s="126"/>
      <c r="AC4" s="127" t="s">
        <v>11</v>
      </c>
      <c r="AD4" s="127"/>
      <c r="AE4" s="127"/>
      <c r="AF4" s="127"/>
    </row>
    <row r="5" spans="1:68" ht="30" customHeight="1">
      <c r="A5" s="10"/>
      <c r="B5" s="78" t="s">
        <v>12</v>
      </c>
      <c r="C5" s="74"/>
      <c r="D5" s="74"/>
      <c r="E5" s="75"/>
      <c r="F5" s="76"/>
      <c r="G5" s="75"/>
      <c r="H5" s="75"/>
    </row>
    <row r="6" spans="1:68" ht="30" customHeight="1">
      <c r="A6" s="10"/>
      <c r="B6" s="79" t="s">
        <v>13</v>
      </c>
      <c r="C6" s="80">
        <v>45341</v>
      </c>
      <c r="D6" s="81"/>
      <c r="E6" s="75"/>
      <c r="F6" s="76"/>
      <c r="G6" s="75"/>
      <c r="H6" s="75"/>
      <c r="I6" s="91" t="str">
        <f ca="1">TEXT(I7,"mmmm")</f>
        <v>February</v>
      </c>
      <c r="J6" s="91"/>
      <c r="K6" s="91"/>
      <c r="L6" s="91"/>
      <c r="M6" s="91"/>
      <c r="N6" s="91"/>
      <c r="O6" s="91"/>
      <c r="P6" s="91" t="str">
        <f ca="1">IF(TEXT(P7,"mmmm")=I6,"",TEXT(P7,"mmmm"))</f>
        <v/>
      </c>
      <c r="Q6" s="91"/>
      <c r="R6" s="91"/>
      <c r="S6" s="91"/>
      <c r="T6" s="91"/>
      <c r="U6" s="91"/>
      <c r="V6" s="91"/>
      <c r="W6" s="91" t="str">
        <f ca="1">IF(OR(TEXT(W7,"mmmm")=P6,TEXT(W7,"mmmm")=I6),"",TEXT(W7,"mmmm"))</f>
        <v>March</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April</v>
      </c>
      <c r="AZ6" s="92"/>
      <c r="BA6" s="92"/>
      <c r="BB6" s="93"/>
      <c r="BC6" s="90"/>
      <c r="BD6" s="90"/>
      <c r="BE6" s="90"/>
      <c r="BF6" s="90" t="str">
        <f ca="1">IF(OR(TEXT(BF7,"mmmm")=AY6,TEXT(BF7,"mmmm")=AR6,TEXT(BF7,"mmmm")=AK6,TEXT(BF7,"mmmm")=AD6),"",TEXT(BF7,"mmmm"))</f>
        <v/>
      </c>
      <c r="BG6" s="90"/>
      <c r="BH6" s="90"/>
      <c r="BI6" s="90"/>
      <c r="BJ6" s="90"/>
      <c r="BK6" s="90"/>
      <c r="BL6" s="90"/>
    </row>
    <row r="7" spans="1:68" ht="30" customHeight="1">
      <c r="A7" s="10"/>
      <c r="B7" s="79" t="s">
        <v>14</v>
      </c>
      <c r="C7" s="82">
        <v>0</v>
      </c>
      <c r="D7" s="74"/>
      <c r="E7" s="75"/>
      <c r="F7" s="75"/>
      <c r="G7" s="75"/>
      <c r="H7" s="83"/>
      <c r="I7" s="98">
        <f ca="1">IFERROR(Project_Start+Scrolling_Increment,TODAY())</f>
        <v>45341</v>
      </c>
      <c r="J7" s="99">
        <f ca="1">I7+1</f>
        <v>45342</v>
      </c>
      <c r="K7" s="99">
        <f t="shared" ref="K7:AX7" ca="1" si="0">J7+1</f>
        <v>45343</v>
      </c>
      <c r="L7" s="99">
        <f t="shared" ca="1" si="0"/>
        <v>45344</v>
      </c>
      <c r="M7" s="99">
        <f t="shared" ca="1" si="0"/>
        <v>45345</v>
      </c>
      <c r="N7" s="99">
        <f t="shared" ca="1" si="0"/>
        <v>45346</v>
      </c>
      <c r="O7" s="100">
        <f t="shared" ca="1" si="0"/>
        <v>45347</v>
      </c>
      <c r="P7" s="99">
        <f ca="1">O7+1</f>
        <v>45348</v>
      </c>
      <c r="Q7" s="99">
        <f ca="1">P7+1</f>
        <v>45349</v>
      </c>
      <c r="R7" s="99">
        <f t="shared" ca="1" si="0"/>
        <v>45350</v>
      </c>
      <c r="S7" s="99">
        <f t="shared" ca="1" si="0"/>
        <v>45351</v>
      </c>
      <c r="T7" s="99">
        <f t="shared" ca="1" si="0"/>
        <v>45352</v>
      </c>
      <c r="U7" s="99">
        <f t="shared" ca="1" si="0"/>
        <v>45353</v>
      </c>
      <c r="V7" s="100">
        <f t="shared" ca="1" si="0"/>
        <v>45354</v>
      </c>
      <c r="W7" s="99">
        <f ca="1">V7+1</f>
        <v>45355</v>
      </c>
      <c r="X7" s="99">
        <f ca="1">W7+1</f>
        <v>45356</v>
      </c>
      <c r="Y7" s="99">
        <f t="shared" ca="1" si="0"/>
        <v>45357</v>
      </c>
      <c r="Z7" s="99">
        <f t="shared" ca="1" si="0"/>
        <v>45358</v>
      </c>
      <c r="AA7" s="99">
        <f t="shared" ca="1" si="0"/>
        <v>45359</v>
      </c>
      <c r="AB7" s="99">
        <f t="shared" ca="1" si="0"/>
        <v>45360</v>
      </c>
      <c r="AC7" s="100">
        <f t="shared" ca="1" si="0"/>
        <v>45361</v>
      </c>
      <c r="AD7" s="99">
        <f ca="1">AC7+1</f>
        <v>45362</v>
      </c>
      <c r="AE7" s="99">
        <f ca="1">AD7+1</f>
        <v>45363</v>
      </c>
      <c r="AF7" s="99">
        <f t="shared" ca="1" si="0"/>
        <v>45364</v>
      </c>
      <c r="AG7" s="99">
        <f t="shared" ca="1" si="0"/>
        <v>45365</v>
      </c>
      <c r="AH7" s="99">
        <f t="shared" ca="1" si="0"/>
        <v>45366</v>
      </c>
      <c r="AI7" s="99">
        <f t="shared" ca="1" si="0"/>
        <v>45367</v>
      </c>
      <c r="AJ7" s="100">
        <f t="shared" ca="1" si="0"/>
        <v>45368</v>
      </c>
      <c r="AK7" s="99">
        <f ca="1">AJ7+1</f>
        <v>45369</v>
      </c>
      <c r="AL7" s="99">
        <f ca="1">AK7+1</f>
        <v>45370</v>
      </c>
      <c r="AM7" s="99">
        <f t="shared" ca="1" si="0"/>
        <v>45371</v>
      </c>
      <c r="AN7" s="99">
        <f t="shared" ca="1" si="0"/>
        <v>45372</v>
      </c>
      <c r="AO7" s="99">
        <f t="shared" ca="1" si="0"/>
        <v>45373</v>
      </c>
      <c r="AP7" s="99">
        <f t="shared" ca="1" si="0"/>
        <v>45374</v>
      </c>
      <c r="AQ7" s="100">
        <f t="shared" ca="1" si="0"/>
        <v>45375</v>
      </c>
      <c r="AR7" s="99">
        <f ca="1">AQ7+1</f>
        <v>45376</v>
      </c>
      <c r="AS7" s="99">
        <f ca="1">AR7+1</f>
        <v>45377</v>
      </c>
      <c r="AT7" s="99">
        <f t="shared" ca="1" si="0"/>
        <v>45378</v>
      </c>
      <c r="AU7" s="99">
        <f t="shared" ca="1" si="0"/>
        <v>45379</v>
      </c>
      <c r="AV7" s="99">
        <f t="shared" ca="1" si="0"/>
        <v>45380</v>
      </c>
      <c r="AW7" s="99">
        <f t="shared" ca="1" si="0"/>
        <v>45381</v>
      </c>
      <c r="AX7" s="100">
        <f t="shared" ca="1" si="0"/>
        <v>45382</v>
      </c>
      <c r="AY7" s="99">
        <f ca="1">AX7+1</f>
        <v>45383</v>
      </c>
      <c r="AZ7" s="99">
        <f ca="1">AY7+1</f>
        <v>45384</v>
      </c>
      <c r="BA7" s="99">
        <f t="shared" ref="BA7:BE7" ca="1" si="1">AZ7+1</f>
        <v>45385</v>
      </c>
      <c r="BB7" s="99">
        <f t="shared" ca="1" si="1"/>
        <v>45386</v>
      </c>
      <c r="BC7" s="99">
        <f t="shared" ca="1" si="1"/>
        <v>45387</v>
      </c>
      <c r="BD7" s="99">
        <f t="shared" ca="1" si="1"/>
        <v>45388</v>
      </c>
      <c r="BE7" s="100">
        <f t="shared" ca="1" si="1"/>
        <v>45389</v>
      </c>
      <c r="BF7" s="99">
        <f ca="1">BE7+1</f>
        <v>45390</v>
      </c>
      <c r="BG7" s="99">
        <f ca="1">BF7+1</f>
        <v>45391</v>
      </c>
      <c r="BH7" s="99">
        <f t="shared" ref="BH7:BL7" ca="1" si="2">BG7+1</f>
        <v>45392</v>
      </c>
      <c r="BI7" s="99">
        <f t="shared" ca="1" si="2"/>
        <v>45393</v>
      </c>
      <c r="BJ7" s="99">
        <f t="shared" ca="1" si="2"/>
        <v>45394</v>
      </c>
      <c r="BK7" s="99">
        <f t="shared" ca="1" si="2"/>
        <v>45395</v>
      </c>
      <c r="BL7" s="100">
        <f t="shared" ca="1" si="2"/>
        <v>45396</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14" t="s">
        <v>15</v>
      </c>
      <c r="C9" s="115" t="s">
        <v>16</v>
      </c>
      <c r="D9" s="115" t="s">
        <v>17</v>
      </c>
      <c r="E9" s="115" t="s">
        <v>18</v>
      </c>
      <c r="F9" s="115" t="s">
        <v>19</v>
      </c>
      <c r="G9" s="115" t="s">
        <v>20</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21</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22</v>
      </c>
      <c r="C12" s="59" t="s">
        <v>23</v>
      </c>
      <c r="D12" s="59" t="s">
        <v>24</v>
      </c>
      <c r="E12" s="60">
        <v>1</v>
      </c>
      <c r="F12" s="61">
        <v>45343</v>
      </c>
      <c r="G12" s="62">
        <v>3</v>
      </c>
      <c r="H12" s="59"/>
      <c r="I12" s="26" t="str">
        <f ca="1">IF(AND($C12="Goal",I$7&gt;=$F12,I$7&lt;=$F12+$G12-1),2,IF(AND($C12="Milestone",I$7&gt;=$F12,I$7&lt;=$F12+$G12-1),1,""))</f>
        <v/>
      </c>
      <c r="J12" s="26" t="str">
        <f t="shared" ca="1" si="4"/>
        <v/>
      </c>
      <c r="K12" s="26">
        <f t="shared" ca="1" si="4"/>
        <v>2</v>
      </c>
      <c r="L12" s="26">
        <f t="shared" ca="1" si="4"/>
        <v>2</v>
      </c>
      <c r="M12" s="26">
        <f t="shared" ca="1" si="4"/>
        <v>2</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25</v>
      </c>
      <c r="C13" s="59" t="s">
        <v>26</v>
      </c>
      <c r="D13" s="59" t="s">
        <v>27</v>
      </c>
      <c r="E13" s="60">
        <v>0.9</v>
      </c>
      <c r="F13" s="61">
        <v>45357</v>
      </c>
      <c r="G13" s="62">
        <v>1</v>
      </c>
      <c r="H13" s="59"/>
      <c r="I13" s="26" t="str">
        <f t="shared" ref="I13:X28"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28</v>
      </c>
      <c r="C14" s="59" t="s">
        <v>26</v>
      </c>
      <c r="D14" s="59" t="s">
        <v>29</v>
      </c>
      <c r="E14" s="60">
        <v>1</v>
      </c>
      <c r="F14" s="61">
        <v>45359</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30</v>
      </c>
      <c r="C15" s="59" t="s">
        <v>31</v>
      </c>
      <c r="D15" s="59" t="s">
        <v>24</v>
      </c>
      <c r="E15" s="60">
        <v>1</v>
      </c>
      <c r="F15" s="61">
        <v>45364</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f t="shared" ca="1" si="5"/>
        <v>1</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32</v>
      </c>
      <c r="C16" s="59" t="s">
        <v>31</v>
      </c>
      <c r="D16" s="59"/>
      <c r="E16" s="60">
        <v>1</v>
      </c>
      <c r="F16" s="61">
        <v>45369</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f t="shared" ca="1" si="5"/>
        <v>1</v>
      </c>
      <c r="AL16" s="26">
        <f t="shared" ca="1" si="5"/>
        <v>1</v>
      </c>
      <c r="AM16" s="26">
        <f t="shared" ca="1" si="5"/>
        <v>1</v>
      </c>
      <c r="AN16" s="26">
        <f t="shared" ca="1" si="5"/>
        <v>1</v>
      </c>
      <c r="AO16" s="26">
        <f t="shared" ca="1" si="6"/>
        <v>1</v>
      </c>
      <c r="AP16" s="26">
        <f t="shared" ca="1" si="6"/>
        <v>1</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33</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34</v>
      </c>
      <c r="C18" s="59" t="s">
        <v>35</v>
      </c>
      <c r="D18" s="59"/>
      <c r="E18" s="60">
        <v>0.6</v>
      </c>
      <c r="F18" s="61">
        <v>45385</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36</v>
      </c>
      <c r="C19" s="59" t="s">
        <v>35</v>
      </c>
      <c r="D19" s="59"/>
      <c r="E19" s="60">
        <v>0.1</v>
      </c>
      <c r="F19" s="61">
        <v>45389</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37</v>
      </c>
      <c r="C20" s="59" t="s">
        <v>26</v>
      </c>
      <c r="D20" s="59"/>
      <c r="E20" s="60">
        <v>0</v>
      </c>
      <c r="F20" s="61">
        <v>45378</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38</v>
      </c>
      <c r="C21" s="59" t="s">
        <v>31</v>
      </c>
      <c r="D21" s="59"/>
      <c r="E21" s="60">
        <v>0.2</v>
      </c>
      <c r="F21" s="61">
        <v>45395</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f t="shared" ca="1" si="7"/>
        <v>1</v>
      </c>
      <c r="BL21" s="26" t="str">
        <f t="shared" ca="1" si="7"/>
        <v/>
      </c>
    </row>
    <row r="22" spans="1:64" s="1" customFormat="1" ht="40.15" customHeight="1">
      <c r="A22" s="9"/>
      <c r="B22" s="63" t="s">
        <v>32</v>
      </c>
      <c r="C22" s="59" t="s">
        <v>31</v>
      </c>
      <c r="D22" s="59"/>
      <c r="E22" s="60">
        <v>0</v>
      </c>
      <c r="F22" s="61">
        <v>45409</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39</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40</v>
      </c>
      <c r="C24" s="59" t="s">
        <v>35</v>
      </c>
      <c r="D24" s="59" t="s">
        <v>41</v>
      </c>
      <c r="E24" s="60"/>
      <c r="F24" s="61">
        <f>F12+15</f>
        <v>45358</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42</v>
      </c>
      <c r="C25" s="59" t="s">
        <v>43</v>
      </c>
      <c r="D25" s="59" t="s">
        <v>41</v>
      </c>
      <c r="E25" s="60"/>
      <c r="F25" s="61">
        <f>F24+3</f>
        <v>45361</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44</v>
      </c>
      <c r="C26" s="59" t="s">
        <v>35</v>
      </c>
      <c r="D26" s="59" t="s">
        <v>41</v>
      </c>
      <c r="E26" s="60"/>
      <c r="F26" s="61">
        <f>F25+15</f>
        <v>45376</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45</v>
      </c>
      <c r="C27" s="59" t="s">
        <v>23</v>
      </c>
      <c r="D27" s="59" t="s">
        <v>41</v>
      </c>
      <c r="E27" s="60"/>
      <c r="F27" s="61">
        <f>F21+22</f>
        <v>45417</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46</v>
      </c>
      <c r="C28" s="59" t="s">
        <v>26</v>
      </c>
      <c r="D28" s="59" t="s">
        <v>41</v>
      </c>
      <c r="E28" s="60"/>
      <c r="F28" s="61">
        <f>F16</f>
        <v>45369</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47</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40</v>
      </c>
      <c r="C30" s="59"/>
      <c r="D30" s="59"/>
      <c r="E30" s="60"/>
      <c r="F30" s="61">
        <f>F27+3</f>
        <v>45420</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42</v>
      </c>
      <c r="C31" s="59"/>
      <c r="D31" s="59"/>
      <c r="E31" s="60"/>
      <c r="F31" s="61">
        <f>F30+14</f>
        <v>45434</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44</v>
      </c>
      <c r="C32" s="59" t="s">
        <v>31</v>
      </c>
      <c r="D32" s="59"/>
      <c r="E32" s="60"/>
      <c r="F32" s="61">
        <f>F31+42</f>
        <v>45476</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45</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46</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48</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57" priority="4">
      <formula>I$7&lt;=EOMONTH($I$7,0)</formula>
    </cfRule>
  </conditionalFormatting>
  <conditionalFormatting sqref="I6:BL6">
    <cfRule type="expression" dxfId="56" priority="2">
      <formula>AND(I$7&lt;=EOMONTH($I$7,1),I$7&gt;EOMONTH($I$7,0))</formula>
    </cfRule>
  </conditionalFormatting>
  <conditionalFormatting sqref="I7:BL36">
    <cfRule type="expression" dxfId="55" priority="1">
      <formula>AND(TODAY()&gt;=I$7,TODAY()&lt;J$7)</formula>
    </cfRule>
  </conditionalFormatting>
  <conditionalFormatting sqref="I10:BL35">
    <cfRule type="expression" dxfId="54" priority="7" stopIfTrue="1">
      <formula>AND($C10="Low Risk",I$7&gt;=$F10,I$7&lt;=$F10+$G10-1)</formula>
    </cfRule>
    <cfRule type="expression" dxfId="53" priority="8" stopIfTrue="1">
      <formula>AND($C10="High Risk",I$7&gt;=$F10,I$7&lt;=$F10+$G10-1)</formula>
    </cfRule>
    <cfRule type="expression" dxfId="52" priority="9" stopIfTrue="1">
      <formula>AND($C10="On Track",I$7&gt;=$F10,I$7&lt;=$F10+$G10-1)</formula>
    </cfRule>
    <cfRule type="expression" dxfId="51" priority="10" stopIfTrue="1">
      <formula>AND($C10="Med Risk",I$7&gt;=$F10,I$7&lt;=$F10+$G10-1)</formula>
    </cfRule>
    <cfRule type="expression" dxfId="50" priority="11" stopIfTrue="1">
      <formula>AND(LEN($C10)=0,I$7&gt;=$F10,I$7&lt;=$F10+$G10-1)</formula>
    </cfRule>
  </conditionalFormatting>
  <conditionalFormatting sqref="I36:BL36">
    <cfRule type="expression" dxfId="49" priority="13" stopIfTrue="1">
      <formula>AND(#REF!="Low Risk",I$7&gt;=#REF!,I$7&lt;=#REF!+#REF!-1)</formula>
    </cfRule>
    <cfRule type="expression" dxfId="48" priority="14" stopIfTrue="1">
      <formula>AND(#REF!="High Risk",I$7&gt;=#REF!,I$7&lt;=#REF!+#REF!-1)</formula>
    </cfRule>
    <cfRule type="expression" dxfId="47" priority="15" stopIfTrue="1">
      <formula>AND(#REF!="On Track",I$7&gt;=#REF!,I$7&lt;=#REF!+#REF!-1)</formula>
    </cfRule>
    <cfRule type="expression" dxfId="46" priority="16" stopIfTrue="1">
      <formula>AND(#REF!="Med Risk",I$7&gt;=#REF!,I$7&lt;=#REF!+#REF!-1)</formula>
    </cfRule>
    <cfRule type="expression" dxfId="45" priority="17" stopIfTrue="1">
      <formula>AND(LEN(#REF!)=0,I$7&gt;=#REF!,I$7&lt;=#REF!+#REF!-1)</formula>
    </cfRule>
  </conditionalFormatting>
  <conditionalFormatting sqref="J6:BL6">
    <cfRule type="expression" dxfId="44"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4" t="s">
        <v>3</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c r="A4" s="10"/>
      <c r="B4" s="54" t="s">
        <v>4</v>
      </c>
      <c r="C4" s="50"/>
      <c r="D4" s="51"/>
      <c r="E4" s="29"/>
      <c r="F4" s="30"/>
      <c r="G4" s="31" t="s">
        <v>6</v>
      </c>
      <c r="H4" s="29"/>
      <c r="I4" s="131" t="s">
        <v>7</v>
      </c>
      <c r="J4" s="131"/>
      <c r="K4" s="131"/>
      <c r="L4" s="131"/>
      <c r="M4" s="32"/>
      <c r="N4" s="132" t="s">
        <v>8</v>
      </c>
      <c r="O4" s="132"/>
      <c r="P4" s="132"/>
      <c r="Q4" s="132"/>
      <c r="R4" s="32"/>
      <c r="S4" s="133" t="s">
        <v>9</v>
      </c>
      <c r="T4" s="133"/>
      <c r="U4" s="133"/>
      <c r="V4" s="133"/>
      <c r="W4" s="32"/>
      <c r="X4" s="126" t="s">
        <v>10</v>
      </c>
      <c r="Y4" s="126"/>
      <c r="Z4" s="126"/>
      <c r="AA4" s="126"/>
      <c r="AB4" s="32"/>
      <c r="AC4" s="127" t="s">
        <v>11</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c r="A5" s="10"/>
      <c r="B5" s="55" t="s">
        <v>12</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c r="A6" s="10"/>
      <c r="B6" s="49" t="s">
        <v>13</v>
      </c>
      <c r="C6" s="34" cm="1">
        <f t="array" aca="1" ref="C6" ca="1">IFERROR(IF(MIN(Milestones435[Start])=0,TODAY(),B11(Milestones435[Start])),TODAY())</f>
        <v>45393</v>
      </c>
      <c r="D6" s="53"/>
      <c r="E6" s="32"/>
      <c r="F6" s="33"/>
      <c r="G6" s="32"/>
      <c r="H6" s="29"/>
      <c r="I6" s="94" t="str">
        <f ca="1">TEXT(I7,"mmmm")</f>
        <v>April</v>
      </c>
      <c r="J6" s="94"/>
      <c r="K6" s="94"/>
      <c r="L6" s="94"/>
      <c r="M6" s="94"/>
      <c r="N6" s="94"/>
      <c r="O6" s="94"/>
      <c r="P6" s="94" t="str">
        <f ca="1">IF(TEXT(P7,"mmmm")=I6,"",TEXT(P7,"mmmm"))</f>
        <v/>
      </c>
      <c r="Q6" s="94"/>
      <c r="R6" s="94"/>
      <c r="S6" s="94"/>
      <c r="T6" s="94"/>
      <c r="U6" s="94"/>
      <c r="V6" s="94"/>
      <c r="W6" s="94" t="str">
        <f ca="1">IF(OR(TEXT(W7,"mmmm")=P6,TEXT(W7,"mmmm")=I6),"",TEXT(W7,"mmmm"))</f>
        <v/>
      </c>
      <c r="X6" s="94"/>
      <c r="Y6" s="94"/>
      <c r="Z6" s="94"/>
      <c r="AA6" s="94"/>
      <c r="AB6" s="94"/>
      <c r="AC6" s="94"/>
      <c r="AD6" s="94" t="str">
        <f ca="1">IF(OR(TEXT(AD7,"mmmm")=W6,TEXT(AD7,"mmmm")=P6,TEXT(AD7,"mmmm")=I6),"",TEXT(AD7,"mmmm"))</f>
        <v>May</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c r="A7" s="10"/>
      <c r="B7" s="49" t="s">
        <v>14</v>
      </c>
      <c r="C7" s="35">
        <v>1</v>
      </c>
      <c r="D7" s="52"/>
      <c r="E7" s="29"/>
      <c r="F7" s="29"/>
      <c r="G7" s="29"/>
      <c r="H7" s="29"/>
      <c r="I7" s="96">
        <f ca="1">IFERROR(Project_Start+Scrolling_Increment,TODAY())</f>
        <v>45394</v>
      </c>
      <c r="J7" s="17">
        <f ca="1">I7+1</f>
        <v>45395</v>
      </c>
      <c r="K7" s="17">
        <f t="shared" ref="K7:AX7" ca="1" si="0">J7+1</f>
        <v>45396</v>
      </c>
      <c r="L7" s="17">
        <f t="shared" ca="1" si="0"/>
        <v>45397</v>
      </c>
      <c r="M7" s="17">
        <f t="shared" ca="1" si="0"/>
        <v>45398</v>
      </c>
      <c r="N7" s="17">
        <f t="shared" ca="1" si="0"/>
        <v>45399</v>
      </c>
      <c r="O7" s="64">
        <f t="shared" ca="1" si="0"/>
        <v>45400</v>
      </c>
      <c r="P7" s="17">
        <f ca="1">O7+1</f>
        <v>45401</v>
      </c>
      <c r="Q7" s="17">
        <f ca="1">P7+1</f>
        <v>45402</v>
      </c>
      <c r="R7" s="17">
        <f t="shared" ca="1" si="0"/>
        <v>45403</v>
      </c>
      <c r="S7" s="17">
        <f t="shared" ca="1" si="0"/>
        <v>45404</v>
      </c>
      <c r="T7" s="17">
        <f t="shared" ca="1" si="0"/>
        <v>45405</v>
      </c>
      <c r="U7" s="17">
        <f t="shared" ca="1" si="0"/>
        <v>45406</v>
      </c>
      <c r="V7" s="64">
        <f t="shared" ca="1" si="0"/>
        <v>45407</v>
      </c>
      <c r="W7" s="17">
        <f ca="1">V7+1</f>
        <v>45408</v>
      </c>
      <c r="X7" s="17">
        <f ca="1">W7+1</f>
        <v>45409</v>
      </c>
      <c r="Y7" s="17">
        <f t="shared" ca="1" si="0"/>
        <v>45410</v>
      </c>
      <c r="Z7" s="17">
        <f t="shared" ca="1" si="0"/>
        <v>45411</v>
      </c>
      <c r="AA7" s="17">
        <f t="shared" ca="1" si="0"/>
        <v>45412</v>
      </c>
      <c r="AB7" s="17">
        <f t="shared" ca="1" si="0"/>
        <v>45413</v>
      </c>
      <c r="AC7" s="64">
        <f t="shared" ca="1" si="0"/>
        <v>45414</v>
      </c>
      <c r="AD7" s="17">
        <f ca="1">AC7+1</f>
        <v>45415</v>
      </c>
      <c r="AE7" s="17">
        <f ca="1">AD7+1</f>
        <v>45416</v>
      </c>
      <c r="AF7" s="17">
        <f t="shared" ca="1" si="0"/>
        <v>45417</v>
      </c>
      <c r="AG7" s="17">
        <f t="shared" ca="1" si="0"/>
        <v>45418</v>
      </c>
      <c r="AH7" s="17">
        <f t="shared" ca="1" si="0"/>
        <v>45419</v>
      </c>
      <c r="AI7" s="17">
        <f t="shared" ca="1" si="0"/>
        <v>45420</v>
      </c>
      <c r="AJ7" s="64">
        <f t="shared" ca="1" si="0"/>
        <v>45421</v>
      </c>
      <c r="AK7" s="17">
        <f ca="1">AJ7+1</f>
        <v>45422</v>
      </c>
      <c r="AL7" s="17">
        <f ca="1">AK7+1</f>
        <v>45423</v>
      </c>
      <c r="AM7" s="17">
        <f t="shared" ca="1" si="0"/>
        <v>45424</v>
      </c>
      <c r="AN7" s="17">
        <f t="shared" ca="1" si="0"/>
        <v>45425</v>
      </c>
      <c r="AO7" s="17">
        <f t="shared" ca="1" si="0"/>
        <v>45426</v>
      </c>
      <c r="AP7" s="17">
        <f t="shared" ca="1" si="0"/>
        <v>45427</v>
      </c>
      <c r="AQ7" s="64">
        <f t="shared" ca="1" si="0"/>
        <v>45428</v>
      </c>
      <c r="AR7" s="17">
        <f ca="1">AQ7+1</f>
        <v>45429</v>
      </c>
      <c r="AS7" s="17">
        <f ca="1">AR7+1</f>
        <v>45430</v>
      </c>
      <c r="AT7" s="17">
        <f t="shared" ca="1" si="0"/>
        <v>45431</v>
      </c>
      <c r="AU7" s="17">
        <f t="shared" ca="1" si="0"/>
        <v>45432</v>
      </c>
      <c r="AV7" s="17">
        <f t="shared" ca="1" si="0"/>
        <v>45433</v>
      </c>
      <c r="AW7" s="17">
        <f t="shared" ca="1" si="0"/>
        <v>45434</v>
      </c>
      <c r="AX7" s="64">
        <f t="shared" ca="1" si="0"/>
        <v>45435</v>
      </c>
      <c r="AY7" s="17">
        <f ca="1">AX7+1</f>
        <v>45436</v>
      </c>
      <c r="AZ7" s="17">
        <f ca="1">AY7+1</f>
        <v>45437</v>
      </c>
      <c r="BA7" s="17">
        <f t="shared" ref="BA7:BE7" ca="1" si="1">AZ7+1</f>
        <v>45438</v>
      </c>
      <c r="BB7" s="17">
        <f t="shared" ca="1" si="1"/>
        <v>45439</v>
      </c>
      <c r="BC7" s="17">
        <f t="shared" ca="1" si="1"/>
        <v>45440</v>
      </c>
      <c r="BD7" s="17">
        <f t="shared" ca="1" si="1"/>
        <v>45441</v>
      </c>
      <c r="BE7" s="64">
        <f t="shared" ca="1" si="1"/>
        <v>45442</v>
      </c>
      <c r="BF7" s="17">
        <f ca="1">BE7+1</f>
        <v>45443</v>
      </c>
      <c r="BG7" s="17">
        <f ca="1">BF7+1</f>
        <v>45444</v>
      </c>
      <c r="BH7" s="17">
        <f t="shared" ref="BH7:BL7" ca="1" si="2">BG7+1</f>
        <v>45445</v>
      </c>
      <c r="BI7" s="17">
        <f t="shared" ca="1" si="2"/>
        <v>45446</v>
      </c>
      <c r="BJ7" s="17">
        <f t="shared" ca="1" si="2"/>
        <v>45447</v>
      </c>
      <c r="BK7" s="17">
        <f t="shared" ca="1" si="2"/>
        <v>45448</v>
      </c>
      <c r="BL7" s="18">
        <f t="shared" ca="1" si="2"/>
        <v>45449</v>
      </c>
      <c r="BM7" s="32"/>
    </row>
    <row r="8" spans="1:68" ht="19.899999999999999" customHeight="1">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15" customHeight="1">
      <c r="A9" s="10"/>
      <c r="B9" s="119" t="s">
        <v>15</v>
      </c>
      <c r="C9" s="120" t="s">
        <v>16</v>
      </c>
      <c r="D9" s="120" t="s">
        <v>17</v>
      </c>
      <c r="E9" s="120" t="s">
        <v>18</v>
      </c>
      <c r="F9" s="120" t="s">
        <v>19</v>
      </c>
      <c r="G9" s="120" t="s">
        <v>20</v>
      </c>
      <c r="H9" s="48"/>
      <c r="I9" s="37" t="str">
        <f t="shared" ref="I9:BL9" ca="1" si="3">LEFT(TEXT(I7,"ddd"),1)</f>
        <v>F</v>
      </c>
      <c r="J9" s="37" t="str">
        <f t="shared" ca="1" si="3"/>
        <v>S</v>
      </c>
      <c r="K9" s="37" t="str">
        <f t="shared" ca="1" si="3"/>
        <v>S</v>
      </c>
      <c r="L9" s="37" t="str">
        <f t="shared" ca="1" si="3"/>
        <v>M</v>
      </c>
      <c r="M9" s="37" t="str">
        <f t="shared" ca="1" si="3"/>
        <v>T</v>
      </c>
      <c r="N9" s="37" t="str">
        <f t="shared" ca="1" si="3"/>
        <v>W</v>
      </c>
      <c r="O9" s="37" t="str">
        <f t="shared" ca="1" si="3"/>
        <v>T</v>
      </c>
      <c r="P9" s="37" t="str">
        <f t="shared" ca="1" si="3"/>
        <v>F</v>
      </c>
      <c r="Q9" s="37" t="str">
        <f t="shared" ca="1" si="3"/>
        <v>S</v>
      </c>
      <c r="R9" s="37" t="str">
        <f t="shared" ca="1" si="3"/>
        <v>S</v>
      </c>
      <c r="S9" s="37" t="str">
        <f t="shared" ca="1" si="3"/>
        <v>M</v>
      </c>
      <c r="T9" s="37" t="str">
        <f t="shared" ca="1" si="3"/>
        <v>T</v>
      </c>
      <c r="U9" s="37" t="str">
        <f t="shared" ca="1" si="3"/>
        <v>W</v>
      </c>
      <c r="V9" s="37" t="str">
        <f t="shared" ca="1" si="3"/>
        <v>T</v>
      </c>
      <c r="W9" s="37" t="str">
        <f t="shared" ca="1" si="3"/>
        <v>F</v>
      </c>
      <c r="X9" s="37" t="str">
        <f t="shared" ca="1" si="3"/>
        <v>S</v>
      </c>
      <c r="Y9" s="37" t="str">
        <f t="shared" ca="1" si="3"/>
        <v>S</v>
      </c>
      <c r="Z9" s="37" t="str">
        <f t="shared" ca="1" si="3"/>
        <v>M</v>
      </c>
      <c r="AA9" s="37" t="str">
        <f t="shared" ca="1" si="3"/>
        <v>T</v>
      </c>
      <c r="AB9" s="37" t="str">
        <f t="shared" ca="1" si="3"/>
        <v>W</v>
      </c>
      <c r="AC9" s="37" t="str">
        <f t="shared" ca="1" si="3"/>
        <v>T</v>
      </c>
      <c r="AD9" s="37" t="str">
        <f t="shared" ca="1" si="3"/>
        <v>F</v>
      </c>
      <c r="AE9" s="37" t="str">
        <f t="shared" ca="1" si="3"/>
        <v>S</v>
      </c>
      <c r="AF9" s="37" t="str">
        <f t="shared" ca="1" si="3"/>
        <v>S</v>
      </c>
      <c r="AG9" s="37" t="str">
        <f t="shared" ca="1" si="3"/>
        <v>M</v>
      </c>
      <c r="AH9" s="37" t="str">
        <f t="shared" ca="1" si="3"/>
        <v>T</v>
      </c>
      <c r="AI9" s="37" t="str">
        <f t="shared" ca="1" si="3"/>
        <v>W</v>
      </c>
      <c r="AJ9" s="37" t="str">
        <f t="shared" ca="1" si="3"/>
        <v>T</v>
      </c>
      <c r="AK9" s="37" t="str">
        <f t="shared" ca="1" si="3"/>
        <v>F</v>
      </c>
      <c r="AL9" s="37" t="str">
        <f t="shared" ca="1" si="3"/>
        <v>S</v>
      </c>
      <c r="AM9" s="37" t="str">
        <f t="shared" ca="1" si="3"/>
        <v>S</v>
      </c>
      <c r="AN9" s="37" t="str">
        <f t="shared" ca="1" si="3"/>
        <v>M</v>
      </c>
      <c r="AO9" s="37" t="str">
        <f t="shared" ca="1" si="3"/>
        <v>T</v>
      </c>
      <c r="AP9" s="37" t="str">
        <f t="shared" ca="1" si="3"/>
        <v>W</v>
      </c>
      <c r="AQ9" s="37" t="str">
        <f t="shared" ca="1" si="3"/>
        <v>T</v>
      </c>
      <c r="AR9" s="37" t="str">
        <f t="shared" ca="1" si="3"/>
        <v>F</v>
      </c>
      <c r="AS9" s="37" t="str">
        <f t="shared" ca="1" si="3"/>
        <v>S</v>
      </c>
      <c r="AT9" s="37" t="str">
        <f t="shared" ca="1" si="3"/>
        <v>S</v>
      </c>
      <c r="AU9" s="37" t="str">
        <f t="shared" ca="1" si="3"/>
        <v>M</v>
      </c>
      <c r="AV9" s="37" t="str">
        <f t="shared" ca="1" si="3"/>
        <v>T</v>
      </c>
      <c r="AW9" s="37" t="str">
        <f t="shared" ca="1" si="3"/>
        <v>W</v>
      </c>
      <c r="AX9" s="37" t="str">
        <f t="shared" ca="1" si="3"/>
        <v>T</v>
      </c>
      <c r="AY9" s="37" t="str">
        <f t="shared" ca="1" si="3"/>
        <v>F</v>
      </c>
      <c r="AZ9" s="37" t="str">
        <f t="shared" ca="1" si="3"/>
        <v>S</v>
      </c>
      <c r="BA9" s="37" t="str">
        <f t="shared" ca="1" si="3"/>
        <v>S</v>
      </c>
      <c r="BB9" s="37" t="str">
        <f t="shared" ca="1" si="3"/>
        <v>M</v>
      </c>
      <c r="BC9" s="37" t="str">
        <f t="shared" ca="1" si="3"/>
        <v>T</v>
      </c>
      <c r="BD9" s="37" t="str">
        <f t="shared" ca="1" si="3"/>
        <v>W</v>
      </c>
      <c r="BE9" s="37" t="str">
        <f t="shared" ca="1" si="3"/>
        <v>T</v>
      </c>
      <c r="BF9" s="37" t="str">
        <f t="shared" ca="1" si="3"/>
        <v>F</v>
      </c>
      <c r="BG9" s="37" t="str">
        <f t="shared" ca="1" si="3"/>
        <v>S</v>
      </c>
      <c r="BH9" s="37" t="str">
        <f t="shared" ca="1" si="3"/>
        <v>S</v>
      </c>
      <c r="BI9" s="37" t="str">
        <f t="shared" ca="1" si="3"/>
        <v>M</v>
      </c>
      <c r="BJ9" s="37" t="str">
        <f t="shared" ca="1" si="3"/>
        <v>T</v>
      </c>
      <c r="BK9" s="37" t="str">
        <f t="shared" ca="1" si="3"/>
        <v>W</v>
      </c>
      <c r="BL9" s="37" t="str">
        <f t="shared" ca="1" si="3"/>
        <v>T</v>
      </c>
      <c r="BM9" s="32"/>
    </row>
    <row r="10" spans="1:68" ht="30" hidden="1" customHeight="1" thickBot="1">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15" customHeight="1">
      <c r="A11" s="10"/>
      <c r="B11" s="121" t="s">
        <v>49</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15" customHeight="1">
      <c r="A12" s="10"/>
      <c r="B12" s="25" t="s">
        <v>40</v>
      </c>
      <c r="C12" s="21" t="s">
        <v>23</v>
      </c>
      <c r="D12" s="21" t="s">
        <v>50</v>
      </c>
      <c r="E12" s="22">
        <v>0.25</v>
      </c>
      <c r="F12" s="23">
        <f ca="1">TODAY()</f>
        <v>45393</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15" customHeight="1">
      <c r="A13" s="10"/>
      <c r="B13" s="25" t="s">
        <v>42</v>
      </c>
      <c r="C13" s="21" t="s">
        <v>31</v>
      </c>
      <c r="D13" s="21"/>
      <c r="E13" s="22"/>
      <c r="F13" s="23">
        <f ca="1">TODAY()+5</f>
        <v>45398</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15" customHeight="1">
      <c r="A14" s="9"/>
      <c r="B14" s="25" t="s">
        <v>44</v>
      </c>
      <c r="C14" s="21" t="s">
        <v>26</v>
      </c>
      <c r="D14" s="21"/>
      <c r="E14" s="22">
        <v>0.5</v>
      </c>
      <c r="F14" s="23">
        <f ca="1">F12-3</f>
        <v>45390</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15" customHeight="1">
      <c r="A15" s="9"/>
      <c r="B15" s="25" t="s">
        <v>45</v>
      </c>
      <c r="C15" s="21" t="s">
        <v>31</v>
      </c>
      <c r="D15" s="21"/>
      <c r="E15" s="22"/>
      <c r="F15" s="23">
        <f ca="1">F12+20</f>
        <v>45413</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15" customHeight="1">
      <c r="A16" s="9"/>
      <c r="B16" s="25" t="s">
        <v>46</v>
      </c>
      <c r="C16" s="21" t="s">
        <v>43</v>
      </c>
      <c r="D16" s="21"/>
      <c r="E16" s="22">
        <v>0.1</v>
      </c>
      <c r="F16" s="23">
        <f ca="1">F12+6</f>
        <v>45399</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15" customHeight="1">
      <c r="A17" s="10"/>
      <c r="B17" s="121" t="s">
        <v>51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15" customHeight="1">
      <c r="A18" s="10"/>
      <c r="B18" s="25" t="s">
        <v>40</v>
      </c>
      <c r="C18" s="21" t="s">
        <v>52</v>
      </c>
      <c r="D18" s="21"/>
      <c r="E18" s="22">
        <v>0.6</v>
      </c>
      <c r="F18" s="23">
        <f ca="1">F12+6</f>
        <v>45399</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15" customHeight="1">
      <c r="A19" s="9"/>
      <c r="B19" s="25" t="s">
        <v>42</v>
      </c>
      <c r="C19" s="21" t="s">
        <v>35</v>
      </c>
      <c r="D19" s="21"/>
      <c r="E19" s="22">
        <v>0.5</v>
      </c>
      <c r="F19" s="23">
        <f ca="1">F18+2</f>
        <v>45401</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15" customHeight="1">
      <c r="A20" s="9"/>
      <c r="B20" s="25" t="s">
        <v>44</v>
      </c>
      <c r="C20" s="21" t="s">
        <v>26</v>
      </c>
      <c r="D20" s="21"/>
      <c r="E20" s="22">
        <v>0.33</v>
      </c>
      <c r="F20" s="23">
        <f ca="1">F19+5</f>
        <v>45406</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15" customHeight="1">
      <c r="A21" s="9"/>
      <c r="B21" s="25" t="s">
        <v>45</v>
      </c>
      <c r="C21" s="21" t="s">
        <v>31</v>
      </c>
      <c r="D21" s="21"/>
      <c r="E21" s="22"/>
      <c r="F21" s="23">
        <f ca="1">F20+2</f>
        <v>45408</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15" customHeight="1">
      <c r="A22" s="9"/>
      <c r="B22" s="25" t="s">
        <v>46</v>
      </c>
      <c r="C22" s="21"/>
      <c r="D22" s="21"/>
      <c r="E22" s="22"/>
      <c r="F22" s="23">
        <f ca="1">F21+1</f>
        <v>45409</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15" customHeight="1">
      <c r="A23" s="9"/>
      <c r="B23" s="121" t="s">
        <v>53</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15" customHeight="1">
      <c r="A24" s="9"/>
      <c r="B24" s="25" t="s">
        <v>40</v>
      </c>
      <c r="C24" s="21" t="s">
        <v>35</v>
      </c>
      <c r="D24" s="21"/>
      <c r="E24" s="22"/>
      <c r="F24" s="23">
        <f ca="1">F12+15</f>
        <v>45408</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15" customHeight="1">
      <c r="A25" s="9"/>
      <c r="B25" s="25" t="s">
        <v>42</v>
      </c>
      <c r="C25" s="21" t="s">
        <v>43</v>
      </c>
      <c r="D25" s="21"/>
      <c r="E25" s="22"/>
      <c r="F25" s="23">
        <f ca="1">F24+3</f>
        <v>45411</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15" customHeight="1">
      <c r="A26" s="9"/>
      <c r="B26" s="25" t="s">
        <v>44</v>
      </c>
      <c r="C26" s="21" t="s">
        <v>35</v>
      </c>
      <c r="D26" s="21"/>
      <c r="E26" s="22"/>
      <c r="F26" s="23">
        <f ca="1">F25+15</f>
        <v>45426</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15" customHeight="1">
      <c r="A27" s="9"/>
      <c r="B27" s="25" t="s">
        <v>45</v>
      </c>
      <c r="C27" s="21" t="s">
        <v>23</v>
      </c>
      <c r="D27" s="21"/>
      <c r="E27" s="22"/>
      <c r="F27" s="23">
        <f ca="1">F21+22</f>
        <v>45430</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15" customHeight="1">
      <c r="A28" s="9"/>
      <c r="B28" s="25" t="s">
        <v>46</v>
      </c>
      <c r="C28" s="21" t="s">
        <v>26</v>
      </c>
      <c r="D28" s="21"/>
      <c r="E28" s="22"/>
      <c r="F28" s="23">
        <f ca="1">F16</f>
        <v>45399</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15" customHeight="1">
      <c r="A29" s="9"/>
      <c r="B29" s="121" t="s">
        <v>47</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15" customHeight="1">
      <c r="A30" s="9"/>
      <c r="B30" s="25" t="s">
        <v>40</v>
      </c>
      <c r="C30" s="21"/>
      <c r="D30" s="21"/>
      <c r="E30" s="22"/>
      <c r="F30" s="23">
        <f ca="1">F27+3</f>
        <v>45433</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15" customHeight="1">
      <c r="A31" s="9"/>
      <c r="B31" s="25" t="s">
        <v>42</v>
      </c>
      <c r="C31" s="21"/>
      <c r="D31" s="21"/>
      <c r="E31" s="22"/>
      <c r="F31" s="23">
        <f ca="1">F30+14</f>
        <v>45447</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15" customHeight="1">
      <c r="A32" s="9"/>
      <c r="B32" s="25" t="s">
        <v>44</v>
      </c>
      <c r="C32" s="21" t="s">
        <v>31</v>
      </c>
      <c r="D32" s="21"/>
      <c r="E32" s="22"/>
      <c r="F32" s="23">
        <f ca="1">F31+42</f>
        <v>45489</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15" customHeight="1">
      <c r="A33" s="9"/>
      <c r="B33" s="25" t="s">
        <v>45</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15" customHeight="1">
      <c r="A34" s="9"/>
      <c r="B34" s="25" t="s">
        <v>46</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15" customHeight="1">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15" customHeight="1">
      <c r="A36" s="10"/>
      <c r="B36" s="117" t="s">
        <v>48</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35" priority="4">
      <formula>I$7&lt;=EOMONTH($I$7,0)</formula>
    </cfRule>
  </conditionalFormatting>
  <conditionalFormatting sqref="I6:BL6">
    <cfRule type="expression" dxfId="34" priority="2">
      <formula>AND(I$7&lt;=EOMONTH($I$7,1),I$7&gt;EOMONTH($I$7,0))</formula>
    </cfRule>
  </conditionalFormatting>
  <conditionalFormatting sqref="I7:BL36">
    <cfRule type="expression" dxfId="33" priority="1">
      <formula>AND(TODAY()&gt;=I$7,TODAY()&lt;J$7)</formula>
    </cfRule>
  </conditionalFormatting>
  <conditionalFormatting sqref="I10:BL35">
    <cfRule type="expression" dxfId="32" priority="7" stopIfTrue="1">
      <formula>AND($C10="Low Risk",I$7&gt;=$F10,I$7&lt;=$F10+$G10-1)</formula>
    </cfRule>
    <cfRule type="expression" dxfId="31" priority="8" stopIfTrue="1">
      <formula>AND($C10="High Risk",I$7&gt;=$F10,I$7&lt;=$F10+$G10-1)</formula>
    </cfRule>
    <cfRule type="expression" dxfId="30" priority="9" stopIfTrue="1">
      <formula>AND($C10="On Track",I$7&gt;=$F10,I$7&lt;=$F10+$G10-1)</formula>
    </cfRule>
    <cfRule type="expression" dxfId="29" priority="10" stopIfTrue="1">
      <formula>AND($C10="Med Risk",I$7&gt;=$F10,I$7&lt;=$F10+$G10-1)</formula>
    </cfRule>
    <cfRule type="expression" dxfId="28" priority="11" stopIfTrue="1">
      <formula>AND(LEN($C10)=0,I$7&gt;=$F10,I$7&lt;=$F10+$G10-1)</formula>
    </cfRule>
  </conditionalFormatting>
  <conditionalFormatting sqref="I36:BL36">
    <cfRule type="expression" dxfId="27" priority="13" stopIfTrue="1">
      <formula>AND(#REF!="Low Risk",I$7&gt;=#REF!,I$7&lt;=#REF!+#REF!-1)</formula>
    </cfRule>
    <cfRule type="expression" dxfId="26" priority="14" stopIfTrue="1">
      <formula>AND(#REF!="High Risk",I$7&gt;=#REF!,I$7&lt;=#REF!+#REF!-1)</formula>
    </cfRule>
    <cfRule type="expression" dxfId="25" priority="15" stopIfTrue="1">
      <formula>AND(#REF!="On Track",I$7&gt;=#REF!,I$7&lt;=#REF!+#REF!-1)</formula>
    </cfRule>
    <cfRule type="expression" dxfId="24" priority="16" stopIfTrue="1">
      <formula>AND(#REF!="Med Risk",I$7&gt;=#REF!,I$7&lt;=#REF!+#REF!-1)</formula>
    </cfRule>
    <cfRule type="expression" dxfId="23" priority="17" stopIfTrue="1">
      <formula>AND(LEN(#REF!)=0,I$7&gt;=#REF!,I$7&lt;=#REF!+#REF!-1)</formula>
    </cfRule>
  </conditionalFormatting>
  <conditionalFormatting sqref="J6:BL6">
    <cfRule type="expression" dxfId="22"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row r="2" spans="1:68" ht="49.9" customHeight="1">
      <c r="A2" s="10"/>
      <c r="B2" s="138" t="s">
        <v>3</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899999999999999" customHeight="1">
      <c r="A3" s="10"/>
      <c r="B3" s="68"/>
      <c r="C3" s="69"/>
      <c r="D3" s="70"/>
      <c r="E3" s="70"/>
      <c r="F3" s="71"/>
      <c r="G3" s="70"/>
      <c r="H3" s="70"/>
      <c r="I3" s="84"/>
      <c r="J3" s="1"/>
      <c r="K3" s="1"/>
      <c r="L3" s="1"/>
    </row>
    <row r="4" spans="1:68" ht="30" customHeight="1">
      <c r="A4" s="10"/>
      <c r="B4" s="72" t="s">
        <v>4</v>
      </c>
      <c r="C4" s="73"/>
      <c r="D4" s="74"/>
      <c r="E4" s="75"/>
      <c r="F4" s="76"/>
      <c r="G4" s="77" t="s">
        <v>6</v>
      </c>
      <c r="H4" s="75"/>
      <c r="I4" s="131" t="s">
        <v>7</v>
      </c>
      <c r="J4" s="131"/>
      <c r="K4" s="131"/>
      <c r="L4" s="131"/>
      <c r="N4" s="132" t="s">
        <v>8</v>
      </c>
      <c r="O4" s="132"/>
      <c r="P4" s="132"/>
      <c r="Q4" s="132"/>
      <c r="S4" s="133" t="s">
        <v>9</v>
      </c>
      <c r="T4" s="133"/>
      <c r="U4" s="133"/>
      <c r="V4" s="133"/>
      <c r="X4" s="126" t="s">
        <v>10</v>
      </c>
      <c r="Y4" s="126"/>
      <c r="Z4" s="126"/>
      <c r="AA4" s="126"/>
      <c r="AC4" s="127" t="s">
        <v>11</v>
      </c>
      <c r="AD4" s="127"/>
      <c r="AE4" s="127"/>
      <c r="AF4" s="127"/>
    </row>
    <row r="5" spans="1:68" ht="30" customHeight="1">
      <c r="A5" s="10"/>
      <c r="B5" s="78" t="s">
        <v>12</v>
      </c>
      <c r="C5" s="74"/>
      <c r="D5" s="74"/>
      <c r="E5" s="75"/>
      <c r="F5" s="76"/>
      <c r="G5" s="75"/>
      <c r="H5" s="75"/>
    </row>
    <row r="6" spans="1:68" ht="30" customHeight="1">
      <c r="A6" s="10"/>
      <c r="B6" s="79" t="s">
        <v>13</v>
      </c>
      <c r="C6" s="80" cm="1">
        <f t="array" aca="1" ref="C6" ca="1">IFERROR(IF(MIN(Milestones43524[Start])=0,TODAY(),B11(Milestones43524[Start])),TODAY())</f>
        <v>45393</v>
      </c>
      <c r="D6" s="81"/>
      <c r="E6" s="75"/>
      <c r="F6" s="76"/>
      <c r="G6" s="75"/>
      <c r="H6" s="75"/>
      <c r="I6" s="91" t="str">
        <f ca="1">TEXT(I7,"mmmm")</f>
        <v>April</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May</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June</v>
      </c>
      <c r="BG6" s="90"/>
      <c r="BH6" s="90"/>
      <c r="BI6" s="90"/>
      <c r="BJ6" s="90"/>
      <c r="BK6" s="90"/>
      <c r="BL6" s="90"/>
    </row>
    <row r="7" spans="1:68" ht="30" customHeight="1">
      <c r="A7" s="10"/>
      <c r="B7" s="79" t="s">
        <v>14</v>
      </c>
      <c r="C7" s="82">
        <v>5</v>
      </c>
      <c r="D7" s="74"/>
      <c r="E7" s="75"/>
      <c r="F7" s="75"/>
      <c r="G7" s="75"/>
      <c r="H7" s="83"/>
      <c r="I7" s="98">
        <f ca="1">IFERROR(Project_Start+Scrolling_Increment,TODAY())</f>
        <v>45398</v>
      </c>
      <c r="J7" s="99">
        <f ca="1">I7+1</f>
        <v>45399</v>
      </c>
      <c r="K7" s="99">
        <f t="shared" ref="K7:AX7" ca="1" si="0">J7+1</f>
        <v>45400</v>
      </c>
      <c r="L7" s="99">
        <f t="shared" ca="1" si="0"/>
        <v>45401</v>
      </c>
      <c r="M7" s="99">
        <f t="shared" ca="1" si="0"/>
        <v>45402</v>
      </c>
      <c r="N7" s="99">
        <f t="shared" ca="1" si="0"/>
        <v>45403</v>
      </c>
      <c r="O7" s="100">
        <f t="shared" ca="1" si="0"/>
        <v>45404</v>
      </c>
      <c r="P7" s="99">
        <f ca="1">O7+1</f>
        <v>45405</v>
      </c>
      <c r="Q7" s="99">
        <f ca="1">P7+1</f>
        <v>45406</v>
      </c>
      <c r="R7" s="99">
        <f t="shared" ca="1" si="0"/>
        <v>45407</v>
      </c>
      <c r="S7" s="99">
        <f t="shared" ca="1" si="0"/>
        <v>45408</v>
      </c>
      <c r="T7" s="99">
        <f t="shared" ca="1" si="0"/>
        <v>45409</v>
      </c>
      <c r="U7" s="99">
        <f t="shared" ca="1" si="0"/>
        <v>45410</v>
      </c>
      <c r="V7" s="100">
        <f t="shared" ca="1" si="0"/>
        <v>45411</v>
      </c>
      <c r="W7" s="99">
        <f ca="1">V7+1</f>
        <v>45412</v>
      </c>
      <c r="X7" s="99">
        <f ca="1">W7+1</f>
        <v>45413</v>
      </c>
      <c r="Y7" s="99">
        <f t="shared" ca="1" si="0"/>
        <v>45414</v>
      </c>
      <c r="Z7" s="99">
        <f t="shared" ca="1" si="0"/>
        <v>45415</v>
      </c>
      <c r="AA7" s="99">
        <f t="shared" ca="1" si="0"/>
        <v>45416</v>
      </c>
      <c r="AB7" s="99">
        <f t="shared" ca="1" si="0"/>
        <v>45417</v>
      </c>
      <c r="AC7" s="100">
        <f t="shared" ca="1" si="0"/>
        <v>45418</v>
      </c>
      <c r="AD7" s="99">
        <f ca="1">AC7+1</f>
        <v>45419</v>
      </c>
      <c r="AE7" s="99">
        <f ca="1">AD7+1</f>
        <v>45420</v>
      </c>
      <c r="AF7" s="99">
        <f t="shared" ca="1" si="0"/>
        <v>45421</v>
      </c>
      <c r="AG7" s="99">
        <f t="shared" ca="1" si="0"/>
        <v>45422</v>
      </c>
      <c r="AH7" s="99">
        <f t="shared" ca="1" si="0"/>
        <v>45423</v>
      </c>
      <c r="AI7" s="99">
        <f t="shared" ca="1" si="0"/>
        <v>45424</v>
      </c>
      <c r="AJ7" s="100">
        <f t="shared" ca="1" si="0"/>
        <v>45425</v>
      </c>
      <c r="AK7" s="99">
        <f ca="1">AJ7+1</f>
        <v>45426</v>
      </c>
      <c r="AL7" s="99">
        <f ca="1">AK7+1</f>
        <v>45427</v>
      </c>
      <c r="AM7" s="99">
        <f t="shared" ca="1" si="0"/>
        <v>45428</v>
      </c>
      <c r="AN7" s="99">
        <f t="shared" ca="1" si="0"/>
        <v>45429</v>
      </c>
      <c r="AO7" s="99">
        <f t="shared" ca="1" si="0"/>
        <v>45430</v>
      </c>
      <c r="AP7" s="99">
        <f t="shared" ca="1" si="0"/>
        <v>45431</v>
      </c>
      <c r="AQ7" s="100">
        <f t="shared" ca="1" si="0"/>
        <v>45432</v>
      </c>
      <c r="AR7" s="99">
        <f ca="1">AQ7+1</f>
        <v>45433</v>
      </c>
      <c r="AS7" s="99">
        <f ca="1">AR7+1</f>
        <v>45434</v>
      </c>
      <c r="AT7" s="99">
        <f t="shared" ca="1" si="0"/>
        <v>45435</v>
      </c>
      <c r="AU7" s="99">
        <f t="shared" ca="1" si="0"/>
        <v>45436</v>
      </c>
      <c r="AV7" s="99">
        <f t="shared" ca="1" si="0"/>
        <v>45437</v>
      </c>
      <c r="AW7" s="99">
        <f t="shared" ca="1" si="0"/>
        <v>45438</v>
      </c>
      <c r="AX7" s="100">
        <f t="shared" ca="1" si="0"/>
        <v>45439</v>
      </c>
      <c r="AY7" s="99">
        <f ca="1">AX7+1</f>
        <v>45440</v>
      </c>
      <c r="AZ7" s="99">
        <f ca="1">AY7+1</f>
        <v>45441</v>
      </c>
      <c r="BA7" s="99">
        <f t="shared" ref="BA7:BE7" ca="1" si="1">AZ7+1</f>
        <v>45442</v>
      </c>
      <c r="BB7" s="99">
        <f t="shared" ca="1" si="1"/>
        <v>45443</v>
      </c>
      <c r="BC7" s="99">
        <f t="shared" ca="1" si="1"/>
        <v>45444</v>
      </c>
      <c r="BD7" s="99">
        <f t="shared" ca="1" si="1"/>
        <v>45445</v>
      </c>
      <c r="BE7" s="100">
        <f t="shared" ca="1" si="1"/>
        <v>45446</v>
      </c>
      <c r="BF7" s="99">
        <f ca="1">BE7+1</f>
        <v>45447</v>
      </c>
      <c r="BG7" s="99">
        <f ca="1">BF7+1</f>
        <v>45448</v>
      </c>
      <c r="BH7" s="99">
        <f t="shared" ref="BH7:BL7" ca="1" si="2">BG7+1</f>
        <v>45449</v>
      </c>
      <c r="BI7" s="99">
        <f t="shared" ca="1" si="2"/>
        <v>45450</v>
      </c>
      <c r="BJ7" s="99">
        <f t="shared" ca="1" si="2"/>
        <v>45451</v>
      </c>
      <c r="BK7" s="99">
        <f t="shared" ca="1" si="2"/>
        <v>45452</v>
      </c>
      <c r="BL7" s="100">
        <f t="shared" ca="1" si="2"/>
        <v>45453</v>
      </c>
    </row>
    <row r="8" spans="1:68" ht="19.899999999999999" customHeight="1">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15" customHeight="1">
      <c r="A9" s="10"/>
      <c r="B9" s="122" t="s">
        <v>15</v>
      </c>
      <c r="C9" s="123" t="s">
        <v>16</v>
      </c>
      <c r="D9" s="123" t="s">
        <v>17</v>
      </c>
      <c r="E9" s="123" t="s">
        <v>18</v>
      </c>
      <c r="F9" s="123" t="s">
        <v>19</v>
      </c>
      <c r="G9" s="123" t="s">
        <v>20</v>
      </c>
      <c r="H9" s="88"/>
      <c r="I9" s="106" t="str">
        <f t="shared" ref="I9:BL9" ca="1" si="3">LEFT(TEXT(I7,"ddd"),1)</f>
        <v>T</v>
      </c>
      <c r="J9" s="106" t="str">
        <f t="shared" ca="1" si="3"/>
        <v>W</v>
      </c>
      <c r="K9" s="106" t="str">
        <f t="shared" ca="1" si="3"/>
        <v>T</v>
      </c>
      <c r="L9" s="106" t="str">
        <f t="shared" ca="1" si="3"/>
        <v>F</v>
      </c>
      <c r="M9" s="106" t="str">
        <f t="shared" ca="1" si="3"/>
        <v>S</v>
      </c>
      <c r="N9" s="106" t="str">
        <f t="shared" ca="1" si="3"/>
        <v>S</v>
      </c>
      <c r="O9" s="106" t="str">
        <f t="shared" ca="1" si="3"/>
        <v>M</v>
      </c>
      <c r="P9" s="106" t="str">
        <f t="shared" ca="1" si="3"/>
        <v>T</v>
      </c>
      <c r="Q9" s="106" t="str">
        <f t="shared" ca="1" si="3"/>
        <v>W</v>
      </c>
      <c r="R9" s="106" t="str">
        <f t="shared" ca="1" si="3"/>
        <v>T</v>
      </c>
      <c r="S9" s="106" t="str">
        <f t="shared" ca="1" si="3"/>
        <v>F</v>
      </c>
      <c r="T9" s="106" t="str">
        <f t="shared" ca="1" si="3"/>
        <v>S</v>
      </c>
      <c r="U9" s="106" t="str">
        <f t="shared" ca="1" si="3"/>
        <v>S</v>
      </c>
      <c r="V9" s="106" t="str">
        <f t="shared" ca="1" si="3"/>
        <v>M</v>
      </c>
      <c r="W9" s="106" t="str">
        <f t="shared" ca="1" si="3"/>
        <v>T</v>
      </c>
      <c r="X9" s="106" t="str">
        <f t="shared" ca="1" si="3"/>
        <v>W</v>
      </c>
      <c r="Y9" s="106" t="str">
        <f t="shared" ca="1" si="3"/>
        <v>T</v>
      </c>
      <c r="Z9" s="106" t="str">
        <f t="shared" ca="1" si="3"/>
        <v>F</v>
      </c>
      <c r="AA9" s="106" t="str">
        <f t="shared" ca="1" si="3"/>
        <v>S</v>
      </c>
      <c r="AB9" s="106" t="str">
        <f t="shared" ca="1" si="3"/>
        <v>S</v>
      </c>
      <c r="AC9" s="106" t="str">
        <f t="shared" ca="1" si="3"/>
        <v>M</v>
      </c>
      <c r="AD9" s="106" t="str">
        <f t="shared" ca="1" si="3"/>
        <v>T</v>
      </c>
      <c r="AE9" s="106" t="str">
        <f t="shared" ca="1" si="3"/>
        <v>W</v>
      </c>
      <c r="AF9" s="106" t="str">
        <f t="shared" ca="1" si="3"/>
        <v>T</v>
      </c>
      <c r="AG9" s="106" t="str">
        <f t="shared" ca="1" si="3"/>
        <v>F</v>
      </c>
      <c r="AH9" s="106" t="str">
        <f t="shared" ca="1" si="3"/>
        <v>S</v>
      </c>
      <c r="AI9" s="106" t="str">
        <f t="shared" ca="1" si="3"/>
        <v>S</v>
      </c>
      <c r="AJ9" s="106" t="str">
        <f t="shared" ca="1" si="3"/>
        <v>M</v>
      </c>
      <c r="AK9" s="106" t="str">
        <f t="shared" ca="1" si="3"/>
        <v>T</v>
      </c>
      <c r="AL9" s="106" t="str">
        <f t="shared" ca="1" si="3"/>
        <v>W</v>
      </c>
      <c r="AM9" s="106" t="str">
        <f t="shared" ca="1" si="3"/>
        <v>T</v>
      </c>
      <c r="AN9" s="106" t="str">
        <f t="shared" ca="1" si="3"/>
        <v>F</v>
      </c>
      <c r="AO9" s="106" t="str">
        <f t="shared" ca="1" si="3"/>
        <v>S</v>
      </c>
      <c r="AP9" s="106" t="str">
        <f t="shared" ca="1" si="3"/>
        <v>S</v>
      </c>
      <c r="AQ9" s="106" t="str">
        <f t="shared" ca="1" si="3"/>
        <v>M</v>
      </c>
      <c r="AR9" s="106" t="str">
        <f t="shared" ca="1" si="3"/>
        <v>T</v>
      </c>
      <c r="AS9" s="106" t="str">
        <f t="shared" ca="1" si="3"/>
        <v>W</v>
      </c>
      <c r="AT9" s="106" t="str">
        <f t="shared" ca="1" si="3"/>
        <v>T</v>
      </c>
      <c r="AU9" s="106" t="str">
        <f t="shared" ca="1" si="3"/>
        <v>F</v>
      </c>
      <c r="AV9" s="106" t="str">
        <f t="shared" ca="1" si="3"/>
        <v>S</v>
      </c>
      <c r="AW9" s="106" t="str">
        <f t="shared" ca="1" si="3"/>
        <v>S</v>
      </c>
      <c r="AX9" s="106" t="str">
        <f t="shared" ca="1" si="3"/>
        <v>M</v>
      </c>
      <c r="AY9" s="106" t="str">
        <f t="shared" ca="1" si="3"/>
        <v>T</v>
      </c>
      <c r="AZ9" s="106" t="str">
        <f t="shared" ca="1" si="3"/>
        <v>W</v>
      </c>
      <c r="BA9" s="106" t="str">
        <f t="shared" ca="1" si="3"/>
        <v>T</v>
      </c>
      <c r="BB9" s="106" t="str">
        <f t="shared" ca="1" si="3"/>
        <v>F</v>
      </c>
      <c r="BC9" s="106" t="str">
        <f t="shared" ca="1" si="3"/>
        <v>S</v>
      </c>
      <c r="BD9" s="106" t="str">
        <f t="shared" ca="1" si="3"/>
        <v>S</v>
      </c>
      <c r="BE9" s="106" t="str">
        <f t="shared" ca="1" si="3"/>
        <v>M</v>
      </c>
      <c r="BF9" s="106" t="str">
        <f t="shared" ca="1" si="3"/>
        <v>T</v>
      </c>
      <c r="BG9" s="106" t="str">
        <f t="shared" ca="1" si="3"/>
        <v>W</v>
      </c>
      <c r="BH9" s="106" t="str">
        <f t="shared" ca="1" si="3"/>
        <v>T</v>
      </c>
      <c r="BI9" s="106" t="str">
        <f t="shared" ca="1" si="3"/>
        <v>F</v>
      </c>
      <c r="BJ9" s="106" t="str">
        <f t="shared" ca="1" si="3"/>
        <v>S</v>
      </c>
      <c r="BK9" s="106" t="str">
        <f t="shared" ca="1" si="3"/>
        <v>S</v>
      </c>
      <c r="BL9" s="106" t="str">
        <f t="shared" ca="1" si="3"/>
        <v>M</v>
      </c>
    </row>
    <row r="10" spans="1:68" ht="30" hidden="1" customHeight="1" thickBot="1">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15" customHeight="1">
      <c r="A11" s="10"/>
      <c r="B11" s="116" t="s">
        <v>49</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15" customHeight="1">
      <c r="A12" s="10"/>
      <c r="B12" s="63" t="s">
        <v>40</v>
      </c>
      <c r="C12" s="59" t="s">
        <v>23</v>
      </c>
      <c r="D12" s="59" t="s">
        <v>50</v>
      </c>
      <c r="E12" s="60">
        <v>0.25</v>
      </c>
      <c r="F12" s="61">
        <f ca="1">TODAY()</f>
        <v>45393</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c r="A13" s="10"/>
      <c r="B13" s="63" t="s">
        <v>42</v>
      </c>
      <c r="C13" s="59" t="s">
        <v>31</v>
      </c>
      <c r="D13" s="59"/>
      <c r="E13" s="60"/>
      <c r="F13" s="61">
        <f ca="1">TODAY()+5</f>
        <v>45398</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c r="A14" s="9"/>
      <c r="B14" s="63" t="s">
        <v>44</v>
      </c>
      <c r="C14" s="59" t="s">
        <v>26</v>
      </c>
      <c r="D14" s="59"/>
      <c r="E14" s="60">
        <v>0.5</v>
      </c>
      <c r="F14" s="61">
        <f ca="1">F12-3</f>
        <v>45390</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c r="A15" s="9"/>
      <c r="B15" s="63" t="s">
        <v>45</v>
      </c>
      <c r="C15" s="59" t="s">
        <v>31</v>
      </c>
      <c r="D15" s="59"/>
      <c r="E15" s="60"/>
      <c r="F15" s="61">
        <f ca="1">F12+20</f>
        <v>45413</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c r="A16" s="9"/>
      <c r="B16" s="63" t="s">
        <v>46</v>
      </c>
      <c r="C16" s="59" t="s">
        <v>43</v>
      </c>
      <c r="D16" s="59"/>
      <c r="E16" s="60">
        <v>0.1</v>
      </c>
      <c r="F16" s="61">
        <f ca="1">F12+6</f>
        <v>45399</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c r="A17" s="10"/>
      <c r="B17" s="116" t="s">
        <v>51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c r="A18" s="10"/>
      <c r="B18" s="63" t="s">
        <v>40</v>
      </c>
      <c r="C18" s="59" t="s">
        <v>52</v>
      </c>
      <c r="D18" s="59"/>
      <c r="E18" s="60">
        <v>0.6</v>
      </c>
      <c r="F18" s="61">
        <f ca="1">F12+6</f>
        <v>45399</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c r="A19" s="9"/>
      <c r="B19" s="63" t="s">
        <v>42</v>
      </c>
      <c r="C19" s="59" t="s">
        <v>35</v>
      </c>
      <c r="D19" s="59"/>
      <c r="E19" s="60">
        <v>0.5</v>
      </c>
      <c r="F19" s="61">
        <f ca="1">F18+2</f>
        <v>45401</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c r="A20" s="9"/>
      <c r="B20" s="63" t="s">
        <v>44</v>
      </c>
      <c r="C20" s="59" t="s">
        <v>26</v>
      </c>
      <c r="D20" s="59"/>
      <c r="E20" s="60">
        <v>0.33</v>
      </c>
      <c r="F20" s="61">
        <f ca="1">F19+5</f>
        <v>45406</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c r="A21" s="9"/>
      <c r="B21" s="63" t="s">
        <v>45</v>
      </c>
      <c r="C21" s="59" t="s">
        <v>31</v>
      </c>
      <c r="D21" s="59"/>
      <c r="E21" s="60"/>
      <c r="F21" s="61">
        <f ca="1">F20+2</f>
        <v>45408</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c r="A22" s="9"/>
      <c r="B22" s="63" t="s">
        <v>46</v>
      </c>
      <c r="C22" s="59"/>
      <c r="D22" s="59"/>
      <c r="E22" s="60"/>
      <c r="F22" s="61">
        <f ca="1">F21+1</f>
        <v>45409</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c r="A23" s="9"/>
      <c r="B23" s="116" t="s">
        <v>53</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c r="A24" s="9"/>
      <c r="B24" s="63" t="s">
        <v>40</v>
      </c>
      <c r="C24" s="59" t="s">
        <v>35</v>
      </c>
      <c r="D24" s="59"/>
      <c r="E24" s="60"/>
      <c r="F24" s="61">
        <f ca="1">F12+15</f>
        <v>45408</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c r="A25" s="9"/>
      <c r="B25" s="63" t="s">
        <v>42</v>
      </c>
      <c r="C25" s="59" t="s">
        <v>43</v>
      </c>
      <c r="D25" s="59"/>
      <c r="E25" s="60"/>
      <c r="F25" s="61">
        <f ca="1">F24+3</f>
        <v>45411</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c r="A26" s="9"/>
      <c r="B26" s="63" t="s">
        <v>44</v>
      </c>
      <c r="C26" s="59" t="s">
        <v>35</v>
      </c>
      <c r="D26" s="59"/>
      <c r="E26" s="60"/>
      <c r="F26" s="61">
        <f ca="1">F25+15</f>
        <v>45426</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c r="A27" s="9"/>
      <c r="B27" s="63" t="s">
        <v>45</v>
      </c>
      <c r="C27" s="59" t="s">
        <v>23</v>
      </c>
      <c r="D27" s="59"/>
      <c r="E27" s="60"/>
      <c r="F27" s="61">
        <f ca="1">F21+22</f>
        <v>45430</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c r="A28" s="9"/>
      <c r="B28" s="63" t="s">
        <v>46</v>
      </c>
      <c r="C28" s="59" t="s">
        <v>26</v>
      </c>
      <c r="D28" s="59"/>
      <c r="E28" s="60"/>
      <c r="F28" s="61">
        <f ca="1">F16</f>
        <v>45399</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c r="A29" s="9"/>
      <c r="B29" s="116" t="s">
        <v>47</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c r="A30" s="9"/>
      <c r="B30" s="63" t="s">
        <v>40</v>
      </c>
      <c r="C30" s="59"/>
      <c r="D30" s="59"/>
      <c r="E30" s="60"/>
      <c r="F30" s="61">
        <f ca="1">F27+3</f>
        <v>45433</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c r="A31" s="9"/>
      <c r="B31" s="63" t="s">
        <v>42</v>
      </c>
      <c r="C31" s="59"/>
      <c r="D31" s="59"/>
      <c r="E31" s="60"/>
      <c r="F31" s="61">
        <f ca="1">F30+14</f>
        <v>45447</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c r="A32" s="9"/>
      <c r="B32" s="63" t="s">
        <v>44</v>
      </c>
      <c r="C32" s="59" t="s">
        <v>31</v>
      </c>
      <c r="D32" s="59"/>
      <c r="E32" s="60"/>
      <c r="F32" s="61">
        <f ca="1">F31+42</f>
        <v>45489</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c r="A33" s="9"/>
      <c r="B33" s="63" t="s">
        <v>45</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c r="A34" s="9"/>
      <c r="B34" s="63" t="s">
        <v>46</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15" customHeight="1">
      <c r="A36" s="10"/>
      <c r="B36" s="118" t="s">
        <v>48</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7" priority="4">
      <formula>I$7&lt;=EOMONTH($I$7,0)</formula>
    </cfRule>
  </conditionalFormatting>
  <conditionalFormatting sqref="I6:BL6">
    <cfRule type="expression" dxfId="16" priority="2">
      <formula>AND(I$7&lt;=EOMONTH($I$7,1),I$7&gt;EOMONTH($I$7,0))</formula>
    </cfRule>
  </conditionalFormatting>
  <conditionalFormatting sqref="I7:BL36">
    <cfRule type="expression" dxfId="15" priority="1">
      <formula>AND(TODAY()&gt;=I$7,TODAY()&lt;J$7)</formula>
    </cfRule>
  </conditionalFormatting>
  <conditionalFormatting sqref="I10:BL35">
    <cfRule type="expression" dxfId="14" priority="7" stopIfTrue="1">
      <formula>AND($C10="Low Risk",I$7&gt;=$F10,I$7&lt;=$F10+$G10-1)</formula>
    </cfRule>
    <cfRule type="expression" dxfId="13" priority="8" stopIfTrue="1">
      <formula>AND($C10="High Risk",I$7&gt;=$F10,I$7&lt;=$F10+$G10-1)</formula>
    </cfRule>
    <cfRule type="expression" dxfId="12" priority="9" stopIfTrue="1">
      <formula>AND($C10="On Track",I$7&gt;=$F10,I$7&lt;=$F10+$G10-1)</formula>
    </cfRule>
    <cfRule type="expression" dxfId="11" priority="10" stopIfTrue="1">
      <formula>AND($C10="Med Risk",I$7&gt;=$F10,I$7&lt;=$F10+$G10-1)</formula>
    </cfRule>
    <cfRule type="expression" dxfId="10" priority="11" stopIfTrue="1">
      <formula>AND(LEN($C10)=0,I$7&gt;=$F10,I$7&lt;=$F10+$G10-1)</formula>
    </cfRule>
  </conditionalFormatting>
  <conditionalFormatting sqref="I36:BL36">
    <cfRule type="expression" dxfId="9" priority="13" stopIfTrue="1">
      <formula>AND(#REF!="Low Risk",I$7&gt;=#REF!,I$7&lt;=#REF!+#REF!-1)</formula>
    </cfRule>
    <cfRule type="expression" dxfId="8" priority="14" stopIfTrue="1">
      <formula>AND(#REF!="High Risk",I$7&gt;=#REF!,I$7&lt;=#REF!+#REF!-1)</formula>
    </cfRule>
    <cfRule type="expression" dxfId="7" priority="15" stopIfTrue="1">
      <formula>AND(#REF!="On Track",I$7&gt;=#REF!,I$7&lt;=#REF!+#REF!-1)</formula>
    </cfRule>
    <cfRule type="expression" dxfId="6" priority="16" stopIfTrue="1">
      <formula>AND(#REF!="Med Risk",I$7&gt;=#REF!,I$7&lt;=#REF!+#REF!-1)</formula>
    </cfRule>
    <cfRule type="expression" dxfId="5" priority="17" stopIfTrue="1">
      <formula>AND(LEN(#REF!)=0,I$7&gt;=#REF!,I$7&lt;=#REF!+#REF!-1)</formula>
    </cfRule>
  </conditionalFormatting>
  <conditionalFormatting sqref="J6:BL6">
    <cfRule type="expression" dxfId="4"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file>

<file path=customXml/itemProps2.xml><?xml version="1.0" encoding="utf-8"?>
<ds:datastoreItem xmlns:ds="http://schemas.openxmlformats.org/officeDocument/2006/customXml" ds:itemID="{AA4BA2A8-DB97-40F9-8DB6-154C09C7467C}"/>
</file>

<file path=customXml/itemProps3.xml><?xml version="1.0" encoding="utf-8"?>
<ds:datastoreItem xmlns:ds="http://schemas.openxmlformats.org/officeDocument/2006/customXml" ds:itemID="{39060724-9CA2-4290-8A0C-B53624A594E7}"/>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2024-04-11T02:16:15Z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