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psimX\Prototypes\Peanut\"/>
    </mc:Choice>
  </mc:AlternateContent>
  <xr:revisionPtr revIDLastSave="0" documentId="13_ncr:1_{884210BE-B9EF-4BDD-AE43-7F0AC3B17E25}" xr6:coauthVersionLast="45" xr6:coauthVersionMax="45" xr10:uidLastSave="{00000000-0000-0000-0000-000000000000}"/>
  <bookViews>
    <workbookView xWindow="-38520" yWindow="-120" windowWidth="38640" windowHeight="21840" tabRatio="500" xr2:uid="{00000000-000D-0000-FFFF-FFFF00000000}"/>
  </bookViews>
  <sheets>
    <sheet name="Observed" sheetId="1" r:id="rId1"/>
    <sheet name="King8485" sheetId="2" r:id="rId2"/>
    <sheet name="Kunnunura" sheetId="3" r:id="rId3"/>
    <sheet name="Roseworthy" sheetId="4" r:id="rId4"/>
    <sheet name="LeafModel" sheetId="5" r:id="rId5"/>
    <sheet name="Loxton" sheetId="6" r:id="rId6"/>
    <sheet name="Bundy" sheetId="7" r:id="rId7"/>
    <sheet name="Rainout" sheetId="8" r:id="rId8"/>
  </sheets>
  <definedNames>
    <definedName name="_xlnm._FilterDatabase" localSheetId="0">Observed!$A$1:$CW$394</definedName>
    <definedName name="Treatment_Structure">#REF!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Z221" i="1" l="1"/>
  <c r="Z213" i="1"/>
  <c r="Z205" i="1"/>
  <c r="Z197" i="1"/>
  <c r="Z189" i="1"/>
  <c r="Z181" i="1"/>
  <c r="Z173" i="1"/>
  <c r="Z167" i="1"/>
  <c r="Z161" i="1"/>
  <c r="Z155" i="1"/>
  <c r="Z149" i="1"/>
  <c r="Z115" i="1"/>
  <c r="Z114" i="1"/>
  <c r="Z113" i="1"/>
  <c r="Z112" i="1"/>
  <c r="Z111" i="1"/>
  <c r="Z110" i="1"/>
  <c r="Z109" i="1"/>
  <c r="Z108" i="1"/>
  <c r="Z107" i="1"/>
  <c r="Z101" i="1"/>
  <c r="Z100" i="1"/>
  <c r="Z99" i="1"/>
  <c r="Z98" i="1"/>
  <c r="Z97" i="1"/>
  <c r="Z96" i="1"/>
  <c r="Z95" i="1"/>
  <c r="Z94" i="1"/>
  <c r="Z93" i="1"/>
  <c r="Z86" i="1"/>
  <c r="Z79" i="1"/>
  <c r="Z72" i="1"/>
  <c r="Z65" i="1"/>
  <c r="Z59" i="1"/>
  <c r="Z53" i="1"/>
  <c r="Z47" i="1"/>
  <c r="Z41" i="1"/>
  <c r="Z35" i="1"/>
  <c r="Z22" i="1"/>
  <c r="Z17" i="1"/>
  <c r="Z11" i="1"/>
  <c r="F10" i="5" l="1"/>
  <c r="F11" i="5" s="1"/>
  <c r="F12" i="5" s="1"/>
  <c r="F13" i="5" s="1"/>
  <c r="F14" i="5" s="1"/>
  <c r="F15" i="5" s="1"/>
  <c r="F16" i="5" s="1"/>
  <c r="F17" i="5" s="1"/>
  <c r="F18" i="5" s="1"/>
  <c r="F7" i="5"/>
  <c r="F8" i="5"/>
  <c r="F9" i="5" s="1"/>
  <c r="F6" i="5"/>
  <c r="F5" i="8"/>
  <c r="A5" i="8"/>
  <c r="F4" i="8"/>
  <c r="A4" i="8"/>
  <c r="F3" i="8"/>
  <c r="A3" i="8"/>
  <c r="F2" i="8"/>
  <c r="A2" i="8"/>
  <c r="K24" i="7"/>
  <c r="J24" i="7"/>
  <c r="K23" i="7"/>
  <c r="J23" i="7"/>
  <c r="K22" i="7"/>
  <c r="J22" i="7"/>
  <c r="K21" i="7"/>
  <c r="J21" i="7"/>
  <c r="K20" i="7"/>
  <c r="J20" i="7"/>
  <c r="K19" i="7"/>
  <c r="J19" i="7"/>
  <c r="K18" i="7"/>
  <c r="J18" i="7"/>
  <c r="K17" i="7"/>
  <c r="J17" i="7"/>
  <c r="K16" i="7"/>
  <c r="J16" i="7"/>
  <c r="K15" i="7"/>
  <c r="J15" i="7"/>
  <c r="K14" i="7"/>
  <c r="J14" i="7"/>
  <c r="K13" i="7"/>
  <c r="J13" i="7"/>
  <c r="K12" i="7"/>
  <c r="J12" i="7"/>
  <c r="K11" i="7"/>
  <c r="J11" i="7"/>
  <c r="K10" i="7"/>
  <c r="J10" i="7"/>
  <c r="K9" i="7"/>
  <c r="J9" i="7"/>
  <c r="K8" i="7"/>
  <c r="J8" i="7"/>
  <c r="K7" i="7"/>
  <c r="J7" i="7"/>
  <c r="K6" i="7"/>
  <c r="J6" i="7"/>
  <c r="K5" i="7"/>
  <c r="J5" i="7"/>
  <c r="K4" i="7"/>
  <c r="J4" i="7"/>
  <c r="K3" i="7"/>
  <c r="J3" i="7"/>
  <c r="C5" i="5"/>
  <c r="D5" i="5" s="1"/>
  <c r="D4" i="5"/>
  <c r="X37" i="4"/>
  <c r="Y37" i="4" s="1"/>
  <c r="S37" i="4"/>
  <c r="U37" i="4" s="1"/>
  <c r="R37" i="4"/>
  <c r="X36" i="4"/>
  <c r="Y36" i="4" s="1"/>
  <c r="R36" i="4"/>
  <c r="S36" i="4" s="1"/>
  <c r="U36" i="4" s="1"/>
  <c r="X35" i="4"/>
  <c r="Y35" i="4" s="1"/>
  <c r="R35" i="4"/>
  <c r="S35" i="4" s="1"/>
  <c r="U35" i="4" s="1"/>
  <c r="X34" i="4"/>
  <c r="Y34" i="4" s="1"/>
  <c r="R34" i="4"/>
  <c r="S34" i="4" s="1"/>
  <c r="U34" i="4" s="1"/>
  <c r="X33" i="4"/>
  <c r="Y33" i="4" s="1"/>
  <c r="R33" i="4"/>
  <c r="S33" i="4" s="1"/>
  <c r="U33" i="4" s="1"/>
  <c r="X32" i="4"/>
  <c r="Y32" i="4" s="1"/>
  <c r="R32" i="4"/>
  <c r="S32" i="4" s="1"/>
  <c r="U32" i="4" s="1"/>
  <c r="X31" i="4"/>
  <c r="Y31" i="4" s="1"/>
  <c r="R31" i="4"/>
  <c r="S31" i="4" s="1"/>
  <c r="U31" i="4" s="1"/>
  <c r="Y30" i="4"/>
  <c r="X30" i="4"/>
  <c r="R30" i="4"/>
  <c r="S30" i="4" s="1"/>
  <c r="U30" i="4" s="1"/>
  <c r="X29" i="4"/>
  <c r="Y29" i="4" s="1"/>
  <c r="S29" i="4"/>
  <c r="U29" i="4" s="1"/>
  <c r="R29" i="4"/>
  <c r="X28" i="4"/>
  <c r="Y28" i="4" s="1"/>
  <c r="S28" i="4"/>
  <c r="U28" i="4" s="1"/>
  <c r="R28" i="4"/>
  <c r="X27" i="4"/>
  <c r="Y27" i="4" s="1"/>
  <c r="R27" i="4"/>
  <c r="S27" i="4" s="1"/>
  <c r="U27" i="4" s="1"/>
  <c r="X26" i="4"/>
  <c r="Y26" i="4" s="1"/>
  <c r="R26" i="4"/>
  <c r="S26" i="4" s="1"/>
  <c r="U26" i="4" s="1"/>
  <c r="X25" i="4"/>
  <c r="Y25" i="4" s="1"/>
  <c r="R25" i="4"/>
  <c r="S25" i="4" s="1"/>
  <c r="U25" i="4" s="1"/>
  <c r="X24" i="4"/>
  <c r="Y24" i="4" s="1"/>
  <c r="R24" i="4"/>
  <c r="S24" i="4" s="1"/>
  <c r="U24" i="4" s="1"/>
  <c r="X23" i="4"/>
  <c r="Y23" i="4" s="1"/>
  <c r="R23" i="4"/>
  <c r="S23" i="4" s="1"/>
  <c r="U23" i="4" s="1"/>
  <c r="Y22" i="4"/>
  <c r="X22" i="4"/>
  <c r="R22" i="4"/>
  <c r="S22" i="4" s="1"/>
  <c r="U22" i="4" s="1"/>
  <c r="N22" i="4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C111" i="1"/>
  <c r="C110" i="1"/>
  <c r="C109" i="1"/>
  <c r="C108" i="1"/>
  <c r="F107" i="1"/>
  <c r="C107" i="1" s="1"/>
  <c r="F106" i="1"/>
  <c r="C106" i="1"/>
  <c r="F105" i="1"/>
  <c r="C105" i="1" s="1"/>
  <c r="F104" i="1"/>
  <c r="C104" i="1"/>
  <c r="F103" i="1"/>
  <c r="C103" i="1" s="1"/>
  <c r="F102" i="1"/>
  <c r="C102" i="1"/>
  <c r="C101" i="1"/>
  <c r="C100" i="1"/>
  <c r="C99" i="1"/>
  <c r="C98" i="1"/>
  <c r="C97" i="1"/>
  <c r="C96" i="1"/>
  <c r="C95" i="1"/>
  <c r="C94" i="1"/>
  <c r="C93" i="1"/>
  <c r="F92" i="1"/>
  <c r="C92" i="1"/>
  <c r="F91" i="1"/>
  <c r="C91" i="1"/>
  <c r="F90" i="1"/>
  <c r="C90" i="1"/>
  <c r="F89" i="1"/>
  <c r="C89" i="1"/>
  <c r="F88" i="1"/>
  <c r="C88" i="1"/>
  <c r="F87" i="1"/>
  <c r="C87" i="1"/>
  <c r="C86" i="1"/>
  <c r="F85" i="1"/>
  <c r="C85" i="1"/>
  <c r="F84" i="1"/>
  <c r="C84" i="1" s="1"/>
  <c r="F83" i="1"/>
  <c r="C83" i="1"/>
  <c r="F82" i="1"/>
  <c r="C82" i="1" s="1"/>
  <c r="F81" i="1"/>
  <c r="C81" i="1"/>
  <c r="F80" i="1"/>
  <c r="C80" i="1"/>
  <c r="F79" i="1"/>
  <c r="C79" i="1"/>
  <c r="F78" i="1"/>
  <c r="C78" i="1"/>
  <c r="F77" i="1"/>
  <c r="C77" i="1"/>
  <c r="F76" i="1"/>
  <c r="C76" i="1"/>
  <c r="F75" i="1"/>
  <c r="C75" i="1"/>
  <c r="F74" i="1"/>
  <c r="C74" i="1"/>
  <c r="F73" i="1"/>
  <c r="C73" i="1"/>
  <c r="F72" i="1"/>
  <c r="C72" i="1"/>
  <c r="F71" i="1"/>
  <c r="C71" i="1"/>
  <c r="F70" i="1"/>
  <c r="C70" i="1" s="1"/>
  <c r="F69" i="1"/>
  <c r="C69" i="1"/>
  <c r="F68" i="1"/>
  <c r="C68" i="1" s="1"/>
  <c r="F67" i="1"/>
  <c r="C67" i="1"/>
  <c r="F66" i="1"/>
  <c r="C66" i="1" s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6" i="5" l="1"/>
  <c r="D6" i="5" l="1"/>
  <c r="E6" i="5" s="1"/>
  <c r="C7" i="5"/>
  <c r="D7" i="5" l="1"/>
  <c r="E7" i="5" s="1"/>
  <c r="C8" i="5"/>
  <c r="D8" i="5" l="1"/>
  <c r="E8" i="5" s="1"/>
  <c r="C9" i="5"/>
  <c r="C10" i="5" l="1"/>
  <c r="D9" i="5"/>
  <c r="E9" i="5" s="1"/>
  <c r="C11" i="5" l="1"/>
  <c r="D10" i="5"/>
  <c r="E10" i="5" s="1"/>
  <c r="C12" i="5" l="1"/>
  <c r="D11" i="5"/>
  <c r="E11" i="5" s="1"/>
  <c r="C13" i="5" l="1"/>
  <c r="D12" i="5"/>
  <c r="E12" i="5" s="1"/>
  <c r="C14" i="5" l="1"/>
  <c r="D13" i="5"/>
  <c r="E13" i="5" s="1"/>
  <c r="D14" i="5" l="1"/>
  <c r="E14" i="5" s="1"/>
  <c r="C15" i="5"/>
  <c r="C16" i="5" l="1"/>
  <c r="D15" i="5"/>
  <c r="E15" i="5" s="1"/>
  <c r="C17" i="5" l="1"/>
  <c r="D16" i="5"/>
  <c r="E16" i="5" s="1"/>
  <c r="C18" i="5" l="1"/>
  <c r="D17" i="5"/>
  <c r="E17" i="5" s="1"/>
  <c r="C19" i="5" l="1"/>
  <c r="D18" i="5"/>
  <c r="E18" i="5" s="1"/>
  <c r="D19" i="5" l="1"/>
  <c r="E19" i="5" s="1"/>
  <c r="C20" i="5"/>
  <c r="C21" i="5" l="1"/>
  <c r="D20" i="5"/>
  <c r="E20" i="5" s="1"/>
  <c r="C22" i="5" l="1"/>
  <c r="D21" i="5"/>
  <c r="E21" i="5" s="1"/>
  <c r="C23" i="5" l="1"/>
  <c r="D22" i="5"/>
  <c r="E22" i="5" s="1"/>
  <c r="C24" i="5" l="1"/>
  <c r="D23" i="5"/>
  <c r="E23" i="5" s="1"/>
  <c r="D24" i="5" l="1"/>
  <c r="E24" i="5" s="1"/>
  <c r="C25" i="5"/>
  <c r="C26" i="5" l="1"/>
  <c r="D25" i="5"/>
  <c r="E25" i="5" s="1"/>
  <c r="D26" i="5" l="1"/>
  <c r="E26" i="5" s="1"/>
  <c r="C27" i="5"/>
  <c r="C28" i="5" l="1"/>
  <c r="D28" i="5" s="1"/>
  <c r="D27" i="5"/>
  <c r="E27" i="5" s="1"/>
  <c r="E28" i="5" l="1"/>
</calcChain>
</file>

<file path=xl/sharedStrings.xml><?xml version="1.0" encoding="utf-8"?>
<sst xmlns="http://schemas.openxmlformats.org/spreadsheetml/2006/main" count="508" uniqueCount="151">
  <si>
    <t>SimulationName</t>
  </si>
  <si>
    <t>Sow</t>
  </si>
  <si>
    <t>Clock.Today</t>
  </si>
  <si>
    <t>Peanut.Phenology.CurrentStageName</t>
  </si>
  <si>
    <t>Peanut.SowingDate</t>
  </si>
  <si>
    <t>Peanut.Phenology.DaysAfterSowing</t>
  </si>
  <si>
    <t>Peanut.DaysAfterEmergence</t>
  </si>
  <si>
    <t>Peanut.Phenology.EmergenceDAS</t>
  </si>
  <si>
    <t>Peanut.Phenology.FloweringDAS</t>
  </si>
  <si>
    <t>Peanut.Phenology.MaturityDAS</t>
  </si>
  <si>
    <t>Peanut.Leaf.NodeNumber</t>
  </si>
  <si>
    <t>Peanut.Leaf.LAI</t>
  </si>
  <si>
    <t>Peanut.Leaf.SpecificArea</t>
  </si>
  <si>
    <t>Peanut.Leaf.CoverGreen</t>
  </si>
  <si>
    <t>Peanut.Leaf.Live.Wt</t>
  </si>
  <si>
    <t>Peanut.Leaf.Dead.Wt</t>
  </si>
  <si>
    <t>Peanut.Leaf.Wt</t>
  </si>
  <si>
    <t>Peanut.Stem.Wt</t>
  </si>
  <si>
    <t>Peanut.Pod.Wt</t>
  </si>
  <si>
    <t>Peanut.Pod.N</t>
  </si>
  <si>
    <t>Peanut.Shell.Wt</t>
  </si>
  <si>
    <t>Peanut.Shell.HarvestIndex</t>
  </si>
  <si>
    <t>Peanut.Grain.Wt</t>
  </si>
  <si>
    <t>Peanut.AboveGround.Wt</t>
  </si>
  <si>
    <t>Peanut.AboveGround.N</t>
  </si>
  <si>
    <t>Peanut.Grain.HarvestIndex</t>
  </si>
  <si>
    <t>RainOutSowDec18</t>
  </si>
  <si>
    <t>HarvestRipe</t>
  </si>
  <si>
    <t>Bundaberg8990CvVirginiaBunch</t>
  </si>
  <si>
    <t>Bundaberg8990CvEarlyBunch</t>
  </si>
  <si>
    <t>Bundaberg8990CvTMV2</t>
  </si>
  <si>
    <t>Bundaberg8990CvTMTapir</t>
  </si>
  <si>
    <t>Loxton9697Pop5</t>
  </si>
  <si>
    <t>Loxton9697Pop10</t>
  </si>
  <si>
    <t>Loxton9697Pop15</t>
  </si>
  <si>
    <t>Loxton9697Pop20</t>
  </si>
  <si>
    <t>Loxton9697Pop25</t>
  </si>
  <si>
    <t>Loxton9697Pop30</t>
  </si>
  <si>
    <t>Roseworthy9798Pop8.8SR1</t>
  </si>
  <si>
    <t>Roseworthy9798Pop8.8SR2.2</t>
  </si>
  <si>
    <t>Roseworthy9798Pop8.8SR4.6</t>
  </si>
  <si>
    <t>Roseworthy9798Pop8.8SR7.2</t>
  </si>
  <si>
    <t>Roseworthy9798Pop27.3SR1</t>
  </si>
  <si>
    <t>Roseworthy9798Pop27.3SR2.2</t>
  </si>
  <si>
    <t>Roseworthy9798Pop27.3SR4.6</t>
  </si>
  <si>
    <t>Roseworthy9798Pop27.3SR7.2</t>
  </si>
  <si>
    <t>Roseworthy9798Pop39.4SR1</t>
  </si>
  <si>
    <t>Roseworthy9798Pop39.4SR2.2</t>
  </si>
  <si>
    <t>Roseworthy9798Pop39.4SR4.6</t>
  </si>
  <si>
    <t>Roseworthy9798Pop39.4SR7.2</t>
  </si>
  <si>
    <t>Roseworthy9798Pop58.8SR1</t>
  </si>
  <si>
    <t>Roseworthy9798Pop58.8SR2.2</t>
  </si>
  <si>
    <t>Roseworthy9798Pop58.8SR4.6</t>
  </si>
  <si>
    <t>Roseworthy9798Pop58.8SR7.2</t>
  </si>
  <si>
    <t>Kunnunura8182Pop8.8</t>
  </si>
  <si>
    <t>Kunnunura8182Pop27.3</t>
  </si>
  <si>
    <t>Kunnunura8182Pop39.4</t>
  </si>
  <si>
    <t>Kunnunura8182Pop58.8</t>
  </si>
  <si>
    <t>Kunnunura8283SowDec06</t>
  </si>
  <si>
    <t>Dec06</t>
  </si>
  <si>
    <t>Kunnunura8283SowDec29</t>
  </si>
  <si>
    <t>Dec29</t>
  </si>
  <si>
    <t>Kunnunura8283SowJan18</t>
  </si>
  <si>
    <t>Jan18</t>
  </si>
  <si>
    <t>Kunnunura8283SowFeb07</t>
  </si>
  <si>
    <t>Feb07</t>
  </si>
  <si>
    <t>Kunnunura8283SowMar01</t>
  </si>
  <si>
    <t>Mar01</t>
  </si>
  <si>
    <t>Kingaroy8485SowNov01Pop8.8</t>
  </si>
  <si>
    <t>Nov01</t>
  </si>
  <si>
    <t>Kingaroy8485SowNov01Pop17.6</t>
  </si>
  <si>
    <t>Kingaroy8485SowDec05Pop8.8</t>
  </si>
  <si>
    <t>Dec05</t>
  </si>
  <si>
    <t>Kingaroy8485SowDec05Pop17.6</t>
  </si>
  <si>
    <t>Kingaroy8485SowJan15Pop8.8</t>
  </si>
  <si>
    <t>Jan15</t>
  </si>
  <si>
    <t>Kingaroy8485SowJan15Pop17.6</t>
  </si>
  <si>
    <t>lai</t>
  </si>
  <si>
    <t>td</t>
  </si>
  <si>
    <t>hi</t>
  </si>
  <si>
    <t>yield</t>
  </si>
  <si>
    <t>PP</t>
  </si>
  <si>
    <t>Pop</t>
  </si>
  <si>
    <t>Ratio</t>
  </si>
  <si>
    <t>RowSpace</t>
  </si>
  <si>
    <t>PlantSpace</t>
  </si>
  <si>
    <t>Pop*</t>
  </si>
  <si>
    <t>K</t>
  </si>
  <si>
    <t>Kpop</t>
  </si>
  <si>
    <t>RUE</t>
  </si>
  <si>
    <t>A</t>
  </si>
  <si>
    <t>RS</t>
  </si>
  <si>
    <t>Node</t>
  </si>
  <si>
    <t>ELNo</t>
  </si>
  <si>
    <t>Branch</t>
  </si>
  <si>
    <t>DAS</t>
  </si>
  <si>
    <t>TDM</t>
  </si>
  <si>
    <t>LAI</t>
  </si>
  <si>
    <t>Pod</t>
  </si>
  <si>
    <t>N</t>
  </si>
  <si>
    <t>VegFixed</t>
  </si>
  <si>
    <t>VegTot</t>
  </si>
  <si>
    <t>PodFixed</t>
  </si>
  <si>
    <t>PodTot</t>
  </si>
  <si>
    <t>TotFix</t>
  </si>
  <si>
    <t>TotTot</t>
  </si>
  <si>
    <t>Stover</t>
  </si>
  <si>
    <t>Biom</t>
  </si>
  <si>
    <t>Branch*</t>
  </si>
  <si>
    <t>Kingaroy8384SowSep28CvVirginiaBunch</t>
  </si>
  <si>
    <t>Kingaroy8384SowOct12CvVirginiaBunch</t>
  </si>
  <si>
    <t>Kingaroy8384SowOct26CvVirginiaBunch</t>
  </si>
  <si>
    <t>Kingaroy8384SowNov09CvVirginiaBunch</t>
  </si>
  <si>
    <t>Kingaroy8384SowNov25CvVirginiaBunch</t>
  </si>
  <si>
    <t>Kingaroy8384SowDec07CvVirginiaBunch</t>
  </si>
  <si>
    <t>Kingaroy8384SowDec21CvVirginiaBunch</t>
  </si>
  <si>
    <t>Kingaroy8384SowJan04CvVirginiaBunch</t>
  </si>
  <si>
    <t>Kingaroy8384SowJan18CvVirginiaBunch</t>
  </si>
  <si>
    <t>Kingaroy8384SowFeb01CvVirginiaBunch</t>
  </si>
  <si>
    <t>Kingaroy8384SowFeb15CvVirginiaBunch</t>
  </si>
  <si>
    <t>Kingaroy8384SowOct12CvEarlyBunch</t>
  </si>
  <si>
    <t>Kingaroy8384SowOct26CvEarlyBunch</t>
  </si>
  <si>
    <t>Kingaroy8384SowNov09CvEarlyBunch</t>
  </si>
  <si>
    <t>Kingaroy8384SowNov25CvEarlyBunch</t>
  </si>
  <si>
    <t>Kingaroy8384SowDec07CvEarlyBunch</t>
  </si>
  <si>
    <t>Kingaroy8384SowDec21CvEarlyBunch</t>
  </si>
  <si>
    <t>Kingaroy8384SowJan04CvEarlyBunch</t>
  </si>
  <si>
    <t>Kingaroy8384SowJan18CvEarlyBunch</t>
  </si>
  <si>
    <t>Kingaroy8384SowFeb01CvEarlyBunch</t>
  </si>
  <si>
    <t>Kingaroy8384SowFeb15CvEarlyBunch</t>
  </si>
  <si>
    <t>Kingaroy8384SowSep28CvEarlyBunch</t>
  </si>
  <si>
    <t>Kingaroy8384SowSep28CvFlorunner</t>
  </si>
  <si>
    <t>Kingaroy8384SowOct12CvFlorunner</t>
  </si>
  <si>
    <t>Kingaroy8384SowOct26CvFlorunner</t>
  </si>
  <si>
    <t>Kingaroy8384SowNov09CvFlorunner</t>
  </si>
  <si>
    <t>Kingaroy8384SowNov25CvFlorunner</t>
  </si>
  <si>
    <t>Kingaroy8384SowDec07CvFlorunner</t>
  </si>
  <si>
    <t>Kingaroy8384SowDec21CvFlorunner</t>
  </si>
  <si>
    <t>Kingaroy8384SowJan04CvFlorunner</t>
  </si>
  <si>
    <t>Kingaroy8384SowJan18CvFlorunner</t>
  </si>
  <si>
    <t>Kingaroy8384SowFeb01CvFlorunner</t>
  </si>
  <si>
    <t>Kingaroy8384SowFeb15CvFlorunner</t>
  </si>
  <si>
    <t>Roseworthy96SowOct04CvFlorunner</t>
  </si>
  <si>
    <t>Roseworthy96SowNov07CvFlorunner</t>
  </si>
  <si>
    <t>Roseworthy96SowDec11CvFlorunner</t>
  </si>
  <si>
    <t>Roseworthy96SowOct04CvEarlyBunch</t>
  </si>
  <si>
    <t>Roseworthy96SowNov07CvEarlyBunch</t>
  </si>
  <si>
    <t>Roseworthy96SowDec11CvEarlyBunch</t>
  </si>
  <si>
    <t>Roseworthy96SowOct04CvVB97</t>
  </si>
  <si>
    <t>Roseworthy96SowNov07CvVB97</t>
  </si>
  <si>
    <t>Roseworthy96SowDec11CvVB97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</si>
</sst>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rgb="FF000000"/>
      <name val="Calibri"/>
      <family val="2"/>
      <charset val="1"/>
    </font>
    <font>
      <sz val="10"/>
      <name val="Arial"/>
      <charset val="1"/>
    </font>
    <font>
      <sz val="10"/>
      <name val="MS Sans Serif"/>
      <charset val="1"/>
    </font>
    <font>
      <sz val="10"/>
      <color rgb="FF000000"/>
      <name val="Arial"/>
      <family val="2"/>
      <charset val="1"/>
    </font>
    <font>
      <sz val="10"/>
      <color rgb="FF000000"/>
      <name val="MS Sans Serif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23">
    <xf numFmtId="0" fontId="0" fillId="0" borderId="0" xfId="0"/>
    <xf numFmtId="0" fontId="0" fillId="0" borderId="0" xfId="0" applyBorder="1"/>
    <xf numFmtId="2" fontId="0" fillId="0" borderId="0" xfId="0" applyNumberFormat="1" applyBorder="1"/>
    <xf numFmtId="0" fontId="0" fillId="0" borderId="0" xfId="0" applyFont="1" applyAlignment="1">
      <alignment horizontal="left" vertical="top" wrapText="1"/>
    </xf>
    <xf numFmtId="0" fontId="0" fillId="0" borderId="0" xfId="0" applyFont="1" applyAlignment="1">
      <alignment vertical="top" wrapText="1"/>
    </xf>
    <xf numFmtId="0" fontId="0" fillId="0" borderId="0" xfId="0" applyFont="1" applyBorder="1"/>
    <xf numFmtId="14" fontId="0" fillId="0" borderId="0" xfId="0" applyNumberFormat="1"/>
    <xf numFmtId="2" fontId="0" fillId="0" borderId="0" xfId="0" applyNumberFormat="1"/>
    <xf numFmtId="14" fontId="0" fillId="0" borderId="0" xfId="0" applyNumberFormat="1" applyBorder="1"/>
    <xf numFmtId="0" fontId="0" fillId="0" borderId="0" xfId="0" applyFont="1" applyAlignment="1"/>
    <xf numFmtId="1" fontId="0" fillId="0" borderId="0" xfId="0" applyNumberFormat="1" applyBorder="1"/>
    <xf numFmtId="49" fontId="0" fillId="0" borderId="0" xfId="0" applyNumberFormat="1" applyFont="1" applyBorder="1"/>
    <xf numFmtId="164" fontId="0" fillId="0" borderId="0" xfId="0" applyNumberFormat="1" applyBorder="1"/>
    <xf numFmtId="14" fontId="0" fillId="0" borderId="0" xfId="0" applyNumberFormat="1" applyBorder="1" applyAlignment="1">
      <alignment horizontal="right"/>
    </xf>
    <xf numFmtId="2" fontId="0" fillId="0" borderId="0" xfId="0" applyNumberFormat="1" applyBorder="1" applyAlignment="1">
      <alignment horizontal="right"/>
    </xf>
    <xf numFmtId="0" fontId="3" fillId="0" borderId="0" xfId="1" applyFont="1"/>
    <xf numFmtId="2" fontId="3" fillId="0" borderId="0" xfId="1" applyNumberFormat="1" applyFont="1"/>
    <xf numFmtId="0" fontId="4" fillId="0" borderId="0" xfId="2" applyFont="1"/>
    <xf numFmtId="14" fontId="0" fillId="0" borderId="0" xfId="0" applyNumberFormat="1" applyBorder="1" applyAlignment="1">
      <alignment horizontal="left"/>
    </xf>
    <xf numFmtId="2" fontId="0" fillId="0" borderId="0" xfId="0" applyNumberFormat="1" applyBorder="1" applyAlignment="1">
      <alignment horizontal="left"/>
    </xf>
    <xf numFmtId="2" fontId="0" fillId="0" borderId="0" xfId="0" applyNumberFormat="1" applyBorder="1" applyAlignment="1">
      <alignment horizontal="center"/>
    </xf>
    <xf numFmtId="0" fontId="0" fillId="0" borderId="0" xfId="0" applyFont="1" applyFill="1" applyBorder="1"/>
    <xf numFmtId="0" fontId="0" fillId="0" borderId="0" xfId="0" applyFill="1" applyBorder="1"/>
  </cellXfs>
  <cellStyles count="3">
    <cellStyle name="Normal" xfId="0" builtinId="0"/>
    <cellStyle name="Normal_obs" xfId="1" xr:uid="{00000000-0005-0000-0000-000006000000}"/>
    <cellStyle name="Normal_obs_1" xfId="2" xr:uid="{00000000-0005-0000-0000-000007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4F81BD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AU" sz="1400" b="0" strike="noStrike" spc="-1">
                <a:solidFill>
                  <a:srgbClr val="595959"/>
                </a:solidFill>
                <a:latin typeface="Calibri"/>
              </a:rPr>
              <a:t>RUE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Roseworthy!$V$21</c:f>
              <c:strCache>
                <c:ptCount val="1"/>
                <c:pt idx="0">
                  <c:v>RUE</c:v>
                </c:pt>
              </c:strCache>
            </c:strRef>
          </c:tx>
          <c:spPr>
            <a:ln w="28440">
              <a:noFill/>
            </a:ln>
          </c:spPr>
          <c:marker>
            <c:symbol val="circle"/>
            <c:size val="5"/>
            <c:spPr>
              <a:solidFill>
                <a:srgbClr val="4F81BD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Roseworthy!$T$22:$T$37</c:f>
              <c:numCache>
                <c:formatCode>General</c:formatCode>
                <c:ptCount val="16"/>
                <c:pt idx="0">
                  <c:v>0.71</c:v>
                </c:pt>
                <c:pt idx="1">
                  <c:v>0.62</c:v>
                </c:pt>
                <c:pt idx="2">
                  <c:v>0.44</c:v>
                </c:pt>
                <c:pt idx="3">
                  <c:v>0.47</c:v>
                </c:pt>
                <c:pt idx="4">
                  <c:v>0.51</c:v>
                </c:pt>
                <c:pt idx="5">
                  <c:v>0.39</c:v>
                </c:pt>
                <c:pt idx="6">
                  <c:v>0.35</c:v>
                </c:pt>
                <c:pt idx="7">
                  <c:v>0.35</c:v>
                </c:pt>
                <c:pt idx="8">
                  <c:v>0.44</c:v>
                </c:pt>
                <c:pt idx="9">
                  <c:v>0.45</c:v>
                </c:pt>
                <c:pt idx="10">
                  <c:v>0.34</c:v>
                </c:pt>
                <c:pt idx="11">
                  <c:v>0.25</c:v>
                </c:pt>
                <c:pt idx="12">
                  <c:v>0.46</c:v>
                </c:pt>
                <c:pt idx="13">
                  <c:v>0.4</c:v>
                </c:pt>
                <c:pt idx="14">
                  <c:v>0.28000000000000003</c:v>
                </c:pt>
                <c:pt idx="15">
                  <c:v>0.24</c:v>
                </c:pt>
              </c:numCache>
            </c:numRef>
          </c:xVal>
          <c:yVal>
            <c:numRef>
              <c:f>Roseworthy!$V$22:$V$37</c:f>
              <c:numCache>
                <c:formatCode>General</c:formatCode>
                <c:ptCount val="16"/>
                <c:pt idx="0">
                  <c:v>0.73</c:v>
                </c:pt>
                <c:pt idx="1">
                  <c:v>0.65</c:v>
                </c:pt>
                <c:pt idx="2">
                  <c:v>0.56999999999999995</c:v>
                </c:pt>
                <c:pt idx="3">
                  <c:v>0.6</c:v>
                </c:pt>
                <c:pt idx="4">
                  <c:v>1.0900000000000001</c:v>
                </c:pt>
                <c:pt idx="5">
                  <c:v>0.98</c:v>
                </c:pt>
                <c:pt idx="6">
                  <c:v>0.94</c:v>
                </c:pt>
                <c:pt idx="7">
                  <c:v>0.9</c:v>
                </c:pt>
                <c:pt idx="8">
                  <c:v>1.1000000000000001</c:v>
                </c:pt>
                <c:pt idx="9">
                  <c:v>0.93</c:v>
                </c:pt>
                <c:pt idx="10">
                  <c:v>0.98</c:v>
                </c:pt>
                <c:pt idx="11">
                  <c:v>1.0900000000000001</c:v>
                </c:pt>
                <c:pt idx="12">
                  <c:v>1.32</c:v>
                </c:pt>
                <c:pt idx="13">
                  <c:v>1.23</c:v>
                </c:pt>
                <c:pt idx="14">
                  <c:v>1.19</c:v>
                </c:pt>
                <c:pt idx="15">
                  <c:v>1.07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AE-43F8-9CA8-4D2B4D0F91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406712"/>
        <c:axId val="15092140"/>
      </c:scatterChart>
      <c:valAx>
        <c:axId val="36406712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5092140"/>
        <c:crosses val="autoZero"/>
        <c:crossBetween val="midCat"/>
      </c:valAx>
      <c:valAx>
        <c:axId val="1509214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6406712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AU" sz="1400" b="0" strike="noStrike" spc="-1">
                <a:solidFill>
                  <a:srgbClr val="595959"/>
                </a:solidFill>
                <a:latin typeface="Calibri"/>
              </a:rPr>
              <a:t>K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Roseworthy!$T$21</c:f>
              <c:strCache>
                <c:ptCount val="1"/>
                <c:pt idx="0">
                  <c:v>K</c:v>
                </c:pt>
              </c:strCache>
            </c:strRef>
          </c:tx>
          <c:spPr>
            <a:ln w="28440">
              <a:noFill/>
            </a:ln>
          </c:spPr>
          <c:marker>
            <c:symbol val="circle"/>
            <c:size val="5"/>
            <c:spPr>
              <a:solidFill>
                <a:srgbClr val="4F81BD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80" cap="rnd">
                <a:solidFill>
                  <a:srgbClr val="4F81BD"/>
                </a:solidFill>
                <a:prstDash val="sysDot"/>
                <a:round/>
              </a:ln>
            </c:spPr>
            <c:trendlineType val="powe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Roseworthy!$R$22:$R$37</c:f>
              <c:numCache>
                <c:formatCode>General</c:formatCode>
                <c:ptCount val="16"/>
                <c:pt idx="0">
                  <c:v>33.5</c:v>
                </c:pt>
                <c:pt idx="1">
                  <c:v>23.255813953488374</c:v>
                </c:pt>
                <c:pt idx="2">
                  <c:v>15.824175824175825</c:v>
                </c:pt>
                <c:pt idx="3">
                  <c:v>12.656467315716272</c:v>
                </c:pt>
                <c:pt idx="4">
                  <c:v>19</c:v>
                </c:pt>
                <c:pt idx="5">
                  <c:v>13.255813953488373</c:v>
                </c:pt>
                <c:pt idx="6">
                  <c:v>9.0109890109890109</c:v>
                </c:pt>
                <c:pt idx="7">
                  <c:v>7.3018080667593876</c:v>
                </c:pt>
                <c:pt idx="8">
                  <c:v>16</c:v>
                </c:pt>
                <c:pt idx="9">
                  <c:v>10.697674418604652</c:v>
                </c:pt>
                <c:pt idx="10">
                  <c:v>7.3626373626373631</c:v>
                </c:pt>
                <c:pt idx="11">
                  <c:v>5.9109874826147424</c:v>
                </c:pt>
                <c:pt idx="12">
                  <c:v>13</c:v>
                </c:pt>
                <c:pt idx="13">
                  <c:v>8.8372093023255811</c:v>
                </c:pt>
                <c:pt idx="14">
                  <c:v>6.1538461538461542</c:v>
                </c:pt>
                <c:pt idx="15">
                  <c:v>4.7983310152990262</c:v>
                </c:pt>
              </c:numCache>
            </c:numRef>
          </c:xVal>
          <c:yVal>
            <c:numRef>
              <c:f>Roseworthy!$T$22:$T$37</c:f>
              <c:numCache>
                <c:formatCode>General</c:formatCode>
                <c:ptCount val="16"/>
                <c:pt idx="0">
                  <c:v>0.71</c:v>
                </c:pt>
                <c:pt idx="1">
                  <c:v>0.62</c:v>
                </c:pt>
                <c:pt idx="2">
                  <c:v>0.44</c:v>
                </c:pt>
                <c:pt idx="3">
                  <c:v>0.47</c:v>
                </c:pt>
                <c:pt idx="4">
                  <c:v>0.51</c:v>
                </c:pt>
                <c:pt idx="5">
                  <c:v>0.39</c:v>
                </c:pt>
                <c:pt idx="6">
                  <c:v>0.35</c:v>
                </c:pt>
                <c:pt idx="7">
                  <c:v>0.35</c:v>
                </c:pt>
                <c:pt idx="8">
                  <c:v>0.44</c:v>
                </c:pt>
                <c:pt idx="9">
                  <c:v>0.45</c:v>
                </c:pt>
                <c:pt idx="10">
                  <c:v>0.34</c:v>
                </c:pt>
                <c:pt idx="11">
                  <c:v>0.25</c:v>
                </c:pt>
                <c:pt idx="12">
                  <c:v>0.46</c:v>
                </c:pt>
                <c:pt idx="13">
                  <c:v>0.4</c:v>
                </c:pt>
                <c:pt idx="14">
                  <c:v>0.28000000000000003</c:v>
                </c:pt>
                <c:pt idx="15">
                  <c:v>0.24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AB6-4DE2-9ADC-E23F6BA51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44256"/>
        <c:axId val="14795535"/>
      </c:scatterChart>
      <c:valAx>
        <c:axId val="55744256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4795535"/>
        <c:crosses val="autoZero"/>
        <c:crossBetween val="midCat"/>
      </c:valAx>
      <c:valAx>
        <c:axId val="1479553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574425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AU" sz="1400" b="0" strike="noStrike" spc="-1">
                <a:solidFill>
                  <a:srgbClr val="595959"/>
                </a:solidFill>
                <a:latin typeface="Calibri"/>
              </a:rPr>
              <a:t>RUE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Roseworthy!$V$21</c:f>
              <c:strCache>
                <c:ptCount val="1"/>
                <c:pt idx="0">
                  <c:v>RUE</c:v>
                </c:pt>
              </c:strCache>
            </c:strRef>
          </c:tx>
          <c:spPr>
            <a:ln w="28440">
              <a:noFill/>
            </a:ln>
          </c:spPr>
          <c:marker>
            <c:symbol val="circle"/>
            <c:size val="5"/>
            <c:spPr>
              <a:solidFill>
                <a:srgbClr val="4F81BD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80" cap="rnd">
                <a:solidFill>
                  <a:srgbClr val="4F81BD"/>
                </a:solidFill>
                <a:prstDash val="sysDot"/>
                <a:round/>
              </a:ln>
            </c:spPr>
            <c:trendlineType val="powe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Roseworthy!$S$22:$S$37</c:f>
              <c:numCache>
                <c:formatCode>General</c:formatCode>
                <c:ptCount val="16"/>
                <c:pt idx="0">
                  <c:v>8.9106705279572296</c:v>
                </c:pt>
                <c:pt idx="1">
                  <c:v>8.6</c:v>
                </c:pt>
                <c:pt idx="2">
                  <c:v>8.7770061728395063</c:v>
                </c:pt>
                <c:pt idx="3">
                  <c:v>8.6825262649438475</c:v>
                </c:pt>
                <c:pt idx="4">
                  <c:v>27.700831024930746</c:v>
                </c:pt>
                <c:pt idx="5">
                  <c:v>26.46968297937827</c:v>
                </c:pt>
                <c:pt idx="6">
                  <c:v>27.067221891731116</c:v>
                </c:pt>
                <c:pt idx="7">
                  <c:v>26.086167800453516</c:v>
                </c:pt>
                <c:pt idx="8">
                  <c:v>39.0625</c:v>
                </c:pt>
                <c:pt idx="9">
                  <c:v>40.642722117202268</c:v>
                </c:pt>
                <c:pt idx="10">
                  <c:v>40.543550902205389</c:v>
                </c:pt>
                <c:pt idx="11">
                  <c:v>39.806228373702425</c:v>
                </c:pt>
                <c:pt idx="12">
                  <c:v>59.171597633136095</c:v>
                </c:pt>
                <c:pt idx="13">
                  <c:v>59.556786703601112</c:v>
                </c:pt>
                <c:pt idx="14">
                  <c:v>58.035714285714285</c:v>
                </c:pt>
                <c:pt idx="15">
                  <c:v>60.407477420709938</c:v>
                </c:pt>
              </c:numCache>
            </c:numRef>
          </c:xVal>
          <c:yVal>
            <c:numRef>
              <c:f>Roseworthy!$V$22:$V$37</c:f>
              <c:numCache>
                <c:formatCode>General</c:formatCode>
                <c:ptCount val="16"/>
                <c:pt idx="0">
                  <c:v>0.73</c:v>
                </c:pt>
                <c:pt idx="1">
                  <c:v>0.65</c:v>
                </c:pt>
                <c:pt idx="2">
                  <c:v>0.56999999999999995</c:v>
                </c:pt>
                <c:pt idx="3">
                  <c:v>0.6</c:v>
                </c:pt>
                <c:pt idx="4">
                  <c:v>1.0900000000000001</c:v>
                </c:pt>
                <c:pt idx="5">
                  <c:v>0.98</c:v>
                </c:pt>
                <c:pt idx="6">
                  <c:v>0.94</c:v>
                </c:pt>
                <c:pt idx="7">
                  <c:v>0.9</c:v>
                </c:pt>
                <c:pt idx="8">
                  <c:v>1.1000000000000001</c:v>
                </c:pt>
                <c:pt idx="9">
                  <c:v>0.93</c:v>
                </c:pt>
                <c:pt idx="10">
                  <c:v>0.98</c:v>
                </c:pt>
                <c:pt idx="11">
                  <c:v>1.0900000000000001</c:v>
                </c:pt>
                <c:pt idx="12">
                  <c:v>1.32</c:v>
                </c:pt>
                <c:pt idx="13">
                  <c:v>1.23</c:v>
                </c:pt>
                <c:pt idx="14">
                  <c:v>1.19</c:v>
                </c:pt>
                <c:pt idx="15">
                  <c:v>1.07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5C6-4CF9-B0DD-47D03FB189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522373"/>
        <c:axId val="69139841"/>
      </c:scatterChart>
      <c:valAx>
        <c:axId val="66522373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9139841"/>
        <c:crosses val="autoZero"/>
        <c:crossBetween val="midCat"/>
      </c:valAx>
      <c:valAx>
        <c:axId val="6913984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6522373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AU" sz="1400" b="0" strike="noStrike" spc="-1">
                <a:solidFill>
                  <a:srgbClr val="595959"/>
                </a:solidFill>
                <a:latin typeface="Calibri"/>
              </a:rPr>
              <a:t>RUE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Roseworthy!$V$21</c:f>
              <c:strCache>
                <c:ptCount val="1"/>
                <c:pt idx="0">
                  <c:v>RUE</c:v>
                </c:pt>
              </c:strCache>
            </c:strRef>
          </c:tx>
          <c:spPr>
            <a:ln w="28440">
              <a:noFill/>
            </a:ln>
          </c:spPr>
          <c:marker>
            <c:symbol val="circle"/>
            <c:size val="5"/>
            <c:spPr>
              <a:solidFill>
                <a:srgbClr val="4F81BD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80" cap="rnd">
                <a:solidFill>
                  <a:srgbClr val="4F81BD"/>
                </a:solidFill>
                <a:prstDash val="sysDot"/>
                <a:round/>
              </a:ln>
            </c:spPr>
            <c:trendlineType val="powe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Roseworthy!$U$22:$U$37</c:f>
              <c:numCache>
                <c:formatCode>General</c:formatCode>
                <c:ptCount val="16"/>
                <c:pt idx="0">
                  <c:v>6.3265760748496325</c:v>
                </c:pt>
                <c:pt idx="1">
                  <c:v>5.3319999999999999</c:v>
                </c:pt>
                <c:pt idx="2">
                  <c:v>3.8618827160493829</c:v>
                </c:pt>
                <c:pt idx="3">
                  <c:v>4.0807873445236078</c:v>
                </c:pt>
                <c:pt idx="4">
                  <c:v>14.127423822714681</c:v>
                </c:pt>
                <c:pt idx="5">
                  <c:v>10.323176361957525</c:v>
                </c:pt>
                <c:pt idx="6">
                  <c:v>9.473527662105889</c:v>
                </c:pt>
                <c:pt idx="7">
                  <c:v>9.1301587301587297</c:v>
                </c:pt>
                <c:pt idx="8">
                  <c:v>17.1875</c:v>
                </c:pt>
                <c:pt idx="9">
                  <c:v>18.289224952741023</c:v>
                </c:pt>
                <c:pt idx="10">
                  <c:v>13.784807306749833</c:v>
                </c:pt>
                <c:pt idx="11">
                  <c:v>9.9515570934256061</c:v>
                </c:pt>
                <c:pt idx="12">
                  <c:v>27.218934911242606</c:v>
                </c:pt>
                <c:pt idx="13">
                  <c:v>23.822714681440445</c:v>
                </c:pt>
                <c:pt idx="14">
                  <c:v>16.25</c:v>
                </c:pt>
                <c:pt idx="15">
                  <c:v>14.497794580970385</c:v>
                </c:pt>
              </c:numCache>
            </c:numRef>
          </c:xVal>
          <c:yVal>
            <c:numRef>
              <c:f>Roseworthy!$V$22:$V$37</c:f>
              <c:numCache>
                <c:formatCode>General</c:formatCode>
                <c:ptCount val="16"/>
                <c:pt idx="0">
                  <c:v>0.73</c:v>
                </c:pt>
                <c:pt idx="1">
                  <c:v>0.65</c:v>
                </c:pt>
                <c:pt idx="2">
                  <c:v>0.56999999999999995</c:v>
                </c:pt>
                <c:pt idx="3">
                  <c:v>0.6</c:v>
                </c:pt>
                <c:pt idx="4">
                  <c:v>1.0900000000000001</c:v>
                </c:pt>
                <c:pt idx="5">
                  <c:v>0.98</c:v>
                </c:pt>
                <c:pt idx="6">
                  <c:v>0.94</c:v>
                </c:pt>
                <c:pt idx="7">
                  <c:v>0.9</c:v>
                </c:pt>
                <c:pt idx="8">
                  <c:v>1.1000000000000001</c:v>
                </c:pt>
                <c:pt idx="9">
                  <c:v>0.93</c:v>
                </c:pt>
                <c:pt idx="10">
                  <c:v>0.98</c:v>
                </c:pt>
                <c:pt idx="11">
                  <c:v>1.0900000000000001</c:v>
                </c:pt>
                <c:pt idx="12">
                  <c:v>1.32</c:v>
                </c:pt>
                <c:pt idx="13">
                  <c:v>1.23</c:v>
                </c:pt>
                <c:pt idx="14">
                  <c:v>1.19</c:v>
                </c:pt>
                <c:pt idx="15">
                  <c:v>1.07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8F2-4A92-8B84-B893C9B00F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51709"/>
        <c:axId val="98609295"/>
      </c:scatterChart>
      <c:valAx>
        <c:axId val="14951709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98609295"/>
        <c:crosses val="autoZero"/>
        <c:crossBetween val="midCat"/>
      </c:valAx>
      <c:valAx>
        <c:axId val="9860929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4951709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AU" sz="1400" b="0" strike="noStrike" spc="-1">
                <a:solidFill>
                  <a:srgbClr val="595959"/>
                </a:solidFill>
                <a:latin typeface="Calibri"/>
              </a:rPr>
              <a:t>K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Roseworthy!$T$21</c:f>
              <c:strCache>
                <c:ptCount val="1"/>
                <c:pt idx="0">
                  <c:v>K</c:v>
                </c:pt>
              </c:strCache>
            </c:strRef>
          </c:tx>
          <c:spPr>
            <a:ln w="28440">
              <a:noFill/>
            </a:ln>
          </c:spPr>
          <c:marker>
            <c:symbol val="circle"/>
            <c:size val="5"/>
            <c:spPr>
              <a:solidFill>
                <a:srgbClr val="4F81BD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80" cap="rnd">
                <a:solidFill>
                  <a:srgbClr val="4F81BD"/>
                </a:solidFill>
                <a:prstDash val="sysDot"/>
                <a:round/>
              </a:ln>
            </c:spPr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Roseworthy!$R$22:$R$37</c:f>
              <c:numCache>
                <c:formatCode>General</c:formatCode>
                <c:ptCount val="16"/>
                <c:pt idx="0">
                  <c:v>33.5</c:v>
                </c:pt>
                <c:pt idx="1">
                  <c:v>23.255813953488374</c:v>
                </c:pt>
                <c:pt idx="2">
                  <c:v>15.824175824175825</c:v>
                </c:pt>
                <c:pt idx="3">
                  <c:v>12.656467315716272</c:v>
                </c:pt>
                <c:pt idx="4">
                  <c:v>19</c:v>
                </c:pt>
                <c:pt idx="5">
                  <c:v>13.255813953488373</c:v>
                </c:pt>
                <c:pt idx="6">
                  <c:v>9.0109890109890109</c:v>
                </c:pt>
                <c:pt idx="7">
                  <c:v>7.3018080667593876</c:v>
                </c:pt>
                <c:pt idx="8">
                  <c:v>16</c:v>
                </c:pt>
                <c:pt idx="9">
                  <c:v>10.697674418604652</c:v>
                </c:pt>
                <c:pt idx="10">
                  <c:v>7.3626373626373631</c:v>
                </c:pt>
                <c:pt idx="11">
                  <c:v>5.9109874826147424</c:v>
                </c:pt>
                <c:pt idx="12">
                  <c:v>13</c:v>
                </c:pt>
                <c:pt idx="13">
                  <c:v>8.8372093023255811</c:v>
                </c:pt>
                <c:pt idx="14">
                  <c:v>6.1538461538461542</c:v>
                </c:pt>
                <c:pt idx="15">
                  <c:v>4.7983310152990262</c:v>
                </c:pt>
              </c:numCache>
            </c:numRef>
          </c:xVal>
          <c:yVal>
            <c:numRef>
              <c:f>Roseworthy!$T$22:$T$37</c:f>
              <c:numCache>
                <c:formatCode>General</c:formatCode>
                <c:ptCount val="16"/>
                <c:pt idx="0">
                  <c:v>0.71</c:v>
                </c:pt>
                <c:pt idx="1">
                  <c:v>0.62</c:v>
                </c:pt>
                <c:pt idx="2">
                  <c:v>0.44</c:v>
                </c:pt>
                <c:pt idx="3">
                  <c:v>0.47</c:v>
                </c:pt>
                <c:pt idx="4">
                  <c:v>0.51</c:v>
                </c:pt>
                <c:pt idx="5">
                  <c:v>0.39</c:v>
                </c:pt>
                <c:pt idx="6">
                  <c:v>0.35</c:v>
                </c:pt>
                <c:pt idx="7">
                  <c:v>0.35</c:v>
                </c:pt>
                <c:pt idx="8">
                  <c:v>0.44</c:v>
                </c:pt>
                <c:pt idx="9">
                  <c:v>0.45</c:v>
                </c:pt>
                <c:pt idx="10">
                  <c:v>0.34</c:v>
                </c:pt>
                <c:pt idx="11">
                  <c:v>0.25</c:v>
                </c:pt>
                <c:pt idx="12">
                  <c:v>0.46</c:v>
                </c:pt>
                <c:pt idx="13">
                  <c:v>0.4</c:v>
                </c:pt>
                <c:pt idx="14">
                  <c:v>0.28000000000000003</c:v>
                </c:pt>
                <c:pt idx="15">
                  <c:v>0.24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A5B-4163-8392-13F1293B21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296356"/>
        <c:axId val="2597194"/>
      </c:scatterChart>
      <c:valAx>
        <c:axId val="31296356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2597194"/>
        <c:crosses val="autoZero"/>
        <c:crossBetween val="midCat"/>
      </c:valAx>
      <c:valAx>
        <c:axId val="259719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129635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AU" sz="1400" b="0" strike="noStrike" spc="-1">
                <a:solidFill>
                  <a:srgbClr val="595959"/>
                </a:solidFill>
                <a:latin typeface="Calibri"/>
              </a:rPr>
              <a:t>Branch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LeafModel!$E$3</c:f>
              <c:strCache>
                <c:ptCount val="1"/>
                <c:pt idx="0">
                  <c:v>Branch</c:v>
                </c:pt>
              </c:strCache>
            </c:strRef>
          </c:tx>
          <c:spPr>
            <a:ln w="28440">
              <a:noFill/>
            </a:ln>
          </c:spPr>
          <c:marker>
            <c:symbol val="circle"/>
            <c:size val="5"/>
            <c:spPr>
              <a:solidFill>
                <a:srgbClr val="4F81BD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LeafModel!$C$4:$C$28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LeafModel!$E$4:$E$28</c:f>
              <c:numCache>
                <c:formatCode>General</c:formatCode>
                <c:ptCount val="25"/>
                <c:pt idx="2">
                  <c:v>1.6641766844261197</c:v>
                </c:pt>
                <c:pt idx="3">
                  <c:v>2.6987098061752675</c:v>
                </c:pt>
                <c:pt idx="4">
                  <c:v>3.8750625816730082</c:v>
                </c:pt>
                <c:pt idx="5">
                  <c:v>5.1742525556533341</c:v>
                </c:pt>
                <c:pt idx="6">
                  <c:v>6.5830876883807647</c:v>
                </c:pt>
                <c:pt idx="7">
                  <c:v>8.0917216205204952</c:v>
                </c:pt>
                <c:pt idx="8">
                  <c:v>9.6924485108781475</c:v>
                </c:pt>
                <c:pt idx="9">
                  <c:v>11.379029539851238</c:v>
                </c:pt>
                <c:pt idx="10">
                  <c:v>13.146282810082369</c:v>
                </c:pt>
                <c:pt idx="11">
                  <c:v>14.989817409570648</c:v>
                </c:pt>
                <c:pt idx="12">
                  <c:v>16.905852414356318</c:v>
                </c:pt>
                <c:pt idx="13">
                  <c:v>18.891088875777129</c:v>
                </c:pt>
                <c:pt idx="14">
                  <c:v>19</c:v>
                </c:pt>
                <c:pt idx="15">
                  <c:v>19</c:v>
                </c:pt>
                <c:pt idx="16">
                  <c:v>19</c:v>
                </c:pt>
                <c:pt idx="17">
                  <c:v>19</c:v>
                </c:pt>
                <c:pt idx="18">
                  <c:v>19</c:v>
                </c:pt>
                <c:pt idx="19">
                  <c:v>19</c:v>
                </c:pt>
                <c:pt idx="20">
                  <c:v>19</c:v>
                </c:pt>
                <c:pt idx="21">
                  <c:v>19</c:v>
                </c:pt>
                <c:pt idx="22">
                  <c:v>19</c:v>
                </c:pt>
                <c:pt idx="23">
                  <c:v>19</c:v>
                </c:pt>
                <c:pt idx="24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6C-47AB-B34C-5450B897D7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77418"/>
        <c:axId val="92514652"/>
      </c:scatterChart>
      <c:valAx>
        <c:axId val="8077418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92514652"/>
        <c:crosses val="autoZero"/>
        <c:crossBetween val="midCat"/>
      </c:valAx>
      <c:valAx>
        <c:axId val="925146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8077418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257040</xdr:colOff>
      <xdr:row>20</xdr:row>
      <xdr:rowOff>114480</xdr:rowOff>
    </xdr:from>
    <xdr:to>
      <xdr:col>12</xdr:col>
      <xdr:colOff>359640</xdr:colOff>
      <xdr:row>35</xdr:row>
      <xdr:rowOff>140760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23</xdr:col>
      <xdr:colOff>83880</xdr:colOff>
      <xdr:row>48</xdr:row>
      <xdr:rowOff>142920</xdr:rowOff>
    </xdr:from>
    <xdr:to>
      <xdr:col>27</xdr:col>
      <xdr:colOff>333000</xdr:colOff>
      <xdr:row>63</xdr:row>
      <xdr:rowOff>169200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18</xdr:col>
      <xdr:colOff>102960</xdr:colOff>
      <xdr:row>53</xdr:row>
      <xdr:rowOff>162000</xdr:rowOff>
    </xdr:from>
    <xdr:to>
      <xdr:col>22</xdr:col>
      <xdr:colOff>352080</xdr:colOff>
      <xdr:row>69</xdr:row>
      <xdr:rowOff>9360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18</xdr:col>
      <xdr:colOff>0</xdr:colOff>
      <xdr:row>38</xdr:row>
      <xdr:rowOff>0</xdr:rowOff>
    </xdr:from>
    <xdr:to>
      <xdr:col>22</xdr:col>
      <xdr:colOff>249120</xdr:colOff>
      <xdr:row>53</xdr:row>
      <xdr:rowOff>28080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13</xdr:col>
      <xdr:colOff>0</xdr:colOff>
      <xdr:row>39</xdr:row>
      <xdr:rowOff>0</xdr:rowOff>
    </xdr:from>
    <xdr:to>
      <xdr:col>17</xdr:col>
      <xdr:colOff>249120</xdr:colOff>
      <xdr:row>54</xdr:row>
      <xdr:rowOff>26280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445680</xdr:colOff>
      <xdr:row>2</xdr:row>
      <xdr:rowOff>171360</xdr:rowOff>
    </xdr:from>
    <xdr:to>
      <xdr:col>16</xdr:col>
      <xdr:colOff>9000</xdr:colOff>
      <xdr:row>26</xdr:row>
      <xdr:rowOff>66240</xdr:rowOff>
    </xdr:to>
    <xdr:graphicFrame macro="">
      <xdr:nvGraphicFramePr>
        <xdr:cNvPr id="5" name="Chart 1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5</xdr:row>
      <xdr:rowOff>0</xdr:rowOff>
    </xdr:from>
    <xdr:to>
      <xdr:col>11</xdr:col>
      <xdr:colOff>483480</xdr:colOff>
      <xdr:row>13</xdr:row>
      <xdr:rowOff>129240</xdr:rowOff>
    </xdr:to>
    <xdr:pic>
      <xdr:nvPicPr>
        <xdr:cNvPr id="6" name="Picture 1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5453280" y="914400"/>
          <a:ext cx="2483640" cy="159228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394"/>
  <sheetViews>
    <sheetView tabSelected="1" topLeftCell="G254" zoomScaleNormal="100" workbookViewId="0">
      <pane xSplit="10170" activePane="topRight"/>
      <selection activeCell="I255" sqref="I255"/>
      <selection pane="topRight" activeCell="I262" sqref="I262"/>
    </sheetView>
  </sheetViews>
  <sheetFormatPr defaultColWidth="9.1171875" defaultRowHeight="14.35" x14ac:dyDescent="0.5"/>
  <cols>
    <col min="1" max="2" width="34.234375" style="1" customWidth="1"/>
    <col min="3" max="3" width="10.52734375" style="1" customWidth="1"/>
    <col min="4" max="5" width="12" style="1" customWidth="1"/>
    <col min="6" max="7" width="12" style="2" customWidth="1"/>
    <col min="8" max="8" width="10.234375" style="1" customWidth="1"/>
    <col min="9" max="11" width="32" style="1" customWidth="1"/>
    <col min="12" max="14" width="28.87890625" style="1" customWidth="1"/>
    <col min="15" max="15" width="10.1171875" style="1" customWidth="1"/>
    <col min="16" max="16" width="27.234375" style="1" customWidth="1"/>
    <col min="17" max="17" width="11.1171875" style="1" customWidth="1"/>
    <col min="18" max="18" width="21.64453125" style="1" customWidth="1"/>
    <col min="19" max="20" width="14.1171875" style="1" customWidth="1"/>
    <col min="21" max="21" width="21.234375" style="1" customWidth="1"/>
    <col min="22" max="22" width="12" style="1" customWidth="1"/>
    <col min="23" max="23" width="17.64453125" style="1" customWidth="1"/>
    <col min="24" max="25" width="14.1171875" style="1" customWidth="1"/>
    <col min="26" max="26" width="14.87890625" style="1" customWidth="1"/>
    <col min="27" max="27" width="13.87890625" customWidth="1"/>
    <col min="28" max="29" width="14.41015625" customWidth="1"/>
    <col min="30" max="30" width="15.1171875" customWidth="1"/>
    <col min="31" max="32" width="15" customWidth="1"/>
    <col min="33" max="34" width="21.87890625" customWidth="1"/>
    <col min="35" max="35" width="20.52734375" customWidth="1"/>
    <col min="36" max="37" width="21.64453125" customWidth="1"/>
    <col min="38" max="38" width="17.64453125" customWidth="1"/>
    <col min="39" max="39" width="16.41015625" customWidth="1"/>
    <col min="40" max="40" width="17.234375" customWidth="1"/>
    <col min="41" max="41" width="18" customWidth="1"/>
    <col min="42" max="42" width="16.52734375" customWidth="1"/>
    <col min="43" max="44" width="17.64453125" customWidth="1"/>
    <col min="45" max="45" width="13.64453125" customWidth="1"/>
    <col min="46" max="46" width="12.64453125" customWidth="1"/>
    <col min="47" max="47" width="13.234375" customWidth="1"/>
    <col min="48" max="48" width="14" customWidth="1"/>
    <col min="49" max="51" width="20.64453125" customWidth="1"/>
    <col min="52" max="52" width="9.234375" customWidth="1"/>
    <col min="53" max="53" width="14.64453125" customWidth="1"/>
    <col min="54" max="54" width="13.87890625" customWidth="1"/>
    <col min="55" max="55" width="17" customWidth="1"/>
    <col min="56" max="56" width="5.64453125" customWidth="1"/>
    <col min="57" max="57" width="8.1171875" customWidth="1"/>
    <col min="58" max="58" width="14" customWidth="1"/>
    <col min="59" max="59" width="14.234375" customWidth="1"/>
    <col min="60" max="60" width="10.64453125" customWidth="1"/>
    <col min="61" max="61" width="10.52734375" customWidth="1"/>
    <col min="62" max="62" width="6.52734375" customWidth="1"/>
    <col min="63" max="63" width="7.52734375" customWidth="1"/>
    <col min="64" max="64" width="14.87890625" customWidth="1"/>
    <col min="65" max="65" width="17.41015625" customWidth="1"/>
    <col min="66" max="66" width="14.1171875" customWidth="1"/>
    <col min="67" max="67" width="15.1171875" customWidth="1"/>
    <col min="68" max="68" width="14.64453125" customWidth="1"/>
    <col min="69" max="69" width="15" customWidth="1"/>
    <col min="70" max="70" width="11.64453125" customWidth="1"/>
    <col min="71" max="71" width="11.234375" customWidth="1"/>
    <col min="72" max="72" width="17.64453125" customWidth="1"/>
    <col min="73" max="73" width="20.234375" customWidth="1"/>
    <col min="74" max="74" width="18.41015625" customWidth="1"/>
    <col min="75" max="75" width="17.234375" customWidth="1"/>
    <col min="76" max="76" width="17.41015625" customWidth="1"/>
    <col min="77" max="77" width="18.1171875" customWidth="1"/>
    <col min="78" max="78" width="13.64453125" customWidth="1"/>
    <col min="79" max="79" width="16.234375" customWidth="1"/>
    <col min="80" max="80" width="14.1171875" customWidth="1"/>
    <col min="81" max="81" width="14.41015625" customWidth="1"/>
    <col min="82" max="82" width="13.87890625" customWidth="1"/>
    <col min="83" max="83" width="10.64453125" customWidth="1"/>
    <col min="84" max="84" width="18.64453125" customWidth="1"/>
    <col min="85" max="85" width="13.41015625" customWidth="1"/>
    <col min="86" max="86" width="18.64453125" customWidth="1"/>
    <col min="87" max="87" width="18" customWidth="1"/>
    <col min="88" max="88" width="10.87890625" customWidth="1"/>
    <col min="89" max="89" width="9.87890625" customWidth="1"/>
    <col min="90" max="90" width="12.1171875" customWidth="1"/>
    <col min="94" max="1024" width="9.1171875" style="1"/>
  </cols>
  <sheetData>
    <row r="1" spans="1:26" ht="43" x14ac:dyDescent="0.5">
      <c r="A1" s="3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</row>
    <row r="2" spans="1:26" x14ac:dyDescent="0.5">
      <c r="A2" s="5" t="s">
        <v>26</v>
      </c>
      <c r="B2" s="5"/>
      <c r="C2" s="6">
        <v>32895</v>
      </c>
      <c r="D2" s="6"/>
      <c r="E2" s="6">
        <v>32860</v>
      </c>
      <c r="F2" s="7">
        <v>35</v>
      </c>
      <c r="G2" s="7"/>
      <c r="H2" s="6"/>
      <c r="L2" s="1">
        <v>0.65</v>
      </c>
      <c r="X2" s="1">
        <v>68.141720896601498</v>
      </c>
    </row>
    <row r="3" spans="1:26" x14ac:dyDescent="0.5">
      <c r="A3" s="5" t="s">
        <v>26</v>
      </c>
      <c r="B3" s="5"/>
      <c r="C3" s="6">
        <v>32916</v>
      </c>
      <c r="D3" s="6"/>
      <c r="E3" s="6">
        <v>32860</v>
      </c>
      <c r="F3" s="7">
        <v>56</v>
      </c>
      <c r="G3" s="7"/>
      <c r="H3" s="6"/>
      <c r="L3" s="1">
        <v>1.55</v>
      </c>
      <c r="X3" s="1">
        <v>196.31271714018601</v>
      </c>
    </row>
    <row r="4" spans="1:26" x14ac:dyDescent="0.5">
      <c r="A4" s="5" t="s">
        <v>26</v>
      </c>
      <c r="B4" s="5"/>
      <c r="C4" s="6">
        <v>32937</v>
      </c>
      <c r="D4" s="6"/>
      <c r="E4" s="6">
        <v>32860</v>
      </c>
      <c r="F4" s="7">
        <v>77</v>
      </c>
      <c r="G4" s="7"/>
      <c r="H4" s="6"/>
      <c r="L4" s="1">
        <v>1.64</v>
      </c>
      <c r="X4" s="1">
        <v>292.38382448900398</v>
      </c>
    </row>
    <row r="5" spans="1:26" x14ac:dyDescent="0.5">
      <c r="A5" s="5" t="s">
        <v>26</v>
      </c>
      <c r="B5" s="5"/>
      <c r="C5" s="6">
        <v>32972</v>
      </c>
      <c r="D5" s="6" t="s">
        <v>27</v>
      </c>
      <c r="E5" s="6">
        <v>32860</v>
      </c>
      <c r="F5" s="7">
        <v>112</v>
      </c>
      <c r="G5" s="7"/>
      <c r="H5" s="6"/>
      <c r="L5" s="1">
        <v>1.3</v>
      </c>
      <c r="X5" s="1">
        <v>298.91892845175698</v>
      </c>
    </row>
    <row r="6" spans="1:26" x14ac:dyDescent="0.5">
      <c r="A6" s="5" t="s">
        <v>28</v>
      </c>
      <c r="B6" s="5"/>
      <c r="C6" s="6">
        <f t="shared" ref="C6:C37" si="0">E6+F6</f>
        <v>32882</v>
      </c>
      <c r="D6" s="6"/>
      <c r="E6" s="6">
        <v>32854</v>
      </c>
      <c r="F6" s="7">
        <v>28</v>
      </c>
      <c r="G6" s="7"/>
      <c r="H6" s="6"/>
      <c r="S6" s="1">
        <v>0</v>
      </c>
      <c r="X6" s="1">
        <v>59.296189630416698</v>
      </c>
      <c r="Y6" s="1">
        <v>2.4734753777584499</v>
      </c>
    </row>
    <row r="7" spans="1:26" x14ac:dyDescent="0.5">
      <c r="A7" s="5" t="s">
        <v>28</v>
      </c>
      <c r="B7" s="5"/>
      <c r="C7" s="6">
        <f t="shared" si="0"/>
        <v>32896</v>
      </c>
      <c r="D7" s="6"/>
      <c r="E7" s="6">
        <v>32854</v>
      </c>
      <c r="F7" s="7">
        <v>42</v>
      </c>
      <c r="G7" s="7"/>
      <c r="H7" s="6"/>
      <c r="S7" s="1">
        <v>4.9439358603006403</v>
      </c>
      <c r="T7" s="1">
        <v>4.767776490674E-2</v>
      </c>
      <c r="X7" s="1">
        <v>220.41431855718901</v>
      </c>
      <c r="Y7" s="1">
        <v>5.2430744977531898</v>
      </c>
    </row>
    <row r="8" spans="1:26" x14ac:dyDescent="0.5">
      <c r="A8" s="5" t="s">
        <v>28</v>
      </c>
      <c r="B8" s="5"/>
      <c r="C8" s="6">
        <f t="shared" si="0"/>
        <v>32909</v>
      </c>
      <c r="D8" s="6"/>
      <c r="E8" s="6">
        <v>32854</v>
      </c>
      <c r="F8" s="7">
        <v>55</v>
      </c>
      <c r="G8" s="7"/>
      <c r="H8" s="6"/>
      <c r="S8" s="1">
        <v>29.7172309045791</v>
      </c>
      <c r="T8" s="1">
        <v>0.88705616793873998</v>
      </c>
      <c r="X8" s="1">
        <v>458.681268518595</v>
      </c>
      <c r="Y8" s="1">
        <v>11.0078054588695</v>
      </c>
    </row>
    <row r="9" spans="1:26" x14ac:dyDescent="0.5">
      <c r="A9" s="5" t="s">
        <v>28</v>
      </c>
      <c r="B9" s="5"/>
      <c r="C9" s="6">
        <f t="shared" si="0"/>
        <v>32929</v>
      </c>
      <c r="D9" s="6"/>
      <c r="E9" s="6">
        <v>32854</v>
      </c>
      <c r="F9" s="7">
        <v>75</v>
      </c>
      <c r="G9" s="7"/>
      <c r="H9" s="6"/>
      <c r="I9" s="6"/>
      <c r="J9" s="6"/>
      <c r="K9" s="6"/>
      <c r="S9" s="1">
        <v>231.93041572949701</v>
      </c>
      <c r="T9" s="1">
        <v>7.2106035349152497</v>
      </c>
      <c r="X9" s="1">
        <v>884.24352834745696</v>
      </c>
      <c r="Y9" s="1">
        <v>21.509959196103701</v>
      </c>
    </row>
    <row r="10" spans="1:26" x14ac:dyDescent="0.5">
      <c r="A10" s="5" t="s">
        <v>28</v>
      </c>
      <c r="B10" s="5"/>
      <c r="C10" s="6">
        <f t="shared" si="0"/>
        <v>32944</v>
      </c>
      <c r="D10" s="6"/>
      <c r="E10" s="6">
        <v>32854</v>
      </c>
      <c r="F10" s="7">
        <v>90</v>
      </c>
      <c r="G10" s="7"/>
      <c r="H10" s="6"/>
      <c r="S10" s="1">
        <v>381.09646683874598</v>
      </c>
      <c r="T10" s="1">
        <v>13.138243823585199</v>
      </c>
      <c r="X10" s="1">
        <v>1003.75866276029</v>
      </c>
      <c r="Y10" s="1">
        <v>25.699515305663201</v>
      </c>
    </row>
    <row r="11" spans="1:26" x14ac:dyDescent="0.5">
      <c r="A11" s="5" t="s">
        <v>28</v>
      </c>
      <c r="B11" s="5"/>
      <c r="C11" s="6">
        <f t="shared" si="0"/>
        <v>32960</v>
      </c>
      <c r="D11" s="6" t="s">
        <v>27</v>
      </c>
      <c r="E11" s="6">
        <v>32854</v>
      </c>
      <c r="F11" s="7">
        <v>106</v>
      </c>
      <c r="G11" s="7"/>
      <c r="H11" s="6"/>
      <c r="S11" s="1">
        <v>518.33865894245798</v>
      </c>
      <c r="T11" s="1">
        <v>19.886690890671002</v>
      </c>
      <c r="X11" s="1">
        <v>1131.1101612622101</v>
      </c>
      <c r="Y11" s="1">
        <v>31.930050346738302</v>
      </c>
      <c r="Z11" s="1">
        <f>S11/X11</f>
        <v>0.45825656659652136</v>
      </c>
    </row>
    <row r="12" spans="1:26" x14ac:dyDescent="0.5">
      <c r="A12" s="5" t="s">
        <v>29</v>
      </c>
      <c r="B12" s="5"/>
      <c r="C12" s="6">
        <f t="shared" si="0"/>
        <v>32882</v>
      </c>
      <c r="D12" s="6"/>
      <c r="E12" s="6">
        <v>32854</v>
      </c>
      <c r="F12" s="7">
        <v>28</v>
      </c>
      <c r="G12" s="7"/>
      <c r="H12" s="6"/>
      <c r="S12" s="1">
        <v>0</v>
      </c>
      <c r="X12" s="1">
        <v>63.242590486940699</v>
      </c>
      <c r="Y12" s="1">
        <v>2.7319273834112301</v>
      </c>
    </row>
    <row r="13" spans="1:26" x14ac:dyDescent="0.5">
      <c r="A13" s="5" t="s">
        <v>29</v>
      </c>
      <c r="B13" s="5"/>
      <c r="C13" s="6">
        <f t="shared" si="0"/>
        <v>32896</v>
      </c>
      <c r="D13" s="6"/>
      <c r="E13" s="6">
        <v>32854</v>
      </c>
      <c r="F13" s="7">
        <v>42</v>
      </c>
      <c r="G13" s="7"/>
      <c r="H13" s="6"/>
      <c r="S13" s="1">
        <v>10.860009793588</v>
      </c>
      <c r="T13" s="1">
        <v>0.10893234096311601</v>
      </c>
      <c r="X13" s="1">
        <v>232.26763053275499</v>
      </c>
      <c r="Y13" s="1">
        <v>6.85523381641993</v>
      </c>
    </row>
    <row r="14" spans="1:26" x14ac:dyDescent="0.5">
      <c r="A14" s="5" t="s">
        <v>29</v>
      </c>
      <c r="B14" s="5"/>
      <c r="C14" s="6">
        <f t="shared" si="0"/>
        <v>32909</v>
      </c>
      <c r="D14" s="6"/>
      <c r="E14" s="6">
        <v>32854</v>
      </c>
      <c r="F14" s="7">
        <v>55</v>
      </c>
      <c r="G14" s="7"/>
      <c r="H14" s="6"/>
      <c r="S14" s="1">
        <v>63.314548457510199</v>
      </c>
      <c r="T14" s="1">
        <v>2.02296756499311</v>
      </c>
      <c r="X14" s="1">
        <v>466.58817963763698</v>
      </c>
      <c r="Y14" s="1">
        <v>12.5654672438119</v>
      </c>
    </row>
    <row r="15" spans="1:26" x14ac:dyDescent="0.5">
      <c r="A15" s="5" t="s">
        <v>29</v>
      </c>
      <c r="B15" s="5"/>
      <c r="C15" s="6">
        <f t="shared" si="0"/>
        <v>32929</v>
      </c>
      <c r="D15" s="6"/>
      <c r="E15" s="6">
        <v>32854</v>
      </c>
      <c r="F15" s="7">
        <v>75</v>
      </c>
      <c r="G15" s="7"/>
      <c r="H15" s="6"/>
      <c r="S15" s="1">
        <v>356.457211151411</v>
      </c>
      <c r="T15" s="1">
        <v>11.4835075295551</v>
      </c>
      <c r="X15" s="1">
        <v>892.15043946649905</v>
      </c>
      <c r="Y15" s="1">
        <v>24.0564601232164</v>
      </c>
    </row>
    <row r="16" spans="1:26" x14ac:dyDescent="0.5">
      <c r="A16" s="5" t="s">
        <v>29</v>
      </c>
      <c r="B16" s="5"/>
      <c r="C16" s="6">
        <f t="shared" si="0"/>
        <v>32944</v>
      </c>
      <c r="D16" s="6"/>
      <c r="E16" s="6">
        <v>32854</v>
      </c>
      <c r="F16" s="7">
        <v>90</v>
      </c>
      <c r="G16" s="7"/>
      <c r="H16" s="6"/>
      <c r="S16" s="1">
        <v>570.86233369575098</v>
      </c>
      <c r="T16" s="1">
        <v>19.362235476696899</v>
      </c>
      <c r="X16" s="1">
        <v>1104.58588893407</v>
      </c>
      <c r="Y16" s="1">
        <v>29.815629620329101</v>
      </c>
    </row>
    <row r="17" spans="1:26" x14ac:dyDescent="0.5">
      <c r="A17" s="5" t="s">
        <v>29</v>
      </c>
      <c r="B17" s="5"/>
      <c r="C17" s="6">
        <f t="shared" si="0"/>
        <v>32960</v>
      </c>
      <c r="D17" s="6" t="s">
        <v>27</v>
      </c>
      <c r="E17" s="6">
        <v>32854</v>
      </c>
      <c r="F17" s="7">
        <v>106</v>
      </c>
      <c r="G17" s="7"/>
      <c r="H17" s="6"/>
      <c r="S17" s="1">
        <v>591.48464149659299</v>
      </c>
      <c r="T17" s="1">
        <v>23.8488493766069</v>
      </c>
      <c r="X17" s="1">
        <v>1044.1411936557399</v>
      </c>
      <c r="Y17" s="1">
        <v>32.7096544048214</v>
      </c>
      <c r="Z17" s="1">
        <f>S17/X17</f>
        <v>0.56647955764075453</v>
      </c>
    </row>
    <row r="18" spans="1:26" x14ac:dyDescent="0.5">
      <c r="A18" s="5" t="s">
        <v>30</v>
      </c>
      <c r="B18" s="5"/>
      <c r="C18" s="6">
        <f t="shared" si="0"/>
        <v>32882</v>
      </c>
      <c r="D18" s="6"/>
      <c r="E18" s="6">
        <v>32854</v>
      </c>
      <c r="F18" s="7">
        <v>28</v>
      </c>
      <c r="G18" s="7"/>
      <c r="H18" s="6"/>
      <c r="S18" s="1">
        <v>0</v>
      </c>
      <c r="X18" s="1">
        <v>31.6431648227613</v>
      </c>
      <c r="Y18" s="1">
        <v>1.64304914565812</v>
      </c>
    </row>
    <row r="19" spans="1:26" x14ac:dyDescent="0.5">
      <c r="A19" s="5" t="s">
        <v>30</v>
      </c>
      <c r="B19" s="5"/>
      <c r="C19" s="6">
        <f t="shared" si="0"/>
        <v>32896</v>
      </c>
      <c r="D19" s="6"/>
      <c r="E19" s="6">
        <v>32854</v>
      </c>
      <c r="F19" s="7">
        <v>42</v>
      </c>
      <c r="G19" s="7"/>
      <c r="H19" s="6"/>
      <c r="I19" s="6"/>
      <c r="J19" s="6"/>
      <c r="K19" s="6"/>
      <c r="S19" s="1">
        <v>4.9368811573035698</v>
      </c>
      <c r="T19" s="1">
        <v>0.48111405530418599</v>
      </c>
      <c r="X19" s="1">
        <v>188.77961937802399</v>
      </c>
      <c r="Y19" s="1">
        <v>4.9005618213657103</v>
      </c>
    </row>
    <row r="20" spans="1:26" x14ac:dyDescent="0.5">
      <c r="A20" s="5" t="s">
        <v>30</v>
      </c>
      <c r="B20" s="5"/>
      <c r="C20" s="6">
        <f t="shared" si="0"/>
        <v>32909</v>
      </c>
      <c r="D20" s="6"/>
      <c r="E20" s="6">
        <v>32854</v>
      </c>
      <c r="F20" s="7">
        <v>55</v>
      </c>
      <c r="G20" s="7"/>
      <c r="H20" s="6"/>
      <c r="S20" s="1">
        <v>71.235568982546098</v>
      </c>
      <c r="T20" s="1">
        <v>2.28172160625128</v>
      </c>
      <c r="X20" s="1">
        <v>397.38154323702997</v>
      </c>
      <c r="Y20" s="1">
        <v>9.1869781064637497</v>
      </c>
    </row>
    <row r="21" spans="1:26" x14ac:dyDescent="0.5">
      <c r="A21" s="5" t="s">
        <v>30</v>
      </c>
      <c r="B21" s="5"/>
      <c r="C21" s="6">
        <f t="shared" si="0"/>
        <v>32929</v>
      </c>
      <c r="D21" s="6"/>
      <c r="E21" s="6">
        <v>32854</v>
      </c>
      <c r="F21" s="7">
        <v>75</v>
      </c>
      <c r="G21" s="7"/>
      <c r="H21" s="6"/>
      <c r="S21" s="1">
        <v>307.02490725140501</v>
      </c>
      <c r="T21" s="1">
        <v>11.8276047699964</v>
      </c>
      <c r="X21" s="1">
        <v>822.95791247188504</v>
      </c>
      <c r="Y21" s="1">
        <v>21.709765874464299</v>
      </c>
    </row>
    <row r="22" spans="1:26" x14ac:dyDescent="0.5">
      <c r="A22" s="5" t="s">
        <v>30</v>
      </c>
      <c r="B22" s="5"/>
      <c r="C22" s="6">
        <f t="shared" si="0"/>
        <v>32944</v>
      </c>
      <c r="D22" s="6" t="s">
        <v>27</v>
      </c>
      <c r="E22" s="6">
        <v>32854</v>
      </c>
      <c r="F22" s="7">
        <v>90</v>
      </c>
      <c r="G22" s="7"/>
      <c r="H22" s="6"/>
      <c r="S22" s="1">
        <v>444.358810494078</v>
      </c>
      <c r="T22" s="1">
        <v>19.253893431870701</v>
      </c>
      <c r="X22" s="1">
        <v>1007.71211831981</v>
      </c>
      <c r="Y22" s="1">
        <v>29.5099835207143</v>
      </c>
      <c r="Z22" s="1">
        <f>S22/X22</f>
        <v>0.44095808953351817</v>
      </c>
    </row>
    <row r="23" spans="1:26" x14ac:dyDescent="0.5">
      <c r="A23" s="5" t="s">
        <v>30</v>
      </c>
      <c r="B23" s="5"/>
      <c r="C23" s="6">
        <f t="shared" si="0"/>
        <v>32960</v>
      </c>
      <c r="E23" s="6">
        <v>32854</v>
      </c>
      <c r="F23" s="7">
        <v>106</v>
      </c>
      <c r="G23" s="7"/>
      <c r="H23" s="6"/>
    </row>
    <row r="24" spans="1:26" x14ac:dyDescent="0.5">
      <c r="A24" s="5" t="s">
        <v>31</v>
      </c>
      <c r="B24" s="5"/>
      <c r="C24" s="6">
        <f t="shared" si="0"/>
        <v>32882</v>
      </c>
      <c r="D24" s="6"/>
      <c r="E24" s="6">
        <v>32854</v>
      </c>
      <c r="F24" s="7">
        <v>28</v>
      </c>
      <c r="G24" s="7"/>
      <c r="H24" s="6"/>
      <c r="Y24" s="1">
        <v>3.3757226576011199</v>
      </c>
    </row>
    <row r="25" spans="1:26" x14ac:dyDescent="0.5">
      <c r="A25" s="5" t="s">
        <v>31</v>
      </c>
      <c r="B25" s="5"/>
      <c r="C25" s="6">
        <f t="shared" si="0"/>
        <v>32896</v>
      </c>
      <c r="D25" s="6"/>
      <c r="E25" s="6">
        <v>32854</v>
      </c>
      <c r="F25" s="7">
        <v>42</v>
      </c>
      <c r="G25" s="7"/>
      <c r="H25" s="6"/>
      <c r="T25" s="1">
        <v>0.62716694180183996</v>
      </c>
      <c r="Y25" s="1">
        <v>6.57918247708729</v>
      </c>
    </row>
    <row r="26" spans="1:26" x14ac:dyDescent="0.5">
      <c r="A26" s="5" t="s">
        <v>31</v>
      </c>
      <c r="B26" s="5"/>
      <c r="C26" s="6">
        <f t="shared" si="0"/>
        <v>32909</v>
      </c>
      <c r="D26" s="6"/>
      <c r="E26" s="6">
        <v>32854</v>
      </c>
      <c r="F26" s="7">
        <v>55</v>
      </c>
      <c r="G26" s="7"/>
      <c r="H26" s="6"/>
      <c r="T26" s="1">
        <v>1.7497512683798899</v>
      </c>
      <c r="Y26" s="1">
        <v>9.3131376048393797</v>
      </c>
    </row>
    <row r="27" spans="1:26" x14ac:dyDescent="0.5">
      <c r="A27" s="5" t="s">
        <v>31</v>
      </c>
      <c r="B27" s="5"/>
      <c r="C27" s="6">
        <f t="shared" si="0"/>
        <v>32929</v>
      </c>
      <c r="D27" s="6"/>
      <c r="E27" s="6">
        <v>32854</v>
      </c>
      <c r="F27" s="7">
        <v>75</v>
      </c>
      <c r="G27" s="7"/>
      <c r="H27" s="6"/>
      <c r="T27" s="1">
        <v>12.7087579765657</v>
      </c>
      <c r="Y27" s="1">
        <v>22.994465909246099</v>
      </c>
    </row>
    <row r="28" spans="1:26" x14ac:dyDescent="0.5">
      <c r="A28" s="5" t="s">
        <v>31</v>
      </c>
      <c r="B28" s="5"/>
      <c r="C28" s="6">
        <f t="shared" si="0"/>
        <v>32944</v>
      </c>
      <c r="D28" s="6" t="s">
        <v>27</v>
      </c>
      <c r="E28" s="6">
        <v>32854</v>
      </c>
      <c r="F28" s="7">
        <v>90</v>
      </c>
      <c r="G28" s="7"/>
      <c r="H28" s="6"/>
      <c r="T28" s="1">
        <v>16.912347582510201</v>
      </c>
      <c r="Y28" s="1">
        <v>25.333346900617901</v>
      </c>
    </row>
    <row r="29" spans="1:26" x14ac:dyDescent="0.5">
      <c r="A29" s="5" t="s">
        <v>31</v>
      </c>
      <c r="B29" s="5"/>
      <c r="C29" s="6">
        <f t="shared" si="0"/>
        <v>32960</v>
      </c>
      <c r="E29" s="6">
        <v>32854</v>
      </c>
      <c r="F29" s="7">
        <v>106</v>
      </c>
      <c r="G29" s="7"/>
      <c r="H29" s="6"/>
      <c r="I29" s="6"/>
      <c r="J29" s="6"/>
      <c r="K29" s="6"/>
    </row>
    <row r="30" spans="1:26" x14ac:dyDescent="0.5">
      <c r="A30" s="5" t="s">
        <v>32</v>
      </c>
      <c r="B30" s="5"/>
      <c r="C30" s="6">
        <f t="shared" si="0"/>
        <v>35405</v>
      </c>
      <c r="D30" s="6"/>
      <c r="E30" s="6">
        <v>35383</v>
      </c>
      <c r="F30" s="2">
        <v>22</v>
      </c>
      <c r="H30" s="7">
        <v>13</v>
      </c>
      <c r="I30" s="7">
        <v>41</v>
      </c>
      <c r="J30" s="1">
        <v>161</v>
      </c>
      <c r="L30" s="1">
        <v>6.1240529132300298E-2</v>
      </c>
      <c r="X30" s="1">
        <v>2.9336266960030999</v>
      </c>
    </row>
    <row r="31" spans="1:26" x14ac:dyDescent="0.5">
      <c r="A31" s="5" t="s">
        <v>32</v>
      </c>
      <c r="B31" s="5"/>
      <c r="C31" s="6">
        <f t="shared" si="0"/>
        <v>35426</v>
      </c>
      <c r="D31" s="6"/>
      <c r="E31" s="6">
        <v>35383</v>
      </c>
      <c r="F31" s="2">
        <v>43</v>
      </c>
      <c r="H31" s="7">
        <v>13</v>
      </c>
      <c r="I31" s="7">
        <v>41</v>
      </c>
      <c r="J31" s="1">
        <v>161</v>
      </c>
      <c r="L31" s="1">
        <v>0.26675173522191198</v>
      </c>
      <c r="X31" s="1">
        <v>27.781444811147999</v>
      </c>
    </row>
    <row r="32" spans="1:26" x14ac:dyDescent="0.5">
      <c r="A32" s="5" t="s">
        <v>32</v>
      </c>
      <c r="B32" s="5"/>
      <c r="C32" s="6">
        <f t="shared" si="0"/>
        <v>35447</v>
      </c>
      <c r="D32" s="6"/>
      <c r="E32" s="6">
        <v>35383</v>
      </c>
      <c r="F32" s="2">
        <v>64</v>
      </c>
      <c r="H32" s="7">
        <v>13</v>
      </c>
      <c r="I32" s="7">
        <v>41</v>
      </c>
      <c r="J32" s="1">
        <v>161</v>
      </c>
      <c r="L32" s="1">
        <v>1.03647498278024</v>
      </c>
      <c r="S32" s="1">
        <v>13.2019764924468</v>
      </c>
      <c r="X32" s="1">
        <v>171.523285661899</v>
      </c>
    </row>
    <row r="33" spans="1:26" x14ac:dyDescent="0.5">
      <c r="A33" s="5" t="s">
        <v>32</v>
      </c>
      <c r="B33" s="5"/>
      <c r="C33" s="6">
        <f t="shared" si="0"/>
        <v>35468</v>
      </c>
      <c r="D33" s="6"/>
      <c r="E33" s="6">
        <v>35383</v>
      </c>
      <c r="F33" s="2">
        <v>85</v>
      </c>
      <c r="H33" s="7">
        <v>13</v>
      </c>
      <c r="I33" s="7">
        <v>41</v>
      </c>
      <c r="J33" s="1">
        <v>161</v>
      </c>
      <c r="L33" s="1">
        <v>1.90190035499196</v>
      </c>
      <c r="S33" s="1">
        <v>135.990635419364</v>
      </c>
      <c r="X33" s="1">
        <v>458.39090575724202</v>
      </c>
    </row>
    <row r="34" spans="1:26" x14ac:dyDescent="0.5">
      <c r="A34" s="5" t="s">
        <v>32</v>
      </c>
      <c r="B34" s="5"/>
      <c r="C34" s="6">
        <f t="shared" si="0"/>
        <v>35489</v>
      </c>
      <c r="D34" s="6"/>
      <c r="E34" s="6">
        <v>35383</v>
      </c>
      <c r="F34" s="2">
        <v>106</v>
      </c>
      <c r="H34" s="7">
        <v>13</v>
      </c>
      <c r="I34" s="7">
        <v>41</v>
      </c>
      <c r="J34" s="1">
        <v>161</v>
      </c>
      <c r="L34" s="1">
        <v>1.6482400522774201</v>
      </c>
      <c r="S34" s="1">
        <v>344.916351444062</v>
      </c>
      <c r="X34" s="1">
        <v>640.95636230289699</v>
      </c>
    </row>
    <row r="35" spans="1:26" x14ac:dyDescent="0.5">
      <c r="A35" s="5" t="s">
        <v>32</v>
      </c>
      <c r="B35" s="5"/>
      <c r="C35" s="6">
        <f t="shared" si="0"/>
        <v>35531</v>
      </c>
      <c r="D35" s="6" t="s">
        <v>27</v>
      </c>
      <c r="E35" s="6">
        <v>35383</v>
      </c>
      <c r="F35" s="2">
        <v>148</v>
      </c>
      <c r="H35" s="7">
        <v>13</v>
      </c>
      <c r="I35" s="7">
        <v>41</v>
      </c>
      <c r="J35" s="1">
        <v>161</v>
      </c>
      <c r="K35" s="1">
        <v>24</v>
      </c>
      <c r="L35" s="1">
        <v>1.93499320040267</v>
      </c>
      <c r="S35" s="1">
        <v>478</v>
      </c>
      <c r="X35" s="1">
        <v>850.89842317565103</v>
      </c>
      <c r="Z35" s="1">
        <f>S35/X35</f>
        <v>0.56175917945181852</v>
      </c>
    </row>
    <row r="36" spans="1:26" x14ac:dyDescent="0.5">
      <c r="A36" s="5" t="s">
        <v>33</v>
      </c>
      <c r="B36" s="5"/>
      <c r="C36" s="6">
        <f t="shared" si="0"/>
        <v>35405</v>
      </c>
      <c r="D36" s="6"/>
      <c r="E36" s="6">
        <v>35383</v>
      </c>
      <c r="F36" s="2">
        <v>22</v>
      </c>
      <c r="H36" s="7">
        <v>13</v>
      </c>
      <c r="I36" s="7">
        <v>41</v>
      </c>
      <c r="J36" s="1">
        <v>161</v>
      </c>
      <c r="L36" s="1">
        <v>7.9806962081206301E-2</v>
      </c>
      <c r="X36" s="1">
        <v>12.5735240190683</v>
      </c>
    </row>
    <row r="37" spans="1:26" x14ac:dyDescent="0.5">
      <c r="A37" s="5" t="s">
        <v>33</v>
      </c>
      <c r="B37" s="5"/>
      <c r="C37" s="6">
        <f t="shared" si="0"/>
        <v>35426</v>
      </c>
      <c r="D37" s="6"/>
      <c r="E37" s="6">
        <v>35383</v>
      </c>
      <c r="F37" s="2">
        <v>43</v>
      </c>
      <c r="H37" s="7">
        <v>13</v>
      </c>
      <c r="I37" s="7">
        <v>41</v>
      </c>
      <c r="J37" s="1">
        <v>161</v>
      </c>
      <c r="L37" s="1">
        <v>0.39135214849613997</v>
      </c>
      <c r="X37" s="1">
        <v>49.748441510817599</v>
      </c>
    </row>
    <row r="38" spans="1:26" x14ac:dyDescent="0.5">
      <c r="A38" s="5" t="s">
        <v>33</v>
      </c>
      <c r="B38" s="5"/>
      <c r="C38" s="6">
        <f t="shared" ref="C38:C71" si="1">E38+F38</f>
        <v>35447</v>
      </c>
      <c r="D38" s="6"/>
      <c r="E38" s="6">
        <v>35383</v>
      </c>
      <c r="F38" s="2">
        <v>64</v>
      </c>
      <c r="H38" s="7">
        <v>13</v>
      </c>
      <c r="I38" s="7">
        <v>41</v>
      </c>
      <c r="J38" s="1">
        <v>161</v>
      </c>
      <c r="L38" s="1">
        <v>1.39005404355274</v>
      </c>
      <c r="S38" s="1">
        <v>8.3883471301619394</v>
      </c>
      <c r="X38" s="1">
        <v>234.68426842684201</v>
      </c>
    </row>
    <row r="39" spans="1:26" x14ac:dyDescent="0.5">
      <c r="A39" s="5" t="s">
        <v>33</v>
      </c>
      <c r="B39" s="5"/>
      <c r="C39" s="6">
        <f t="shared" si="1"/>
        <v>35468</v>
      </c>
      <c r="D39" s="6"/>
      <c r="E39" s="6">
        <v>35383</v>
      </c>
      <c r="F39" s="2">
        <v>85</v>
      </c>
      <c r="H39" s="7">
        <v>13</v>
      </c>
      <c r="I39" s="7">
        <v>41</v>
      </c>
      <c r="J39" s="1">
        <v>161</v>
      </c>
      <c r="K39" s="6"/>
      <c r="L39" s="1">
        <v>1.8825612405291301</v>
      </c>
      <c r="S39" s="1">
        <v>118.457139958836</v>
      </c>
      <c r="X39" s="1">
        <v>509.43601026769301</v>
      </c>
    </row>
    <row r="40" spans="1:26" x14ac:dyDescent="0.5">
      <c r="A40" s="5" t="s">
        <v>33</v>
      </c>
      <c r="B40" s="5"/>
      <c r="C40" s="6">
        <f t="shared" si="1"/>
        <v>35489</v>
      </c>
      <c r="D40" s="6"/>
      <c r="E40" s="6">
        <v>35383</v>
      </c>
      <c r="F40" s="2">
        <v>106</v>
      </c>
      <c r="H40" s="7">
        <v>13</v>
      </c>
      <c r="I40" s="7">
        <v>41</v>
      </c>
      <c r="J40" s="1">
        <v>161</v>
      </c>
      <c r="L40" s="1">
        <v>2.0975212377033201</v>
      </c>
      <c r="S40" s="1">
        <v>290.72191092970399</v>
      </c>
      <c r="X40" s="1">
        <v>660.44737807113995</v>
      </c>
    </row>
    <row r="41" spans="1:26" x14ac:dyDescent="0.5">
      <c r="A41" s="5" t="s">
        <v>33</v>
      </c>
      <c r="B41" s="5"/>
      <c r="C41" s="6">
        <f t="shared" si="1"/>
        <v>35531</v>
      </c>
      <c r="D41" s="6" t="s">
        <v>27</v>
      </c>
      <c r="E41" s="6">
        <v>35383</v>
      </c>
      <c r="F41" s="2">
        <v>148</v>
      </c>
      <c r="H41" s="7">
        <v>13</v>
      </c>
      <c r="I41" s="7">
        <v>41</v>
      </c>
      <c r="J41" s="1">
        <v>161</v>
      </c>
      <c r="K41" s="1">
        <v>21</v>
      </c>
      <c r="L41" s="1">
        <v>1.7438097172427101</v>
      </c>
      <c r="S41" s="1">
        <v>271</v>
      </c>
      <c r="X41" s="1">
        <v>606.05207187385395</v>
      </c>
      <c r="Z41" s="1">
        <f>S41/X41</f>
        <v>0.44715629659031508</v>
      </c>
    </row>
    <row r="42" spans="1:26" x14ac:dyDescent="0.5">
      <c r="A42" s="5" t="s">
        <v>34</v>
      </c>
      <c r="B42" s="5"/>
      <c r="C42" s="6">
        <f t="shared" si="1"/>
        <v>35405</v>
      </c>
      <c r="D42" s="6"/>
      <c r="E42" s="6">
        <v>35383</v>
      </c>
      <c r="F42" s="2">
        <v>22</v>
      </c>
      <c r="H42" s="7">
        <v>13</v>
      </c>
      <c r="I42" s="7">
        <v>41</v>
      </c>
      <c r="J42" s="1">
        <v>161</v>
      </c>
      <c r="L42" s="1">
        <v>0.15572843997809899</v>
      </c>
      <c r="X42" s="1">
        <v>15.1023102310232</v>
      </c>
    </row>
    <row r="43" spans="1:26" x14ac:dyDescent="0.5">
      <c r="A43" s="5" t="s">
        <v>34</v>
      </c>
      <c r="B43" s="5"/>
      <c r="C43" s="6">
        <f t="shared" si="1"/>
        <v>35426</v>
      </c>
      <c r="D43" s="6"/>
      <c r="E43" s="6">
        <v>35383</v>
      </c>
      <c r="F43" s="2">
        <v>43</v>
      </c>
      <c r="H43" s="7">
        <v>13</v>
      </c>
      <c r="I43" s="7">
        <v>41</v>
      </c>
      <c r="J43" s="1">
        <v>161</v>
      </c>
      <c r="L43" s="1">
        <v>0.51551102947669503</v>
      </c>
      <c r="X43" s="1">
        <v>69.133846718005003</v>
      </c>
    </row>
    <row r="44" spans="1:26" x14ac:dyDescent="0.5">
      <c r="A44" s="5" t="s">
        <v>34</v>
      </c>
      <c r="B44" s="5"/>
      <c r="C44" s="6">
        <f t="shared" si="1"/>
        <v>35447</v>
      </c>
      <c r="D44" s="6"/>
      <c r="E44" s="6">
        <v>35383</v>
      </c>
      <c r="F44" s="2">
        <v>64</v>
      </c>
      <c r="H44" s="7">
        <v>13</v>
      </c>
      <c r="I44" s="7">
        <v>41</v>
      </c>
      <c r="J44" s="1">
        <v>161</v>
      </c>
      <c r="L44" s="1">
        <v>1.1990913265396199</v>
      </c>
      <c r="S44" s="1">
        <v>6.7943929973866899</v>
      </c>
      <c r="X44" s="1">
        <v>224.93876054272101</v>
      </c>
    </row>
    <row r="45" spans="1:26" x14ac:dyDescent="0.5">
      <c r="A45" s="5" t="s">
        <v>34</v>
      </c>
      <c r="B45" s="5"/>
      <c r="C45" s="6">
        <f t="shared" si="1"/>
        <v>35468</v>
      </c>
      <c r="D45" s="6"/>
      <c r="E45" s="6">
        <v>35383</v>
      </c>
      <c r="F45" s="2">
        <v>85</v>
      </c>
      <c r="H45" s="7">
        <v>13</v>
      </c>
      <c r="I45" s="7">
        <v>41</v>
      </c>
      <c r="J45" s="1">
        <v>161</v>
      </c>
      <c r="L45" s="1">
        <v>2.0834142809205001</v>
      </c>
      <c r="S45" s="1">
        <v>112.049556463776</v>
      </c>
      <c r="X45" s="1">
        <v>487.52181884855099</v>
      </c>
    </row>
    <row r="46" spans="1:26" x14ac:dyDescent="0.5">
      <c r="A46" s="5" t="s">
        <v>34</v>
      </c>
      <c r="B46" s="5"/>
      <c r="C46" s="6">
        <f t="shared" si="1"/>
        <v>35489</v>
      </c>
      <c r="D46" s="6"/>
      <c r="E46" s="6">
        <v>35383</v>
      </c>
      <c r="F46" s="2">
        <v>106</v>
      </c>
      <c r="H46" s="7">
        <v>13</v>
      </c>
      <c r="I46" s="7">
        <v>41</v>
      </c>
      <c r="J46" s="1">
        <v>161</v>
      </c>
      <c r="L46" s="1">
        <v>1.7725093163313901</v>
      </c>
      <c r="S46" s="1">
        <v>153.61008854707501</v>
      </c>
      <c r="X46" s="1">
        <v>539.18298496516297</v>
      </c>
    </row>
    <row r="47" spans="1:26" x14ac:dyDescent="0.5">
      <c r="A47" s="5" t="s">
        <v>34</v>
      </c>
      <c r="B47" s="5"/>
      <c r="C47" s="6">
        <f t="shared" si="1"/>
        <v>35531</v>
      </c>
      <c r="D47" s="6" t="s">
        <v>27</v>
      </c>
      <c r="E47" s="6">
        <v>35383</v>
      </c>
      <c r="F47" s="2">
        <v>148</v>
      </c>
      <c r="H47" s="7">
        <v>13</v>
      </c>
      <c r="I47" s="7">
        <v>41</v>
      </c>
      <c r="J47" s="1">
        <v>161</v>
      </c>
      <c r="K47" s="7">
        <v>19</v>
      </c>
      <c r="L47" s="1">
        <v>2.96760477561328</v>
      </c>
      <c r="S47" s="1">
        <v>248</v>
      </c>
      <c r="X47" s="1">
        <v>720.04693802713598</v>
      </c>
      <c r="Z47" s="1">
        <f>S47/X47</f>
        <v>0.34442199098783444</v>
      </c>
    </row>
    <row r="48" spans="1:26" x14ac:dyDescent="0.5">
      <c r="A48" s="5" t="s">
        <v>35</v>
      </c>
      <c r="B48" s="5"/>
      <c r="C48" s="6">
        <f t="shared" si="1"/>
        <v>35405</v>
      </c>
      <c r="D48" s="6"/>
      <c r="E48" s="6">
        <v>35383</v>
      </c>
      <c r="F48" s="2">
        <v>22</v>
      </c>
      <c r="H48" s="7">
        <v>13</v>
      </c>
      <c r="I48" s="7">
        <v>41</v>
      </c>
      <c r="J48" s="1">
        <v>161</v>
      </c>
      <c r="L48" s="1">
        <v>0.205180056869359</v>
      </c>
      <c r="X48" s="1">
        <v>17.367070040337399</v>
      </c>
    </row>
    <row r="49" spans="1:26" x14ac:dyDescent="0.5">
      <c r="A49" s="5" t="s">
        <v>35</v>
      </c>
      <c r="B49" s="5"/>
      <c r="C49" s="6">
        <f t="shared" si="1"/>
        <v>35426</v>
      </c>
      <c r="D49" s="6"/>
      <c r="E49" s="6">
        <v>35383</v>
      </c>
      <c r="F49" s="2">
        <v>43</v>
      </c>
      <c r="H49" s="7">
        <v>13</v>
      </c>
      <c r="I49" s="7">
        <v>41</v>
      </c>
      <c r="J49" s="1">
        <v>161</v>
      </c>
      <c r="L49" s="1">
        <v>0.72603362709948605</v>
      </c>
      <c r="X49" s="1">
        <v>102.952695269526</v>
      </c>
    </row>
    <row r="50" spans="1:26" x14ac:dyDescent="0.5">
      <c r="A50" s="5" t="s">
        <v>35</v>
      </c>
      <c r="B50" s="5"/>
      <c r="C50" s="6">
        <f t="shared" si="1"/>
        <v>35447</v>
      </c>
      <c r="D50" s="6"/>
      <c r="E50" s="6">
        <v>35383</v>
      </c>
      <c r="F50" s="2">
        <v>64</v>
      </c>
      <c r="H50" s="7">
        <v>13</v>
      </c>
      <c r="I50" s="7">
        <v>41</v>
      </c>
      <c r="J50" s="1">
        <v>161</v>
      </c>
      <c r="L50" s="1">
        <v>1.7628618357146599</v>
      </c>
      <c r="S50" s="1">
        <v>27.4204958315872</v>
      </c>
      <c r="X50" s="1">
        <v>285.518151815181</v>
      </c>
    </row>
    <row r="51" spans="1:26" x14ac:dyDescent="0.5">
      <c r="A51" s="5" t="s">
        <v>35</v>
      </c>
      <c r="B51" s="5"/>
      <c r="C51" s="6">
        <f t="shared" si="1"/>
        <v>35468</v>
      </c>
      <c r="D51" s="6"/>
      <c r="E51" s="6">
        <v>35383</v>
      </c>
      <c r="F51" s="2">
        <v>85</v>
      </c>
      <c r="H51" s="7">
        <v>13</v>
      </c>
      <c r="I51" s="7">
        <v>41</v>
      </c>
      <c r="J51" s="1">
        <v>161</v>
      </c>
      <c r="L51" s="1">
        <v>2.4757819536920902</v>
      </c>
      <c r="S51" s="1">
        <v>163.151389604461</v>
      </c>
      <c r="X51" s="1">
        <v>574.650531719838</v>
      </c>
    </row>
    <row r="52" spans="1:26" x14ac:dyDescent="0.5">
      <c r="A52" s="5" t="s">
        <v>35</v>
      </c>
      <c r="B52" s="5"/>
      <c r="C52" s="6">
        <f t="shared" si="1"/>
        <v>35489</v>
      </c>
      <c r="D52" s="6"/>
      <c r="E52" s="6">
        <v>35383</v>
      </c>
      <c r="F52" s="2">
        <v>106</v>
      </c>
      <c r="H52" s="7">
        <v>13</v>
      </c>
      <c r="I52" s="7">
        <v>41</v>
      </c>
      <c r="J52" s="1">
        <v>161</v>
      </c>
      <c r="L52" s="1">
        <v>3.07255700181911</v>
      </c>
      <c r="S52" s="1">
        <v>194.957595107353</v>
      </c>
      <c r="X52" s="1">
        <v>589.964063072974</v>
      </c>
    </row>
    <row r="53" spans="1:26" x14ac:dyDescent="0.5">
      <c r="A53" s="5" t="s">
        <v>35</v>
      </c>
      <c r="B53" s="5"/>
      <c r="C53" s="6">
        <f t="shared" si="1"/>
        <v>35531</v>
      </c>
      <c r="D53" s="6" t="s">
        <v>27</v>
      </c>
      <c r="E53" s="6">
        <v>35383</v>
      </c>
      <c r="F53" s="2">
        <v>148</v>
      </c>
      <c r="H53" s="7">
        <v>13</v>
      </c>
      <c r="I53" s="7">
        <v>41</v>
      </c>
      <c r="J53" s="1">
        <v>161</v>
      </c>
      <c r="K53" s="1">
        <v>18</v>
      </c>
      <c r="L53" s="1">
        <v>2.9960615319404398</v>
      </c>
      <c r="S53" s="1">
        <v>381</v>
      </c>
      <c r="X53" s="1">
        <v>872.39017235056804</v>
      </c>
      <c r="Z53" s="1">
        <f>S53/X53</f>
        <v>0.43673119216076633</v>
      </c>
    </row>
    <row r="54" spans="1:26" x14ac:dyDescent="0.5">
      <c r="A54" s="5" t="s">
        <v>36</v>
      </c>
      <c r="B54" s="5"/>
      <c r="C54" s="6">
        <f t="shared" si="1"/>
        <v>35405</v>
      </c>
      <c r="D54" s="6"/>
      <c r="E54" s="6">
        <v>35383</v>
      </c>
      <c r="F54" s="2">
        <v>22</v>
      </c>
      <c r="H54" s="7">
        <v>13</v>
      </c>
      <c r="I54" s="7">
        <v>41</v>
      </c>
      <c r="J54" s="1">
        <v>161</v>
      </c>
      <c r="L54" s="1">
        <v>0.21385616644001201</v>
      </c>
      <c r="X54" s="1">
        <v>27.1653832049873</v>
      </c>
    </row>
    <row r="55" spans="1:26" x14ac:dyDescent="0.5">
      <c r="A55" s="5" t="s">
        <v>36</v>
      </c>
      <c r="B55" s="5"/>
      <c r="C55" s="6">
        <f t="shared" si="1"/>
        <v>35426</v>
      </c>
      <c r="D55" s="6"/>
      <c r="E55" s="6">
        <v>35383</v>
      </c>
      <c r="F55" s="2">
        <v>43</v>
      </c>
      <c r="H55" s="7">
        <v>13</v>
      </c>
      <c r="I55" s="7">
        <v>41</v>
      </c>
      <c r="J55" s="1">
        <v>161</v>
      </c>
      <c r="L55" s="1">
        <v>0.93622507550202105</v>
      </c>
      <c r="X55" s="1">
        <v>119.91492482581501</v>
      </c>
    </row>
    <row r="56" spans="1:26" x14ac:dyDescent="0.5">
      <c r="A56" s="5" t="s">
        <v>36</v>
      </c>
      <c r="B56" s="5"/>
      <c r="C56" s="6">
        <f t="shared" si="1"/>
        <v>35447</v>
      </c>
      <c r="D56" s="6"/>
      <c r="E56" s="6">
        <v>35383</v>
      </c>
      <c r="F56" s="2">
        <v>64</v>
      </c>
      <c r="H56" s="7">
        <v>13</v>
      </c>
      <c r="I56" s="7">
        <v>41</v>
      </c>
      <c r="J56" s="1">
        <v>161</v>
      </c>
      <c r="L56" s="1">
        <v>2.4512327581639299</v>
      </c>
      <c r="S56" s="1">
        <v>24.391422385832598</v>
      </c>
      <c r="X56" s="1">
        <v>404.14814814814798</v>
      </c>
    </row>
    <row r="57" spans="1:26" x14ac:dyDescent="0.5">
      <c r="A57" s="5" t="s">
        <v>36</v>
      </c>
      <c r="B57" s="5"/>
      <c r="C57" s="6">
        <f t="shared" si="1"/>
        <v>35468</v>
      </c>
      <c r="D57" s="6"/>
      <c r="E57" s="6">
        <v>35383</v>
      </c>
      <c r="F57" s="2">
        <v>85</v>
      </c>
      <c r="H57" s="7">
        <v>13</v>
      </c>
      <c r="I57" s="7">
        <v>41</v>
      </c>
      <c r="J57" s="1">
        <v>161</v>
      </c>
      <c r="L57" s="1">
        <v>3.0871275675102798</v>
      </c>
      <c r="S57" s="1">
        <v>89.638897713045694</v>
      </c>
      <c r="X57" s="1">
        <v>613.47414741474097</v>
      </c>
    </row>
    <row r="58" spans="1:26" x14ac:dyDescent="0.5">
      <c r="A58" s="5" t="s">
        <v>36</v>
      </c>
      <c r="B58" s="5"/>
      <c r="C58" s="6">
        <f t="shared" si="1"/>
        <v>35489</v>
      </c>
      <c r="D58" s="6"/>
      <c r="E58" s="6">
        <v>35383</v>
      </c>
      <c r="F58" s="2">
        <v>106</v>
      </c>
      <c r="H58" s="7">
        <v>13</v>
      </c>
      <c r="I58" s="7">
        <v>41</v>
      </c>
      <c r="J58" s="1">
        <v>161</v>
      </c>
      <c r="K58" s="8"/>
      <c r="L58" s="1">
        <v>2.6042678511506301</v>
      </c>
      <c r="S58" s="1">
        <v>204.553086867964</v>
      </c>
      <c r="X58" s="1">
        <v>672.457645764576</v>
      </c>
    </row>
    <row r="59" spans="1:26" x14ac:dyDescent="0.5">
      <c r="A59" s="5" t="s">
        <v>36</v>
      </c>
      <c r="B59" s="5"/>
      <c r="C59" s="6">
        <f t="shared" si="1"/>
        <v>35531</v>
      </c>
      <c r="D59" s="6" t="s">
        <v>27</v>
      </c>
      <c r="E59" s="6">
        <v>35383</v>
      </c>
      <c r="F59" s="2">
        <v>148</v>
      </c>
      <c r="H59" s="7">
        <v>13</v>
      </c>
      <c r="I59" s="7">
        <v>41</v>
      </c>
      <c r="J59" s="1">
        <v>161</v>
      </c>
      <c r="K59" s="1">
        <v>16</v>
      </c>
      <c r="L59" s="1">
        <v>3.70366118577912</v>
      </c>
      <c r="S59" s="1">
        <v>307</v>
      </c>
      <c r="X59" s="1">
        <v>896.99156582324895</v>
      </c>
      <c r="Z59" s="1">
        <f>S59/X59</f>
        <v>0.34225516905305436</v>
      </c>
    </row>
    <row r="60" spans="1:26" x14ac:dyDescent="0.5">
      <c r="A60" s="5" t="s">
        <v>37</v>
      </c>
      <c r="B60" s="5"/>
      <c r="C60" s="6">
        <f t="shared" si="1"/>
        <v>35405</v>
      </c>
      <c r="D60" s="6"/>
      <c r="E60" s="6">
        <v>35383</v>
      </c>
      <c r="F60" s="2">
        <v>22</v>
      </c>
      <c r="H60" s="7">
        <v>13</v>
      </c>
      <c r="I60" s="7">
        <v>41</v>
      </c>
      <c r="J60" s="1">
        <v>161</v>
      </c>
      <c r="L60" s="1">
        <v>0.27198389290192698</v>
      </c>
      <c r="X60" s="1">
        <v>44.180418041804103</v>
      </c>
    </row>
    <row r="61" spans="1:26" x14ac:dyDescent="0.5">
      <c r="A61" s="5" t="s">
        <v>37</v>
      </c>
      <c r="B61" s="5"/>
      <c r="C61" s="6">
        <f t="shared" si="1"/>
        <v>35426</v>
      </c>
      <c r="D61" s="6"/>
      <c r="E61" s="6">
        <v>35383</v>
      </c>
      <c r="F61" s="2">
        <v>43</v>
      </c>
      <c r="H61" s="7">
        <v>13</v>
      </c>
      <c r="I61" s="7">
        <v>41</v>
      </c>
      <c r="J61" s="1">
        <v>161</v>
      </c>
      <c r="L61" s="1">
        <v>1.1547614842549501</v>
      </c>
      <c r="X61" s="1">
        <v>156.42097543087601</v>
      </c>
    </row>
    <row r="62" spans="1:26" x14ac:dyDescent="0.5">
      <c r="A62" s="5" t="s">
        <v>37</v>
      </c>
      <c r="B62" s="5"/>
      <c r="C62" s="6">
        <f t="shared" si="1"/>
        <v>35447</v>
      </c>
      <c r="D62" s="6"/>
      <c r="E62" s="6">
        <v>35383</v>
      </c>
      <c r="F62" s="2">
        <v>64</v>
      </c>
      <c r="H62" s="7">
        <v>13</v>
      </c>
      <c r="I62" s="7">
        <v>41</v>
      </c>
      <c r="J62" s="1">
        <v>161</v>
      </c>
      <c r="L62" s="1">
        <v>2.45145352431076</v>
      </c>
      <c r="S62" s="1">
        <v>16.421651721956401</v>
      </c>
      <c r="X62" s="1">
        <v>406.94096076274201</v>
      </c>
    </row>
    <row r="63" spans="1:26" x14ac:dyDescent="0.5">
      <c r="A63" s="5" t="s">
        <v>37</v>
      </c>
      <c r="B63" s="5"/>
      <c r="C63" s="6">
        <f t="shared" si="1"/>
        <v>35468</v>
      </c>
      <c r="D63" s="6"/>
      <c r="E63" s="6">
        <v>35383</v>
      </c>
      <c r="F63" s="2">
        <v>85</v>
      </c>
      <c r="H63" s="7">
        <v>13</v>
      </c>
      <c r="I63" s="7">
        <v>41</v>
      </c>
      <c r="J63" s="1">
        <v>161</v>
      </c>
      <c r="L63" s="1">
        <v>2.9339600148354799</v>
      </c>
      <c r="S63" s="1">
        <v>151.80310889127901</v>
      </c>
      <c r="X63" s="1">
        <v>698.39090575724197</v>
      </c>
    </row>
    <row r="64" spans="1:26" x14ac:dyDescent="0.5">
      <c r="A64" s="5" t="s">
        <v>37</v>
      </c>
      <c r="B64" s="5"/>
      <c r="C64" s="6">
        <f t="shared" si="1"/>
        <v>35489</v>
      </c>
      <c r="D64" s="6"/>
      <c r="E64" s="6">
        <v>35383</v>
      </c>
      <c r="F64" s="2">
        <v>106</v>
      </c>
      <c r="H64" s="7">
        <v>13</v>
      </c>
      <c r="I64" s="7">
        <v>41</v>
      </c>
      <c r="J64" s="1">
        <v>161</v>
      </c>
      <c r="L64" s="1">
        <v>2.99597322548171</v>
      </c>
      <c r="S64" s="1">
        <v>145.60855091923901</v>
      </c>
      <c r="X64" s="1">
        <v>614.30143014301404</v>
      </c>
    </row>
    <row r="65" spans="1:26" x14ac:dyDescent="0.5">
      <c r="A65" s="5" t="s">
        <v>37</v>
      </c>
      <c r="B65" s="5"/>
      <c r="C65" s="6">
        <f t="shared" si="1"/>
        <v>35531</v>
      </c>
      <c r="D65" s="6" t="s">
        <v>27</v>
      </c>
      <c r="E65" s="6">
        <v>35383</v>
      </c>
      <c r="F65" s="2">
        <v>148</v>
      </c>
      <c r="H65" s="7">
        <v>13</v>
      </c>
      <c r="I65" s="7">
        <v>41</v>
      </c>
      <c r="J65" s="1">
        <v>161</v>
      </c>
      <c r="K65" s="2">
        <v>15</v>
      </c>
      <c r="L65" s="1">
        <v>3.5699431306405698</v>
      </c>
      <c r="S65" s="1">
        <v>323</v>
      </c>
      <c r="X65" s="1">
        <v>925.964063072974</v>
      </c>
      <c r="Z65" s="1">
        <f>S65/X65</f>
        <v>0.34882563252840276</v>
      </c>
    </row>
    <row r="66" spans="1:26" x14ac:dyDescent="0.5">
      <c r="A66" s="9" t="s">
        <v>38</v>
      </c>
      <c r="B66" s="9"/>
      <c r="C66" s="6">
        <f t="shared" si="1"/>
        <v>35776</v>
      </c>
      <c r="D66" s="6"/>
      <c r="E66" s="8">
        <v>35741</v>
      </c>
      <c r="F66" s="7">
        <f t="shared" ref="F66:F85" si="2">H66+G66</f>
        <v>35</v>
      </c>
      <c r="G66" s="2">
        <v>19</v>
      </c>
      <c r="H66" s="2">
        <v>16</v>
      </c>
      <c r="I66" s="7"/>
      <c r="K66" s="2"/>
      <c r="X66" s="1">
        <v>14.1576376953573</v>
      </c>
    </row>
    <row r="67" spans="1:26" x14ac:dyDescent="0.5">
      <c r="A67" s="9" t="s">
        <v>38</v>
      </c>
      <c r="B67" s="9"/>
      <c r="C67" s="6">
        <f t="shared" si="1"/>
        <v>35797</v>
      </c>
      <c r="D67" s="6"/>
      <c r="E67" s="8">
        <v>35741</v>
      </c>
      <c r="F67" s="7">
        <f t="shared" si="2"/>
        <v>56</v>
      </c>
      <c r="G67" s="2">
        <v>40</v>
      </c>
      <c r="H67" s="2">
        <v>16</v>
      </c>
      <c r="I67" s="7"/>
      <c r="K67" s="2"/>
      <c r="X67" s="1">
        <v>38.1365759029174</v>
      </c>
    </row>
    <row r="68" spans="1:26" x14ac:dyDescent="0.5">
      <c r="A68" s="9" t="s">
        <v>38</v>
      </c>
      <c r="B68" s="9"/>
      <c r="C68" s="6">
        <f t="shared" si="1"/>
        <v>35818</v>
      </c>
      <c r="D68" s="6"/>
      <c r="E68" s="8">
        <v>35741</v>
      </c>
      <c r="F68" s="7">
        <f t="shared" si="2"/>
        <v>77</v>
      </c>
      <c r="G68" s="2">
        <v>61</v>
      </c>
      <c r="H68" s="2">
        <v>16</v>
      </c>
      <c r="I68" s="7"/>
      <c r="K68" s="2"/>
      <c r="X68" s="1">
        <v>103.251645148664</v>
      </c>
    </row>
    <row r="69" spans="1:26" x14ac:dyDescent="0.5">
      <c r="A69" s="9" t="s">
        <v>38</v>
      </c>
      <c r="B69" s="9"/>
      <c r="C69" s="6">
        <f t="shared" si="1"/>
        <v>35839</v>
      </c>
      <c r="D69" s="6"/>
      <c r="E69" s="8">
        <v>35741</v>
      </c>
      <c r="F69" s="7">
        <f t="shared" si="2"/>
        <v>98</v>
      </c>
      <c r="G69" s="2">
        <v>82</v>
      </c>
      <c r="H69" s="2">
        <v>16</v>
      </c>
      <c r="I69" s="7"/>
      <c r="K69" s="2"/>
      <c r="X69" s="1">
        <v>269.36486443780501</v>
      </c>
    </row>
    <row r="70" spans="1:26" x14ac:dyDescent="0.5">
      <c r="A70" s="9" t="s">
        <v>38</v>
      </c>
      <c r="B70" s="9"/>
      <c r="C70" s="6">
        <f t="shared" si="1"/>
        <v>35860</v>
      </c>
      <c r="D70" s="6"/>
      <c r="E70" s="8">
        <v>35741</v>
      </c>
      <c r="F70" s="7">
        <f t="shared" si="2"/>
        <v>119</v>
      </c>
      <c r="G70" s="2">
        <v>103</v>
      </c>
      <c r="H70" s="2">
        <v>16</v>
      </c>
      <c r="I70" s="7"/>
      <c r="K70" s="2"/>
      <c r="X70" s="1">
        <v>402.49829225424799</v>
      </c>
    </row>
    <row r="71" spans="1:26" x14ac:dyDescent="0.5">
      <c r="A71" s="9" t="s">
        <v>38</v>
      </c>
      <c r="B71" s="9"/>
      <c r="C71" s="6">
        <f t="shared" si="1"/>
        <v>35881</v>
      </c>
      <c r="D71" s="6"/>
      <c r="E71" s="8">
        <v>35741</v>
      </c>
      <c r="F71" s="7">
        <f t="shared" si="2"/>
        <v>140</v>
      </c>
      <c r="G71" s="2">
        <v>124</v>
      </c>
      <c r="H71" s="2">
        <v>16</v>
      </c>
      <c r="I71" s="7"/>
      <c r="K71" s="2"/>
      <c r="X71" s="1">
        <v>471.77029421845998</v>
      </c>
    </row>
    <row r="72" spans="1:26" x14ac:dyDescent="0.5">
      <c r="A72" s="9" t="s">
        <v>38</v>
      </c>
      <c r="B72" s="9"/>
      <c r="C72" s="8">
        <f>E72+J72</f>
        <v>35902</v>
      </c>
      <c r="D72" s="6" t="s">
        <v>27</v>
      </c>
      <c r="E72" s="8">
        <v>35741</v>
      </c>
      <c r="F72" s="7">
        <f t="shared" si="2"/>
        <v>161</v>
      </c>
      <c r="G72" s="2">
        <v>145</v>
      </c>
      <c r="H72" s="2">
        <v>16</v>
      </c>
      <c r="I72" s="7">
        <v>44</v>
      </c>
      <c r="J72" s="2">
        <v>161</v>
      </c>
      <c r="L72" s="1">
        <v>1.8383940287556599</v>
      </c>
      <c r="N72" s="1">
        <v>0.67099567843637897</v>
      </c>
      <c r="S72" s="1">
        <v>402.69559467140499</v>
      </c>
      <c r="X72" s="1">
        <v>722.25393267713696</v>
      </c>
      <c r="Z72" s="1">
        <f>S72/X72</f>
        <v>0.55755403529442404</v>
      </c>
    </row>
    <row r="73" spans="1:26" x14ac:dyDescent="0.5">
      <c r="A73" s="9" t="s">
        <v>39</v>
      </c>
      <c r="B73" s="9"/>
      <c r="C73" s="6">
        <f t="shared" ref="C73:C78" si="3">E73+F73</f>
        <v>35776</v>
      </c>
      <c r="D73" s="6"/>
      <c r="E73" s="8">
        <v>35741</v>
      </c>
      <c r="F73" s="7">
        <f t="shared" si="2"/>
        <v>35</v>
      </c>
      <c r="G73" s="2">
        <v>19</v>
      </c>
      <c r="H73" s="2">
        <v>16</v>
      </c>
      <c r="I73" s="7"/>
      <c r="J73" s="2"/>
      <c r="X73" s="1">
        <v>14.197019163216501</v>
      </c>
    </row>
    <row r="74" spans="1:26" x14ac:dyDescent="0.5">
      <c r="A74" s="9" t="s">
        <v>39</v>
      </c>
      <c r="B74" s="9"/>
      <c r="C74" s="6">
        <f t="shared" si="3"/>
        <v>35797</v>
      </c>
      <c r="D74" s="6"/>
      <c r="E74" s="8">
        <v>35741</v>
      </c>
      <c r="F74" s="7">
        <f t="shared" si="2"/>
        <v>56</v>
      </c>
      <c r="G74" s="2">
        <v>40</v>
      </c>
      <c r="H74" s="2">
        <v>16</v>
      </c>
      <c r="I74" s="7"/>
      <c r="J74" s="2"/>
      <c r="X74" s="1">
        <v>38.175957370776501</v>
      </c>
    </row>
    <row r="75" spans="1:26" x14ac:dyDescent="0.5">
      <c r="A75" s="9" t="s">
        <v>39</v>
      </c>
      <c r="B75" s="9"/>
      <c r="C75" s="6">
        <f t="shared" si="3"/>
        <v>35818</v>
      </c>
      <c r="D75" s="6"/>
      <c r="E75" s="8">
        <v>35741</v>
      </c>
      <c r="F75" s="7">
        <f t="shared" si="2"/>
        <v>77</v>
      </c>
      <c r="G75" s="2">
        <v>61</v>
      </c>
      <c r="H75" s="2">
        <v>16</v>
      </c>
      <c r="I75" s="7"/>
      <c r="J75" s="2"/>
      <c r="X75" s="1">
        <v>86.781440146246197</v>
      </c>
    </row>
    <row r="76" spans="1:26" x14ac:dyDescent="0.5">
      <c r="A76" s="9" t="s">
        <v>39</v>
      </c>
      <c r="B76" s="9"/>
      <c r="C76" s="6">
        <f t="shared" si="3"/>
        <v>35839</v>
      </c>
      <c r="D76" s="6"/>
      <c r="E76" s="8">
        <v>35741</v>
      </c>
      <c r="F76" s="7">
        <f t="shared" si="2"/>
        <v>98</v>
      </c>
      <c r="G76" s="2">
        <v>82</v>
      </c>
      <c r="H76" s="2">
        <v>16</v>
      </c>
      <c r="I76" s="7"/>
      <c r="J76" s="2"/>
      <c r="X76" s="1">
        <v>195.24894192692</v>
      </c>
    </row>
    <row r="77" spans="1:26" x14ac:dyDescent="0.5">
      <c r="A77" s="9" t="s">
        <v>39</v>
      </c>
      <c r="B77" s="9"/>
      <c r="C77" s="6">
        <f t="shared" si="3"/>
        <v>35860</v>
      </c>
      <c r="D77" s="6"/>
      <c r="E77" s="8">
        <v>35741</v>
      </c>
      <c r="F77" s="7">
        <f t="shared" si="2"/>
        <v>119</v>
      </c>
      <c r="G77" s="2">
        <v>103</v>
      </c>
      <c r="H77" s="2">
        <v>16</v>
      </c>
      <c r="I77" s="7"/>
      <c r="J77" s="2"/>
      <c r="X77" s="1">
        <v>332.49992099396798</v>
      </c>
    </row>
    <row r="78" spans="1:26" x14ac:dyDescent="0.5">
      <c r="A78" s="9" t="s">
        <v>39</v>
      </c>
      <c r="B78" s="9"/>
      <c r="C78" s="6">
        <f t="shared" si="3"/>
        <v>35881</v>
      </c>
      <c r="D78" s="6"/>
      <c r="E78" s="8">
        <v>35741</v>
      </c>
      <c r="F78" s="7">
        <f t="shared" si="2"/>
        <v>140</v>
      </c>
      <c r="G78" s="2">
        <v>124</v>
      </c>
      <c r="H78" s="2">
        <v>16</v>
      </c>
      <c r="I78" s="7"/>
      <c r="J78" s="2"/>
      <c r="X78" s="1">
        <v>430.59478171241301</v>
      </c>
    </row>
    <row r="79" spans="1:26" x14ac:dyDescent="0.5">
      <c r="A79" s="9" t="s">
        <v>39</v>
      </c>
      <c r="B79" s="9"/>
      <c r="C79" s="8">
        <f>E79+J79</f>
        <v>35902</v>
      </c>
      <c r="D79" s="6" t="s">
        <v>27</v>
      </c>
      <c r="E79" s="8">
        <v>35741</v>
      </c>
      <c r="F79" s="7">
        <f t="shared" si="2"/>
        <v>161</v>
      </c>
      <c r="G79" s="2">
        <v>145</v>
      </c>
      <c r="H79" s="2">
        <v>16</v>
      </c>
      <c r="I79" s="7">
        <v>44</v>
      </c>
      <c r="J79" s="2">
        <v>161</v>
      </c>
      <c r="L79" s="1">
        <v>1.5423715660406601</v>
      </c>
      <c r="N79" s="1">
        <v>0.446008937779305</v>
      </c>
      <c r="S79" s="1">
        <v>329.21792419018499</v>
      </c>
      <c r="X79" s="1">
        <v>573.90394325179</v>
      </c>
      <c r="Z79" s="1">
        <f>S79/X79</f>
        <v>0.57364638814782731</v>
      </c>
    </row>
    <row r="80" spans="1:26" x14ac:dyDescent="0.5">
      <c r="A80" s="9" t="s">
        <v>40</v>
      </c>
      <c r="B80" s="9"/>
      <c r="C80" s="6">
        <f t="shared" ref="C80:C85" si="4">E80+F80</f>
        <v>35776</v>
      </c>
      <c r="D80" s="6"/>
      <c r="E80" s="8">
        <v>35741</v>
      </c>
      <c r="F80" s="7">
        <f t="shared" si="2"/>
        <v>35</v>
      </c>
      <c r="G80" s="2">
        <v>19</v>
      </c>
      <c r="H80" s="2">
        <v>16</v>
      </c>
      <c r="I80" s="7"/>
      <c r="J80" s="2"/>
      <c r="X80" s="1">
        <v>16.216413320659701</v>
      </c>
    </row>
    <row r="81" spans="1:26" x14ac:dyDescent="0.5">
      <c r="A81" s="9" t="s">
        <v>40</v>
      </c>
      <c r="B81" s="9"/>
      <c r="C81" s="6">
        <f t="shared" si="4"/>
        <v>35797</v>
      </c>
      <c r="D81" s="6"/>
      <c r="E81" s="8">
        <v>35741</v>
      </c>
      <c r="F81" s="7">
        <f t="shared" si="2"/>
        <v>56</v>
      </c>
      <c r="G81" s="2">
        <v>40</v>
      </c>
      <c r="H81" s="2">
        <v>16</v>
      </c>
      <c r="I81" s="7"/>
      <c r="J81" s="2"/>
      <c r="X81" s="1">
        <v>31.960249027010299</v>
      </c>
    </row>
    <row r="82" spans="1:26" x14ac:dyDescent="0.5">
      <c r="A82" s="9" t="s">
        <v>40</v>
      </c>
      <c r="B82" s="9"/>
      <c r="C82" s="6">
        <f t="shared" si="4"/>
        <v>35818</v>
      </c>
      <c r="D82" s="6"/>
      <c r="E82" s="8">
        <v>35741</v>
      </c>
      <c r="F82" s="7">
        <f t="shared" si="2"/>
        <v>77</v>
      </c>
      <c r="G82" s="2">
        <v>61</v>
      </c>
      <c r="H82" s="2">
        <v>16</v>
      </c>
      <c r="I82" s="7"/>
      <c r="J82" s="2"/>
      <c r="X82" s="1">
        <v>78.506956177177699</v>
      </c>
    </row>
    <row r="83" spans="1:26" x14ac:dyDescent="0.5">
      <c r="A83" s="9" t="s">
        <v>40</v>
      </c>
      <c r="B83" s="9"/>
      <c r="C83" s="6">
        <f t="shared" si="4"/>
        <v>35839</v>
      </c>
      <c r="D83" s="6"/>
      <c r="E83" s="8">
        <v>35741</v>
      </c>
      <c r="F83" s="7">
        <f t="shared" si="2"/>
        <v>98</v>
      </c>
      <c r="G83" s="2">
        <v>82</v>
      </c>
      <c r="H83" s="2">
        <v>16</v>
      </c>
      <c r="I83" s="7"/>
      <c r="J83" s="2"/>
      <c r="X83" s="1">
        <v>141.72077566905901</v>
      </c>
    </row>
    <row r="84" spans="1:26" x14ac:dyDescent="0.5">
      <c r="A84" s="9" t="s">
        <v>40</v>
      </c>
      <c r="B84" s="9"/>
      <c r="C84" s="6">
        <f t="shared" si="4"/>
        <v>35860</v>
      </c>
      <c r="D84" s="6"/>
      <c r="E84" s="8">
        <v>35741</v>
      </c>
      <c r="F84" s="7">
        <f t="shared" si="2"/>
        <v>119</v>
      </c>
      <c r="G84" s="2">
        <v>103</v>
      </c>
      <c r="H84" s="2">
        <v>16</v>
      </c>
      <c r="I84" s="7"/>
      <c r="J84" s="2"/>
      <c r="X84" s="1">
        <v>241.874412012806</v>
      </c>
    </row>
    <row r="85" spans="1:26" x14ac:dyDescent="0.5">
      <c r="A85" s="9" t="s">
        <v>40</v>
      </c>
      <c r="B85" s="9"/>
      <c r="C85" s="6">
        <f t="shared" si="4"/>
        <v>35881</v>
      </c>
      <c r="D85" s="6"/>
      <c r="E85" s="8">
        <v>35741</v>
      </c>
      <c r="F85" s="7">
        <f t="shared" si="2"/>
        <v>140</v>
      </c>
      <c r="G85" s="2">
        <v>124</v>
      </c>
      <c r="H85" s="2">
        <v>16</v>
      </c>
      <c r="I85" s="7"/>
      <c r="J85" s="2"/>
      <c r="X85" s="1">
        <v>259.59826040873997</v>
      </c>
    </row>
    <row r="86" spans="1:26" x14ac:dyDescent="0.5">
      <c r="A86" s="9" t="s">
        <v>40</v>
      </c>
      <c r="B86" s="9"/>
      <c r="C86" s="8">
        <f>E86+J86</f>
        <v>35902</v>
      </c>
      <c r="D86" s="6" t="s">
        <v>27</v>
      </c>
      <c r="E86" s="8">
        <v>35741</v>
      </c>
      <c r="H86" s="2">
        <v>16</v>
      </c>
      <c r="I86" s="7">
        <v>44</v>
      </c>
      <c r="J86" s="2">
        <v>161</v>
      </c>
      <c r="L86" s="1">
        <v>1.0468020261594599</v>
      </c>
      <c r="N86" s="1">
        <v>0.137746893876147</v>
      </c>
      <c r="S86" s="1">
        <v>246.95685534146699</v>
      </c>
      <c r="X86" s="1">
        <v>405.08434197699802</v>
      </c>
      <c r="Z86" s="1">
        <f>S86/X86</f>
        <v>0.60964305392848284</v>
      </c>
    </row>
    <row r="87" spans="1:26" x14ac:dyDescent="0.5">
      <c r="A87" s="9" t="s">
        <v>41</v>
      </c>
      <c r="B87" s="9"/>
      <c r="C87" s="6">
        <f t="shared" ref="C87:C92" si="5">E87+F87</f>
        <v>35776</v>
      </c>
      <c r="D87" s="6"/>
      <c r="E87" s="8">
        <v>35741</v>
      </c>
      <c r="F87" s="7">
        <f t="shared" ref="F87:F92" si="6">H87+G87</f>
        <v>35</v>
      </c>
      <c r="G87" s="2">
        <v>19</v>
      </c>
      <c r="H87" s="2">
        <v>16</v>
      </c>
      <c r="I87" s="7"/>
      <c r="J87" s="2"/>
      <c r="X87" s="1">
        <v>16.216413320659701</v>
      </c>
    </row>
    <row r="88" spans="1:26" x14ac:dyDescent="0.5">
      <c r="A88" s="9" t="s">
        <v>41</v>
      </c>
      <c r="B88" s="9"/>
      <c r="C88" s="6">
        <f t="shared" si="5"/>
        <v>35797</v>
      </c>
      <c r="D88" s="6"/>
      <c r="E88" s="8">
        <v>35741</v>
      </c>
      <c r="F88" s="7">
        <f t="shared" si="6"/>
        <v>56</v>
      </c>
      <c r="G88" s="2">
        <v>40</v>
      </c>
      <c r="H88" s="2">
        <v>16</v>
      </c>
      <c r="I88" s="7"/>
      <c r="J88" s="2"/>
      <c r="X88" s="1">
        <v>27.842697776405601</v>
      </c>
    </row>
    <row r="89" spans="1:26" x14ac:dyDescent="0.5">
      <c r="A89" s="9" t="s">
        <v>41</v>
      </c>
      <c r="B89" s="9"/>
      <c r="C89" s="6">
        <f t="shared" si="5"/>
        <v>35818</v>
      </c>
      <c r="D89" s="6"/>
      <c r="E89" s="8">
        <v>35741</v>
      </c>
      <c r="F89" s="7">
        <f t="shared" si="6"/>
        <v>77</v>
      </c>
      <c r="G89" s="2">
        <v>61</v>
      </c>
      <c r="H89" s="2">
        <v>16</v>
      </c>
      <c r="I89" s="7"/>
      <c r="J89" s="2"/>
      <c r="X89" s="1">
        <v>57.9191999241541</v>
      </c>
    </row>
    <row r="90" spans="1:26" x14ac:dyDescent="0.5">
      <c r="A90" s="9" t="s">
        <v>41</v>
      </c>
      <c r="B90" s="9"/>
      <c r="C90" s="6">
        <f t="shared" si="5"/>
        <v>35839</v>
      </c>
      <c r="D90" s="6"/>
      <c r="E90" s="8">
        <v>35741</v>
      </c>
      <c r="F90" s="7">
        <f t="shared" si="6"/>
        <v>98</v>
      </c>
      <c r="G90" s="2">
        <v>82</v>
      </c>
      <c r="H90" s="2">
        <v>16</v>
      </c>
      <c r="I90" s="7"/>
      <c r="J90" s="2"/>
      <c r="X90" s="1">
        <v>125.211189198781</v>
      </c>
    </row>
    <row r="91" spans="1:26" x14ac:dyDescent="0.5">
      <c r="A91" s="9" t="s">
        <v>41</v>
      </c>
      <c r="B91" s="9"/>
      <c r="C91" s="6">
        <f t="shared" si="5"/>
        <v>35860</v>
      </c>
      <c r="D91" s="6"/>
      <c r="E91" s="8">
        <v>35741</v>
      </c>
      <c r="F91" s="7">
        <f t="shared" si="6"/>
        <v>119</v>
      </c>
      <c r="G91" s="2">
        <v>103</v>
      </c>
      <c r="H91" s="2">
        <v>16</v>
      </c>
      <c r="I91" s="7"/>
      <c r="J91" s="2"/>
      <c r="X91" s="1">
        <v>198.48259801002001</v>
      </c>
    </row>
    <row r="92" spans="1:26" x14ac:dyDescent="0.5">
      <c r="A92" s="9" t="s">
        <v>41</v>
      </c>
      <c r="B92" s="9"/>
      <c r="C92" s="6">
        <f t="shared" si="5"/>
        <v>35881</v>
      </c>
      <c r="D92" s="6"/>
      <c r="E92" s="8">
        <v>35741</v>
      </c>
      <c r="F92" s="7">
        <f t="shared" si="6"/>
        <v>140</v>
      </c>
      <c r="G92" s="2">
        <v>124</v>
      </c>
      <c r="H92" s="2">
        <v>16</v>
      </c>
      <c r="I92" s="7"/>
      <c r="J92" s="2"/>
      <c r="X92" s="1">
        <v>257.46072184771901</v>
      </c>
    </row>
    <row r="93" spans="1:26" x14ac:dyDescent="0.5">
      <c r="A93" s="9" t="s">
        <v>41</v>
      </c>
      <c r="B93" s="9"/>
      <c r="C93" s="8">
        <f t="shared" ref="C93:C101" si="7">E93+J93</f>
        <v>35902</v>
      </c>
      <c r="D93" s="6" t="s">
        <v>27</v>
      </c>
      <c r="E93" s="8">
        <v>35741</v>
      </c>
      <c r="H93" s="2">
        <v>16</v>
      </c>
      <c r="I93" s="7">
        <v>44</v>
      </c>
      <c r="J93" s="2">
        <v>161</v>
      </c>
      <c r="L93" s="1">
        <v>0.877908371312066</v>
      </c>
      <c r="N93" s="1">
        <v>1.6154299464715201E-2</v>
      </c>
      <c r="S93" s="1">
        <v>211.17712681914799</v>
      </c>
      <c r="X93" s="1">
        <v>343.28169175006798</v>
      </c>
      <c r="Z93" s="1">
        <f t="shared" ref="Z93:Z101" si="8">S93/X93</f>
        <v>0.61517153956727488</v>
      </c>
    </row>
    <row r="94" spans="1:26" x14ac:dyDescent="0.5">
      <c r="A94" s="9" t="s">
        <v>42</v>
      </c>
      <c r="B94" s="9"/>
      <c r="C94" s="8">
        <f t="shared" si="7"/>
        <v>35902</v>
      </c>
      <c r="D94" s="6" t="s">
        <v>27</v>
      </c>
      <c r="E94" s="8">
        <v>35741</v>
      </c>
      <c r="H94" s="2">
        <v>16</v>
      </c>
      <c r="I94" s="7">
        <v>44</v>
      </c>
      <c r="J94" s="2">
        <v>161</v>
      </c>
      <c r="L94" s="1">
        <v>3.1175482906043199</v>
      </c>
      <c r="N94" s="1">
        <v>0.82298089672445096</v>
      </c>
      <c r="S94" s="1">
        <v>615.67786129297701</v>
      </c>
      <c r="X94" s="1">
        <v>1047.5702821131399</v>
      </c>
      <c r="Z94" s="1">
        <f t="shared" si="8"/>
        <v>0.5877198616698468</v>
      </c>
    </row>
    <row r="95" spans="1:26" x14ac:dyDescent="0.5">
      <c r="A95" s="9" t="s">
        <v>43</v>
      </c>
      <c r="B95" s="9"/>
      <c r="C95" s="8">
        <f t="shared" si="7"/>
        <v>35902</v>
      </c>
      <c r="D95" s="6" t="s">
        <v>27</v>
      </c>
      <c r="E95" s="8">
        <v>35741</v>
      </c>
      <c r="H95" s="2">
        <v>16</v>
      </c>
      <c r="I95" s="7">
        <v>44</v>
      </c>
      <c r="J95" s="2">
        <v>161</v>
      </c>
      <c r="L95" s="1">
        <v>2.4006321166029299</v>
      </c>
      <c r="N95" s="1">
        <v>0.51071453125767297</v>
      </c>
      <c r="S95" s="1">
        <v>476.16922680854702</v>
      </c>
      <c r="X95" s="1">
        <v>796.46496972084105</v>
      </c>
      <c r="Z95" s="1">
        <f t="shared" si="8"/>
        <v>0.59785332049875728</v>
      </c>
    </row>
    <row r="96" spans="1:26" x14ac:dyDescent="0.5">
      <c r="A96" s="9" t="s">
        <v>44</v>
      </c>
      <c r="B96" s="9"/>
      <c r="C96" s="8">
        <f t="shared" si="7"/>
        <v>35902</v>
      </c>
      <c r="D96" s="6" t="s">
        <v>27</v>
      </c>
      <c r="E96" s="8">
        <v>35741</v>
      </c>
      <c r="H96" s="2">
        <v>16</v>
      </c>
      <c r="I96" s="7">
        <v>44</v>
      </c>
      <c r="J96" s="2">
        <v>161</v>
      </c>
      <c r="L96" s="1">
        <v>2.27378550364736</v>
      </c>
      <c r="N96" s="1">
        <v>0.46617639836959102</v>
      </c>
      <c r="S96" s="1">
        <v>417.10036799410398</v>
      </c>
      <c r="X96" s="1">
        <v>699.06221414893105</v>
      </c>
      <c r="Z96" s="1">
        <f t="shared" si="8"/>
        <v>0.5966570064180915</v>
      </c>
    </row>
    <row r="97" spans="1:26" x14ac:dyDescent="0.5">
      <c r="A97" s="9" t="s">
        <v>45</v>
      </c>
      <c r="B97" s="9"/>
      <c r="C97" s="8">
        <f t="shared" si="7"/>
        <v>35902</v>
      </c>
      <c r="D97" s="6" t="s">
        <v>27</v>
      </c>
      <c r="E97" s="8">
        <v>35741</v>
      </c>
      <c r="H97" s="2">
        <v>16</v>
      </c>
      <c r="I97" s="7">
        <v>44</v>
      </c>
      <c r="J97" s="2">
        <v>161</v>
      </c>
      <c r="L97" s="1">
        <v>2.1259859184738898</v>
      </c>
      <c r="N97" s="1">
        <v>0.39720129646908497</v>
      </c>
      <c r="S97" s="1">
        <v>383.1096258979</v>
      </c>
      <c r="X97" s="1">
        <v>655.12957718011205</v>
      </c>
      <c r="Z97" s="1">
        <f t="shared" si="8"/>
        <v>0.58478450560410777</v>
      </c>
    </row>
    <row r="98" spans="1:26" x14ac:dyDescent="0.5">
      <c r="A98" s="9" t="s">
        <v>46</v>
      </c>
      <c r="B98" s="9"/>
      <c r="C98" s="8">
        <f t="shared" si="7"/>
        <v>35902</v>
      </c>
      <c r="D98" s="6" t="s">
        <v>27</v>
      </c>
      <c r="E98" s="8">
        <v>35741</v>
      </c>
      <c r="H98" s="2">
        <v>16</v>
      </c>
      <c r="I98" s="7">
        <v>44</v>
      </c>
      <c r="J98" s="2">
        <v>161</v>
      </c>
      <c r="L98" s="1">
        <v>3.1976210968916199</v>
      </c>
      <c r="N98" s="1">
        <v>0.75002799194617598</v>
      </c>
      <c r="S98" s="1">
        <v>591.90816805568898</v>
      </c>
      <c r="X98" s="1">
        <v>1030.5631638546899</v>
      </c>
      <c r="Z98" s="1">
        <f t="shared" si="8"/>
        <v>0.57435408989559844</v>
      </c>
    </row>
    <row r="99" spans="1:26" x14ac:dyDescent="0.5">
      <c r="A99" s="9" t="s">
        <v>47</v>
      </c>
      <c r="B99" s="9"/>
      <c r="C99" s="8">
        <f t="shared" si="7"/>
        <v>35902</v>
      </c>
      <c r="D99" s="6" t="s">
        <v>27</v>
      </c>
      <c r="E99" s="8">
        <v>35741</v>
      </c>
      <c r="H99" s="2">
        <v>16</v>
      </c>
      <c r="I99" s="7">
        <v>44</v>
      </c>
      <c r="J99" s="2">
        <v>161</v>
      </c>
      <c r="L99" s="1">
        <v>2.8494278498158598</v>
      </c>
      <c r="N99" s="1">
        <v>0.67105313558905799</v>
      </c>
      <c r="S99" s="1">
        <v>468.56502491153498</v>
      </c>
      <c r="X99" s="1">
        <v>845.29513434514297</v>
      </c>
      <c r="Z99" s="1">
        <f t="shared" si="8"/>
        <v>0.55432121382614619</v>
      </c>
    </row>
    <row r="100" spans="1:26" x14ac:dyDescent="0.5">
      <c r="A100" s="9" t="s">
        <v>48</v>
      </c>
      <c r="B100" s="9"/>
      <c r="C100" s="8">
        <f t="shared" si="7"/>
        <v>35902</v>
      </c>
      <c r="D100" s="6" t="s">
        <v>27</v>
      </c>
      <c r="E100" s="8">
        <v>35741</v>
      </c>
      <c r="H100" s="2">
        <v>16</v>
      </c>
      <c r="I100" s="7">
        <v>44</v>
      </c>
      <c r="J100" s="2">
        <v>161</v>
      </c>
      <c r="L100" s="1">
        <v>2.5646579092178898</v>
      </c>
      <c r="N100" s="1">
        <v>0.37285272307616701</v>
      </c>
      <c r="S100" s="1">
        <v>447.03257429291102</v>
      </c>
      <c r="X100" s="1">
        <v>785.61059731698401</v>
      </c>
      <c r="Z100" s="1">
        <f t="shared" si="8"/>
        <v>0.56902564173601522</v>
      </c>
    </row>
    <row r="101" spans="1:26" x14ac:dyDescent="0.5">
      <c r="A101" s="9" t="s">
        <v>49</v>
      </c>
      <c r="B101" s="9"/>
      <c r="C101" s="8">
        <f t="shared" si="7"/>
        <v>35902</v>
      </c>
      <c r="D101" s="6" t="s">
        <v>27</v>
      </c>
      <c r="E101" s="8">
        <v>35741</v>
      </c>
      <c r="H101" s="2">
        <v>16</v>
      </c>
      <c r="I101" s="7">
        <v>44</v>
      </c>
      <c r="J101" s="2">
        <v>161</v>
      </c>
      <c r="L101" s="1">
        <v>2.5331579021630199</v>
      </c>
      <c r="N101" s="1">
        <v>0.20482811962873801</v>
      </c>
      <c r="S101" s="1">
        <v>388.02832898370002</v>
      </c>
      <c r="X101" s="1">
        <v>716.45025122502898</v>
      </c>
      <c r="Z101" s="1">
        <f t="shared" si="8"/>
        <v>0.5415984268554952</v>
      </c>
    </row>
    <row r="102" spans="1:26" x14ac:dyDescent="0.5">
      <c r="A102" s="9" t="s">
        <v>50</v>
      </c>
      <c r="B102" s="9"/>
      <c r="C102" s="6">
        <f t="shared" ref="C102:C107" si="9">E102+F102</f>
        <v>35776</v>
      </c>
      <c r="D102" s="6"/>
      <c r="E102" s="8">
        <v>35741</v>
      </c>
      <c r="F102" s="7">
        <f t="shared" ref="F102:F107" si="10">H102+G102</f>
        <v>35</v>
      </c>
      <c r="G102" s="2">
        <v>19</v>
      </c>
      <c r="H102" s="2">
        <v>16</v>
      </c>
      <c r="I102" s="7"/>
      <c r="J102" s="2"/>
      <c r="S102" s="1">
        <v>0</v>
      </c>
      <c r="X102" s="1">
        <v>90.397904842567598</v>
      </c>
    </row>
    <row r="103" spans="1:26" x14ac:dyDescent="0.5">
      <c r="A103" s="9" t="s">
        <v>50</v>
      </c>
      <c r="B103" s="9"/>
      <c r="C103" s="6">
        <f t="shared" si="9"/>
        <v>35797</v>
      </c>
      <c r="D103" s="6"/>
      <c r="E103" s="8">
        <v>35741</v>
      </c>
      <c r="F103" s="7">
        <f t="shared" si="10"/>
        <v>56</v>
      </c>
      <c r="G103" s="2">
        <v>40</v>
      </c>
      <c r="H103" s="2">
        <v>16</v>
      </c>
      <c r="I103" s="7"/>
      <c r="J103" s="2"/>
      <c r="S103" s="1">
        <v>0</v>
      </c>
      <c r="X103" s="1">
        <v>201.456863083733</v>
      </c>
    </row>
    <row r="104" spans="1:26" x14ac:dyDescent="0.5">
      <c r="A104" s="9" t="s">
        <v>50</v>
      </c>
      <c r="B104" s="9"/>
      <c r="C104" s="6">
        <f t="shared" si="9"/>
        <v>35818</v>
      </c>
      <c r="D104" s="6"/>
      <c r="E104" s="8">
        <v>35741</v>
      </c>
      <c r="F104" s="7">
        <f t="shared" si="10"/>
        <v>77</v>
      </c>
      <c r="G104" s="2">
        <v>61</v>
      </c>
      <c r="H104" s="2">
        <v>16</v>
      </c>
      <c r="I104" s="7"/>
      <c r="J104" s="2"/>
      <c r="S104" s="1">
        <v>0</v>
      </c>
      <c r="X104" s="1">
        <v>352.78798360023501</v>
      </c>
    </row>
    <row r="105" spans="1:26" x14ac:dyDescent="0.5">
      <c r="A105" s="9" t="s">
        <v>50</v>
      </c>
      <c r="B105" s="9"/>
      <c r="C105" s="6">
        <f t="shared" si="9"/>
        <v>35839</v>
      </c>
      <c r="D105" s="6"/>
      <c r="E105" s="8">
        <v>35741</v>
      </c>
      <c r="F105" s="7">
        <f t="shared" si="10"/>
        <v>98</v>
      </c>
      <c r="G105" s="2">
        <v>82</v>
      </c>
      <c r="H105" s="2">
        <v>16</v>
      </c>
      <c r="I105" s="7"/>
      <c r="J105" s="2"/>
      <c r="S105" s="1">
        <v>154.858536654609</v>
      </c>
      <c r="X105" s="1">
        <v>661.62071877905498</v>
      </c>
    </row>
    <row r="106" spans="1:26" x14ac:dyDescent="0.5">
      <c r="A106" s="9" t="s">
        <v>50</v>
      </c>
      <c r="B106" s="9"/>
      <c r="C106" s="6">
        <f t="shared" si="9"/>
        <v>35860</v>
      </c>
      <c r="D106" s="6"/>
      <c r="E106" s="8">
        <v>35741</v>
      </c>
      <c r="F106" s="7">
        <f t="shared" si="10"/>
        <v>119</v>
      </c>
      <c r="G106" s="2">
        <v>103</v>
      </c>
      <c r="H106" s="2">
        <v>16</v>
      </c>
      <c r="I106" s="7"/>
      <c r="J106" s="2"/>
      <c r="S106" s="1">
        <v>451.29728949653298</v>
      </c>
      <c r="X106" s="1">
        <v>967.39635997151504</v>
      </c>
    </row>
    <row r="107" spans="1:26" x14ac:dyDescent="0.5">
      <c r="A107" s="9" t="s">
        <v>50</v>
      </c>
      <c r="B107" s="9"/>
      <c r="C107" s="6">
        <f t="shared" si="9"/>
        <v>35881</v>
      </c>
      <c r="D107" s="6"/>
      <c r="E107" s="8">
        <v>35741</v>
      </c>
      <c r="F107" s="7">
        <f t="shared" si="10"/>
        <v>140</v>
      </c>
      <c r="G107" s="2">
        <v>124</v>
      </c>
      <c r="H107" s="2">
        <v>16</v>
      </c>
      <c r="I107" s="7"/>
      <c r="J107" s="2"/>
      <c r="S107" s="1">
        <v>580.99690316047895</v>
      </c>
      <c r="X107" s="1">
        <v>1124.9410322956101</v>
      </c>
      <c r="Z107" s="1">
        <f t="shared" ref="Z107:Z115" si="11">S107/X107</f>
        <v>0.5164687627891642</v>
      </c>
    </row>
    <row r="108" spans="1:26" x14ac:dyDescent="0.5">
      <c r="A108" s="9" t="s">
        <v>50</v>
      </c>
      <c r="B108" s="9"/>
      <c r="C108" s="8">
        <f>E108+J108</f>
        <v>35902</v>
      </c>
      <c r="D108" s="6" t="s">
        <v>27</v>
      </c>
      <c r="E108" s="8">
        <v>35741</v>
      </c>
      <c r="H108" s="2">
        <v>16</v>
      </c>
      <c r="I108" s="7">
        <v>44</v>
      </c>
      <c r="J108" s="2">
        <v>161</v>
      </c>
      <c r="L108" s="1">
        <v>4.7388991576481798</v>
      </c>
      <c r="N108" s="1">
        <v>0.847369248146147</v>
      </c>
      <c r="S108" s="1">
        <v>710.696516824426</v>
      </c>
      <c r="X108" s="1">
        <v>1297.83741710808</v>
      </c>
      <c r="Z108" s="1">
        <f t="shared" si="11"/>
        <v>0.54760057573932719</v>
      </c>
    </row>
    <row r="109" spans="1:26" x14ac:dyDescent="0.5">
      <c r="A109" s="9" t="s">
        <v>51</v>
      </c>
      <c r="B109" s="9"/>
      <c r="C109" s="8">
        <f>E109+J109</f>
        <v>35902</v>
      </c>
      <c r="D109" s="6" t="s">
        <v>27</v>
      </c>
      <c r="E109" s="8">
        <v>35741</v>
      </c>
      <c r="H109" s="2">
        <v>16</v>
      </c>
      <c r="I109" s="7">
        <v>44</v>
      </c>
      <c r="J109" s="2">
        <v>161</v>
      </c>
      <c r="L109" s="1">
        <v>4.1166241022674299</v>
      </c>
      <c r="N109" s="1">
        <v>0.76206747532288899</v>
      </c>
      <c r="S109" s="1">
        <v>625.70103129211805</v>
      </c>
      <c r="X109" s="1">
        <v>1135.43192825251</v>
      </c>
      <c r="Z109" s="1">
        <f t="shared" si="11"/>
        <v>0.55106873051835448</v>
      </c>
    </row>
    <row r="110" spans="1:26" x14ac:dyDescent="0.5">
      <c r="A110" s="9" t="s">
        <v>52</v>
      </c>
      <c r="B110" s="9"/>
      <c r="C110" s="8">
        <f>E110+J110</f>
        <v>35902</v>
      </c>
      <c r="D110" s="6" t="s">
        <v>27</v>
      </c>
      <c r="E110" s="8">
        <v>35741</v>
      </c>
      <c r="H110" s="2">
        <v>16</v>
      </c>
      <c r="I110" s="7">
        <v>44</v>
      </c>
      <c r="J110" s="2">
        <v>161</v>
      </c>
      <c r="L110" s="1">
        <v>3.5468020261594599</v>
      </c>
      <c r="N110" s="1">
        <v>0.57361464420763097</v>
      </c>
      <c r="S110" s="1">
        <v>546.88870828516701</v>
      </c>
      <c r="X110" s="1">
        <v>1009.9101083416</v>
      </c>
      <c r="Z110" s="1">
        <f t="shared" si="11"/>
        <v>0.54152216496102545</v>
      </c>
    </row>
    <row r="111" spans="1:26" x14ac:dyDescent="0.5">
      <c r="A111" s="9" t="s">
        <v>53</v>
      </c>
      <c r="B111" s="9"/>
      <c r="C111" s="8">
        <f>E111+J111</f>
        <v>35902</v>
      </c>
      <c r="D111" s="6" t="s">
        <v>27</v>
      </c>
      <c r="E111" s="8">
        <v>35741</v>
      </c>
      <c r="H111" s="2">
        <v>16</v>
      </c>
      <c r="I111" s="7">
        <v>44</v>
      </c>
      <c r="J111" s="2">
        <v>161</v>
      </c>
      <c r="L111" s="1">
        <v>2.9876680823444701</v>
      </c>
      <c r="N111" s="1">
        <v>0.46009256985709301</v>
      </c>
      <c r="S111" s="1">
        <v>446.80238868052101</v>
      </c>
      <c r="X111" s="1">
        <v>859.16057930755699</v>
      </c>
      <c r="Z111" s="1">
        <f t="shared" si="11"/>
        <v>0.52004526213321234</v>
      </c>
    </row>
    <row r="112" spans="1:26" x14ac:dyDescent="0.5">
      <c r="A112" s="1" t="s">
        <v>54</v>
      </c>
      <c r="C112" s="8"/>
      <c r="D112" s="6" t="s">
        <v>27</v>
      </c>
      <c r="E112" s="8">
        <v>29930</v>
      </c>
      <c r="G112" s="2">
        <v>120</v>
      </c>
      <c r="H112" s="8"/>
      <c r="S112" s="1">
        <v>657</v>
      </c>
      <c r="W112" s="1">
        <v>496</v>
      </c>
      <c r="X112" s="1">
        <v>1261</v>
      </c>
      <c r="Z112" s="1">
        <f t="shared" si="11"/>
        <v>0.52101506740682002</v>
      </c>
    </row>
    <row r="113" spans="1:26" x14ac:dyDescent="0.5">
      <c r="A113" s="1" t="s">
        <v>55</v>
      </c>
      <c r="C113" s="8"/>
      <c r="D113" s="6" t="s">
        <v>27</v>
      </c>
      <c r="E113" s="8">
        <v>29930</v>
      </c>
      <c r="G113" s="2">
        <v>120</v>
      </c>
      <c r="H113" s="8"/>
      <c r="S113" s="1">
        <v>640</v>
      </c>
      <c r="W113" s="1">
        <v>481</v>
      </c>
      <c r="X113" s="1">
        <v>1539</v>
      </c>
      <c r="Z113" s="1">
        <f t="shared" si="11"/>
        <v>0.41585445094217022</v>
      </c>
    </row>
    <row r="114" spans="1:26" x14ac:dyDescent="0.5">
      <c r="A114" s="1" t="s">
        <v>56</v>
      </c>
      <c r="C114" s="8"/>
      <c r="D114" s="6" t="s">
        <v>27</v>
      </c>
      <c r="E114" s="8">
        <v>29930</v>
      </c>
      <c r="G114" s="2">
        <v>120</v>
      </c>
      <c r="H114" s="8"/>
      <c r="S114" s="1">
        <v>652</v>
      </c>
      <c r="W114" s="1">
        <v>490</v>
      </c>
      <c r="X114" s="1">
        <v>1556</v>
      </c>
      <c r="Z114" s="1">
        <f t="shared" si="11"/>
        <v>0.41902313624678661</v>
      </c>
    </row>
    <row r="115" spans="1:26" x14ac:dyDescent="0.5">
      <c r="A115" s="1" t="s">
        <v>57</v>
      </c>
      <c r="C115" s="8"/>
      <c r="D115" s="6" t="s">
        <v>27</v>
      </c>
      <c r="E115" s="8">
        <v>29930</v>
      </c>
      <c r="G115" s="2">
        <v>120</v>
      </c>
      <c r="H115" s="8"/>
      <c r="S115" s="1">
        <v>568</v>
      </c>
      <c r="W115" s="1">
        <v>430</v>
      </c>
      <c r="X115" s="1">
        <v>1619</v>
      </c>
      <c r="Z115" s="1">
        <f t="shared" si="11"/>
        <v>0.35083384805435452</v>
      </c>
    </row>
    <row r="116" spans="1:26" x14ac:dyDescent="0.5">
      <c r="A116" s="1" t="s">
        <v>54</v>
      </c>
      <c r="E116" s="8"/>
      <c r="G116" s="2">
        <v>14</v>
      </c>
      <c r="H116" s="8"/>
      <c r="N116" s="1">
        <v>3.3238030118388898E-2</v>
      </c>
    </row>
    <row r="117" spans="1:26" x14ac:dyDescent="0.5">
      <c r="A117" s="1" t="s">
        <v>54</v>
      </c>
      <c r="E117" s="8"/>
      <c r="G117" s="2">
        <v>21</v>
      </c>
      <c r="H117" s="8"/>
      <c r="N117" s="1">
        <v>0.109379049467607</v>
      </c>
    </row>
    <row r="118" spans="1:26" x14ac:dyDescent="0.5">
      <c r="A118" s="1" t="s">
        <v>54</v>
      </c>
      <c r="E118" s="8"/>
      <c r="G118" s="2">
        <v>28</v>
      </c>
      <c r="H118" s="8"/>
      <c r="N118" s="1">
        <v>0.290782791382457</v>
      </c>
    </row>
    <row r="119" spans="1:26" x14ac:dyDescent="0.5">
      <c r="A119" s="1" t="s">
        <v>54</v>
      </c>
      <c r="E119" s="8"/>
      <c r="G119" s="2">
        <v>36</v>
      </c>
      <c r="H119" s="8"/>
      <c r="N119" s="1">
        <v>0.49097468445169801</v>
      </c>
    </row>
    <row r="120" spans="1:26" x14ac:dyDescent="0.5">
      <c r="A120" s="1" t="s">
        <v>54</v>
      </c>
      <c r="E120" s="8"/>
      <c r="G120" s="2">
        <v>50</v>
      </c>
      <c r="H120" s="8"/>
      <c r="N120" s="1">
        <v>0.82121824528124998</v>
      </c>
    </row>
    <row r="121" spans="1:26" x14ac:dyDescent="0.5">
      <c r="A121" s="1" t="s">
        <v>54</v>
      </c>
      <c r="E121" s="8"/>
      <c r="G121" s="2">
        <v>57</v>
      </c>
      <c r="H121" s="8"/>
      <c r="N121" s="1">
        <v>0.94371825906667095</v>
      </c>
    </row>
    <row r="122" spans="1:26" x14ac:dyDescent="0.5">
      <c r="A122" s="1" t="s">
        <v>54</v>
      </c>
      <c r="E122" s="8"/>
      <c r="G122" s="2">
        <v>66</v>
      </c>
      <c r="H122" s="8"/>
      <c r="N122" s="1">
        <v>0.980960954171744</v>
      </c>
    </row>
    <row r="123" spans="1:26" x14ac:dyDescent="0.5">
      <c r="A123" s="1" t="s">
        <v>55</v>
      </c>
      <c r="E123" s="8"/>
      <c r="G123" s="2">
        <v>14</v>
      </c>
      <c r="H123" s="8"/>
      <c r="N123" s="1">
        <v>9.7134837966153798E-2</v>
      </c>
    </row>
    <row r="124" spans="1:26" x14ac:dyDescent="0.5">
      <c r="A124" s="1" t="s">
        <v>55</v>
      </c>
      <c r="E124" s="8"/>
      <c r="G124" s="2">
        <v>21</v>
      </c>
      <c r="H124" s="8"/>
      <c r="N124" s="1">
        <v>0.38504888310513802</v>
      </c>
    </row>
    <row r="125" spans="1:26" x14ac:dyDescent="0.5">
      <c r="A125" s="1" t="s">
        <v>55</v>
      </c>
      <c r="E125" s="8"/>
      <c r="G125" s="2">
        <v>28</v>
      </c>
      <c r="H125" s="8"/>
      <c r="N125" s="1">
        <v>0.66669193993967402</v>
      </c>
    </row>
    <row r="126" spans="1:26" x14ac:dyDescent="0.5">
      <c r="A126" s="1" t="s">
        <v>55</v>
      </c>
      <c r="E126" s="8"/>
      <c r="G126" s="2">
        <v>36</v>
      </c>
      <c r="H126" s="8"/>
      <c r="N126" s="1">
        <v>0.82806270712595997</v>
      </c>
    </row>
    <row r="127" spans="1:26" x14ac:dyDescent="0.5">
      <c r="A127" s="1" t="s">
        <v>55</v>
      </c>
      <c r="E127" s="8"/>
      <c r="G127" s="2">
        <v>50</v>
      </c>
      <c r="H127" s="8"/>
      <c r="N127" s="1">
        <v>0.94903116056707604</v>
      </c>
    </row>
    <row r="128" spans="1:26" x14ac:dyDescent="0.5">
      <c r="A128" s="1" t="s">
        <v>55</v>
      </c>
      <c r="E128" s="8"/>
      <c r="G128" s="2">
        <v>57</v>
      </c>
      <c r="H128" s="8"/>
      <c r="N128" s="1">
        <v>0.96878842686282296</v>
      </c>
    </row>
    <row r="129" spans="1:24" x14ac:dyDescent="0.5">
      <c r="A129" s="1" t="s">
        <v>55</v>
      </c>
      <c r="E129" s="8"/>
      <c r="G129" s="2">
        <v>66</v>
      </c>
      <c r="H129" s="8"/>
      <c r="N129" s="1">
        <v>0.98848228021902196</v>
      </c>
    </row>
    <row r="130" spans="1:24" x14ac:dyDescent="0.5">
      <c r="A130" s="1" t="s">
        <v>56</v>
      </c>
      <c r="E130" s="8"/>
      <c r="G130" s="2">
        <v>14</v>
      </c>
      <c r="H130" s="8"/>
      <c r="N130" s="1">
        <v>0.17231777051132799</v>
      </c>
    </row>
    <row r="131" spans="1:24" x14ac:dyDescent="0.5">
      <c r="A131" s="1" t="s">
        <v>56</v>
      </c>
      <c r="E131" s="8"/>
      <c r="G131" s="2">
        <v>21</v>
      </c>
      <c r="H131" s="8"/>
      <c r="N131" s="1">
        <v>0.52665686982701998</v>
      </c>
    </row>
    <row r="132" spans="1:24" x14ac:dyDescent="0.5">
      <c r="A132" s="1" t="s">
        <v>56</v>
      </c>
      <c r="E132" s="8"/>
      <c r="G132" s="2">
        <v>28</v>
      </c>
      <c r="H132" s="8"/>
      <c r="N132" s="1">
        <v>0.78575800519434602</v>
      </c>
    </row>
    <row r="133" spans="1:24" x14ac:dyDescent="0.5">
      <c r="A133" s="1" t="s">
        <v>56</v>
      </c>
      <c r="E133" s="8"/>
      <c r="G133" s="2">
        <v>36</v>
      </c>
      <c r="H133" s="8"/>
      <c r="N133" s="1">
        <v>0.88946711074104901</v>
      </c>
    </row>
    <row r="134" spans="1:24" x14ac:dyDescent="0.5">
      <c r="A134" s="1" t="s">
        <v>56</v>
      </c>
      <c r="E134" s="8"/>
      <c r="G134" s="2">
        <v>50</v>
      </c>
      <c r="H134" s="8"/>
      <c r="N134" s="1">
        <v>0.96907792071728205</v>
      </c>
    </row>
    <row r="135" spans="1:24" x14ac:dyDescent="0.5">
      <c r="A135" s="1" t="s">
        <v>56</v>
      </c>
      <c r="E135" s="8"/>
      <c r="G135" s="2">
        <v>57</v>
      </c>
      <c r="H135" s="8"/>
      <c r="N135" s="1">
        <v>0.98757933510154305</v>
      </c>
    </row>
    <row r="136" spans="1:24" x14ac:dyDescent="0.5">
      <c r="A136" s="1" t="s">
        <v>56</v>
      </c>
      <c r="E136" s="8"/>
      <c r="G136" s="2">
        <v>66</v>
      </c>
      <c r="H136" s="8"/>
      <c r="N136" s="1">
        <v>0.98</v>
      </c>
    </row>
    <row r="137" spans="1:24" x14ac:dyDescent="0.5">
      <c r="A137" s="1" t="s">
        <v>57</v>
      </c>
      <c r="E137" s="8"/>
      <c r="G137" s="2">
        <v>14</v>
      </c>
      <c r="H137" s="8"/>
      <c r="N137" s="1">
        <v>0.22119398293916201</v>
      </c>
    </row>
    <row r="138" spans="1:24" x14ac:dyDescent="0.5">
      <c r="A138" s="1" t="s">
        <v>57</v>
      </c>
      <c r="E138" s="8"/>
      <c r="G138" s="2">
        <v>21</v>
      </c>
      <c r="H138" s="8"/>
      <c r="N138" s="1">
        <v>0.62816857916416202</v>
      </c>
    </row>
    <row r="139" spans="1:24" x14ac:dyDescent="0.5">
      <c r="A139" s="1" t="s">
        <v>57</v>
      </c>
      <c r="E139" s="8"/>
      <c r="G139" s="2">
        <v>28</v>
      </c>
      <c r="H139" s="8"/>
      <c r="N139" s="1">
        <v>0.84465346207078995</v>
      </c>
    </row>
    <row r="140" spans="1:24" x14ac:dyDescent="0.5">
      <c r="A140" s="1" t="s">
        <v>57</v>
      </c>
      <c r="E140" s="8"/>
      <c r="G140" s="2">
        <v>36</v>
      </c>
      <c r="H140" s="10"/>
      <c r="N140" s="1">
        <v>0.91580140170167201</v>
      </c>
    </row>
    <row r="141" spans="1:24" x14ac:dyDescent="0.5">
      <c r="A141" s="1" t="s">
        <v>57</v>
      </c>
      <c r="E141" s="8"/>
      <c r="G141" s="2">
        <v>50</v>
      </c>
      <c r="H141" s="10"/>
      <c r="N141" s="1">
        <v>0.98663503371914096</v>
      </c>
    </row>
    <row r="142" spans="1:24" x14ac:dyDescent="0.5">
      <c r="A142" s="1" t="s">
        <v>57</v>
      </c>
      <c r="E142" s="8"/>
      <c r="G142" s="2">
        <v>57</v>
      </c>
      <c r="H142" s="10"/>
      <c r="N142" s="1">
        <v>0.98884070118168599</v>
      </c>
    </row>
    <row r="143" spans="1:24" x14ac:dyDescent="0.5">
      <c r="A143" s="1" t="s">
        <v>57</v>
      </c>
      <c r="E143" s="8"/>
      <c r="G143" s="2">
        <v>66</v>
      </c>
      <c r="H143" s="10"/>
      <c r="N143" s="1">
        <v>0.99098019862035402</v>
      </c>
    </row>
    <row r="144" spans="1:24" x14ac:dyDescent="0.5">
      <c r="A144" s="5" t="s">
        <v>58</v>
      </c>
      <c r="B144" s="11" t="s">
        <v>59</v>
      </c>
      <c r="C144" s="6">
        <v>30316</v>
      </c>
      <c r="D144" s="8"/>
      <c r="E144" s="8"/>
      <c r="F144" s="2">
        <v>30</v>
      </c>
      <c r="H144" s="10"/>
      <c r="L144" s="1">
        <v>0.33</v>
      </c>
      <c r="M144" s="1">
        <f t="shared" ref="M144:M173" si="12">L144/Q144</f>
        <v>2.4699999999999958E-2</v>
      </c>
      <c r="Q144" s="1">
        <v>13.3603238866397</v>
      </c>
      <c r="R144" s="1">
        <v>9.0396761133603203</v>
      </c>
      <c r="S144" s="1">
        <v>0</v>
      </c>
      <c r="X144" s="1">
        <v>22.4</v>
      </c>
    </row>
    <row r="145" spans="1:26" x14ac:dyDescent="0.5">
      <c r="A145" s="5" t="s">
        <v>58</v>
      </c>
      <c r="B145" s="11" t="s">
        <v>59</v>
      </c>
      <c r="C145" s="6">
        <v>30330</v>
      </c>
      <c r="D145" s="8"/>
      <c r="E145" s="8"/>
      <c r="F145" s="2">
        <v>44</v>
      </c>
      <c r="H145" s="10"/>
      <c r="L145" s="1">
        <v>1.06</v>
      </c>
      <c r="M145" s="1">
        <f t="shared" si="12"/>
        <v>2.12E-2</v>
      </c>
      <c r="Q145" s="1">
        <v>50</v>
      </c>
      <c r="R145" s="1">
        <v>38.1</v>
      </c>
      <c r="S145" s="1">
        <v>0</v>
      </c>
      <c r="X145" s="1">
        <v>88.1</v>
      </c>
    </row>
    <row r="146" spans="1:26" x14ac:dyDescent="0.5">
      <c r="A146" s="5" t="s">
        <v>58</v>
      </c>
      <c r="B146" s="11" t="s">
        <v>59</v>
      </c>
      <c r="C146" s="6">
        <v>30348</v>
      </c>
      <c r="D146" s="8"/>
      <c r="E146" s="8"/>
      <c r="F146" s="2">
        <v>62</v>
      </c>
      <c r="H146" s="10"/>
      <c r="I146" s="8"/>
      <c r="L146" s="1">
        <v>3.64</v>
      </c>
      <c r="M146" s="1">
        <f t="shared" si="12"/>
        <v>2.6999999999999962E-2</v>
      </c>
      <c r="Q146" s="1">
        <v>134.81481481481501</v>
      </c>
      <c r="R146" s="1">
        <v>154.985185185185</v>
      </c>
      <c r="S146" s="1">
        <v>33.6</v>
      </c>
      <c r="X146" s="1">
        <v>323.39999999999998</v>
      </c>
    </row>
    <row r="147" spans="1:26" x14ac:dyDescent="0.5">
      <c r="A147" s="5" t="s">
        <v>58</v>
      </c>
      <c r="B147" s="11" t="s">
        <v>59</v>
      </c>
      <c r="C147" s="6">
        <v>30369</v>
      </c>
      <c r="D147" s="8"/>
      <c r="E147" s="8"/>
      <c r="F147" s="2">
        <v>83</v>
      </c>
      <c r="H147" s="10"/>
      <c r="L147" s="1">
        <v>5.7</v>
      </c>
      <c r="M147" s="1">
        <f t="shared" si="12"/>
        <v>2.6399999999999989E-2</v>
      </c>
      <c r="Q147" s="1">
        <v>215.90909090909099</v>
      </c>
      <c r="R147" s="1">
        <v>312.290909090909</v>
      </c>
      <c r="S147" s="1">
        <v>150.69999999999999</v>
      </c>
      <c r="X147" s="1">
        <v>678.9</v>
      </c>
    </row>
    <row r="148" spans="1:26" x14ac:dyDescent="0.5">
      <c r="A148" s="5" t="s">
        <v>58</v>
      </c>
      <c r="B148" s="11" t="s">
        <v>59</v>
      </c>
      <c r="C148" s="6">
        <v>30391</v>
      </c>
      <c r="D148" s="8"/>
      <c r="E148" s="8"/>
      <c r="F148" s="2">
        <v>105</v>
      </c>
      <c r="H148" s="10"/>
      <c r="L148" s="1">
        <v>7.03</v>
      </c>
      <c r="M148" s="1">
        <f t="shared" si="12"/>
        <v>2.5400000000000006E-2</v>
      </c>
      <c r="Q148" s="1">
        <v>276.77165354330702</v>
      </c>
      <c r="R148" s="1">
        <v>423.328346456693</v>
      </c>
      <c r="S148" s="1">
        <v>280.5</v>
      </c>
      <c r="X148" s="1">
        <v>980.6</v>
      </c>
    </row>
    <row r="149" spans="1:26" x14ac:dyDescent="0.5">
      <c r="A149" s="5" t="s">
        <v>58</v>
      </c>
      <c r="B149" s="11" t="s">
        <v>59</v>
      </c>
      <c r="C149" s="6">
        <v>30411</v>
      </c>
      <c r="D149" s="6" t="s">
        <v>27</v>
      </c>
      <c r="E149" s="8"/>
      <c r="F149" s="2">
        <v>125</v>
      </c>
      <c r="H149" s="10">
        <v>9</v>
      </c>
      <c r="I149" s="1">
        <v>29</v>
      </c>
      <c r="J149" s="1">
        <v>125</v>
      </c>
      <c r="L149" s="1">
        <v>5.85</v>
      </c>
      <c r="M149" s="1">
        <f t="shared" si="12"/>
        <v>2.1499999999999995E-2</v>
      </c>
      <c r="Q149" s="1">
        <v>272.09302325581399</v>
      </c>
      <c r="R149" s="1">
        <v>318.00697674418598</v>
      </c>
      <c r="S149" s="1">
        <v>355.6</v>
      </c>
      <c r="X149" s="1">
        <v>945.7</v>
      </c>
      <c r="Z149" s="1">
        <f>S149/X149</f>
        <v>0.37601776461880088</v>
      </c>
    </row>
    <row r="150" spans="1:26" x14ac:dyDescent="0.5">
      <c r="A150" s="5" t="s">
        <v>60</v>
      </c>
      <c r="B150" s="11" t="s">
        <v>61</v>
      </c>
      <c r="C150" s="8">
        <v>30343</v>
      </c>
      <c r="D150" s="8"/>
      <c r="E150" s="8"/>
      <c r="F150" s="2">
        <v>29</v>
      </c>
      <c r="H150" s="10"/>
      <c r="L150" s="1">
        <v>0.71</v>
      </c>
      <c r="M150" s="1">
        <f t="shared" si="12"/>
        <v>3.0699999999999988E-2</v>
      </c>
      <c r="Q150" s="1">
        <v>23.127035830618901</v>
      </c>
      <c r="R150" s="1">
        <v>16.872964169381099</v>
      </c>
      <c r="S150" s="1">
        <v>0</v>
      </c>
      <c r="X150" s="12">
        <v>40</v>
      </c>
      <c r="Y150" s="12"/>
      <c r="Z150" s="12"/>
    </row>
    <row r="151" spans="1:26" x14ac:dyDescent="0.5">
      <c r="A151" s="5" t="s">
        <v>60</v>
      </c>
      <c r="B151" s="11" t="s">
        <v>61</v>
      </c>
      <c r="C151" s="8">
        <v>30354</v>
      </c>
      <c r="D151" s="8"/>
      <c r="E151" s="8"/>
      <c r="F151" s="2">
        <v>40</v>
      </c>
      <c r="H151" s="10"/>
      <c r="L151" s="1">
        <v>1.43</v>
      </c>
      <c r="M151" s="1">
        <f t="shared" si="12"/>
        <v>2.8299999999999968E-2</v>
      </c>
      <c r="Q151" s="1">
        <v>50.530035335689099</v>
      </c>
      <c r="R151" s="1">
        <v>45.869964664310999</v>
      </c>
      <c r="S151" s="1">
        <v>0</v>
      </c>
      <c r="X151" s="12">
        <v>96.4</v>
      </c>
      <c r="Y151" s="12"/>
      <c r="Z151" s="12"/>
    </row>
    <row r="152" spans="1:26" x14ac:dyDescent="0.5">
      <c r="A152" s="5" t="s">
        <v>60</v>
      </c>
      <c r="B152" s="11" t="s">
        <v>61</v>
      </c>
      <c r="C152" s="8">
        <v>30375</v>
      </c>
      <c r="D152" s="8"/>
      <c r="E152" s="8"/>
      <c r="F152" s="2">
        <v>61</v>
      </c>
      <c r="H152" s="10"/>
      <c r="L152" s="1">
        <v>4.53</v>
      </c>
      <c r="M152" s="1">
        <f t="shared" si="12"/>
        <v>2.9300000000000041E-2</v>
      </c>
      <c r="Q152" s="1">
        <v>154.607508532423</v>
      </c>
      <c r="R152" s="1">
        <v>211.19249146757701</v>
      </c>
      <c r="S152" s="1">
        <v>27.1</v>
      </c>
      <c r="X152" s="12">
        <v>392.9</v>
      </c>
      <c r="Y152" s="12"/>
      <c r="Z152" s="12"/>
    </row>
    <row r="153" spans="1:26" x14ac:dyDescent="0.5">
      <c r="A153" s="5" t="s">
        <v>60</v>
      </c>
      <c r="B153" s="11" t="s">
        <v>61</v>
      </c>
      <c r="C153" s="8">
        <v>30397</v>
      </c>
      <c r="D153" s="8"/>
      <c r="E153" s="8"/>
      <c r="F153" s="2">
        <v>83</v>
      </c>
      <c r="H153" s="10"/>
      <c r="I153" s="8"/>
      <c r="L153" s="1">
        <v>7.77</v>
      </c>
      <c r="M153" s="1">
        <f t="shared" si="12"/>
        <v>2.6899999999999966E-2</v>
      </c>
      <c r="Q153" s="1">
        <v>288.84758364312302</v>
      </c>
      <c r="R153" s="1">
        <v>394.55241635687702</v>
      </c>
      <c r="S153" s="1">
        <v>179.5</v>
      </c>
      <c r="X153" s="12">
        <v>862.9</v>
      </c>
      <c r="Y153" s="12"/>
      <c r="Z153" s="12"/>
    </row>
    <row r="154" spans="1:26" x14ac:dyDescent="0.5">
      <c r="A154" s="5" t="s">
        <v>60</v>
      </c>
      <c r="B154" s="11" t="s">
        <v>61</v>
      </c>
      <c r="C154" s="8">
        <v>30417</v>
      </c>
      <c r="D154" s="8"/>
      <c r="E154" s="8"/>
      <c r="F154" s="2">
        <v>103</v>
      </c>
      <c r="H154" s="10"/>
      <c r="I154" s="8"/>
      <c r="L154" s="1">
        <v>6.14</v>
      </c>
      <c r="M154" s="1">
        <f t="shared" si="12"/>
        <v>2.2700000000000026E-2</v>
      </c>
      <c r="Q154" s="1">
        <v>270.48458149779702</v>
      </c>
      <c r="R154" s="1">
        <v>399.21541850220302</v>
      </c>
      <c r="S154" s="1">
        <v>346.6</v>
      </c>
      <c r="X154" s="12">
        <v>1016.3</v>
      </c>
      <c r="Y154" s="12"/>
      <c r="Z154" s="12"/>
    </row>
    <row r="155" spans="1:26" x14ac:dyDescent="0.5">
      <c r="A155" s="5" t="s">
        <v>60</v>
      </c>
      <c r="B155" s="11" t="s">
        <v>61</v>
      </c>
      <c r="C155" s="8">
        <v>30445</v>
      </c>
      <c r="D155" s="6" t="s">
        <v>27</v>
      </c>
      <c r="E155" s="8"/>
      <c r="F155" s="2">
        <v>131</v>
      </c>
      <c r="H155" s="10">
        <v>10</v>
      </c>
      <c r="I155" s="2">
        <v>27</v>
      </c>
      <c r="J155" s="2">
        <v>131</v>
      </c>
      <c r="L155" s="1">
        <v>3.12</v>
      </c>
      <c r="M155" s="1">
        <f t="shared" si="12"/>
        <v>2.1399999999999926E-2</v>
      </c>
      <c r="Q155" s="1">
        <v>145.79439252336499</v>
      </c>
      <c r="R155" s="1">
        <v>404.40560747663602</v>
      </c>
      <c r="S155" s="1">
        <v>461.2</v>
      </c>
      <c r="X155" s="12">
        <v>1011.4</v>
      </c>
      <c r="Y155" s="12"/>
      <c r="Z155" s="1">
        <f>S155/X155</f>
        <v>0.45600158196559226</v>
      </c>
    </row>
    <row r="156" spans="1:26" x14ac:dyDescent="0.5">
      <c r="A156" s="5" t="s">
        <v>62</v>
      </c>
      <c r="B156" s="11" t="s">
        <v>63</v>
      </c>
      <c r="C156" s="6">
        <v>30363</v>
      </c>
      <c r="D156" s="8"/>
      <c r="E156" s="8"/>
      <c r="F156" s="2">
        <v>29</v>
      </c>
      <c r="H156" s="10"/>
      <c r="L156" s="1">
        <v>0.49</v>
      </c>
      <c r="M156" s="1">
        <f t="shared" si="12"/>
        <v>2.7699999999999961E-2</v>
      </c>
      <c r="Q156" s="1">
        <v>17.689530685920602</v>
      </c>
      <c r="R156" s="1">
        <v>12.210469314079401</v>
      </c>
      <c r="S156" s="1">
        <v>0</v>
      </c>
      <c r="X156" s="1">
        <v>29.9</v>
      </c>
    </row>
    <row r="157" spans="1:26" x14ac:dyDescent="0.5">
      <c r="A157" s="5" t="s">
        <v>62</v>
      </c>
      <c r="B157" s="11" t="s">
        <v>63</v>
      </c>
      <c r="C157" s="6">
        <v>30376</v>
      </c>
      <c r="D157" s="8"/>
      <c r="E157" s="8"/>
      <c r="F157" s="2">
        <v>42</v>
      </c>
      <c r="H157" s="10"/>
      <c r="L157" s="1">
        <v>1.1599999999999999</v>
      </c>
      <c r="M157" s="1">
        <f t="shared" si="12"/>
        <v>2.6499999999999985E-2</v>
      </c>
      <c r="Q157" s="1">
        <v>43.7735849056604</v>
      </c>
      <c r="R157" s="1">
        <v>38.626415094339599</v>
      </c>
      <c r="S157" s="1">
        <v>0</v>
      </c>
      <c r="X157" s="1">
        <v>82.4</v>
      </c>
    </row>
    <row r="158" spans="1:26" x14ac:dyDescent="0.5">
      <c r="A158" s="5" t="s">
        <v>62</v>
      </c>
      <c r="B158" s="11" t="s">
        <v>63</v>
      </c>
      <c r="C158" s="6">
        <v>30398</v>
      </c>
      <c r="D158" s="8"/>
      <c r="E158" s="8"/>
      <c r="F158" s="2">
        <v>64</v>
      </c>
      <c r="H158" s="10"/>
      <c r="L158" s="1">
        <v>2.93</v>
      </c>
      <c r="M158" s="1">
        <f t="shared" si="12"/>
        <v>2.3099999999999971E-2</v>
      </c>
      <c r="Q158" s="1">
        <v>126.839826839827</v>
      </c>
      <c r="R158" s="1">
        <v>144.160173160173</v>
      </c>
      <c r="S158" s="1">
        <v>41.9</v>
      </c>
      <c r="X158" s="1">
        <v>312.89999999999998</v>
      </c>
    </row>
    <row r="159" spans="1:26" x14ac:dyDescent="0.5">
      <c r="A159" s="5" t="s">
        <v>62</v>
      </c>
      <c r="B159" s="11" t="s">
        <v>63</v>
      </c>
      <c r="C159" s="6">
        <v>30418</v>
      </c>
      <c r="D159" s="8"/>
      <c r="E159" s="8"/>
      <c r="F159" s="2">
        <v>84</v>
      </c>
      <c r="H159" s="10"/>
      <c r="I159" s="8"/>
      <c r="L159" s="1">
        <v>4.28</v>
      </c>
      <c r="M159" s="1">
        <f t="shared" si="12"/>
        <v>1.9900000000000011E-2</v>
      </c>
      <c r="Q159" s="1">
        <v>215.07537688442201</v>
      </c>
      <c r="R159" s="1">
        <v>284.32462311557799</v>
      </c>
      <c r="S159" s="1">
        <v>156.80000000000001</v>
      </c>
      <c r="X159" s="10">
        <v>656.2</v>
      </c>
      <c r="Y159" s="10"/>
    </row>
    <row r="160" spans="1:26" x14ac:dyDescent="0.5">
      <c r="A160" s="5" t="s">
        <v>62</v>
      </c>
      <c r="B160" s="11" t="s">
        <v>63</v>
      </c>
      <c r="C160" s="6">
        <v>30439</v>
      </c>
      <c r="D160" s="8"/>
      <c r="E160" s="8"/>
      <c r="F160" s="2">
        <v>105</v>
      </c>
      <c r="H160" s="10"/>
      <c r="I160" s="8"/>
      <c r="L160" s="1">
        <v>4.7699999999999996</v>
      </c>
      <c r="M160" s="1">
        <f t="shared" si="12"/>
        <v>1.9300000000000036E-2</v>
      </c>
      <c r="Q160" s="1">
        <v>247.15025906735701</v>
      </c>
      <c r="R160" s="1">
        <v>314.34974093264202</v>
      </c>
      <c r="S160" s="1">
        <v>360.5</v>
      </c>
      <c r="X160" s="1">
        <v>922</v>
      </c>
    </row>
    <row r="161" spans="1:26" x14ac:dyDescent="0.5">
      <c r="A161" s="5" t="s">
        <v>62</v>
      </c>
      <c r="B161" s="11" t="s">
        <v>63</v>
      </c>
      <c r="C161" s="6">
        <v>30476</v>
      </c>
      <c r="D161" s="6" t="s">
        <v>27</v>
      </c>
      <c r="E161" s="8"/>
      <c r="F161" s="2">
        <v>142</v>
      </c>
      <c r="H161" s="10">
        <v>10</v>
      </c>
      <c r="I161" s="8"/>
      <c r="J161" s="1">
        <v>142</v>
      </c>
      <c r="L161" s="1">
        <v>4.3099999999999996</v>
      </c>
      <c r="M161" s="1">
        <f t="shared" si="12"/>
        <v>1.7200000000000014E-2</v>
      </c>
      <c r="Q161" s="1">
        <v>250.58139534883699</v>
      </c>
      <c r="R161" s="1">
        <v>324.71860465116299</v>
      </c>
      <c r="S161" s="1">
        <v>563.9</v>
      </c>
      <c r="X161" s="1">
        <v>1139.2</v>
      </c>
      <c r="Z161" s="1">
        <f>S161/X161</f>
        <v>0.4949964887640449</v>
      </c>
    </row>
    <row r="162" spans="1:26" x14ac:dyDescent="0.5">
      <c r="A162" s="5" t="s">
        <v>64</v>
      </c>
      <c r="B162" s="11" t="s">
        <v>65</v>
      </c>
      <c r="C162" s="8">
        <v>30384</v>
      </c>
      <c r="D162" s="8"/>
      <c r="E162" s="8"/>
      <c r="F162" s="2">
        <v>29</v>
      </c>
      <c r="H162" s="10"/>
      <c r="I162" s="8"/>
      <c r="L162" s="1">
        <v>0.36</v>
      </c>
      <c r="M162" s="1">
        <f t="shared" si="12"/>
        <v>3.0900000000000007E-2</v>
      </c>
      <c r="Q162" s="1">
        <v>11.6504854368932</v>
      </c>
      <c r="R162" s="1">
        <v>10.449514563106799</v>
      </c>
      <c r="S162" s="1">
        <v>0</v>
      </c>
      <c r="X162" s="1">
        <v>22.1</v>
      </c>
    </row>
    <row r="163" spans="1:26" x14ac:dyDescent="0.5">
      <c r="A163" s="5" t="s">
        <v>64</v>
      </c>
      <c r="B163" s="11" t="s">
        <v>65</v>
      </c>
      <c r="C163" s="8">
        <v>30398</v>
      </c>
      <c r="D163" s="8"/>
      <c r="E163" s="8"/>
      <c r="F163" s="2">
        <v>43</v>
      </c>
      <c r="H163" s="10"/>
      <c r="I163" s="8"/>
      <c r="L163" s="1">
        <v>1.19</v>
      </c>
      <c r="M163" s="1">
        <f t="shared" si="12"/>
        <v>2.5599999999999998E-2</v>
      </c>
      <c r="Q163" s="1">
        <v>46.484375</v>
      </c>
      <c r="R163" s="1">
        <v>40.815624999999997</v>
      </c>
      <c r="S163" s="1">
        <v>0</v>
      </c>
      <c r="X163" s="1">
        <v>87.3</v>
      </c>
    </row>
    <row r="164" spans="1:26" x14ac:dyDescent="0.5">
      <c r="A164" s="5" t="s">
        <v>64</v>
      </c>
      <c r="B164" s="11" t="s">
        <v>65</v>
      </c>
      <c r="C164" s="8">
        <v>30418</v>
      </c>
      <c r="D164" s="8"/>
      <c r="E164" s="8"/>
      <c r="F164" s="2">
        <v>63</v>
      </c>
      <c r="H164" s="10"/>
      <c r="I164" s="8"/>
      <c r="L164" s="1">
        <v>2.2400000000000002</v>
      </c>
      <c r="M164" s="1">
        <f t="shared" si="12"/>
        <v>1.9499999999999979E-2</v>
      </c>
      <c r="Q164" s="1">
        <v>114.871794871795</v>
      </c>
      <c r="R164" s="1">
        <v>115.728205128205</v>
      </c>
      <c r="S164" s="1">
        <v>30.3</v>
      </c>
      <c r="X164" s="1">
        <v>260.89999999999998</v>
      </c>
    </row>
    <row r="165" spans="1:26" x14ac:dyDescent="0.5">
      <c r="A165" s="5" t="s">
        <v>64</v>
      </c>
      <c r="B165" s="11" t="s">
        <v>65</v>
      </c>
      <c r="C165" s="8">
        <v>30439</v>
      </c>
      <c r="D165" s="8"/>
      <c r="E165" s="8"/>
      <c r="F165" s="2">
        <v>84</v>
      </c>
      <c r="H165" s="10"/>
      <c r="I165" s="8"/>
      <c r="L165" s="1">
        <v>2.98</v>
      </c>
      <c r="M165" s="1">
        <f t="shared" si="12"/>
        <v>1.6800000000000034E-2</v>
      </c>
      <c r="Q165" s="1">
        <v>177.38095238095201</v>
      </c>
      <c r="R165" s="1">
        <v>179.71904761904801</v>
      </c>
      <c r="S165" s="1">
        <v>161.19999999999999</v>
      </c>
      <c r="X165" s="1">
        <v>518.29999999999995</v>
      </c>
    </row>
    <row r="166" spans="1:26" x14ac:dyDescent="0.5">
      <c r="A166" s="5" t="s">
        <v>64</v>
      </c>
      <c r="B166" s="11" t="s">
        <v>65</v>
      </c>
      <c r="C166" s="13">
        <v>30456</v>
      </c>
      <c r="D166" s="13"/>
      <c r="E166" s="13"/>
      <c r="F166" s="14">
        <v>101</v>
      </c>
      <c r="G166" s="14"/>
      <c r="L166" s="1">
        <v>3.38</v>
      </c>
      <c r="M166" s="1">
        <f t="shared" si="12"/>
        <v>1.6399999999999981E-2</v>
      </c>
      <c r="Q166" s="1">
        <v>206.09756097561001</v>
      </c>
      <c r="R166" s="1">
        <v>364.80243902439003</v>
      </c>
      <c r="S166" s="1">
        <v>332.3</v>
      </c>
      <c r="X166" s="1">
        <v>903.2</v>
      </c>
    </row>
    <row r="167" spans="1:26" x14ac:dyDescent="0.5">
      <c r="A167" s="5" t="s">
        <v>64</v>
      </c>
      <c r="B167" s="11" t="s">
        <v>65</v>
      </c>
      <c r="C167" s="13">
        <v>30489</v>
      </c>
      <c r="D167" s="6" t="s">
        <v>27</v>
      </c>
      <c r="E167" s="13"/>
      <c r="F167" s="14">
        <v>134</v>
      </c>
      <c r="G167" s="14"/>
      <c r="H167" s="1">
        <v>8</v>
      </c>
      <c r="I167" s="1">
        <v>28</v>
      </c>
      <c r="J167" s="1">
        <v>134</v>
      </c>
      <c r="L167" s="1">
        <v>2.73</v>
      </c>
      <c r="M167" s="1">
        <f t="shared" si="12"/>
        <v>1.6699999999999954E-2</v>
      </c>
      <c r="Q167" s="1">
        <v>163.473053892216</v>
      </c>
      <c r="R167" s="1">
        <v>253.72694610778399</v>
      </c>
      <c r="S167" s="1">
        <v>392.9</v>
      </c>
      <c r="X167" s="1">
        <v>810.1</v>
      </c>
      <c r="Z167" s="1">
        <f>S167/X167</f>
        <v>0.48500185162325632</v>
      </c>
    </row>
    <row r="168" spans="1:26" x14ac:dyDescent="0.5">
      <c r="A168" s="5" t="s">
        <v>66</v>
      </c>
      <c r="B168" s="11" t="s">
        <v>67</v>
      </c>
      <c r="C168" s="13">
        <v>30403</v>
      </c>
      <c r="D168" s="13"/>
      <c r="E168" s="13"/>
      <c r="F168" s="14">
        <v>27</v>
      </c>
      <c r="G168" s="14"/>
      <c r="L168" s="1">
        <v>0.18</v>
      </c>
      <c r="M168" s="1">
        <f t="shared" si="12"/>
        <v>2.3200000000000005E-2</v>
      </c>
      <c r="Q168" s="1">
        <v>7.7586206896551699</v>
      </c>
      <c r="R168" s="1">
        <v>6.0413793103448299</v>
      </c>
      <c r="S168" s="1">
        <v>0</v>
      </c>
      <c r="X168" s="1">
        <v>13.8</v>
      </c>
    </row>
    <row r="169" spans="1:26" x14ac:dyDescent="0.5">
      <c r="A169" s="5" t="s">
        <v>66</v>
      </c>
      <c r="B169" s="11" t="s">
        <v>67</v>
      </c>
      <c r="C169" s="13">
        <v>30417</v>
      </c>
      <c r="D169" s="13"/>
      <c r="E169" s="13"/>
      <c r="F169" s="14">
        <v>41</v>
      </c>
      <c r="G169" s="14"/>
      <c r="L169" s="1">
        <v>1.1000000000000001</v>
      </c>
      <c r="M169" s="1">
        <f t="shared" si="12"/>
        <v>2.2100000000000002E-2</v>
      </c>
      <c r="Q169" s="1">
        <v>49.773755656108598</v>
      </c>
      <c r="R169" s="1">
        <v>37.726244343891402</v>
      </c>
      <c r="S169" s="1">
        <v>0</v>
      </c>
      <c r="X169" s="1">
        <v>87.5</v>
      </c>
    </row>
    <row r="170" spans="1:26" x14ac:dyDescent="0.5">
      <c r="A170" s="5" t="s">
        <v>66</v>
      </c>
      <c r="B170" s="11" t="s">
        <v>67</v>
      </c>
      <c r="C170" s="13">
        <v>30438</v>
      </c>
      <c r="D170" s="13"/>
      <c r="E170" s="13"/>
      <c r="F170" s="14">
        <v>62</v>
      </c>
      <c r="G170" s="14"/>
      <c r="L170" s="1">
        <v>1.91</v>
      </c>
      <c r="M170" s="1">
        <f t="shared" si="12"/>
        <v>1.8199999999999987E-2</v>
      </c>
      <c r="Q170" s="1">
        <v>104.94505494505501</v>
      </c>
      <c r="R170" s="1">
        <v>101.954945054945</v>
      </c>
      <c r="S170" s="1">
        <v>28.5</v>
      </c>
      <c r="X170" s="1">
        <v>235.4</v>
      </c>
    </row>
    <row r="171" spans="1:26" x14ac:dyDescent="0.5">
      <c r="A171" s="5" t="s">
        <v>66</v>
      </c>
      <c r="B171" s="11" t="s">
        <v>67</v>
      </c>
      <c r="C171" s="13">
        <v>30461</v>
      </c>
      <c r="D171" s="13"/>
      <c r="E171" s="13"/>
      <c r="F171" s="14">
        <v>85</v>
      </c>
      <c r="G171" s="14"/>
      <c r="L171" s="1">
        <v>2.44</v>
      </c>
      <c r="M171" s="1">
        <f t="shared" si="12"/>
        <v>1.6900000000000009E-2</v>
      </c>
      <c r="Q171" s="1">
        <v>144.378698224852</v>
      </c>
      <c r="R171" s="1">
        <v>114.621301775148</v>
      </c>
      <c r="S171" s="1">
        <v>179.2</v>
      </c>
      <c r="X171" s="1">
        <v>438.2</v>
      </c>
    </row>
    <row r="172" spans="1:26" x14ac:dyDescent="0.5">
      <c r="A172" s="5" t="s">
        <v>66</v>
      </c>
      <c r="B172" s="11" t="s">
        <v>67</v>
      </c>
      <c r="C172" s="13">
        <v>30487</v>
      </c>
      <c r="D172" s="13"/>
      <c r="E172" s="13"/>
      <c r="F172" s="14">
        <v>111</v>
      </c>
      <c r="G172" s="14"/>
      <c r="I172" s="8"/>
      <c r="L172" s="1">
        <v>2.2999999999999998</v>
      </c>
      <c r="M172" s="1">
        <f t="shared" si="12"/>
        <v>1.5200000000000021E-2</v>
      </c>
      <c r="Q172" s="1">
        <v>151.31578947368399</v>
      </c>
      <c r="R172" s="1">
        <v>139.68421052631601</v>
      </c>
      <c r="S172" s="1">
        <v>277.39999999999998</v>
      </c>
      <c r="X172" s="1">
        <v>568.4</v>
      </c>
    </row>
    <row r="173" spans="1:26" x14ac:dyDescent="0.5">
      <c r="A173" s="5" t="s">
        <v>66</v>
      </c>
      <c r="B173" s="11" t="s">
        <v>67</v>
      </c>
      <c r="C173" s="13">
        <v>30510</v>
      </c>
      <c r="D173" s="6" t="s">
        <v>27</v>
      </c>
      <c r="E173" s="13"/>
      <c r="F173" s="14">
        <v>134</v>
      </c>
      <c r="G173" s="14"/>
      <c r="H173" s="1">
        <v>8</v>
      </c>
      <c r="I173" s="1">
        <v>27</v>
      </c>
      <c r="J173" s="1">
        <v>134</v>
      </c>
      <c r="L173" s="1">
        <v>2.4300000000000002</v>
      </c>
      <c r="M173" s="1">
        <f t="shared" si="12"/>
        <v>1.7000000000000029E-2</v>
      </c>
      <c r="Q173" s="1">
        <v>142.941176470588</v>
      </c>
      <c r="R173" s="1">
        <v>139.458823529412</v>
      </c>
      <c r="S173" s="1">
        <v>385.2</v>
      </c>
      <c r="X173" s="1">
        <v>667.6</v>
      </c>
      <c r="Z173" s="1">
        <f>S173/X173</f>
        <v>0.57699221090473329</v>
      </c>
    </row>
    <row r="174" spans="1:26" x14ac:dyDescent="0.5">
      <c r="A174" s="5" t="s">
        <v>68</v>
      </c>
      <c r="B174" s="11" t="s">
        <v>69</v>
      </c>
      <c r="C174" s="6">
        <f t="shared" ref="C174:C221" si="13">E174+F174</f>
        <v>31023</v>
      </c>
      <c r="D174" s="6"/>
      <c r="E174" s="6">
        <v>30987</v>
      </c>
      <c r="F174" s="2">
        <v>36</v>
      </c>
      <c r="G174" s="6"/>
      <c r="H174" s="6"/>
      <c r="L174" s="1">
        <v>0.28000000000000003</v>
      </c>
      <c r="S174" s="1">
        <v>0</v>
      </c>
      <c r="T174" s="15"/>
      <c r="X174" s="1">
        <v>28</v>
      </c>
      <c r="Y174" s="15"/>
    </row>
    <row r="175" spans="1:26" x14ac:dyDescent="0.5">
      <c r="A175" s="5" t="s">
        <v>68</v>
      </c>
      <c r="B175" s="11" t="s">
        <v>69</v>
      </c>
      <c r="C175" s="6">
        <f t="shared" si="13"/>
        <v>31037</v>
      </c>
      <c r="E175" s="6">
        <v>30987</v>
      </c>
      <c r="F175" s="2">
        <v>50</v>
      </c>
      <c r="G175" s="6"/>
      <c r="H175" s="6"/>
      <c r="L175" s="1">
        <v>1.72</v>
      </c>
      <c r="S175" s="1">
        <v>0</v>
      </c>
      <c r="T175" s="15"/>
      <c r="X175" s="1">
        <v>126</v>
      </c>
      <c r="Y175" s="16"/>
    </row>
    <row r="176" spans="1:26" x14ac:dyDescent="0.5">
      <c r="A176" s="5" t="s">
        <v>68</v>
      </c>
      <c r="B176" s="11" t="s">
        <v>69</v>
      </c>
      <c r="C176" s="6">
        <f t="shared" si="13"/>
        <v>31051</v>
      </c>
      <c r="E176" s="6">
        <v>30987</v>
      </c>
      <c r="F176" s="2">
        <v>64</v>
      </c>
      <c r="G176" s="6"/>
      <c r="H176" s="6"/>
      <c r="L176" s="1">
        <v>2.4700000000000002</v>
      </c>
      <c r="S176" s="1">
        <v>2.9</v>
      </c>
      <c r="T176" s="15"/>
      <c r="X176" s="1">
        <v>286.10000000000002</v>
      </c>
      <c r="Y176" s="15"/>
    </row>
    <row r="177" spans="1:26" x14ac:dyDescent="0.5">
      <c r="A177" s="5" t="s">
        <v>68</v>
      </c>
      <c r="B177" s="11" t="s">
        <v>69</v>
      </c>
      <c r="C177" s="6">
        <f t="shared" si="13"/>
        <v>31064</v>
      </c>
      <c r="E177" s="6">
        <v>30987</v>
      </c>
      <c r="F177" s="2">
        <v>77</v>
      </c>
      <c r="G177" s="6"/>
      <c r="H177" s="6"/>
      <c r="L177" s="1">
        <v>3.19</v>
      </c>
      <c r="S177" s="1">
        <v>63.3</v>
      </c>
      <c r="T177" s="17"/>
      <c r="X177" s="1">
        <v>486.7</v>
      </c>
      <c r="Y177" s="15"/>
    </row>
    <row r="178" spans="1:26" x14ac:dyDescent="0.5">
      <c r="A178" s="5" t="s">
        <v>68</v>
      </c>
      <c r="B178" s="11" t="s">
        <v>69</v>
      </c>
      <c r="C178" s="6">
        <f t="shared" si="13"/>
        <v>31078</v>
      </c>
      <c r="D178" s="13"/>
      <c r="E178" s="6">
        <v>30987</v>
      </c>
      <c r="F178" s="2">
        <v>91</v>
      </c>
      <c r="G178" s="14"/>
      <c r="L178" s="1">
        <v>3.63</v>
      </c>
      <c r="S178" s="1">
        <v>206.4</v>
      </c>
      <c r="X178" s="1">
        <v>688.1</v>
      </c>
    </row>
    <row r="179" spans="1:26" x14ac:dyDescent="0.5">
      <c r="A179" s="5" t="s">
        <v>68</v>
      </c>
      <c r="B179" s="11" t="s">
        <v>69</v>
      </c>
      <c r="C179" s="6">
        <f t="shared" si="13"/>
        <v>31091</v>
      </c>
      <c r="D179" s="13"/>
      <c r="E179" s="6">
        <v>30987</v>
      </c>
      <c r="F179" s="2">
        <v>104</v>
      </c>
      <c r="G179" s="14"/>
      <c r="I179" s="8"/>
      <c r="L179" s="1">
        <v>3.73</v>
      </c>
      <c r="S179" s="1">
        <v>372.5</v>
      </c>
      <c r="X179" s="1">
        <v>866.2</v>
      </c>
    </row>
    <row r="180" spans="1:26" x14ac:dyDescent="0.5">
      <c r="A180" s="5" t="s">
        <v>68</v>
      </c>
      <c r="B180" s="11" t="s">
        <v>69</v>
      </c>
      <c r="C180" s="6">
        <f t="shared" si="13"/>
        <v>31104</v>
      </c>
      <c r="D180" s="13"/>
      <c r="E180" s="6">
        <v>30987</v>
      </c>
      <c r="F180" s="2">
        <v>117</v>
      </c>
      <c r="G180" s="14"/>
      <c r="L180" s="1">
        <v>4.05</v>
      </c>
      <c r="S180" s="1">
        <v>499</v>
      </c>
      <c r="X180" s="1">
        <v>998</v>
      </c>
    </row>
    <row r="181" spans="1:26" x14ac:dyDescent="0.5">
      <c r="A181" s="5" t="s">
        <v>68</v>
      </c>
      <c r="B181" s="11" t="s">
        <v>69</v>
      </c>
      <c r="C181" s="6">
        <f t="shared" si="13"/>
        <v>31118</v>
      </c>
      <c r="D181" s="6" t="s">
        <v>27</v>
      </c>
      <c r="E181" s="6">
        <v>30987</v>
      </c>
      <c r="F181" s="2">
        <v>131</v>
      </c>
      <c r="G181" s="14"/>
      <c r="J181" s="1">
        <v>131</v>
      </c>
      <c r="L181" s="1">
        <v>3.46</v>
      </c>
      <c r="S181" s="1">
        <v>622.70000000000005</v>
      </c>
      <c r="X181" s="1">
        <v>1055.4000000000001</v>
      </c>
      <c r="Z181" s="1">
        <f>S181/X181</f>
        <v>0.59001326511275343</v>
      </c>
    </row>
    <row r="182" spans="1:26" x14ac:dyDescent="0.5">
      <c r="A182" s="5" t="s">
        <v>70</v>
      </c>
      <c r="B182" s="11" t="s">
        <v>69</v>
      </c>
      <c r="C182" s="6">
        <f t="shared" si="13"/>
        <v>31023</v>
      </c>
      <c r="D182" s="6"/>
      <c r="E182" s="6">
        <v>30987</v>
      </c>
      <c r="F182" s="2">
        <v>36</v>
      </c>
      <c r="G182" s="14"/>
      <c r="L182" s="1">
        <v>0.65</v>
      </c>
      <c r="S182" s="1">
        <v>0</v>
      </c>
      <c r="X182" s="1">
        <v>59</v>
      </c>
    </row>
    <row r="183" spans="1:26" x14ac:dyDescent="0.5">
      <c r="A183" s="5" t="s">
        <v>70</v>
      </c>
      <c r="B183" s="11" t="s">
        <v>69</v>
      </c>
      <c r="C183" s="6">
        <f t="shared" si="13"/>
        <v>31037</v>
      </c>
      <c r="E183" s="6">
        <v>30987</v>
      </c>
      <c r="F183" s="2">
        <v>50</v>
      </c>
      <c r="G183" s="14"/>
      <c r="L183" s="1">
        <v>2.4300000000000002</v>
      </c>
      <c r="S183" s="1">
        <v>0</v>
      </c>
      <c r="X183" s="1">
        <v>177.7</v>
      </c>
    </row>
    <row r="184" spans="1:26" x14ac:dyDescent="0.5">
      <c r="A184" s="5" t="s">
        <v>70</v>
      </c>
      <c r="B184" s="11" t="s">
        <v>69</v>
      </c>
      <c r="C184" s="6">
        <f t="shared" si="13"/>
        <v>31051</v>
      </c>
      <c r="E184" s="6">
        <v>30987</v>
      </c>
      <c r="F184" s="2">
        <v>64</v>
      </c>
      <c r="G184" s="14"/>
      <c r="L184" s="1">
        <v>3.02</v>
      </c>
      <c r="S184" s="1">
        <v>3.9</v>
      </c>
      <c r="X184" s="1">
        <v>387.5</v>
      </c>
    </row>
    <row r="185" spans="1:26" x14ac:dyDescent="0.5">
      <c r="A185" s="5" t="s">
        <v>70</v>
      </c>
      <c r="B185" s="11" t="s">
        <v>69</v>
      </c>
      <c r="C185" s="6">
        <f t="shared" si="13"/>
        <v>31064</v>
      </c>
      <c r="E185" s="6">
        <v>30987</v>
      </c>
      <c r="F185" s="2">
        <v>77</v>
      </c>
      <c r="G185" s="14"/>
      <c r="L185" s="1">
        <v>4.13</v>
      </c>
      <c r="S185" s="1">
        <v>61.6</v>
      </c>
      <c r="X185" s="1">
        <v>616.20000000000005</v>
      </c>
    </row>
    <row r="186" spans="1:26" x14ac:dyDescent="0.5">
      <c r="A186" s="5" t="s">
        <v>70</v>
      </c>
      <c r="B186" s="11" t="s">
        <v>69</v>
      </c>
      <c r="C186" s="6">
        <f t="shared" si="13"/>
        <v>31078</v>
      </c>
      <c r="D186" s="13"/>
      <c r="E186" s="6">
        <v>30987</v>
      </c>
      <c r="F186" s="2">
        <v>91</v>
      </c>
      <c r="G186" s="14"/>
      <c r="I186" s="8"/>
      <c r="L186" s="1">
        <v>4.42</v>
      </c>
      <c r="S186" s="1">
        <v>242.1</v>
      </c>
      <c r="X186" s="1">
        <v>806.9</v>
      </c>
    </row>
    <row r="187" spans="1:26" x14ac:dyDescent="0.5">
      <c r="A187" s="5" t="s">
        <v>70</v>
      </c>
      <c r="B187" s="11" t="s">
        <v>69</v>
      </c>
      <c r="C187" s="6">
        <f t="shared" si="13"/>
        <v>31091</v>
      </c>
      <c r="D187" s="13"/>
      <c r="E187" s="6">
        <v>30987</v>
      </c>
      <c r="F187" s="2">
        <v>104</v>
      </c>
      <c r="G187" s="14"/>
      <c r="L187" s="1">
        <v>3.98</v>
      </c>
      <c r="S187" s="1">
        <v>381.1</v>
      </c>
      <c r="X187" s="1">
        <v>866.1</v>
      </c>
    </row>
    <row r="188" spans="1:26" x14ac:dyDescent="0.5">
      <c r="A188" s="5" t="s">
        <v>70</v>
      </c>
      <c r="B188" s="11" t="s">
        <v>69</v>
      </c>
      <c r="C188" s="6">
        <f t="shared" si="13"/>
        <v>31104</v>
      </c>
      <c r="D188" s="13"/>
      <c r="E188" s="6">
        <v>30987</v>
      </c>
      <c r="F188" s="2">
        <v>117</v>
      </c>
      <c r="G188" s="14"/>
      <c r="L188" s="1">
        <v>4.2</v>
      </c>
      <c r="S188" s="1">
        <v>474.3</v>
      </c>
      <c r="X188" s="1">
        <v>948.6</v>
      </c>
    </row>
    <row r="189" spans="1:26" x14ac:dyDescent="0.5">
      <c r="A189" s="5" t="s">
        <v>70</v>
      </c>
      <c r="B189" s="11" t="s">
        <v>69</v>
      </c>
      <c r="C189" s="6">
        <f t="shared" si="13"/>
        <v>31118</v>
      </c>
      <c r="D189" s="6" t="s">
        <v>27</v>
      </c>
      <c r="E189" s="6">
        <v>30987</v>
      </c>
      <c r="F189" s="2">
        <v>131</v>
      </c>
      <c r="G189" s="14"/>
      <c r="J189" s="1">
        <v>131</v>
      </c>
      <c r="L189" s="1">
        <v>3.44</v>
      </c>
      <c r="S189" s="1">
        <v>588.70000000000005</v>
      </c>
      <c r="X189" s="1">
        <v>1032.8</v>
      </c>
      <c r="Z189" s="1">
        <f>S189/X189</f>
        <v>0.57000387296669253</v>
      </c>
    </row>
    <row r="190" spans="1:26" x14ac:dyDescent="0.5">
      <c r="A190" s="5" t="s">
        <v>71</v>
      </c>
      <c r="B190" s="11" t="s">
        <v>72</v>
      </c>
      <c r="C190" s="13">
        <f t="shared" si="13"/>
        <v>31056</v>
      </c>
      <c r="D190" s="13"/>
      <c r="E190" s="13">
        <v>31021</v>
      </c>
      <c r="F190" s="2">
        <v>35</v>
      </c>
      <c r="G190" s="14"/>
      <c r="L190" s="1">
        <v>0.52</v>
      </c>
      <c r="S190" s="1">
        <v>0</v>
      </c>
      <c r="X190" s="1">
        <v>38.4</v>
      </c>
    </row>
    <row r="191" spans="1:26" x14ac:dyDescent="0.5">
      <c r="A191" s="5" t="s">
        <v>71</v>
      </c>
      <c r="B191" s="11" t="s">
        <v>72</v>
      </c>
      <c r="C191" s="13">
        <f t="shared" si="13"/>
        <v>31070</v>
      </c>
      <c r="D191" s="13"/>
      <c r="E191" s="13">
        <v>31021</v>
      </c>
      <c r="F191" s="2">
        <v>49</v>
      </c>
      <c r="G191" s="14"/>
      <c r="L191" s="1">
        <v>1.87</v>
      </c>
      <c r="S191" s="1">
        <v>0</v>
      </c>
      <c r="X191" s="1">
        <v>178.8</v>
      </c>
    </row>
    <row r="192" spans="1:26" x14ac:dyDescent="0.5">
      <c r="A192" s="5" t="s">
        <v>71</v>
      </c>
      <c r="B192" s="11" t="s">
        <v>72</v>
      </c>
      <c r="C192" s="13">
        <f t="shared" si="13"/>
        <v>31084</v>
      </c>
      <c r="D192" s="13"/>
      <c r="E192" s="13">
        <v>31021</v>
      </c>
      <c r="F192" s="2">
        <v>63</v>
      </c>
      <c r="G192" s="14"/>
      <c r="L192" s="1">
        <v>3.47</v>
      </c>
      <c r="S192" s="1">
        <v>11.4</v>
      </c>
      <c r="X192" s="1">
        <v>379</v>
      </c>
    </row>
    <row r="193" spans="1:26" x14ac:dyDescent="0.5">
      <c r="A193" s="5" t="s">
        <v>71</v>
      </c>
      <c r="B193" s="11" t="s">
        <v>72</v>
      </c>
      <c r="C193" s="13">
        <f t="shared" si="13"/>
        <v>31104</v>
      </c>
      <c r="D193" s="13"/>
      <c r="E193" s="13">
        <v>31021</v>
      </c>
      <c r="F193" s="2">
        <v>83</v>
      </c>
      <c r="G193" s="14"/>
      <c r="I193" s="8"/>
      <c r="L193" s="1">
        <v>4.41</v>
      </c>
      <c r="S193" s="1">
        <v>124.2</v>
      </c>
      <c r="X193" s="1">
        <v>653.70000000000005</v>
      </c>
    </row>
    <row r="194" spans="1:26" x14ac:dyDescent="0.5">
      <c r="A194" s="5" t="s">
        <v>71</v>
      </c>
      <c r="B194" s="11" t="s">
        <v>72</v>
      </c>
      <c r="C194" s="13">
        <f t="shared" si="13"/>
        <v>31118</v>
      </c>
      <c r="D194" s="13"/>
      <c r="E194" s="13">
        <v>31021</v>
      </c>
      <c r="F194" s="2">
        <v>97</v>
      </c>
      <c r="G194" s="14"/>
      <c r="L194" s="1">
        <v>4.84</v>
      </c>
      <c r="S194" s="1">
        <v>313</v>
      </c>
      <c r="X194" s="1">
        <v>894.2</v>
      </c>
    </row>
    <row r="195" spans="1:26" x14ac:dyDescent="0.5">
      <c r="A195" s="5" t="s">
        <v>71</v>
      </c>
      <c r="B195" s="11" t="s">
        <v>72</v>
      </c>
      <c r="C195" s="13">
        <f t="shared" si="13"/>
        <v>31134</v>
      </c>
      <c r="D195" s="13"/>
      <c r="E195" s="13">
        <v>31021</v>
      </c>
      <c r="F195" s="2">
        <v>113</v>
      </c>
      <c r="G195" s="14"/>
      <c r="L195" s="1">
        <v>5.18</v>
      </c>
      <c r="S195" s="1">
        <v>562.6</v>
      </c>
      <c r="X195" s="1">
        <v>1148.0999999999999</v>
      </c>
    </row>
    <row r="196" spans="1:26" x14ac:dyDescent="0.5">
      <c r="A196" s="5" t="s">
        <v>71</v>
      </c>
      <c r="B196" s="11" t="s">
        <v>72</v>
      </c>
      <c r="C196" s="13">
        <f t="shared" si="13"/>
        <v>31148</v>
      </c>
      <c r="D196" s="13"/>
      <c r="E196" s="13">
        <v>31021</v>
      </c>
      <c r="F196" s="2">
        <v>127</v>
      </c>
      <c r="G196" s="14"/>
      <c r="L196" s="1">
        <v>4.1900000000000004</v>
      </c>
      <c r="S196" s="1">
        <v>624.70000000000005</v>
      </c>
      <c r="X196" s="1">
        <v>1135.8</v>
      </c>
    </row>
    <row r="197" spans="1:26" x14ac:dyDescent="0.5">
      <c r="A197" s="5" t="s">
        <v>71</v>
      </c>
      <c r="B197" s="11" t="s">
        <v>72</v>
      </c>
      <c r="C197" s="13">
        <f t="shared" si="13"/>
        <v>31161</v>
      </c>
      <c r="D197" s="6" t="s">
        <v>27</v>
      </c>
      <c r="E197" s="13">
        <v>31021</v>
      </c>
      <c r="F197" s="2">
        <v>140</v>
      </c>
      <c r="G197" s="14"/>
      <c r="J197" s="1">
        <v>140</v>
      </c>
      <c r="L197" s="1">
        <v>3.84</v>
      </c>
      <c r="S197" s="1">
        <v>669</v>
      </c>
      <c r="X197" s="1">
        <v>1194.5999999999999</v>
      </c>
      <c r="Z197" s="1">
        <f>S197/X197</f>
        <v>0.56002009040683076</v>
      </c>
    </row>
    <row r="198" spans="1:26" x14ac:dyDescent="0.5">
      <c r="A198" s="5" t="s">
        <v>73</v>
      </c>
      <c r="B198" s="11" t="s">
        <v>72</v>
      </c>
      <c r="C198" s="13">
        <f t="shared" si="13"/>
        <v>31056</v>
      </c>
      <c r="D198" s="13"/>
      <c r="E198" s="13">
        <v>31021</v>
      </c>
      <c r="F198" s="2">
        <v>35</v>
      </c>
      <c r="G198" s="14"/>
      <c r="L198" s="1">
        <v>0.92</v>
      </c>
      <c r="S198" s="1">
        <v>0</v>
      </c>
      <c r="X198" s="1">
        <v>68.2</v>
      </c>
    </row>
    <row r="199" spans="1:26" x14ac:dyDescent="0.5">
      <c r="A199" s="5" t="s">
        <v>73</v>
      </c>
      <c r="B199" s="11" t="s">
        <v>72</v>
      </c>
      <c r="C199" s="13">
        <f t="shared" si="13"/>
        <v>31070</v>
      </c>
      <c r="D199" s="13"/>
      <c r="E199" s="13">
        <v>31021</v>
      </c>
      <c r="F199" s="2">
        <v>49</v>
      </c>
      <c r="G199" s="14"/>
      <c r="L199" s="1">
        <v>2.2799999999999998</v>
      </c>
      <c r="S199" s="1">
        <v>0</v>
      </c>
      <c r="X199" s="1">
        <v>239.5</v>
      </c>
    </row>
    <row r="200" spans="1:26" x14ac:dyDescent="0.5">
      <c r="A200" s="5" t="s">
        <v>73</v>
      </c>
      <c r="B200" s="11" t="s">
        <v>72</v>
      </c>
      <c r="C200" s="13">
        <f t="shared" si="13"/>
        <v>31084</v>
      </c>
      <c r="D200" s="13"/>
      <c r="E200" s="13">
        <v>31021</v>
      </c>
      <c r="F200" s="2">
        <v>63</v>
      </c>
      <c r="G200" s="14"/>
      <c r="I200" s="8"/>
      <c r="L200" s="1">
        <v>3.78</v>
      </c>
      <c r="S200" s="1">
        <v>4.2</v>
      </c>
      <c r="X200" s="1">
        <v>419.8</v>
      </c>
    </row>
    <row r="201" spans="1:26" x14ac:dyDescent="0.5">
      <c r="A201" s="5" t="s">
        <v>73</v>
      </c>
      <c r="B201" s="11" t="s">
        <v>72</v>
      </c>
      <c r="C201" s="13">
        <f t="shared" si="13"/>
        <v>31104</v>
      </c>
      <c r="D201" s="13"/>
      <c r="E201" s="13">
        <v>31021</v>
      </c>
      <c r="F201" s="2">
        <v>83</v>
      </c>
      <c r="G201" s="14"/>
      <c r="L201" s="1">
        <v>5.65</v>
      </c>
      <c r="S201" s="1">
        <v>129.19999999999999</v>
      </c>
      <c r="X201" s="1">
        <v>807.7</v>
      </c>
    </row>
    <row r="202" spans="1:26" x14ac:dyDescent="0.5">
      <c r="A202" s="5" t="s">
        <v>73</v>
      </c>
      <c r="B202" s="11" t="s">
        <v>72</v>
      </c>
      <c r="C202" s="13">
        <f t="shared" si="13"/>
        <v>31118</v>
      </c>
      <c r="D202" s="13"/>
      <c r="E202" s="13">
        <v>31021</v>
      </c>
      <c r="F202" s="2">
        <v>97</v>
      </c>
      <c r="G202" s="14"/>
      <c r="L202" s="1">
        <v>5.72</v>
      </c>
      <c r="S202" s="1">
        <v>281.8</v>
      </c>
      <c r="X202" s="1">
        <v>971.8</v>
      </c>
    </row>
    <row r="203" spans="1:26" x14ac:dyDescent="0.5">
      <c r="A203" s="5" t="s">
        <v>73</v>
      </c>
      <c r="B203" s="11" t="s">
        <v>72</v>
      </c>
      <c r="C203" s="13">
        <f t="shared" si="13"/>
        <v>31134</v>
      </c>
      <c r="D203" s="13"/>
      <c r="E203" s="13">
        <v>31021</v>
      </c>
      <c r="F203" s="2">
        <v>113</v>
      </c>
      <c r="G203" s="14"/>
      <c r="L203" s="1">
        <v>4.9800000000000004</v>
      </c>
      <c r="S203" s="1">
        <v>478.8</v>
      </c>
      <c r="X203" s="1">
        <v>1113.5999999999999</v>
      </c>
    </row>
    <row r="204" spans="1:26" x14ac:dyDescent="0.5">
      <c r="A204" s="5" t="s">
        <v>73</v>
      </c>
      <c r="B204" s="11" t="s">
        <v>72</v>
      </c>
      <c r="C204" s="13">
        <f t="shared" si="13"/>
        <v>31148</v>
      </c>
      <c r="D204" s="13"/>
      <c r="E204" s="13">
        <v>31021</v>
      </c>
      <c r="F204" s="2">
        <v>127</v>
      </c>
      <c r="G204" s="14"/>
      <c r="L204" s="1">
        <v>4.08</v>
      </c>
      <c r="S204" s="1">
        <v>550.6</v>
      </c>
      <c r="X204" s="1">
        <v>1123.5999999999999</v>
      </c>
    </row>
    <row r="205" spans="1:26" x14ac:dyDescent="0.5">
      <c r="A205" s="5" t="s">
        <v>73</v>
      </c>
      <c r="B205" s="11" t="s">
        <v>72</v>
      </c>
      <c r="C205" s="13">
        <f t="shared" si="13"/>
        <v>31161</v>
      </c>
      <c r="D205" s="6" t="s">
        <v>27</v>
      </c>
      <c r="E205" s="13">
        <v>31021</v>
      </c>
      <c r="F205" s="2">
        <v>140</v>
      </c>
      <c r="G205" s="14"/>
      <c r="J205" s="1">
        <v>140</v>
      </c>
      <c r="L205" s="1">
        <v>3.88</v>
      </c>
      <c r="S205" s="1">
        <v>722.6</v>
      </c>
      <c r="X205" s="1">
        <v>1290.3</v>
      </c>
      <c r="Z205" s="1">
        <f>S205/X205</f>
        <v>0.5600248004340076</v>
      </c>
    </row>
    <row r="206" spans="1:26" x14ac:dyDescent="0.5">
      <c r="A206" s="5" t="s">
        <v>74</v>
      </c>
      <c r="B206" s="11" t="s">
        <v>75</v>
      </c>
      <c r="C206" s="13">
        <f t="shared" si="13"/>
        <v>31105</v>
      </c>
      <c r="D206" s="13"/>
      <c r="E206" s="13">
        <v>31062</v>
      </c>
      <c r="F206" s="2">
        <v>43</v>
      </c>
      <c r="G206" s="14"/>
      <c r="L206" s="1">
        <v>1.0900000000000001</v>
      </c>
      <c r="S206" s="1">
        <v>0</v>
      </c>
      <c r="X206" s="1">
        <v>83.7</v>
      </c>
    </row>
    <row r="207" spans="1:26" x14ac:dyDescent="0.5">
      <c r="A207" s="5" t="s">
        <v>74</v>
      </c>
      <c r="B207" s="11" t="s">
        <v>75</v>
      </c>
      <c r="C207" s="13">
        <f t="shared" si="13"/>
        <v>31113</v>
      </c>
      <c r="D207" s="13"/>
      <c r="E207" s="13">
        <v>31062</v>
      </c>
      <c r="F207" s="2">
        <v>51</v>
      </c>
      <c r="G207" s="14"/>
      <c r="I207" s="8"/>
      <c r="L207" s="1">
        <v>1.65</v>
      </c>
      <c r="S207" s="1">
        <v>0</v>
      </c>
      <c r="X207" s="1">
        <v>128.9</v>
      </c>
    </row>
    <row r="208" spans="1:26" x14ac:dyDescent="0.5">
      <c r="A208" s="5" t="s">
        <v>74</v>
      </c>
      <c r="B208" s="11" t="s">
        <v>75</v>
      </c>
      <c r="C208" s="13">
        <f t="shared" si="13"/>
        <v>31127</v>
      </c>
      <c r="D208" s="13"/>
      <c r="E208" s="13">
        <v>31062</v>
      </c>
      <c r="F208" s="2">
        <v>65</v>
      </c>
      <c r="G208" s="14"/>
      <c r="L208" s="1">
        <v>2.65</v>
      </c>
      <c r="S208" s="1">
        <v>10.6</v>
      </c>
      <c r="X208" s="1">
        <v>352.8</v>
      </c>
    </row>
    <row r="209" spans="1:99" x14ac:dyDescent="0.5">
      <c r="A209" s="5" t="s">
        <v>74</v>
      </c>
      <c r="B209" s="11" t="s">
        <v>75</v>
      </c>
      <c r="C209" s="13">
        <f t="shared" si="13"/>
        <v>31141</v>
      </c>
      <c r="D209" s="13"/>
      <c r="E209" s="13">
        <v>31062</v>
      </c>
      <c r="F209" s="2">
        <v>79</v>
      </c>
      <c r="G209" s="14"/>
      <c r="L209" s="1">
        <v>3.38</v>
      </c>
      <c r="S209" s="1">
        <v>88.9</v>
      </c>
      <c r="X209" s="1">
        <v>494</v>
      </c>
    </row>
    <row r="210" spans="1:99" x14ac:dyDescent="0.5">
      <c r="A210" s="5" t="s">
        <v>74</v>
      </c>
      <c r="B210" s="11" t="s">
        <v>75</v>
      </c>
      <c r="C210" s="13">
        <f t="shared" si="13"/>
        <v>31162</v>
      </c>
      <c r="D210" s="13"/>
      <c r="E210" s="13">
        <v>31062</v>
      </c>
      <c r="F210" s="2">
        <v>100</v>
      </c>
      <c r="G210" s="14"/>
      <c r="L210" s="1">
        <v>2.99</v>
      </c>
      <c r="S210" s="1">
        <v>240.1</v>
      </c>
      <c r="X210" s="1">
        <v>666.9</v>
      </c>
    </row>
    <row r="211" spans="1:99" x14ac:dyDescent="0.5">
      <c r="A211" s="5" t="s">
        <v>74</v>
      </c>
      <c r="B211" s="11" t="s">
        <v>75</v>
      </c>
      <c r="C211" s="13">
        <f t="shared" si="13"/>
        <v>31177</v>
      </c>
      <c r="D211" s="13"/>
      <c r="E211" s="13">
        <v>31062</v>
      </c>
      <c r="F211" s="2">
        <v>115</v>
      </c>
      <c r="G211" s="14"/>
      <c r="L211" s="1">
        <v>2.5499999999999998</v>
      </c>
      <c r="S211" s="1">
        <v>299</v>
      </c>
      <c r="X211" s="1">
        <v>650</v>
      </c>
    </row>
    <row r="212" spans="1:99" x14ac:dyDescent="0.5">
      <c r="A212" s="5" t="s">
        <v>74</v>
      </c>
      <c r="B212" s="11" t="s">
        <v>75</v>
      </c>
      <c r="C212" s="13">
        <f t="shared" si="13"/>
        <v>31189</v>
      </c>
      <c r="D212" s="13"/>
      <c r="E212" s="13">
        <v>31062</v>
      </c>
      <c r="F212" s="2">
        <v>127</v>
      </c>
      <c r="G212" s="14"/>
      <c r="L212" s="1">
        <v>2.38</v>
      </c>
      <c r="S212" s="1">
        <v>391.2</v>
      </c>
      <c r="X212" s="1">
        <v>724.4</v>
      </c>
    </row>
    <row r="213" spans="1:99" x14ac:dyDescent="0.5">
      <c r="A213" s="5" t="s">
        <v>74</v>
      </c>
      <c r="B213" s="11" t="s">
        <v>75</v>
      </c>
      <c r="C213" s="13">
        <f t="shared" si="13"/>
        <v>31195</v>
      </c>
      <c r="D213" s="6" t="s">
        <v>27</v>
      </c>
      <c r="E213" s="13">
        <v>31062</v>
      </c>
      <c r="F213" s="2">
        <v>133</v>
      </c>
      <c r="G213" s="14"/>
      <c r="J213" s="1">
        <v>133</v>
      </c>
      <c r="L213" s="1">
        <v>1.77</v>
      </c>
      <c r="S213" s="1">
        <v>471.8</v>
      </c>
      <c r="X213" s="1">
        <v>773.5</v>
      </c>
      <c r="Z213" s="1">
        <f>S213/X213</f>
        <v>0.60995475113122177</v>
      </c>
    </row>
    <row r="214" spans="1:99" x14ac:dyDescent="0.5">
      <c r="A214" s="5" t="s">
        <v>76</v>
      </c>
      <c r="B214" s="11" t="s">
        <v>75</v>
      </c>
      <c r="C214" s="13">
        <f t="shared" si="13"/>
        <v>31105</v>
      </c>
      <c r="D214" s="13"/>
      <c r="E214" s="13">
        <v>31062</v>
      </c>
      <c r="F214" s="2">
        <v>43</v>
      </c>
      <c r="G214" s="14"/>
      <c r="I214" s="8"/>
      <c r="L214" s="1">
        <v>1.79</v>
      </c>
      <c r="S214" s="1">
        <v>0</v>
      </c>
      <c r="X214" s="1">
        <v>145</v>
      </c>
    </row>
    <row r="215" spans="1:99" x14ac:dyDescent="0.5">
      <c r="A215" s="5" t="s">
        <v>76</v>
      </c>
      <c r="B215" s="11" t="s">
        <v>75</v>
      </c>
      <c r="C215" s="13">
        <f t="shared" si="13"/>
        <v>31113</v>
      </c>
      <c r="D215" s="13"/>
      <c r="E215" s="13">
        <v>31062</v>
      </c>
      <c r="F215" s="2">
        <v>51</v>
      </c>
      <c r="G215" s="14"/>
      <c r="L215" s="1">
        <v>2.74</v>
      </c>
      <c r="S215" s="1">
        <v>0</v>
      </c>
      <c r="X215" s="1">
        <v>229.6</v>
      </c>
    </row>
    <row r="216" spans="1:99" x14ac:dyDescent="0.5">
      <c r="A216" s="5" t="s">
        <v>76</v>
      </c>
      <c r="B216" s="11" t="s">
        <v>75</v>
      </c>
      <c r="C216" s="13">
        <f t="shared" si="13"/>
        <v>31127</v>
      </c>
      <c r="D216" s="13"/>
      <c r="E216" s="13">
        <v>31062</v>
      </c>
      <c r="F216" s="2">
        <v>65</v>
      </c>
      <c r="G216" s="14"/>
      <c r="L216" s="1">
        <v>3.92</v>
      </c>
      <c r="S216" s="1">
        <v>19.2</v>
      </c>
      <c r="X216" s="1">
        <v>480.1</v>
      </c>
    </row>
    <row r="217" spans="1:99" x14ac:dyDescent="0.5">
      <c r="A217" s="5" t="s">
        <v>76</v>
      </c>
      <c r="B217" s="11" t="s">
        <v>75</v>
      </c>
      <c r="C217" s="13">
        <f t="shared" si="13"/>
        <v>31141</v>
      </c>
      <c r="D217" s="13"/>
      <c r="E217" s="13">
        <v>31062</v>
      </c>
      <c r="F217" s="2">
        <v>79</v>
      </c>
      <c r="G217" s="14"/>
      <c r="L217" s="1">
        <v>3.83</v>
      </c>
      <c r="S217" s="1">
        <v>80.7</v>
      </c>
      <c r="X217" s="1">
        <v>576.4</v>
      </c>
    </row>
    <row r="218" spans="1:99" x14ac:dyDescent="0.5">
      <c r="A218" s="5" t="s">
        <v>76</v>
      </c>
      <c r="B218" s="11" t="s">
        <v>75</v>
      </c>
      <c r="C218" s="13">
        <f t="shared" si="13"/>
        <v>31162</v>
      </c>
      <c r="D218" s="13"/>
      <c r="E218" s="13">
        <v>31062</v>
      </c>
      <c r="F218" s="2">
        <v>100</v>
      </c>
      <c r="G218" s="14"/>
      <c r="L218" s="1">
        <v>3.33</v>
      </c>
      <c r="S218" s="1">
        <v>259.3</v>
      </c>
      <c r="X218" s="1">
        <v>700.7</v>
      </c>
    </row>
    <row r="219" spans="1:99" x14ac:dyDescent="0.5">
      <c r="A219" s="5" t="s">
        <v>76</v>
      </c>
      <c r="B219" s="11" t="s">
        <v>75</v>
      </c>
      <c r="C219" s="13">
        <f t="shared" si="13"/>
        <v>31177</v>
      </c>
      <c r="D219" s="13"/>
      <c r="E219" s="13">
        <v>31062</v>
      </c>
      <c r="F219" s="2">
        <v>115</v>
      </c>
      <c r="G219" s="14"/>
      <c r="L219" s="1">
        <v>3.12</v>
      </c>
      <c r="S219" s="1">
        <v>397.6</v>
      </c>
      <c r="X219" s="1">
        <v>864.4</v>
      </c>
    </row>
    <row r="220" spans="1:99" x14ac:dyDescent="0.5">
      <c r="A220" s="5" t="s">
        <v>76</v>
      </c>
      <c r="B220" s="11" t="s">
        <v>75</v>
      </c>
      <c r="C220" s="13">
        <f t="shared" si="13"/>
        <v>31189</v>
      </c>
      <c r="D220" s="13"/>
      <c r="E220" s="13">
        <v>31062</v>
      </c>
      <c r="F220" s="2">
        <v>127</v>
      </c>
      <c r="G220" s="14"/>
      <c r="L220" s="1">
        <v>2.62</v>
      </c>
      <c r="S220" s="1">
        <v>436.6</v>
      </c>
      <c r="X220" s="1">
        <v>793.9</v>
      </c>
    </row>
    <row r="221" spans="1:99" x14ac:dyDescent="0.5">
      <c r="A221" s="5" t="s">
        <v>76</v>
      </c>
      <c r="B221" s="11" t="s">
        <v>75</v>
      </c>
      <c r="C221" s="13">
        <f t="shared" si="13"/>
        <v>31195</v>
      </c>
      <c r="D221" s="6" t="s">
        <v>27</v>
      </c>
      <c r="E221" s="13">
        <v>31062</v>
      </c>
      <c r="F221" s="2">
        <v>133</v>
      </c>
      <c r="G221" s="14"/>
      <c r="I221" s="8"/>
      <c r="J221" s="1">
        <v>133</v>
      </c>
      <c r="L221" s="1">
        <v>2.0699999999999998</v>
      </c>
      <c r="S221" s="1">
        <v>447.8</v>
      </c>
      <c r="X221" s="1">
        <v>746.4</v>
      </c>
      <c r="Z221" s="1">
        <f>S221/X221</f>
        <v>0.59994640943194</v>
      </c>
    </row>
    <row r="222" spans="1:99" x14ac:dyDescent="0.5">
      <c r="A222" s="21" t="s">
        <v>109</v>
      </c>
      <c r="C222" s="8"/>
      <c r="D222" s="6" t="s">
        <v>27</v>
      </c>
      <c r="E222" s="8">
        <v>30587</v>
      </c>
      <c r="I222" s="1">
        <v>50</v>
      </c>
      <c r="CU222" s="2"/>
    </row>
    <row r="223" spans="1:99" x14ac:dyDescent="0.5">
      <c r="A223" s="21" t="s">
        <v>110</v>
      </c>
      <c r="C223" s="8"/>
      <c r="D223" s="6" t="s">
        <v>27</v>
      </c>
      <c r="E223" s="8">
        <v>30601</v>
      </c>
      <c r="I223" s="1">
        <v>51</v>
      </c>
      <c r="CU223" s="2"/>
    </row>
    <row r="224" spans="1:99" x14ac:dyDescent="0.5">
      <c r="A224" s="21" t="s">
        <v>111</v>
      </c>
      <c r="C224" s="8"/>
      <c r="D224" s="6" t="s">
        <v>27</v>
      </c>
      <c r="E224" s="8">
        <v>30615</v>
      </c>
      <c r="I224" s="1">
        <v>49</v>
      </c>
      <c r="CU224" s="2"/>
    </row>
    <row r="225" spans="1:99" x14ac:dyDescent="0.5">
      <c r="A225" s="21" t="s">
        <v>112</v>
      </c>
      <c r="C225" s="8"/>
      <c r="D225" s="6" t="s">
        <v>27</v>
      </c>
      <c r="E225" s="8">
        <v>30629</v>
      </c>
      <c r="I225" s="22">
        <v>48</v>
      </c>
      <c r="CU225" s="2"/>
    </row>
    <row r="226" spans="1:99" x14ac:dyDescent="0.5">
      <c r="A226" s="21" t="s">
        <v>113</v>
      </c>
      <c r="C226" s="8"/>
      <c r="D226" s="6" t="s">
        <v>27</v>
      </c>
      <c r="E226" s="8">
        <v>30645</v>
      </c>
      <c r="I226" s="22">
        <v>42</v>
      </c>
      <c r="CU226" s="2"/>
    </row>
    <row r="227" spans="1:99" x14ac:dyDescent="0.5">
      <c r="A227" s="21" t="s">
        <v>114</v>
      </c>
      <c r="C227" s="8"/>
      <c r="D227" s="6" t="s">
        <v>27</v>
      </c>
      <c r="E227" s="8">
        <v>30657</v>
      </c>
      <c r="I227" s="22">
        <v>42</v>
      </c>
      <c r="CU227" s="2"/>
    </row>
    <row r="228" spans="1:99" x14ac:dyDescent="0.5">
      <c r="A228" s="21" t="s">
        <v>115</v>
      </c>
      <c r="C228" s="8"/>
      <c r="D228" s="6" t="s">
        <v>27</v>
      </c>
      <c r="E228" s="8">
        <v>30671</v>
      </c>
      <c r="I228" s="22">
        <v>38</v>
      </c>
      <c r="CU228" s="2"/>
    </row>
    <row r="229" spans="1:99" x14ac:dyDescent="0.5">
      <c r="A229" s="21" t="s">
        <v>116</v>
      </c>
      <c r="C229" s="8"/>
      <c r="D229" s="6" t="s">
        <v>27</v>
      </c>
      <c r="E229" s="8">
        <v>30685</v>
      </c>
      <c r="I229" s="22">
        <v>38</v>
      </c>
      <c r="CU229" s="2"/>
    </row>
    <row r="230" spans="1:99" x14ac:dyDescent="0.5">
      <c r="A230" s="21" t="s">
        <v>117</v>
      </c>
      <c r="C230" s="8"/>
      <c r="D230" s="6" t="s">
        <v>27</v>
      </c>
      <c r="E230" s="8">
        <v>30699</v>
      </c>
      <c r="I230" s="22">
        <v>42</v>
      </c>
      <c r="CU230" s="2"/>
    </row>
    <row r="231" spans="1:99" x14ac:dyDescent="0.5">
      <c r="A231" s="21" t="s">
        <v>118</v>
      </c>
      <c r="C231" s="8"/>
      <c r="D231" s="6" t="s">
        <v>27</v>
      </c>
      <c r="E231" s="8">
        <v>30713</v>
      </c>
      <c r="I231" s="22">
        <v>40</v>
      </c>
      <c r="CU231" s="2"/>
    </row>
    <row r="232" spans="1:99" x14ac:dyDescent="0.5">
      <c r="A232" s="21" t="s">
        <v>119</v>
      </c>
      <c r="C232" s="8"/>
      <c r="D232" s="6" t="s">
        <v>27</v>
      </c>
      <c r="E232" s="8">
        <v>30727</v>
      </c>
      <c r="I232" s="22">
        <v>44</v>
      </c>
      <c r="CU232" s="2"/>
    </row>
    <row r="233" spans="1:99" x14ac:dyDescent="0.5">
      <c r="A233" s="21" t="s">
        <v>130</v>
      </c>
      <c r="C233" s="8"/>
      <c r="D233" s="6" t="s">
        <v>27</v>
      </c>
      <c r="E233" s="8">
        <v>30587</v>
      </c>
      <c r="I233" s="22">
        <v>49</v>
      </c>
      <c r="CU233" s="2"/>
    </row>
    <row r="234" spans="1:99" x14ac:dyDescent="0.5">
      <c r="A234" s="21" t="s">
        <v>120</v>
      </c>
      <c r="C234" s="8"/>
      <c r="D234" s="6" t="s">
        <v>27</v>
      </c>
      <c r="E234" s="8">
        <v>30601</v>
      </c>
      <c r="I234" s="22">
        <v>50</v>
      </c>
      <c r="CU234" s="2"/>
    </row>
    <row r="235" spans="1:99" x14ac:dyDescent="0.5">
      <c r="A235" s="21" t="s">
        <v>121</v>
      </c>
      <c r="C235" s="8"/>
      <c r="D235" s="6" t="s">
        <v>27</v>
      </c>
      <c r="E235" s="8">
        <v>30615</v>
      </c>
      <c r="I235" s="22">
        <v>47</v>
      </c>
      <c r="CU235" s="2"/>
    </row>
    <row r="236" spans="1:99" x14ac:dyDescent="0.5">
      <c r="A236" s="21" t="s">
        <v>122</v>
      </c>
      <c r="C236" s="8"/>
      <c r="D236" s="6" t="s">
        <v>27</v>
      </c>
      <c r="E236" s="8">
        <v>30629</v>
      </c>
      <c r="I236" s="22">
        <v>46</v>
      </c>
      <c r="CU236" s="2"/>
    </row>
    <row r="237" spans="1:99" x14ac:dyDescent="0.5">
      <c r="A237" s="21" t="s">
        <v>123</v>
      </c>
      <c r="C237" s="8"/>
      <c r="D237" s="6" t="s">
        <v>27</v>
      </c>
      <c r="E237" s="8">
        <v>30645</v>
      </c>
      <c r="I237" s="22">
        <v>43</v>
      </c>
      <c r="CU237" s="2"/>
    </row>
    <row r="238" spans="1:99" x14ac:dyDescent="0.5">
      <c r="A238" s="21" t="s">
        <v>124</v>
      </c>
      <c r="C238" s="8"/>
      <c r="D238" s="6" t="s">
        <v>27</v>
      </c>
      <c r="E238" s="8">
        <v>30657</v>
      </c>
      <c r="I238" s="22">
        <v>43</v>
      </c>
      <c r="CU238" s="2"/>
    </row>
    <row r="239" spans="1:99" x14ac:dyDescent="0.5">
      <c r="A239" s="21" t="s">
        <v>125</v>
      </c>
      <c r="C239" s="8"/>
      <c r="D239" s="6" t="s">
        <v>27</v>
      </c>
      <c r="E239" s="8">
        <v>30671</v>
      </c>
      <c r="I239" s="22">
        <v>38</v>
      </c>
      <c r="CU239" s="2"/>
    </row>
    <row r="240" spans="1:99" x14ac:dyDescent="0.5">
      <c r="A240" s="21" t="s">
        <v>126</v>
      </c>
      <c r="C240" s="8"/>
      <c r="D240" s="6" t="s">
        <v>27</v>
      </c>
      <c r="E240" s="8">
        <v>30685</v>
      </c>
      <c r="I240" s="22">
        <v>38</v>
      </c>
      <c r="CU240" s="2"/>
    </row>
    <row r="241" spans="1:99" x14ac:dyDescent="0.5">
      <c r="A241" s="21" t="s">
        <v>127</v>
      </c>
      <c r="C241" s="8"/>
      <c r="D241" s="6" t="s">
        <v>27</v>
      </c>
      <c r="E241" s="8">
        <v>30699</v>
      </c>
      <c r="I241" s="22">
        <v>39</v>
      </c>
      <c r="CU241" s="2"/>
    </row>
    <row r="242" spans="1:99" x14ac:dyDescent="0.5">
      <c r="A242" s="21" t="s">
        <v>128</v>
      </c>
      <c r="C242" s="8"/>
      <c r="D242" s="6" t="s">
        <v>27</v>
      </c>
      <c r="E242" s="8">
        <v>30713</v>
      </c>
      <c r="I242" s="22">
        <v>38</v>
      </c>
      <c r="CU242" s="2"/>
    </row>
    <row r="243" spans="1:99" x14ac:dyDescent="0.5">
      <c r="A243" s="21" t="s">
        <v>129</v>
      </c>
      <c r="C243" s="8"/>
      <c r="D243" s="6" t="s">
        <v>27</v>
      </c>
      <c r="E243" s="8">
        <v>30727</v>
      </c>
      <c r="I243" s="22">
        <v>40</v>
      </c>
      <c r="CU243" s="2"/>
    </row>
    <row r="244" spans="1:99" x14ac:dyDescent="0.5">
      <c r="A244" s="21" t="s">
        <v>131</v>
      </c>
      <c r="C244" s="8"/>
      <c r="D244" s="6" t="s">
        <v>27</v>
      </c>
      <c r="E244" s="8">
        <v>30587</v>
      </c>
      <c r="I244" s="1">
        <v>49</v>
      </c>
      <c r="CU244" s="2"/>
    </row>
    <row r="245" spans="1:99" x14ac:dyDescent="0.5">
      <c r="A245" s="21" t="s">
        <v>132</v>
      </c>
      <c r="C245" s="8"/>
      <c r="D245" s="6" t="s">
        <v>27</v>
      </c>
      <c r="E245" s="8">
        <v>30601</v>
      </c>
      <c r="I245" s="1">
        <v>49</v>
      </c>
      <c r="CU245" s="2"/>
    </row>
    <row r="246" spans="1:99" x14ac:dyDescent="0.5">
      <c r="A246" s="21" t="s">
        <v>133</v>
      </c>
      <c r="C246" s="8"/>
      <c r="D246" s="6" t="s">
        <v>27</v>
      </c>
      <c r="E246" s="8">
        <v>30615</v>
      </c>
      <c r="I246" s="1">
        <v>43</v>
      </c>
      <c r="CU246" s="2"/>
    </row>
    <row r="247" spans="1:99" x14ac:dyDescent="0.5">
      <c r="A247" s="21" t="s">
        <v>134</v>
      </c>
      <c r="C247" s="8"/>
      <c r="D247" s="6" t="s">
        <v>27</v>
      </c>
      <c r="E247" s="8">
        <v>30629</v>
      </c>
      <c r="I247" s="22">
        <v>45</v>
      </c>
      <c r="CU247" s="2"/>
    </row>
    <row r="248" spans="1:99" x14ac:dyDescent="0.5">
      <c r="A248" s="21" t="s">
        <v>135</v>
      </c>
      <c r="C248" s="8"/>
      <c r="D248" s="6" t="s">
        <v>27</v>
      </c>
      <c r="E248" s="8">
        <v>30645</v>
      </c>
      <c r="I248" s="22">
        <v>42</v>
      </c>
      <c r="CU248" s="2"/>
    </row>
    <row r="249" spans="1:99" x14ac:dyDescent="0.5">
      <c r="A249" s="21" t="s">
        <v>136</v>
      </c>
      <c r="C249" s="8"/>
      <c r="D249" s="6" t="s">
        <v>27</v>
      </c>
      <c r="E249" s="8">
        <v>30657</v>
      </c>
      <c r="I249" s="22">
        <v>38</v>
      </c>
      <c r="CU249" s="2"/>
    </row>
    <row r="250" spans="1:99" x14ac:dyDescent="0.5">
      <c r="A250" s="21" t="s">
        <v>137</v>
      </c>
      <c r="C250" s="8"/>
      <c r="D250" s="6" t="s">
        <v>27</v>
      </c>
      <c r="E250" s="8">
        <v>30671</v>
      </c>
      <c r="I250" s="22">
        <v>35</v>
      </c>
      <c r="CU250" s="2"/>
    </row>
    <row r="251" spans="1:99" x14ac:dyDescent="0.5">
      <c r="A251" s="21" t="s">
        <v>138</v>
      </c>
      <c r="C251" s="8"/>
      <c r="D251" s="6" t="s">
        <v>27</v>
      </c>
      <c r="E251" s="8">
        <v>30685</v>
      </c>
      <c r="I251" s="22">
        <v>36</v>
      </c>
      <c r="CU251" s="2"/>
    </row>
    <row r="252" spans="1:99" x14ac:dyDescent="0.5">
      <c r="A252" s="21" t="s">
        <v>139</v>
      </c>
      <c r="C252" s="8"/>
      <c r="D252" s="6" t="s">
        <v>27</v>
      </c>
      <c r="E252" s="8">
        <v>30699</v>
      </c>
      <c r="I252" s="22">
        <v>38</v>
      </c>
      <c r="CU252" s="2"/>
    </row>
    <row r="253" spans="1:99" x14ac:dyDescent="0.5">
      <c r="A253" s="21" t="s">
        <v>140</v>
      </c>
      <c r="C253" s="8"/>
      <c r="D253" s="6" t="s">
        <v>27</v>
      </c>
      <c r="E253" s="8">
        <v>30713</v>
      </c>
      <c r="I253" s="22">
        <v>37</v>
      </c>
    </row>
    <row r="254" spans="1:99" x14ac:dyDescent="0.5">
      <c r="A254" s="21" t="s">
        <v>141</v>
      </c>
      <c r="C254" s="8"/>
      <c r="D254" s="6" t="s">
        <v>27</v>
      </c>
      <c r="E254" s="8">
        <v>30727</v>
      </c>
      <c r="I254" s="22">
        <v>38</v>
      </c>
    </row>
    <row r="255" spans="1:99" x14ac:dyDescent="0.5">
      <c r="A255" s="21" t="s">
        <v>142</v>
      </c>
      <c r="D255" s="6" t="s">
        <v>27</v>
      </c>
      <c r="E255" s="8">
        <v>35342</v>
      </c>
      <c r="H255" s="1">
        <v>20</v>
      </c>
      <c r="I255" s="22">
        <v>70</v>
      </c>
    </row>
    <row r="256" spans="1:99" x14ac:dyDescent="0.5">
      <c r="A256" s="21" t="s">
        <v>143</v>
      </c>
      <c r="D256" s="6" t="s">
        <v>27</v>
      </c>
      <c r="E256" s="8">
        <v>35376</v>
      </c>
      <c r="H256" s="1">
        <v>15</v>
      </c>
      <c r="I256" s="22">
        <v>55</v>
      </c>
    </row>
    <row r="257" spans="1:9" x14ac:dyDescent="0.5">
      <c r="A257" s="21" t="s">
        <v>144</v>
      </c>
      <c r="D257" s="6" t="s">
        <v>27</v>
      </c>
      <c r="E257" s="8">
        <v>35410</v>
      </c>
      <c r="H257" s="1">
        <v>10</v>
      </c>
      <c r="I257" s="22">
        <v>43</v>
      </c>
    </row>
    <row r="258" spans="1:9" x14ac:dyDescent="0.5">
      <c r="A258" s="21" t="s">
        <v>145</v>
      </c>
      <c r="D258" s="6" t="s">
        <v>27</v>
      </c>
      <c r="E258" s="8">
        <v>35342</v>
      </c>
      <c r="H258" s="22">
        <v>20</v>
      </c>
      <c r="I258" s="22">
        <v>70</v>
      </c>
    </row>
    <row r="259" spans="1:9" x14ac:dyDescent="0.5">
      <c r="A259" s="21" t="s">
        <v>146</v>
      </c>
      <c r="D259" s="6" t="s">
        <v>27</v>
      </c>
      <c r="E259" s="8">
        <v>35376</v>
      </c>
      <c r="H259" s="22">
        <v>15</v>
      </c>
      <c r="I259" s="22">
        <v>55</v>
      </c>
    </row>
    <row r="260" spans="1:9" x14ac:dyDescent="0.5">
      <c r="A260" s="21" t="s">
        <v>147</v>
      </c>
      <c r="D260" s="6" t="s">
        <v>27</v>
      </c>
      <c r="E260" s="8">
        <v>35410</v>
      </c>
      <c r="H260" s="22">
        <v>10</v>
      </c>
      <c r="I260" s="22">
        <v>47</v>
      </c>
    </row>
    <row r="261" spans="1:9" x14ac:dyDescent="0.5">
      <c r="A261" s="21" t="s">
        <v>148</v>
      </c>
      <c r="D261" s="6" t="s">
        <v>27</v>
      </c>
      <c r="E261" s="8">
        <v>35342</v>
      </c>
      <c r="H261" s="22">
        <v>18</v>
      </c>
      <c r="I261" s="22">
        <v>61</v>
      </c>
    </row>
    <row r="262" spans="1:9" x14ac:dyDescent="0.5">
      <c r="A262" s="21" t="s">
        <v>149</v>
      </c>
      <c r="D262" s="6" t="s">
        <v>27</v>
      </c>
      <c r="E262" s="8">
        <v>35376</v>
      </c>
      <c r="H262" s="22">
        <v>11</v>
      </c>
      <c r="I262" s="22">
        <v>46</v>
      </c>
    </row>
    <row r="263" spans="1:9" x14ac:dyDescent="0.5">
      <c r="A263" s="21" t="s">
        <v>150</v>
      </c>
      <c r="D263" s="6" t="s">
        <v>27</v>
      </c>
      <c r="E263" s="8">
        <v>35410</v>
      </c>
      <c r="H263" s="22">
        <v>10</v>
      </c>
      <c r="I263" s="22">
        <v>41</v>
      </c>
    </row>
    <row r="264" spans="1:9" x14ac:dyDescent="0.5">
      <c r="I264" s="8"/>
    </row>
    <row r="265" spans="1:9" x14ac:dyDescent="0.5">
      <c r="I265" s="8"/>
    </row>
    <row r="266" spans="1:9" x14ac:dyDescent="0.5">
      <c r="I266" s="8"/>
    </row>
    <row r="267" spans="1:9" x14ac:dyDescent="0.5">
      <c r="I267" s="8"/>
    </row>
    <row r="268" spans="1:9" x14ac:dyDescent="0.5">
      <c r="I268" s="8"/>
    </row>
    <row r="269" spans="1:9" x14ac:dyDescent="0.5">
      <c r="I269" s="8"/>
    </row>
    <row r="270" spans="1:9" x14ac:dyDescent="0.5">
      <c r="I270" s="8"/>
    </row>
    <row r="271" spans="1:9" x14ac:dyDescent="0.5">
      <c r="I271" s="8"/>
    </row>
    <row r="272" spans="1:9" x14ac:dyDescent="0.5">
      <c r="I272" s="8"/>
    </row>
    <row r="273" spans="9:9" x14ac:dyDescent="0.5">
      <c r="I273" s="8"/>
    </row>
    <row r="274" spans="9:9" x14ac:dyDescent="0.5">
      <c r="I274" s="8"/>
    </row>
    <row r="275" spans="9:9" x14ac:dyDescent="0.5">
      <c r="I275" s="8"/>
    </row>
    <row r="276" spans="9:9" x14ac:dyDescent="0.5">
      <c r="I276" s="8"/>
    </row>
    <row r="277" spans="9:9" x14ac:dyDescent="0.5">
      <c r="I277" s="8"/>
    </row>
    <row r="278" spans="9:9" x14ac:dyDescent="0.5">
      <c r="I278" s="8"/>
    </row>
    <row r="279" spans="9:9" x14ac:dyDescent="0.5">
      <c r="I279" s="8"/>
    </row>
    <row r="280" spans="9:9" x14ac:dyDescent="0.5">
      <c r="I280" s="8"/>
    </row>
    <row r="281" spans="9:9" x14ac:dyDescent="0.5">
      <c r="I281" s="8"/>
    </row>
    <row r="282" spans="9:9" x14ac:dyDescent="0.5">
      <c r="I282" s="8"/>
    </row>
    <row r="283" spans="9:9" x14ac:dyDescent="0.5">
      <c r="I283" s="8"/>
    </row>
    <row r="284" spans="9:9" x14ac:dyDescent="0.5">
      <c r="I284" s="8"/>
    </row>
    <row r="285" spans="9:9" x14ac:dyDescent="0.5">
      <c r="I285" s="8"/>
    </row>
    <row r="286" spans="9:9" x14ac:dyDescent="0.5">
      <c r="I286" s="8"/>
    </row>
    <row r="287" spans="9:9" x14ac:dyDescent="0.5">
      <c r="I287" s="8"/>
    </row>
    <row r="288" spans="9:9" x14ac:dyDescent="0.5">
      <c r="I288" s="8"/>
    </row>
    <row r="289" spans="9:9" x14ac:dyDescent="0.5">
      <c r="I289" s="8"/>
    </row>
    <row r="290" spans="9:9" x14ac:dyDescent="0.5">
      <c r="I290" s="8"/>
    </row>
    <row r="291" spans="9:9" x14ac:dyDescent="0.5">
      <c r="I291" s="8"/>
    </row>
    <row r="292" spans="9:9" x14ac:dyDescent="0.5">
      <c r="I292" s="8"/>
    </row>
    <row r="293" spans="9:9" x14ac:dyDescent="0.5">
      <c r="I293" s="8"/>
    </row>
    <row r="294" spans="9:9" x14ac:dyDescent="0.5">
      <c r="I294" s="8"/>
    </row>
    <row r="295" spans="9:9" x14ac:dyDescent="0.5">
      <c r="I295" s="8"/>
    </row>
    <row r="296" spans="9:9" x14ac:dyDescent="0.5">
      <c r="I296" s="8"/>
    </row>
    <row r="297" spans="9:9" x14ac:dyDescent="0.5">
      <c r="I297" s="8"/>
    </row>
    <row r="298" spans="9:9" x14ac:dyDescent="0.5">
      <c r="I298" s="8"/>
    </row>
    <row r="299" spans="9:9" x14ac:dyDescent="0.5">
      <c r="I299" s="8"/>
    </row>
    <row r="300" spans="9:9" x14ac:dyDescent="0.5">
      <c r="I300" s="8"/>
    </row>
    <row r="301" spans="9:9" x14ac:dyDescent="0.5">
      <c r="I301" s="8"/>
    </row>
    <row r="302" spans="9:9" x14ac:dyDescent="0.5">
      <c r="I302" s="8"/>
    </row>
    <row r="303" spans="9:9" x14ac:dyDescent="0.5">
      <c r="I303" s="8"/>
    </row>
    <row r="304" spans="9:9" x14ac:dyDescent="0.5">
      <c r="I304" s="8"/>
    </row>
    <row r="305" spans="9:9" x14ac:dyDescent="0.5">
      <c r="I305" s="8"/>
    </row>
    <row r="306" spans="9:9" x14ac:dyDescent="0.5">
      <c r="I306" s="8"/>
    </row>
    <row r="307" spans="9:9" x14ac:dyDescent="0.5">
      <c r="I307" s="8"/>
    </row>
    <row r="308" spans="9:9" x14ac:dyDescent="0.5">
      <c r="I308" s="8"/>
    </row>
    <row r="309" spans="9:9" x14ac:dyDescent="0.5">
      <c r="I309" s="8"/>
    </row>
    <row r="310" spans="9:9" x14ac:dyDescent="0.5">
      <c r="I310" s="8"/>
    </row>
    <row r="311" spans="9:9" x14ac:dyDescent="0.5">
      <c r="I311" s="8"/>
    </row>
    <row r="312" spans="9:9" x14ac:dyDescent="0.5">
      <c r="I312" s="8"/>
    </row>
    <row r="313" spans="9:9" x14ac:dyDescent="0.5">
      <c r="I313" s="8"/>
    </row>
    <row r="314" spans="9:9" x14ac:dyDescent="0.5">
      <c r="I314" s="8"/>
    </row>
    <row r="315" spans="9:9" x14ac:dyDescent="0.5">
      <c r="I315" s="8"/>
    </row>
    <row r="316" spans="9:9" x14ac:dyDescent="0.5">
      <c r="I316" s="8"/>
    </row>
    <row r="317" spans="9:9" x14ac:dyDescent="0.5">
      <c r="I317" s="8"/>
    </row>
    <row r="318" spans="9:9" x14ac:dyDescent="0.5">
      <c r="I318" s="8"/>
    </row>
    <row r="319" spans="9:9" x14ac:dyDescent="0.5">
      <c r="I319" s="8"/>
    </row>
    <row r="320" spans="9:9" x14ac:dyDescent="0.5">
      <c r="I320" s="8"/>
    </row>
    <row r="321" spans="9:9" x14ac:dyDescent="0.5">
      <c r="I321" s="8"/>
    </row>
    <row r="322" spans="9:9" x14ac:dyDescent="0.5">
      <c r="I322" s="8"/>
    </row>
    <row r="323" spans="9:9" x14ac:dyDescent="0.5">
      <c r="I323" s="8"/>
    </row>
    <row r="324" spans="9:9" x14ac:dyDescent="0.5">
      <c r="I324" s="8"/>
    </row>
    <row r="325" spans="9:9" x14ac:dyDescent="0.5">
      <c r="I325" s="8"/>
    </row>
    <row r="326" spans="9:9" x14ac:dyDescent="0.5">
      <c r="I326" s="8"/>
    </row>
    <row r="327" spans="9:9" x14ac:dyDescent="0.5">
      <c r="I327" s="8"/>
    </row>
    <row r="328" spans="9:9" x14ac:dyDescent="0.5">
      <c r="I328" s="8"/>
    </row>
    <row r="329" spans="9:9" x14ac:dyDescent="0.5">
      <c r="I329" s="8"/>
    </row>
    <row r="330" spans="9:9" x14ac:dyDescent="0.5">
      <c r="I330" s="8"/>
    </row>
    <row r="331" spans="9:9" x14ac:dyDescent="0.5">
      <c r="I331" s="8"/>
    </row>
    <row r="332" spans="9:9" x14ac:dyDescent="0.5">
      <c r="I332" s="8"/>
    </row>
    <row r="333" spans="9:9" x14ac:dyDescent="0.5">
      <c r="I333" s="8"/>
    </row>
    <row r="334" spans="9:9" x14ac:dyDescent="0.5">
      <c r="I334" s="8"/>
    </row>
    <row r="335" spans="9:9" x14ac:dyDescent="0.5">
      <c r="I335" s="8"/>
    </row>
    <row r="336" spans="9:9" x14ac:dyDescent="0.5">
      <c r="I336" s="8"/>
    </row>
    <row r="337" spans="9:9" x14ac:dyDescent="0.5">
      <c r="I337" s="8"/>
    </row>
    <row r="338" spans="9:9" x14ac:dyDescent="0.5">
      <c r="I338" s="8"/>
    </row>
    <row r="339" spans="9:9" x14ac:dyDescent="0.5">
      <c r="I339" s="8"/>
    </row>
    <row r="340" spans="9:9" x14ac:dyDescent="0.5">
      <c r="I340" s="8"/>
    </row>
    <row r="341" spans="9:9" x14ac:dyDescent="0.5">
      <c r="I341" s="8"/>
    </row>
    <row r="342" spans="9:9" x14ac:dyDescent="0.5">
      <c r="I342" s="8"/>
    </row>
    <row r="343" spans="9:9" x14ac:dyDescent="0.5">
      <c r="I343" s="8"/>
    </row>
    <row r="344" spans="9:9" x14ac:dyDescent="0.5">
      <c r="I344" s="8"/>
    </row>
    <row r="345" spans="9:9" x14ac:dyDescent="0.5">
      <c r="I345" s="8"/>
    </row>
    <row r="346" spans="9:9" x14ac:dyDescent="0.5">
      <c r="I346" s="8"/>
    </row>
    <row r="347" spans="9:9" x14ac:dyDescent="0.5">
      <c r="I347" s="8"/>
    </row>
    <row r="348" spans="9:9" x14ac:dyDescent="0.5">
      <c r="I348" s="8"/>
    </row>
    <row r="349" spans="9:9" x14ac:dyDescent="0.5">
      <c r="I349" s="8"/>
    </row>
    <row r="350" spans="9:9" x14ac:dyDescent="0.5">
      <c r="I350" s="8"/>
    </row>
    <row r="351" spans="9:9" x14ac:dyDescent="0.5">
      <c r="I351" s="8"/>
    </row>
    <row r="352" spans="9:9" x14ac:dyDescent="0.5">
      <c r="I352" s="8"/>
    </row>
    <row r="353" spans="3:101" x14ac:dyDescent="0.5">
      <c r="C353" s="18"/>
      <c r="D353" s="18"/>
      <c r="E353" s="18"/>
      <c r="F353" s="19"/>
      <c r="G353" s="19"/>
      <c r="CV353" s="20"/>
      <c r="CW353" s="20"/>
    </row>
    <row r="354" spans="3:101" x14ac:dyDescent="0.5">
      <c r="C354" s="18"/>
      <c r="D354" s="18"/>
      <c r="E354" s="18"/>
      <c r="F354" s="19"/>
      <c r="G354" s="19"/>
      <c r="CV354" s="20"/>
      <c r="CW354" s="20"/>
    </row>
    <row r="355" spans="3:101" x14ac:dyDescent="0.5">
      <c r="C355" s="18"/>
      <c r="D355" s="18"/>
      <c r="E355" s="18"/>
      <c r="F355" s="19"/>
      <c r="G355" s="19"/>
      <c r="CV355" s="20"/>
      <c r="CW355" s="20"/>
    </row>
    <row r="356" spans="3:101" x14ac:dyDescent="0.5">
      <c r="C356" s="18"/>
      <c r="D356" s="18"/>
      <c r="E356" s="18"/>
      <c r="F356" s="19"/>
      <c r="G356" s="19"/>
      <c r="CV356" s="20"/>
      <c r="CW356" s="20"/>
    </row>
    <row r="357" spans="3:101" x14ac:dyDescent="0.5">
      <c r="C357" s="18"/>
      <c r="D357" s="18"/>
      <c r="E357" s="18"/>
      <c r="F357" s="19"/>
      <c r="G357" s="19"/>
      <c r="CV357" s="20"/>
      <c r="CW357" s="20"/>
    </row>
    <row r="358" spans="3:101" x14ac:dyDescent="0.5">
      <c r="C358" s="18"/>
      <c r="D358" s="18"/>
      <c r="E358" s="18"/>
      <c r="F358" s="19"/>
      <c r="G358" s="19"/>
      <c r="CV358" s="20"/>
      <c r="CW358" s="20"/>
    </row>
    <row r="359" spans="3:101" x14ac:dyDescent="0.5">
      <c r="C359" s="18"/>
      <c r="D359" s="18"/>
      <c r="E359" s="18"/>
      <c r="F359" s="19"/>
      <c r="G359" s="19"/>
      <c r="CV359" s="20"/>
      <c r="CW359" s="20"/>
    </row>
    <row r="360" spans="3:101" x14ac:dyDescent="0.5">
      <c r="C360" s="18"/>
      <c r="D360" s="18"/>
      <c r="E360" s="18"/>
      <c r="F360" s="19"/>
      <c r="G360" s="19"/>
      <c r="CV360" s="20"/>
      <c r="CW360" s="20"/>
    </row>
    <row r="361" spans="3:101" x14ac:dyDescent="0.5">
      <c r="C361" s="18"/>
      <c r="D361" s="18"/>
      <c r="E361" s="18"/>
      <c r="F361" s="19"/>
      <c r="G361" s="19"/>
      <c r="CV361" s="20"/>
      <c r="CW361" s="20"/>
    </row>
    <row r="362" spans="3:101" x14ac:dyDescent="0.5">
      <c r="C362" s="18"/>
      <c r="D362" s="18"/>
      <c r="E362" s="18"/>
      <c r="F362" s="19"/>
      <c r="G362" s="19"/>
      <c r="CV362" s="20"/>
      <c r="CW362" s="20"/>
    </row>
    <row r="363" spans="3:101" x14ac:dyDescent="0.5">
      <c r="C363" s="18"/>
      <c r="D363" s="18"/>
      <c r="E363" s="18"/>
      <c r="F363" s="19"/>
      <c r="G363" s="19"/>
      <c r="CV363" s="20"/>
      <c r="CW363" s="20"/>
    </row>
    <row r="364" spans="3:101" x14ac:dyDescent="0.5">
      <c r="C364" s="18"/>
      <c r="D364" s="18"/>
      <c r="E364" s="18"/>
      <c r="F364" s="19"/>
      <c r="G364" s="19"/>
      <c r="CV364" s="20"/>
      <c r="CW364" s="20"/>
    </row>
    <row r="365" spans="3:101" x14ac:dyDescent="0.5">
      <c r="C365" s="18"/>
      <c r="D365" s="18"/>
      <c r="E365" s="18"/>
      <c r="F365" s="19"/>
      <c r="G365" s="19"/>
      <c r="CV365" s="20"/>
      <c r="CW365" s="20"/>
    </row>
    <row r="366" spans="3:101" x14ac:dyDescent="0.5">
      <c r="C366" s="18"/>
      <c r="D366" s="18"/>
      <c r="E366" s="18"/>
      <c r="F366" s="19"/>
      <c r="G366" s="19"/>
      <c r="CV366" s="20"/>
      <c r="CW366" s="20"/>
    </row>
    <row r="367" spans="3:101" x14ac:dyDescent="0.5">
      <c r="C367" s="18"/>
      <c r="D367" s="18"/>
      <c r="E367" s="18"/>
      <c r="F367" s="19"/>
      <c r="G367" s="19"/>
      <c r="CV367" s="20"/>
      <c r="CW367" s="20"/>
    </row>
    <row r="368" spans="3:101" x14ac:dyDescent="0.5">
      <c r="C368" s="18"/>
      <c r="D368" s="18"/>
      <c r="E368" s="18"/>
      <c r="F368" s="19"/>
      <c r="G368" s="19"/>
      <c r="CV368" s="20"/>
      <c r="CW368" s="20"/>
    </row>
    <row r="369" spans="3:101" x14ac:dyDescent="0.5">
      <c r="C369" s="18"/>
      <c r="D369" s="18"/>
      <c r="E369" s="18"/>
      <c r="F369" s="19"/>
      <c r="G369" s="19"/>
      <c r="CV369" s="20"/>
      <c r="CW369" s="20"/>
    </row>
    <row r="370" spans="3:101" x14ac:dyDescent="0.5">
      <c r="C370" s="18"/>
      <c r="D370" s="18"/>
      <c r="E370" s="18"/>
      <c r="F370" s="19"/>
      <c r="G370" s="19"/>
      <c r="CV370" s="20"/>
      <c r="CW370" s="20"/>
    </row>
    <row r="371" spans="3:101" x14ac:dyDescent="0.5">
      <c r="C371" s="18"/>
      <c r="D371" s="18"/>
      <c r="E371" s="18"/>
      <c r="F371" s="19"/>
      <c r="G371" s="19"/>
      <c r="CV371" s="20"/>
      <c r="CW371" s="20"/>
    </row>
    <row r="372" spans="3:101" x14ac:dyDescent="0.5">
      <c r="C372" s="18"/>
      <c r="D372" s="18"/>
      <c r="E372" s="18"/>
      <c r="F372" s="19"/>
      <c r="G372" s="19"/>
      <c r="CV372" s="20"/>
      <c r="CW372" s="20"/>
    </row>
    <row r="373" spans="3:101" x14ac:dyDescent="0.5">
      <c r="C373" s="18"/>
      <c r="D373" s="18"/>
      <c r="E373" s="18"/>
      <c r="F373" s="19"/>
      <c r="G373" s="19"/>
      <c r="CV373" s="20"/>
      <c r="CW373" s="20"/>
    </row>
    <row r="374" spans="3:101" x14ac:dyDescent="0.5">
      <c r="C374" s="18"/>
      <c r="D374" s="18"/>
      <c r="E374" s="18"/>
      <c r="F374" s="19"/>
      <c r="G374" s="19"/>
    </row>
    <row r="375" spans="3:101" x14ac:dyDescent="0.5">
      <c r="C375" s="18"/>
      <c r="D375" s="18"/>
      <c r="E375" s="18"/>
      <c r="F375" s="19"/>
      <c r="G375" s="19"/>
    </row>
    <row r="376" spans="3:101" x14ac:dyDescent="0.5">
      <c r="C376" s="18"/>
      <c r="D376" s="18"/>
      <c r="E376" s="18"/>
      <c r="F376" s="19"/>
      <c r="G376" s="19"/>
    </row>
    <row r="377" spans="3:101" x14ac:dyDescent="0.5">
      <c r="C377" s="18"/>
      <c r="D377" s="18"/>
      <c r="E377" s="18"/>
      <c r="F377" s="19"/>
      <c r="G377" s="19"/>
    </row>
    <row r="378" spans="3:101" x14ac:dyDescent="0.5">
      <c r="C378" s="18"/>
      <c r="D378" s="18"/>
      <c r="E378" s="18"/>
      <c r="F378" s="19"/>
      <c r="G378" s="19"/>
    </row>
    <row r="379" spans="3:101" x14ac:dyDescent="0.5">
      <c r="C379" s="18"/>
      <c r="D379" s="18"/>
      <c r="E379" s="18"/>
      <c r="F379" s="19"/>
      <c r="G379" s="19"/>
    </row>
    <row r="380" spans="3:101" x14ac:dyDescent="0.5">
      <c r="C380" s="18"/>
      <c r="D380" s="18"/>
      <c r="E380" s="18"/>
      <c r="F380" s="19"/>
      <c r="G380" s="19"/>
    </row>
    <row r="381" spans="3:101" x14ac:dyDescent="0.5">
      <c r="C381" s="18"/>
      <c r="D381" s="18"/>
      <c r="E381" s="18"/>
      <c r="F381" s="19"/>
      <c r="G381" s="19"/>
    </row>
    <row r="382" spans="3:101" x14ac:dyDescent="0.5">
      <c r="C382" s="18"/>
      <c r="D382" s="18"/>
      <c r="E382" s="18"/>
      <c r="F382" s="19"/>
      <c r="G382" s="19"/>
    </row>
    <row r="383" spans="3:101" x14ac:dyDescent="0.5">
      <c r="C383" s="18"/>
      <c r="D383" s="18"/>
      <c r="E383" s="18"/>
      <c r="F383" s="19"/>
      <c r="G383" s="19"/>
    </row>
    <row r="384" spans="3:101" x14ac:dyDescent="0.5">
      <c r="C384" s="18"/>
      <c r="D384" s="18"/>
      <c r="E384" s="18"/>
      <c r="F384" s="19"/>
      <c r="G384" s="19"/>
    </row>
    <row r="385" spans="3:7" x14ac:dyDescent="0.5">
      <c r="C385" s="18"/>
      <c r="D385" s="18"/>
      <c r="E385" s="18"/>
      <c r="F385" s="19"/>
      <c r="G385" s="19"/>
    </row>
    <row r="386" spans="3:7" x14ac:dyDescent="0.5">
      <c r="C386" s="18"/>
      <c r="D386" s="18"/>
      <c r="E386" s="18"/>
      <c r="F386" s="19"/>
      <c r="G386" s="19"/>
    </row>
    <row r="387" spans="3:7" x14ac:dyDescent="0.5">
      <c r="C387" s="18"/>
      <c r="D387" s="18"/>
      <c r="E387" s="18"/>
      <c r="F387" s="19"/>
      <c r="G387" s="19"/>
    </row>
    <row r="388" spans="3:7" x14ac:dyDescent="0.5">
      <c r="C388" s="18"/>
      <c r="D388" s="18"/>
      <c r="E388" s="18"/>
      <c r="F388" s="19"/>
      <c r="G388" s="19"/>
    </row>
    <row r="389" spans="3:7" x14ac:dyDescent="0.5">
      <c r="C389" s="18"/>
      <c r="D389" s="18"/>
      <c r="E389" s="18"/>
      <c r="F389" s="19"/>
      <c r="G389" s="19"/>
    </row>
    <row r="390" spans="3:7" x14ac:dyDescent="0.5">
      <c r="C390" s="18"/>
      <c r="D390" s="18"/>
      <c r="E390" s="18"/>
      <c r="F390" s="19"/>
      <c r="G390" s="19"/>
    </row>
    <row r="391" spans="3:7" x14ac:dyDescent="0.5">
      <c r="C391" s="18"/>
      <c r="D391" s="18"/>
      <c r="E391" s="18"/>
      <c r="F391" s="19"/>
      <c r="G391" s="19"/>
    </row>
    <row r="392" spans="3:7" x14ac:dyDescent="0.5">
      <c r="C392" s="18"/>
      <c r="D392" s="18"/>
      <c r="E392" s="18"/>
      <c r="F392" s="19"/>
      <c r="G392" s="19"/>
    </row>
    <row r="393" spans="3:7" x14ac:dyDescent="0.5">
      <c r="C393" s="18"/>
      <c r="D393" s="18"/>
      <c r="E393" s="18"/>
      <c r="F393" s="19"/>
      <c r="G393" s="19"/>
    </row>
    <row r="394" spans="3:7" x14ac:dyDescent="0.5">
      <c r="C394" s="18"/>
      <c r="D394" s="18"/>
      <c r="E394" s="18"/>
      <c r="F394" s="19"/>
      <c r="G394" s="19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40"/>
  <sheetViews>
    <sheetView zoomScaleNormal="100" workbookViewId="0">
      <selection activeCell="W13" sqref="W13"/>
    </sheetView>
  </sheetViews>
  <sheetFormatPr defaultColWidth="8.52734375" defaultRowHeight="14.35" x14ac:dyDescent="0.5"/>
  <sheetData>
    <row r="1" spans="1:23" x14ac:dyDescent="0.5">
      <c r="B1" t="s">
        <v>77</v>
      </c>
      <c r="F1" t="s">
        <v>77</v>
      </c>
      <c r="J1" t="s">
        <v>77</v>
      </c>
      <c r="M1" s="5"/>
      <c r="N1" t="s">
        <v>77</v>
      </c>
      <c r="R1" t="s">
        <v>77</v>
      </c>
      <c r="V1" t="s">
        <v>77</v>
      </c>
    </row>
    <row r="2" spans="1:23" x14ac:dyDescent="0.5">
      <c r="A2">
        <v>8</v>
      </c>
      <c r="F2">
        <v>8</v>
      </c>
      <c r="J2">
        <v>8</v>
      </c>
      <c r="N2">
        <v>8</v>
      </c>
      <c r="R2">
        <v>8</v>
      </c>
      <c r="V2">
        <v>8</v>
      </c>
    </row>
    <row r="3" spans="1:23" x14ac:dyDescent="0.5">
      <c r="B3">
        <v>36</v>
      </c>
      <c r="C3">
        <v>0.28000000000000003</v>
      </c>
      <c r="F3">
        <v>36</v>
      </c>
      <c r="G3">
        <v>0.65</v>
      </c>
      <c r="J3">
        <v>35</v>
      </c>
      <c r="K3">
        <v>0.52</v>
      </c>
      <c r="N3">
        <v>35</v>
      </c>
      <c r="O3">
        <v>0.92</v>
      </c>
      <c r="R3">
        <v>43</v>
      </c>
      <c r="S3">
        <v>1.0900000000000001</v>
      </c>
      <c r="V3">
        <v>43</v>
      </c>
      <c r="W3">
        <v>1.79</v>
      </c>
    </row>
    <row r="4" spans="1:23" x14ac:dyDescent="0.5">
      <c r="B4">
        <v>50</v>
      </c>
      <c r="C4">
        <v>1.72</v>
      </c>
      <c r="F4">
        <v>50</v>
      </c>
      <c r="G4">
        <v>2.4300000000000002</v>
      </c>
      <c r="J4">
        <v>49</v>
      </c>
      <c r="K4">
        <v>1.87</v>
      </c>
      <c r="N4">
        <v>49</v>
      </c>
      <c r="O4">
        <v>2.2799999999999998</v>
      </c>
      <c r="R4">
        <v>51</v>
      </c>
      <c r="S4">
        <v>1.65</v>
      </c>
      <c r="V4">
        <v>51</v>
      </c>
      <c r="W4">
        <v>2.74</v>
      </c>
    </row>
    <row r="5" spans="1:23" x14ac:dyDescent="0.5">
      <c r="B5">
        <v>64</v>
      </c>
      <c r="C5">
        <v>2.4700000000000002</v>
      </c>
      <c r="F5">
        <v>64</v>
      </c>
      <c r="G5">
        <v>3.02</v>
      </c>
      <c r="J5">
        <v>63</v>
      </c>
      <c r="K5">
        <v>3.47</v>
      </c>
      <c r="N5">
        <v>63</v>
      </c>
      <c r="O5">
        <v>3.78</v>
      </c>
      <c r="R5">
        <v>65</v>
      </c>
      <c r="S5">
        <v>2.65</v>
      </c>
      <c r="V5">
        <v>65</v>
      </c>
      <c r="W5">
        <v>3.92</v>
      </c>
    </row>
    <row r="6" spans="1:23" x14ac:dyDescent="0.5">
      <c r="B6">
        <v>77</v>
      </c>
      <c r="C6">
        <v>3.19</v>
      </c>
      <c r="F6">
        <v>77</v>
      </c>
      <c r="G6">
        <v>4.13</v>
      </c>
      <c r="J6">
        <v>83</v>
      </c>
      <c r="K6">
        <v>4.41</v>
      </c>
      <c r="N6">
        <v>83</v>
      </c>
      <c r="O6">
        <v>5.65</v>
      </c>
      <c r="R6">
        <v>79</v>
      </c>
      <c r="S6">
        <v>3.38</v>
      </c>
      <c r="V6">
        <v>79</v>
      </c>
      <c r="W6">
        <v>3.83</v>
      </c>
    </row>
    <row r="7" spans="1:23" x14ac:dyDescent="0.5">
      <c r="B7">
        <v>91</v>
      </c>
      <c r="C7">
        <v>3.63</v>
      </c>
      <c r="F7">
        <v>91</v>
      </c>
      <c r="G7">
        <v>4.42</v>
      </c>
      <c r="J7">
        <v>97</v>
      </c>
      <c r="K7">
        <v>4.84</v>
      </c>
      <c r="N7">
        <v>97</v>
      </c>
      <c r="O7">
        <v>5.72</v>
      </c>
      <c r="R7">
        <v>100</v>
      </c>
      <c r="S7">
        <v>2.99</v>
      </c>
      <c r="V7">
        <v>100</v>
      </c>
      <c r="W7">
        <v>3.33</v>
      </c>
    </row>
    <row r="8" spans="1:23" x14ac:dyDescent="0.5">
      <c r="B8">
        <v>104</v>
      </c>
      <c r="C8">
        <v>3.73</v>
      </c>
      <c r="F8">
        <v>104</v>
      </c>
      <c r="G8">
        <v>3.98</v>
      </c>
      <c r="J8">
        <v>113</v>
      </c>
      <c r="K8">
        <v>5.18</v>
      </c>
      <c r="N8">
        <v>113</v>
      </c>
      <c r="O8">
        <v>4.9800000000000004</v>
      </c>
      <c r="R8">
        <v>115</v>
      </c>
      <c r="S8">
        <v>2.5499999999999998</v>
      </c>
      <c r="V8">
        <v>115</v>
      </c>
      <c r="W8">
        <v>3.12</v>
      </c>
    </row>
    <row r="9" spans="1:23" x14ac:dyDescent="0.5">
      <c r="B9">
        <v>117</v>
      </c>
      <c r="C9">
        <v>4.05</v>
      </c>
      <c r="F9">
        <v>117</v>
      </c>
      <c r="G9">
        <v>4.2</v>
      </c>
      <c r="J9">
        <v>127</v>
      </c>
      <c r="K9">
        <v>4.1900000000000004</v>
      </c>
      <c r="N9">
        <v>127</v>
      </c>
      <c r="O9">
        <v>4.08</v>
      </c>
      <c r="R9">
        <v>127</v>
      </c>
      <c r="S9">
        <v>2.38</v>
      </c>
      <c r="V9">
        <v>127</v>
      </c>
      <c r="W9">
        <v>2.62</v>
      </c>
    </row>
    <row r="10" spans="1:23" x14ac:dyDescent="0.5">
      <c r="B10">
        <v>131</v>
      </c>
      <c r="C10">
        <v>3.46</v>
      </c>
      <c r="F10">
        <v>131</v>
      </c>
      <c r="G10">
        <v>3.44</v>
      </c>
      <c r="J10">
        <v>140</v>
      </c>
      <c r="K10">
        <v>3.84</v>
      </c>
      <c r="N10">
        <v>140</v>
      </c>
      <c r="O10">
        <v>3.88</v>
      </c>
      <c r="R10">
        <v>133</v>
      </c>
      <c r="S10">
        <v>1.77</v>
      </c>
      <c r="V10">
        <v>133</v>
      </c>
      <c r="W10">
        <v>2.0699999999999998</v>
      </c>
    </row>
    <row r="11" spans="1:23" x14ac:dyDescent="0.5">
      <c r="B11" t="s">
        <v>78</v>
      </c>
      <c r="F11" t="s">
        <v>78</v>
      </c>
      <c r="J11" t="s">
        <v>78</v>
      </c>
      <c r="N11" t="s">
        <v>78</v>
      </c>
      <c r="R11" t="s">
        <v>78</v>
      </c>
      <c r="V11" t="s">
        <v>78</v>
      </c>
    </row>
    <row r="12" spans="1:23" x14ac:dyDescent="0.5">
      <c r="A12">
        <v>8</v>
      </c>
      <c r="F12">
        <v>8</v>
      </c>
      <c r="J12">
        <v>8</v>
      </c>
      <c r="N12">
        <v>8</v>
      </c>
      <c r="R12">
        <v>8</v>
      </c>
      <c r="V12">
        <v>8</v>
      </c>
    </row>
    <row r="13" spans="1:23" x14ac:dyDescent="0.5">
      <c r="B13">
        <v>36</v>
      </c>
      <c r="C13">
        <v>28</v>
      </c>
      <c r="F13">
        <v>36</v>
      </c>
      <c r="G13">
        <v>59</v>
      </c>
      <c r="J13">
        <v>35</v>
      </c>
      <c r="K13">
        <v>38.4</v>
      </c>
      <c r="N13">
        <v>35</v>
      </c>
      <c r="O13">
        <v>68.2</v>
      </c>
      <c r="R13">
        <v>43</v>
      </c>
      <c r="S13">
        <v>83.7</v>
      </c>
      <c r="V13">
        <v>43</v>
      </c>
      <c r="W13">
        <v>145</v>
      </c>
    </row>
    <row r="14" spans="1:23" x14ac:dyDescent="0.5">
      <c r="B14">
        <v>50</v>
      </c>
      <c r="C14">
        <v>126</v>
      </c>
      <c r="F14">
        <v>50</v>
      </c>
      <c r="G14">
        <v>177.7</v>
      </c>
      <c r="J14">
        <v>49</v>
      </c>
      <c r="K14">
        <v>178.8</v>
      </c>
      <c r="N14">
        <v>49</v>
      </c>
      <c r="O14">
        <v>239.5</v>
      </c>
      <c r="R14">
        <v>51</v>
      </c>
      <c r="S14">
        <v>128.9</v>
      </c>
      <c r="V14">
        <v>51</v>
      </c>
      <c r="W14">
        <v>229.6</v>
      </c>
    </row>
    <row r="15" spans="1:23" x14ac:dyDescent="0.5">
      <c r="B15">
        <v>64</v>
      </c>
      <c r="C15">
        <v>286.10000000000002</v>
      </c>
      <c r="F15">
        <v>64</v>
      </c>
      <c r="G15">
        <v>387.5</v>
      </c>
      <c r="J15">
        <v>63</v>
      </c>
      <c r="K15">
        <v>379</v>
      </c>
      <c r="N15">
        <v>63</v>
      </c>
      <c r="O15">
        <v>419.8</v>
      </c>
      <c r="R15">
        <v>65</v>
      </c>
      <c r="S15">
        <v>352.8</v>
      </c>
      <c r="V15">
        <v>65</v>
      </c>
      <c r="W15">
        <v>480.1</v>
      </c>
    </row>
    <row r="16" spans="1:23" x14ac:dyDescent="0.5">
      <c r="B16">
        <v>77</v>
      </c>
      <c r="C16">
        <v>486.7</v>
      </c>
      <c r="F16">
        <v>77</v>
      </c>
      <c r="G16">
        <v>616.20000000000005</v>
      </c>
      <c r="J16">
        <v>83</v>
      </c>
      <c r="K16">
        <v>653.70000000000005</v>
      </c>
      <c r="N16">
        <v>83</v>
      </c>
      <c r="O16">
        <v>807.7</v>
      </c>
      <c r="R16">
        <v>79</v>
      </c>
      <c r="S16">
        <v>494</v>
      </c>
      <c r="V16">
        <v>79</v>
      </c>
      <c r="W16">
        <v>576.4</v>
      </c>
    </row>
    <row r="17" spans="1:23" x14ac:dyDescent="0.5">
      <c r="B17">
        <v>91</v>
      </c>
      <c r="C17">
        <v>688.1</v>
      </c>
      <c r="F17">
        <v>91</v>
      </c>
      <c r="G17">
        <v>806.9</v>
      </c>
      <c r="J17">
        <v>97</v>
      </c>
      <c r="K17">
        <v>894.2</v>
      </c>
      <c r="N17">
        <v>97</v>
      </c>
      <c r="O17">
        <v>971.8</v>
      </c>
      <c r="R17">
        <v>100</v>
      </c>
      <c r="S17">
        <v>666.9</v>
      </c>
      <c r="V17">
        <v>100</v>
      </c>
      <c r="W17">
        <v>700.7</v>
      </c>
    </row>
    <row r="18" spans="1:23" x14ac:dyDescent="0.5">
      <c r="B18">
        <v>104</v>
      </c>
      <c r="C18">
        <v>866.2</v>
      </c>
      <c r="F18">
        <v>104</v>
      </c>
      <c r="G18">
        <v>866.1</v>
      </c>
      <c r="J18">
        <v>113</v>
      </c>
      <c r="K18">
        <v>1148.0999999999999</v>
      </c>
      <c r="N18">
        <v>113</v>
      </c>
      <c r="O18">
        <v>1113.5999999999999</v>
      </c>
      <c r="R18">
        <v>115</v>
      </c>
      <c r="S18">
        <v>650</v>
      </c>
      <c r="V18">
        <v>115</v>
      </c>
      <c r="W18">
        <v>864.4</v>
      </c>
    </row>
    <row r="19" spans="1:23" x14ac:dyDescent="0.5">
      <c r="B19">
        <v>117</v>
      </c>
      <c r="C19">
        <v>998</v>
      </c>
      <c r="F19">
        <v>117</v>
      </c>
      <c r="G19">
        <v>948.6</v>
      </c>
      <c r="J19">
        <v>127</v>
      </c>
      <c r="K19">
        <v>1135.8</v>
      </c>
      <c r="N19">
        <v>127</v>
      </c>
      <c r="O19">
        <v>1123.5999999999999</v>
      </c>
      <c r="R19">
        <v>127</v>
      </c>
      <c r="S19">
        <v>724.4</v>
      </c>
      <c r="V19">
        <v>127</v>
      </c>
      <c r="W19">
        <v>793.9</v>
      </c>
    </row>
    <row r="20" spans="1:23" x14ac:dyDescent="0.5">
      <c r="B20">
        <v>131</v>
      </c>
      <c r="C20">
        <v>1055.4000000000001</v>
      </c>
      <c r="F20">
        <v>131</v>
      </c>
      <c r="G20">
        <v>1032.8</v>
      </c>
      <c r="J20">
        <v>140</v>
      </c>
      <c r="K20">
        <v>1194.5999999999999</v>
      </c>
      <c r="N20">
        <v>140</v>
      </c>
      <c r="O20">
        <v>1290.3</v>
      </c>
      <c r="R20">
        <v>133</v>
      </c>
      <c r="S20">
        <v>773.5</v>
      </c>
      <c r="V20">
        <v>133</v>
      </c>
      <c r="W20">
        <v>746.4</v>
      </c>
    </row>
    <row r="21" spans="1:23" x14ac:dyDescent="0.5">
      <c r="B21" t="s">
        <v>79</v>
      </c>
      <c r="F21" t="s">
        <v>79</v>
      </c>
      <c r="J21" t="s">
        <v>79</v>
      </c>
      <c r="N21" t="s">
        <v>79</v>
      </c>
      <c r="R21" t="s">
        <v>79</v>
      </c>
      <c r="V21" t="s">
        <v>79</v>
      </c>
    </row>
    <row r="22" spans="1:23" x14ac:dyDescent="0.5">
      <c r="A22">
        <v>8</v>
      </c>
      <c r="F22">
        <v>8</v>
      </c>
      <c r="J22">
        <v>8</v>
      </c>
      <c r="N22">
        <v>8</v>
      </c>
      <c r="R22">
        <v>8</v>
      </c>
      <c r="V22">
        <v>8</v>
      </c>
    </row>
    <row r="23" spans="1:23" x14ac:dyDescent="0.5">
      <c r="B23">
        <v>36</v>
      </c>
      <c r="C23">
        <v>0</v>
      </c>
      <c r="F23">
        <v>36</v>
      </c>
      <c r="G23">
        <v>0</v>
      </c>
      <c r="J23">
        <v>35</v>
      </c>
      <c r="K23">
        <v>0</v>
      </c>
      <c r="N23">
        <v>35</v>
      </c>
      <c r="O23">
        <v>0</v>
      </c>
      <c r="R23">
        <v>43</v>
      </c>
      <c r="S23">
        <v>0</v>
      </c>
      <c r="V23">
        <v>43</v>
      </c>
      <c r="W23">
        <v>0</v>
      </c>
    </row>
    <row r="24" spans="1:23" x14ac:dyDescent="0.5">
      <c r="B24">
        <v>50</v>
      </c>
      <c r="C24">
        <v>0</v>
      </c>
      <c r="F24">
        <v>50</v>
      </c>
      <c r="G24">
        <v>0</v>
      </c>
      <c r="J24">
        <v>49</v>
      </c>
      <c r="K24">
        <v>0</v>
      </c>
      <c r="N24">
        <v>49</v>
      </c>
      <c r="O24">
        <v>0</v>
      </c>
      <c r="R24">
        <v>51</v>
      </c>
      <c r="S24">
        <v>0</v>
      </c>
      <c r="V24">
        <v>51</v>
      </c>
      <c r="W24">
        <v>0</v>
      </c>
    </row>
    <row r="25" spans="1:23" x14ac:dyDescent="0.5">
      <c r="B25">
        <v>64</v>
      </c>
      <c r="C25">
        <v>0.01</v>
      </c>
      <c r="F25">
        <v>64</v>
      </c>
      <c r="G25">
        <v>0.01</v>
      </c>
      <c r="J25">
        <v>63</v>
      </c>
      <c r="K25">
        <v>0.03</v>
      </c>
      <c r="N25">
        <v>63</v>
      </c>
      <c r="O25">
        <v>0.01</v>
      </c>
      <c r="R25">
        <v>65</v>
      </c>
      <c r="S25">
        <v>0.03</v>
      </c>
      <c r="V25">
        <v>65</v>
      </c>
      <c r="W25">
        <v>0.04</v>
      </c>
    </row>
    <row r="26" spans="1:23" x14ac:dyDescent="0.5">
      <c r="B26">
        <v>77</v>
      </c>
      <c r="C26">
        <v>0.13</v>
      </c>
      <c r="F26">
        <v>77</v>
      </c>
      <c r="G26">
        <v>0.1</v>
      </c>
      <c r="J26">
        <v>83</v>
      </c>
      <c r="K26">
        <v>0.19</v>
      </c>
      <c r="N26">
        <v>83</v>
      </c>
      <c r="O26">
        <v>0.16</v>
      </c>
      <c r="R26">
        <v>79</v>
      </c>
      <c r="S26">
        <v>0.18</v>
      </c>
      <c r="V26">
        <v>79</v>
      </c>
      <c r="W26">
        <v>0.14000000000000001</v>
      </c>
    </row>
    <row r="27" spans="1:23" x14ac:dyDescent="0.5">
      <c r="B27">
        <v>91</v>
      </c>
      <c r="C27">
        <v>0.3</v>
      </c>
      <c r="F27">
        <v>91</v>
      </c>
      <c r="G27">
        <v>0.3</v>
      </c>
      <c r="J27">
        <v>97</v>
      </c>
      <c r="K27">
        <v>0.35</v>
      </c>
      <c r="N27">
        <v>97</v>
      </c>
      <c r="O27">
        <v>0.28999999999999998</v>
      </c>
      <c r="R27">
        <v>100</v>
      </c>
      <c r="S27">
        <v>0.36</v>
      </c>
      <c r="V27">
        <v>100</v>
      </c>
      <c r="W27">
        <v>0.37</v>
      </c>
    </row>
    <row r="28" spans="1:23" x14ac:dyDescent="0.5">
      <c r="B28">
        <v>104</v>
      </c>
      <c r="C28">
        <v>0.43</v>
      </c>
      <c r="F28">
        <v>104</v>
      </c>
      <c r="G28">
        <v>0.44</v>
      </c>
      <c r="J28">
        <v>113</v>
      </c>
      <c r="K28">
        <v>0.49</v>
      </c>
      <c r="N28">
        <v>113</v>
      </c>
      <c r="O28">
        <v>0.43</v>
      </c>
      <c r="R28">
        <v>115</v>
      </c>
      <c r="S28">
        <v>0.46</v>
      </c>
      <c r="V28">
        <v>115</v>
      </c>
      <c r="W28">
        <v>0.46</v>
      </c>
    </row>
    <row r="29" spans="1:23" x14ac:dyDescent="0.5">
      <c r="B29">
        <v>117</v>
      </c>
      <c r="C29">
        <v>0.5</v>
      </c>
      <c r="F29">
        <v>117</v>
      </c>
      <c r="G29">
        <v>0.5</v>
      </c>
      <c r="J29">
        <v>127</v>
      </c>
      <c r="K29">
        <v>0.55000000000000004</v>
      </c>
      <c r="N29">
        <v>127</v>
      </c>
      <c r="O29">
        <v>0.49</v>
      </c>
      <c r="R29">
        <v>127</v>
      </c>
      <c r="S29">
        <v>0.54</v>
      </c>
      <c r="V29">
        <v>127</v>
      </c>
      <c r="W29">
        <v>0.55000000000000004</v>
      </c>
    </row>
    <row r="30" spans="1:23" x14ac:dyDescent="0.5">
      <c r="B30">
        <v>131</v>
      </c>
      <c r="C30">
        <v>0.59</v>
      </c>
      <c r="F30">
        <v>131</v>
      </c>
      <c r="G30">
        <v>0.56999999999999995</v>
      </c>
      <c r="J30">
        <v>140</v>
      </c>
      <c r="K30">
        <v>0.56000000000000005</v>
      </c>
      <c r="N30">
        <v>140</v>
      </c>
      <c r="O30">
        <v>0.56000000000000005</v>
      </c>
      <c r="R30">
        <v>133</v>
      </c>
      <c r="S30">
        <v>0.61</v>
      </c>
      <c r="V30">
        <v>133</v>
      </c>
      <c r="W30">
        <v>0.6</v>
      </c>
    </row>
    <row r="31" spans="1:23" x14ac:dyDescent="0.5">
      <c r="B31" t="s">
        <v>80</v>
      </c>
      <c r="F31" t="s">
        <v>80</v>
      </c>
      <c r="J31" t="s">
        <v>80</v>
      </c>
      <c r="N31" t="s">
        <v>80</v>
      </c>
      <c r="R31" t="s">
        <v>80</v>
      </c>
      <c r="V31" t="s">
        <v>80</v>
      </c>
    </row>
    <row r="32" spans="1:23" x14ac:dyDescent="0.5">
      <c r="A32">
        <v>8</v>
      </c>
      <c r="F32">
        <v>8</v>
      </c>
      <c r="J32">
        <v>8</v>
      </c>
      <c r="N32">
        <v>8</v>
      </c>
      <c r="R32">
        <v>8</v>
      </c>
      <c r="V32">
        <v>8</v>
      </c>
    </row>
    <row r="33" spans="2:23" x14ac:dyDescent="0.5">
      <c r="B33">
        <v>36</v>
      </c>
      <c r="C33">
        <v>0</v>
      </c>
      <c r="F33">
        <v>36</v>
      </c>
      <c r="G33">
        <v>0</v>
      </c>
      <c r="J33">
        <v>35</v>
      </c>
      <c r="K33">
        <v>0</v>
      </c>
      <c r="N33">
        <v>35</v>
      </c>
      <c r="O33">
        <v>0</v>
      </c>
      <c r="R33">
        <v>43</v>
      </c>
      <c r="S33">
        <v>0</v>
      </c>
      <c r="V33">
        <v>43</v>
      </c>
      <c r="W33">
        <v>0</v>
      </c>
    </row>
    <row r="34" spans="2:23" x14ac:dyDescent="0.5">
      <c r="B34">
        <v>50</v>
      </c>
      <c r="C34">
        <v>0</v>
      </c>
      <c r="F34">
        <v>50</v>
      </c>
      <c r="G34">
        <v>0</v>
      </c>
      <c r="J34">
        <v>49</v>
      </c>
      <c r="K34">
        <v>0</v>
      </c>
      <c r="N34">
        <v>49</v>
      </c>
      <c r="O34">
        <v>0</v>
      </c>
      <c r="R34">
        <v>51</v>
      </c>
      <c r="S34">
        <v>0</v>
      </c>
      <c r="V34">
        <v>51</v>
      </c>
      <c r="W34">
        <v>0</v>
      </c>
    </row>
    <row r="35" spans="2:23" x14ac:dyDescent="0.5">
      <c r="B35">
        <v>64</v>
      </c>
      <c r="C35">
        <v>2.9</v>
      </c>
      <c r="F35">
        <v>64</v>
      </c>
      <c r="G35">
        <v>3.9</v>
      </c>
      <c r="J35">
        <v>63</v>
      </c>
      <c r="K35">
        <v>11.4</v>
      </c>
      <c r="N35">
        <v>63</v>
      </c>
      <c r="O35">
        <v>4.2</v>
      </c>
      <c r="R35">
        <v>65</v>
      </c>
      <c r="S35">
        <v>10.6</v>
      </c>
      <c r="V35">
        <v>65</v>
      </c>
      <c r="W35">
        <v>19.2</v>
      </c>
    </row>
    <row r="36" spans="2:23" x14ac:dyDescent="0.5">
      <c r="B36">
        <v>77</v>
      </c>
      <c r="C36">
        <v>63.3</v>
      </c>
      <c r="F36">
        <v>77</v>
      </c>
      <c r="G36">
        <v>61.6</v>
      </c>
      <c r="J36">
        <v>83</v>
      </c>
      <c r="K36">
        <v>124.2</v>
      </c>
      <c r="N36">
        <v>83</v>
      </c>
      <c r="O36">
        <v>129.19999999999999</v>
      </c>
      <c r="R36">
        <v>79</v>
      </c>
      <c r="S36">
        <v>88.9</v>
      </c>
      <c r="V36">
        <v>79</v>
      </c>
      <c r="W36">
        <v>80.7</v>
      </c>
    </row>
    <row r="37" spans="2:23" x14ac:dyDescent="0.5">
      <c r="B37">
        <v>91</v>
      </c>
      <c r="C37">
        <v>206.4</v>
      </c>
      <c r="F37">
        <v>91</v>
      </c>
      <c r="G37">
        <v>242.1</v>
      </c>
      <c r="J37">
        <v>97</v>
      </c>
      <c r="K37">
        <v>313</v>
      </c>
      <c r="N37">
        <v>97</v>
      </c>
      <c r="O37">
        <v>281.8</v>
      </c>
      <c r="R37">
        <v>100</v>
      </c>
      <c r="S37">
        <v>240.1</v>
      </c>
      <c r="V37">
        <v>100</v>
      </c>
      <c r="W37">
        <v>259.3</v>
      </c>
    </row>
    <row r="38" spans="2:23" x14ac:dyDescent="0.5">
      <c r="B38">
        <v>104</v>
      </c>
      <c r="C38">
        <v>372.5</v>
      </c>
      <c r="F38">
        <v>104</v>
      </c>
      <c r="G38">
        <v>381.1</v>
      </c>
      <c r="J38">
        <v>113</v>
      </c>
      <c r="K38">
        <v>562.6</v>
      </c>
      <c r="N38">
        <v>113</v>
      </c>
      <c r="O38">
        <v>478.8</v>
      </c>
      <c r="R38">
        <v>115</v>
      </c>
      <c r="S38">
        <v>299</v>
      </c>
      <c r="V38">
        <v>115</v>
      </c>
      <c r="W38">
        <v>397.6</v>
      </c>
    </row>
    <row r="39" spans="2:23" x14ac:dyDescent="0.5">
      <c r="B39">
        <v>117</v>
      </c>
      <c r="C39">
        <v>499</v>
      </c>
      <c r="F39">
        <v>117</v>
      </c>
      <c r="G39">
        <v>474.3</v>
      </c>
      <c r="J39">
        <v>127</v>
      </c>
      <c r="K39">
        <v>624.70000000000005</v>
      </c>
      <c r="N39">
        <v>127</v>
      </c>
      <c r="O39">
        <v>550.6</v>
      </c>
      <c r="R39">
        <v>127</v>
      </c>
      <c r="S39">
        <v>391.2</v>
      </c>
      <c r="V39">
        <v>127</v>
      </c>
      <c r="W39">
        <v>436.6</v>
      </c>
    </row>
    <row r="40" spans="2:23" x14ac:dyDescent="0.5">
      <c r="B40">
        <v>131</v>
      </c>
      <c r="C40">
        <v>622.70000000000005</v>
      </c>
      <c r="F40">
        <v>131</v>
      </c>
      <c r="G40">
        <v>588.70000000000005</v>
      </c>
      <c r="J40">
        <v>140</v>
      </c>
      <c r="K40">
        <v>669</v>
      </c>
      <c r="N40">
        <v>140</v>
      </c>
      <c r="O40">
        <v>722.6</v>
      </c>
      <c r="R40">
        <v>133</v>
      </c>
      <c r="S40">
        <v>471.8</v>
      </c>
      <c r="V40">
        <v>133</v>
      </c>
      <c r="W40">
        <v>447.8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8"/>
  <sheetViews>
    <sheetView zoomScaleNormal="100" workbookViewId="0"/>
  </sheetViews>
  <sheetFormatPr defaultColWidth="8.52734375" defaultRowHeight="14.35" x14ac:dyDescent="0.5"/>
  <sheetData>
    <row r="1" spans="1:2" x14ac:dyDescent="0.5">
      <c r="A1">
        <v>14</v>
      </c>
      <c r="B1">
        <v>3.3238030118388898E-2</v>
      </c>
    </row>
    <row r="2" spans="1:2" x14ac:dyDescent="0.5">
      <c r="A2">
        <v>21</v>
      </c>
      <c r="B2">
        <v>0.109379049467607</v>
      </c>
    </row>
    <row r="3" spans="1:2" x14ac:dyDescent="0.5">
      <c r="A3">
        <v>28</v>
      </c>
      <c r="B3">
        <v>0.290782791382457</v>
      </c>
    </row>
    <row r="4" spans="1:2" x14ac:dyDescent="0.5">
      <c r="A4">
        <v>36</v>
      </c>
      <c r="B4">
        <v>0.49097468445169801</v>
      </c>
    </row>
    <row r="5" spans="1:2" x14ac:dyDescent="0.5">
      <c r="A5">
        <v>50</v>
      </c>
      <c r="B5">
        <v>0.82121824528124998</v>
      </c>
    </row>
    <row r="6" spans="1:2" x14ac:dyDescent="0.5">
      <c r="A6">
        <v>57</v>
      </c>
      <c r="B6">
        <v>0.94371825906667095</v>
      </c>
    </row>
    <row r="7" spans="1:2" x14ac:dyDescent="0.5">
      <c r="A7">
        <v>66</v>
      </c>
      <c r="B7">
        <v>0.980960954171744</v>
      </c>
    </row>
    <row r="8" spans="1:2" x14ac:dyDescent="0.5">
      <c r="A8">
        <v>14</v>
      </c>
      <c r="B8">
        <v>9.7134837966153798E-2</v>
      </c>
    </row>
    <row r="9" spans="1:2" x14ac:dyDescent="0.5">
      <c r="A9">
        <v>21</v>
      </c>
      <c r="B9">
        <v>0.38504888310513802</v>
      </c>
    </row>
    <row r="10" spans="1:2" x14ac:dyDescent="0.5">
      <c r="A10">
        <v>28</v>
      </c>
      <c r="B10">
        <v>0.66669193993967402</v>
      </c>
    </row>
    <row r="11" spans="1:2" x14ac:dyDescent="0.5">
      <c r="A11">
        <v>36</v>
      </c>
      <c r="B11">
        <v>0.82806270712595997</v>
      </c>
    </row>
    <row r="12" spans="1:2" x14ac:dyDescent="0.5">
      <c r="A12">
        <v>50</v>
      </c>
      <c r="B12">
        <v>0.94903116056707604</v>
      </c>
    </row>
    <row r="13" spans="1:2" x14ac:dyDescent="0.5">
      <c r="A13">
        <v>57</v>
      </c>
      <c r="B13">
        <v>0.96878842686282296</v>
      </c>
    </row>
    <row r="14" spans="1:2" x14ac:dyDescent="0.5">
      <c r="A14">
        <v>66</v>
      </c>
      <c r="B14">
        <v>0.98848228021902196</v>
      </c>
    </row>
    <row r="15" spans="1:2" x14ac:dyDescent="0.5">
      <c r="A15">
        <v>14</v>
      </c>
      <c r="B15">
        <v>0.17231777051132799</v>
      </c>
    </row>
    <row r="16" spans="1:2" x14ac:dyDescent="0.5">
      <c r="A16">
        <v>21</v>
      </c>
      <c r="B16">
        <v>0.52665686982701998</v>
      </c>
    </row>
    <row r="17" spans="1:2" x14ac:dyDescent="0.5">
      <c r="A17">
        <v>28</v>
      </c>
      <c r="B17">
        <v>0.78575800519434602</v>
      </c>
    </row>
    <row r="18" spans="1:2" x14ac:dyDescent="0.5">
      <c r="A18">
        <v>36</v>
      </c>
      <c r="B18">
        <v>0.88946711074104901</v>
      </c>
    </row>
    <row r="19" spans="1:2" x14ac:dyDescent="0.5">
      <c r="A19">
        <v>50</v>
      </c>
      <c r="B19">
        <v>0.96907792071728205</v>
      </c>
    </row>
    <row r="20" spans="1:2" x14ac:dyDescent="0.5">
      <c r="A20">
        <v>57</v>
      </c>
      <c r="B20">
        <v>0.98757933510154305</v>
      </c>
    </row>
    <row r="21" spans="1:2" x14ac:dyDescent="0.5">
      <c r="A21">
        <v>66</v>
      </c>
      <c r="B21">
        <v>0.98</v>
      </c>
    </row>
    <row r="22" spans="1:2" x14ac:dyDescent="0.5">
      <c r="A22">
        <v>14</v>
      </c>
      <c r="B22">
        <v>0.22119398293916201</v>
      </c>
    </row>
    <row r="23" spans="1:2" x14ac:dyDescent="0.5">
      <c r="A23">
        <v>21</v>
      </c>
      <c r="B23">
        <v>0.62816857916416202</v>
      </c>
    </row>
    <row r="24" spans="1:2" x14ac:dyDescent="0.5">
      <c r="A24">
        <v>28</v>
      </c>
      <c r="B24">
        <v>0.84465346207078995</v>
      </c>
    </row>
    <row r="25" spans="1:2" x14ac:dyDescent="0.5">
      <c r="A25">
        <v>36</v>
      </c>
      <c r="B25">
        <v>0.91580140170167201</v>
      </c>
    </row>
    <row r="26" spans="1:2" x14ac:dyDescent="0.5">
      <c r="A26">
        <v>50</v>
      </c>
      <c r="B26">
        <v>0.98663503371914096</v>
      </c>
    </row>
    <row r="27" spans="1:2" x14ac:dyDescent="0.5">
      <c r="A27">
        <v>57</v>
      </c>
      <c r="B27">
        <v>0.98884070118168599</v>
      </c>
    </row>
    <row r="28" spans="1:2" x14ac:dyDescent="0.5">
      <c r="A28">
        <v>66</v>
      </c>
      <c r="B28">
        <v>0.99098019862035402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37"/>
  <sheetViews>
    <sheetView topLeftCell="B16" zoomScaleNormal="100" workbookViewId="0">
      <selection activeCell="X22" sqref="X22"/>
    </sheetView>
  </sheetViews>
  <sheetFormatPr defaultColWidth="8.52734375" defaultRowHeight="14.35" x14ac:dyDescent="0.5"/>
  <sheetData>
    <row r="1" spans="1:22" x14ac:dyDescent="0.5">
      <c r="A1">
        <v>87.960939116915199</v>
      </c>
      <c r="B1">
        <v>402.69559467140499</v>
      </c>
      <c r="D1">
        <v>87.196333850726404</v>
      </c>
      <c r="E1">
        <v>721.80488146169102</v>
      </c>
      <c r="G1">
        <v>85.350556629463995</v>
      </c>
      <c r="H1">
        <v>1.8383940287556599</v>
      </c>
      <c r="J1">
        <v>0.99659185778126902</v>
      </c>
      <c r="K1">
        <v>0.67099567843637897</v>
      </c>
      <c r="U1">
        <v>34.998308449001499</v>
      </c>
      <c r="V1">
        <v>90.397904842567598</v>
      </c>
    </row>
    <row r="2" spans="1:22" x14ac:dyDescent="0.5">
      <c r="A2">
        <v>90.047753418710698</v>
      </c>
      <c r="B2">
        <v>329.21792419018499</v>
      </c>
      <c r="D2">
        <v>85.958736386039206</v>
      </c>
      <c r="E2">
        <v>564.96427914352796</v>
      </c>
      <c r="G2">
        <v>88.497029898550906</v>
      </c>
      <c r="H2">
        <v>1.5423715660406601</v>
      </c>
      <c r="J2">
        <v>1.99332121985955</v>
      </c>
      <c r="K2">
        <v>0.446008937779305</v>
      </c>
      <c r="U2">
        <v>56.288192974030501</v>
      </c>
      <c r="V2">
        <v>201.456863083733</v>
      </c>
    </row>
    <row r="3" spans="1:22" x14ac:dyDescent="0.5">
      <c r="A3">
        <v>88.674211639517196</v>
      </c>
      <c r="B3">
        <v>246.95685534146699</v>
      </c>
      <c r="D3">
        <v>88.133860573347704</v>
      </c>
      <c r="E3">
        <v>392.12508648411898</v>
      </c>
      <c r="G3">
        <v>87.496648935419699</v>
      </c>
      <c r="H3">
        <v>1.0468020261594599</v>
      </c>
      <c r="J3">
        <v>4.0312920493051099</v>
      </c>
      <c r="K3">
        <v>0.137746893876147</v>
      </c>
      <c r="U3">
        <v>76.959655917234599</v>
      </c>
      <c r="V3">
        <v>352.78798360023501</v>
      </c>
    </row>
    <row r="4" spans="1:22" x14ac:dyDescent="0.5">
      <c r="A4">
        <v>88.371335833741398</v>
      </c>
      <c r="B4">
        <v>211.17712681914799</v>
      </c>
      <c r="D4">
        <v>87.937959467128294</v>
      </c>
      <c r="E4">
        <v>335.64026752420898</v>
      </c>
      <c r="G4">
        <v>88.052572912110307</v>
      </c>
      <c r="H4">
        <v>0.877908371312066</v>
      </c>
      <c r="J4">
        <v>7.0241320041251196</v>
      </c>
      <c r="K4">
        <v>1.6154299464715201E-2</v>
      </c>
      <c r="U4">
        <v>98.370669688589004</v>
      </c>
      <c r="V4">
        <v>661.62071877905498</v>
      </c>
    </row>
    <row r="5" spans="1:22" x14ac:dyDescent="0.5">
      <c r="A5">
        <v>275.31688381179299</v>
      </c>
      <c r="B5">
        <v>615.67786129297701</v>
      </c>
      <c r="D5">
        <v>271.44754333275398</v>
      </c>
      <c r="E5">
        <v>1047.5702821131399</v>
      </c>
      <c r="G5">
        <v>272.15935546681999</v>
      </c>
      <c r="H5">
        <v>3.1175482906043199</v>
      </c>
      <c r="J5">
        <v>1.0069046800569601</v>
      </c>
      <c r="K5">
        <v>0.82298089672445096</v>
      </c>
      <c r="O5">
        <v>19</v>
      </c>
      <c r="P5">
        <v>14.1576376953573</v>
      </c>
      <c r="Q5">
        <v>14.197019163216501</v>
      </c>
      <c r="R5">
        <v>16.216413320659701</v>
      </c>
      <c r="S5">
        <v>16.216413320659701</v>
      </c>
      <c r="U5">
        <v>119.56544882880701</v>
      </c>
      <c r="V5">
        <v>967.39635997151504</v>
      </c>
    </row>
    <row r="6" spans="1:22" x14ac:dyDescent="0.5">
      <c r="A6">
        <v>273.45874074335802</v>
      </c>
      <c r="B6">
        <v>476.16922680854702</v>
      </c>
      <c r="D6">
        <v>271.27029947474603</v>
      </c>
      <c r="E6">
        <v>796.46496972084105</v>
      </c>
      <c r="G6">
        <v>270.34202023337502</v>
      </c>
      <c r="H6">
        <v>2.4006321166029299</v>
      </c>
      <c r="J6">
        <v>2.0326081618621998</v>
      </c>
      <c r="K6">
        <v>0.51071453125767297</v>
      </c>
      <c r="O6">
        <v>40</v>
      </c>
      <c r="P6">
        <v>38.1365759029174</v>
      </c>
      <c r="Q6">
        <v>38.175957370776501</v>
      </c>
      <c r="R6">
        <v>31.960249027010299</v>
      </c>
      <c r="S6">
        <v>27.842697776405601</v>
      </c>
      <c r="U6">
        <v>140.02635507429801</v>
      </c>
      <c r="V6">
        <v>1124.9410322956101</v>
      </c>
    </row>
    <row r="7" spans="1:22" x14ac:dyDescent="0.5">
      <c r="A7">
        <v>273.63592308973699</v>
      </c>
      <c r="B7">
        <v>417.10036799410398</v>
      </c>
      <c r="D7">
        <v>272.31976968663599</v>
      </c>
      <c r="E7">
        <v>699.06221414893105</v>
      </c>
      <c r="G7">
        <v>271.59496564276901</v>
      </c>
      <c r="H7">
        <v>2.27378550364736</v>
      </c>
      <c r="J7">
        <v>4.0186809409222599</v>
      </c>
      <c r="K7">
        <v>0.46617639836959102</v>
      </c>
      <c r="O7">
        <v>61</v>
      </c>
      <c r="P7">
        <v>103.251645148664</v>
      </c>
      <c r="Q7">
        <v>86.781440146246197</v>
      </c>
      <c r="R7">
        <v>78.506956177177699</v>
      </c>
      <c r="S7">
        <v>57.9191999241541</v>
      </c>
      <c r="U7">
        <v>161.13975050214199</v>
      </c>
      <c r="V7">
        <v>1297.83741710808</v>
      </c>
    </row>
    <row r="8" spans="1:22" x14ac:dyDescent="0.5">
      <c r="A8">
        <v>273.34819107425</v>
      </c>
      <c r="B8">
        <v>383.1096258979</v>
      </c>
      <c r="D8">
        <v>272.167402159576</v>
      </c>
      <c r="E8">
        <v>655.12957718011205</v>
      </c>
      <c r="G8">
        <v>272.16499936506102</v>
      </c>
      <c r="H8">
        <v>2.1259859184738898</v>
      </c>
      <c r="J8">
        <v>7.0325394097136904</v>
      </c>
      <c r="K8">
        <v>0.39720129646908497</v>
      </c>
      <c r="O8">
        <v>82</v>
      </c>
      <c r="P8">
        <v>269.36486443780501</v>
      </c>
      <c r="Q8">
        <v>195.24894192692</v>
      </c>
      <c r="R8">
        <v>141.72077566905901</v>
      </c>
      <c r="S8">
        <v>125.211189198781</v>
      </c>
      <c r="U8">
        <v>35.584555074771202</v>
      </c>
      <c r="V8">
        <v>-2.4079169318338201</v>
      </c>
    </row>
    <row r="9" spans="1:22" x14ac:dyDescent="0.5">
      <c r="A9">
        <v>398.36623742434398</v>
      </c>
      <c r="B9">
        <v>591.90816805568898</v>
      </c>
      <c r="D9">
        <v>392.08220072607702</v>
      </c>
      <c r="E9">
        <v>1030.5631638546899</v>
      </c>
      <c r="G9">
        <v>392.614253665006</v>
      </c>
      <c r="H9">
        <v>3.1976210968916199</v>
      </c>
      <c r="J9">
        <v>1.00195452536463</v>
      </c>
      <c r="K9">
        <v>0.75002799194617598</v>
      </c>
      <c r="O9">
        <v>103</v>
      </c>
      <c r="P9">
        <v>402.49829225424799</v>
      </c>
      <c r="Q9">
        <v>332.49992099396798</v>
      </c>
      <c r="R9">
        <v>241.874412012806</v>
      </c>
      <c r="S9">
        <v>198.48259801002001</v>
      </c>
      <c r="U9">
        <v>56.163278438757501</v>
      </c>
      <c r="V9">
        <v>-2.4973443832222899</v>
      </c>
    </row>
    <row r="10" spans="1:22" x14ac:dyDescent="0.5">
      <c r="A10">
        <v>395.29053361669003</v>
      </c>
      <c r="B10">
        <v>468.56502491153498</v>
      </c>
      <c r="D10">
        <v>392.82693588384802</v>
      </c>
      <c r="E10">
        <v>845.29513434514297</v>
      </c>
      <c r="G10">
        <v>393.05024480408599</v>
      </c>
      <c r="H10">
        <v>2.8494278498158598</v>
      </c>
      <c r="J10">
        <v>1.98241909345381</v>
      </c>
      <c r="K10">
        <v>0.67105313558905799</v>
      </c>
      <c r="O10">
        <v>124</v>
      </c>
      <c r="P10">
        <v>471.77029421845998</v>
      </c>
      <c r="Q10">
        <v>430.59478171241301</v>
      </c>
      <c r="R10">
        <v>259.59826040873997</v>
      </c>
      <c r="S10">
        <v>257.46072184771901</v>
      </c>
      <c r="U10">
        <v>77.386920407202396</v>
      </c>
      <c r="V10">
        <v>0.40407959516369302</v>
      </c>
    </row>
    <row r="11" spans="1:22" x14ac:dyDescent="0.5">
      <c r="A11">
        <v>396.46266298504298</v>
      </c>
      <c r="B11">
        <v>447.03257429291102</v>
      </c>
      <c r="D11">
        <v>393.31357910802802</v>
      </c>
      <c r="E11">
        <v>785.61059731698401</v>
      </c>
      <c r="G11">
        <v>392.85976323846802</v>
      </c>
      <c r="H11">
        <v>2.5646579092178898</v>
      </c>
      <c r="J11">
        <v>4.0385208466335998</v>
      </c>
      <c r="K11">
        <v>0.37285272307616701</v>
      </c>
      <c r="O11">
        <v>145</v>
      </c>
      <c r="P11">
        <v>722.25393267713696</v>
      </c>
      <c r="Q11">
        <v>573.90394325179</v>
      </c>
      <c r="R11">
        <v>405.08434197699802</v>
      </c>
      <c r="S11">
        <v>343.28169175006798</v>
      </c>
      <c r="U11">
        <v>97.845934008218705</v>
      </c>
      <c r="V11">
        <v>154.858536654609</v>
      </c>
    </row>
    <row r="12" spans="1:22" x14ac:dyDescent="0.5">
      <c r="A12">
        <v>395.28599047960302</v>
      </c>
      <c r="B12">
        <v>388.02832898370002</v>
      </c>
      <c r="D12">
        <v>394.46099987302699</v>
      </c>
      <c r="E12">
        <v>716.45025122502898</v>
      </c>
      <c r="G12">
        <v>392.16979667856498</v>
      </c>
      <c r="H12">
        <v>2.5331579021630199</v>
      </c>
      <c r="J12">
        <v>6.9845896969994596</v>
      </c>
      <c r="K12">
        <v>0.20482811962873801</v>
      </c>
      <c r="U12">
        <v>119.463719188339</v>
      </c>
      <c r="V12">
        <v>451.29728949653298</v>
      </c>
    </row>
    <row r="13" spans="1:22" x14ac:dyDescent="0.5">
      <c r="A13">
        <v>590.30469306061002</v>
      </c>
      <c r="B13">
        <v>706.23772721995294</v>
      </c>
      <c r="D13">
        <v>589.31263588047898</v>
      </c>
      <c r="E13">
        <v>1298.67196670717</v>
      </c>
      <c r="G13">
        <v>586.95624567889001</v>
      </c>
      <c r="H13">
        <v>4.7388991576481798</v>
      </c>
      <c r="J13">
        <v>0.99111132937189905</v>
      </c>
      <c r="K13">
        <v>0.847369248146147</v>
      </c>
      <c r="U13">
        <v>140.121933620226</v>
      </c>
      <c r="V13">
        <v>580.99690316047895</v>
      </c>
    </row>
    <row r="14" spans="1:22" x14ac:dyDescent="0.5">
      <c r="A14">
        <v>590.30014992352301</v>
      </c>
      <c r="B14">
        <v>625.70103129211805</v>
      </c>
      <c r="D14">
        <v>589.44012707658999</v>
      </c>
      <c r="E14">
        <v>1135.43192825251</v>
      </c>
      <c r="G14">
        <v>586.54000818365205</v>
      </c>
      <c r="H14">
        <v>4.1166241022674299</v>
      </c>
      <c r="J14">
        <v>2.0322152924421699</v>
      </c>
      <c r="K14">
        <v>0.76206747532288899</v>
      </c>
      <c r="U14">
        <v>160.78014805211399</v>
      </c>
      <c r="V14">
        <v>710.696516824426</v>
      </c>
    </row>
    <row r="15" spans="1:22" x14ac:dyDescent="0.5">
      <c r="A15">
        <v>591.66460542854395</v>
      </c>
      <c r="B15">
        <v>546.88870828516701</v>
      </c>
      <c r="D15">
        <v>589.00479128499205</v>
      </c>
      <c r="E15">
        <v>1009.9101083416</v>
      </c>
      <c r="G15">
        <v>587.49664893541899</v>
      </c>
      <c r="H15">
        <v>3.5468020261594599</v>
      </c>
      <c r="J15">
        <v>4.01724696753916</v>
      </c>
      <c r="K15">
        <v>0.57361464420763097</v>
      </c>
    </row>
    <row r="16" spans="1:22" x14ac:dyDescent="0.5">
      <c r="A16">
        <v>588.78577089464397</v>
      </c>
      <c r="B16">
        <v>446.80238868052101</v>
      </c>
      <c r="D16">
        <v>589.869243785452</v>
      </c>
      <c r="E16">
        <v>859.16057930755699</v>
      </c>
      <c r="G16">
        <v>587.79154261848601</v>
      </c>
      <c r="H16">
        <v>2.9876680823444701</v>
      </c>
      <c r="J16">
        <v>7.0193586406717996</v>
      </c>
      <c r="K16">
        <v>0.46009256985709301</v>
      </c>
    </row>
    <row r="21" spans="14:25" x14ac:dyDescent="0.5">
      <c r="N21" t="s">
        <v>81</v>
      </c>
      <c r="O21" t="s">
        <v>82</v>
      </c>
      <c r="P21" t="s">
        <v>83</v>
      </c>
      <c r="Q21" t="s">
        <v>84</v>
      </c>
      <c r="R21" t="s">
        <v>85</v>
      </c>
      <c r="S21" t="s">
        <v>86</v>
      </c>
      <c r="T21" t="s">
        <v>87</v>
      </c>
      <c r="U21" t="s">
        <v>88</v>
      </c>
      <c r="V21" t="s">
        <v>89</v>
      </c>
      <c r="X21" t="s">
        <v>90</v>
      </c>
      <c r="Y21" t="s">
        <v>91</v>
      </c>
    </row>
    <row r="22" spans="14:25" x14ac:dyDescent="0.5">
      <c r="N22">
        <f>1000000/O22/(Q22*10)</f>
        <v>339.21302578018992</v>
      </c>
      <c r="O22">
        <v>8.8000000000000007</v>
      </c>
      <c r="P22">
        <v>1</v>
      </c>
      <c r="Q22">
        <v>33.5</v>
      </c>
      <c r="R22">
        <f t="shared" ref="R22:R37" si="0">Q22/P22</f>
        <v>33.5</v>
      </c>
      <c r="S22">
        <f t="shared" ref="S22:S37" si="1">10000/(Q22*R22)</f>
        <v>8.9106705279572296</v>
      </c>
      <c r="T22">
        <v>0.71</v>
      </c>
      <c r="U22">
        <f t="shared" ref="U22:U37" si="2">T22*S22</f>
        <v>6.3265760748496325</v>
      </c>
      <c r="V22">
        <v>0.73</v>
      </c>
      <c r="X22">
        <f t="shared" ref="X22:X37" si="3">(1/O22)</f>
        <v>0.11363636363636363</v>
      </c>
      <c r="Y22">
        <f t="shared" ref="Y22:Y37" si="4">(X22*P22)^0.5</f>
        <v>0.33709993123162102</v>
      </c>
    </row>
    <row r="23" spans="14:25" x14ac:dyDescent="0.5">
      <c r="O23">
        <v>8.8000000000000007</v>
      </c>
      <c r="P23">
        <v>2.15</v>
      </c>
      <c r="Q23">
        <v>50</v>
      </c>
      <c r="R23">
        <f t="shared" si="0"/>
        <v>23.255813953488374</v>
      </c>
      <c r="S23">
        <f t="shared" si="1"/>
        <v>8.6</v>
      </c>
      <c r="T23">
        <v>0.62</v>
      </c>
      <c r="U23">
        <f t="shared" si="2"/>
        <v>5.3319999999999999</v>
      </c>
      <c r="V23">
        <v>0.65</v>
      </c>
      <c r="X23">
        <f t="shared" si="3"/>
        <v>0.11363636363636363</v>
      </c>
      <c r="Y23">
        <f t="shared" si="4"/>
        <v>0.49428552661208058</v>
      </c>
    </row>
    <row r="24" spans="14:25" x14ac:dyDescent="0.5">
      <c r="O24">
        <v>8.8000000000000007</v>
      </c>
      <c r="P24">
        <v>4.55</v>
      </c>
      <c r="Q24">
        <v>72</v>
      </c>
      <c r="R24">
        <f t="shared" si="0"/>
        <v>15.824175824175825</v>
      </c>
      <c r="S24">
        <f t="shared" si="1"/>
        <v>8.7770061728395063</v>
      </c>
      <c r="T24">
        <v>0.44</v>
      </c>
      <c r="U24">
        <f t="shared" si="2"/>
        <v>3.8618827160493829</v>
      </c>
      <c r="V24">
        <v>0.56999999999999995</v>
      </c>
      <c r="X24">
        <f t="shared" si="3"/>
        <v>0.11363636363636363</v>
      </c>
      <c r="Y24">
        <f t="shared" si="4"/>
        <v>0.71905872816165339</v>
      </c>
    </row>
    <row r="25" spans="14:25" x14ac:dyDescent="0.5">
      <c r="O25">
        <v>8.8000000000000007</v>
      </c>
      <c r="P25">
        <v>7.19</v>
      </c>
      <c r="Q25">
        <v>91</v>
      </c>
      <c r="R25">
        <f t="shared" si="0"/>
        <v>12.656467315716272</v>
      </c>
      <c r="S25">
        <f t="shared" si="1"/>
        <v>8.6825262649438475</v>
      </c>
      <c r="T25">
        <v>0.47</v>
      </c>
      <c r="U25">
        <f t="shared" si="2"/>
        <v>4.0807873445236078</v>
      </c>
      <c r="V25">
        <v>0.6</v>
      </c>
      <c r="X25">
        <f t="shared" si="3"/>
        <v>0.11363636363636363</v>
      </c>
      <c r="Y25">
        <f t="shared" si="4"/>
        <v>0.90390566683999418</v>
      </c>
    </row>
    <row r="26" spans="14:25" x14ac:dyDescent="0.5">
      <c r="O26">
        <v>27.3</v>
      </c>
      <c r="P26">
        <v>1</v>
      </c>
      <c r="Q26">
        <v>19</v>
      </c>
      <c r="R26">
        <f t="shared" si="0"/>
        <v>19</v>
      </c>
      <c r="S26">
        <f t="shared" si="1"/>
        <v>27.700831024930746</v>
      </c>
      <c r="T26">
        <v>0.51</v>
      </c>
      <c r="U26">
        <f t="shared" si="2"/>
        <v>14.127423822714681</v>
      </c>
      <c r="V26">
        <v>1.0900000000000001</v>
      </c>
      <c r="X26">
        <f t="shared" si="3"/>
        <v>3.6630036630036632E-2</v>
      </c>
      <c r="Y26">
        <f t="shared" si="4"/>
        <v>0.19138975058773819</v>
      </c>
    </row>
    <row r="27" spans="14:25" x14ac:dyDescent="0.5">
      <c r="O27">
        <v>27.3</v>
      </c>
      <c r="P27">
        <v>2.15</v>
      </c>
      <c r="Q27">
        <v>28.5</v>
      </c>
      <c r="R27">
        <f t="shared" si="0"/>
        <v>13.255813953488373</v>
      </c>
      <c r="S27">
        <f t="shared" si="1"/>
        <v>26.46968297937827</v>
      </c>
      <c r="T27">
        <v>0.39</v>
      </c>
      <c r="U27">
        <f t="shared" si="2"/>
        <v>10.323176361957525</v>
      </c>
      <c r="V27">
        <v>0.98</v>
      </c>
      <c r="X27">
        <f t="shared" si="3"/>
        <v>3.6630036630036632E-2</v>
      </c>
      <c r="Y27">
        <f t="shared" si="4"/>
        <v>0.28063246204703179</v>
      </c>
    </row>
    <row r="28" spans="14:25" x14ac:dyDescent="0.5">
      <c r="O28">
        <v>27.3</v>
      </c>
      <c r="P28">
        <v>4.55</v>
      </c>
      <c r="Q28">
        <v>41</v>
      </c>
      <c r="R28">
        <f t="shared" si="0"/>
        <v>9.0109890109890109</v>
      </c>
      <c r="S28">
        <f t="shared" si="1"/>
        <v>27.067221891731116</v>
      </c>
      <c r="T28">
        <v>0.35</v>
      </c>
      <c r="U28">
        <f t="shared" si="2"/>
        <v>9.473527662105889</v>
      </c>
      <c r="V28">
        <v>0.94</v>
      </c>
      <c r="X28">
        <f t="shared" si="3"/>
        <v>3.6630036630036632E-2</v>
      </c>
      <c r="Y28">
        <f t="shared" si="4"/>
        <v>0.40824829046386302</v>
      </c>
    </row>
    <row r="29" spans="14:25" x14ac:dyDescent="0.5">
      <c r="O29">
        <v>27.3</v>
      </c>
      <c r="P29">
        <v>7.19</v>
      </c>
      <c r="Q29">
        <v>52.5</v>
      </c>
      <c r="R29">
        <f t="shared" si="0"/>
        <v>7.3018080667593876</v>
      </c>
      <c r="S29">
        <f t="shared" si="1"/>
        <v>26.086167800453516</v>
      </c>
      <c r="T29">
        <v>0.35</v>
      </c>
      <c r="U29">
        <f t="shared" si="2"/>
        <v>9.1301587301587297</v>
      </c>
      <c r="V29">
        <v>0.9</v>
      </c>
      <c r="X29">
        <f t="shared" si="3"/>
        <v>3.6630036630036632E-2</v>
      </c>
      <c r="Y29">
        <f t="shared" si="4"/>
        <v>0.51319583335210683</v>
      </c>
    </row>
    <row r="30" spans="14:25" x14ac:dyDescent="0.5">
      <c r="O30">
        <v>39.4</v>
      </c>
      <c r="P30">
        <v>1</v>
      </c>
      <c r="Q30">
        <v>16</v>
      </c>
      <c r="R30">
        <f t="shared" si="0"/>
        <v>16</v>
      </c>
      <c r="S30">
        <f t="shared" si="1"/>
        <v>39.0625</v>
      </c>
      <c r="T30">
        <v>0.44</v>
      </c>
      <c r="U30">
        <f t="shared" si="2"/>
        <v>17.1875</v>
      </c>
      <c r="V30">
        <v>1.1000000000000001</v>
      </c>
      <c r="X30">
        <f t="shared" si="3"/>
        <v>2.5380710659898477E-2</v>
      </c>
      <c r="Y30">
        <f t="shared" si="4"/>
        <v>0.15931324696929153</v>
      </c>
    </row>
    <row r="31" spans="14:25" x14ac:dyDescent="0.5">
      <c r="O31">
        <v>39.4</v>
      </c>
      <c r="P31">
        <v>2.15</v>
      </c>
      <c r="Q31">
        <v>23</v>
      </c>
      <c r="R31">
        <f t="shared" si="0"/>
        <v>10.697674418604652</v>
      </c>
      <c r="S31">
        <f t="shared" si="1"/>
        <v>40.642722117202268</v>
      </c>
      <c r="T31">
        <v>0.45</v>
      </c>
      <c r="U31">
        <f t="shared" si="2"/>
        <v>18.289224952741023</v>
      </c>
      <c r="V31">
        <v>0.93</v>
      </c>
      <c r="X31">
        <f t="shared" si="3"/>
        <v>2.5380710659898477E-2</v>
      </c>
      <c r="Y31">
        <f t="shared" si="4"/>
        <v>0.23359907516679454</v>
      </c>
    </row>
    <row r="32" spans="14:25" x14ac:dyDescent="0.5">
      <c r="O32">
        <v>39.4</v>
      </c>
      <c r="P32">
        <v>4.55</v>
      </c>
      <c r="Q32">
        <v>33.5</v>
      </c>
      <c r="R32">
        <f t="shared" si="0"/>
        <v>7.3626373626373631</v>
      </c>
      <c r="S32">
        <f t="shared" si="1"/>
        <v>40.543550902205389</v>
      </c>
      <c r="T32">
        <v>0.34</v>
      </c>
      <c r="U32">
        <f t="shared" si="2"/>
        <v>13.784807306749833</v>
      </c>
      <c r="V32">
        <v>0.98</v>
      </c>
      <c r="X32">
        <f t="shared" si="3"/>
        <v>2.5380710659898477E-2</v>
      </c>
      <c r="Y32">
        <f t="shared" si="4"/>
        <v>0.33982676984389865</v>
      </c>
    </row>
    <row r="33" spans="15:25" x14ac:dyDescent="0.5">
      <c r="O33">
        <v>39.4</v>
      </c>
      <c r="P33">
        <v>7.19</v>
      </c>
      <c r="Q33">
        <v>42.5</v>
      </c>
      <c r="R33">
        <f t="shared" si="0"/>
        <v>5.9109874826147424</v>
      </c>
      <c r="S33">
        <f t="shared" si="1"/>
        <v>39.806228373702425</v>
      </c>
      <c r="T33">
        <v>0.25</v>
      </c>
      <c r="U33">
        <f t="shared" si="2"/>
        <v>9.9515570934256061</v>
      </c>
      <c r="V33">
        <v>1.0900000000000001</v>
      </c>
      <c r="X33">
        <f t="shared" si="3"/>
        <v>2.5380710659898477E-2</v>
      </c>
      <c r="Y33">
        <f t="shared" si="4"/>
        <v>0.42718533407020198</v>
      </c>
    </row>
    <row r="34" spans="15:25" x14ac:dyDescent="0.5">
      <c r="O34">
        <v>58.8</v>
      </c>
      <c r="P34">
        <v>1</v>
      </c>
      <c r="Q34">
        <v>13</v>
      </c>
      <c r="R34">
        <f t="shared" si="0"/>
        <v>13</v>
      </c>
      <c r="S34">
        <f t="shared" si="1"/>
        <v>59.171597633136095</v>
      </c>
      <c r="T34">
        <v>0.46</v>
      </c>
      <c r="U34">
        <f t="shared" si="2"/>
        <v>27.218934911242606</v>
      </c>
      <c r="V34">
        <v>1.32</v>
      </c>
      <c r="X34">
        <f t="shared" si="3"/>
        <v>1.7006802721088437E-2</v>
      </c>
      <c r="Y34">
        <f t="shared" si="4"/>
        <v>0.13041013273932528</v>
      </c>
    </row>
    <row r="35" spans="15:25" x14ac:dyDescent="0.5">
      <c r="O35">
        <v>58.8</v>
      </c>
      <c r="P35">
        <v>2.15</v>
      </c>
      <c r="Q35">
        <v>19</v>
      </c>
      <c r="R35">
        <f t="shared" si="0"/>
        <v>8.8372093023255811</v>
      </c>
      <c r="S35">
        <f t="shared" si="1"/>
        <v>59.556786703601112</v>
      </c>
      <c r="T35">
        <v>0.4</v>
      </c>
      <c r="U35">
        <f t="shared" si="2"/>
        <v>23.822714681440445</v>
      </c>
      <c r="V35">
        <v>1.23</v>
      </c>
      <c r="X35">
        <f t="shared" si="3"/>
        <v>1.7006802721088437E-2</v>
      </c>
      <c r="Y35">
        <f t="shared" si="4"/>
        <v>0.19121879052629775</v>
      </c>
    </row>
    <row r="36" spans="15:25" x14ac:dyDescent="0.5">
      <c r="O36">
        <v>58.8</v>
      </c>
      <c r="P36">
        <v>4.55</v>
      </c>
      <c r="Q36">
        <v>28</v>
      </c>
      <c r="R36">
        <f t="shared" si="0"/>
        <v>6.1538461538461542</v>
      </c>
      <c r="S36">
        <f t="shared" si="1"/>
        <v>58.035714285714285</v>
      </c>
      <c r="T36">
        <v>0.28000000000000003</v>
      </c>
      <c r="U36">
        <f t="shared" si="2"/>
        <v>16.25</v>
      </c>
      <c r="V36">
        <v>1.19</v>
      </c>
      <c r="X36">
        <f t="shared" si="3"/>
        <v>1.7006802721088437E-2</v>
      </c>
      <c r="Y36">
        <f t="shared" si="4"/>
        <v>0.27817432013209342</v>
      </c>
    </row>
    <row r="37" spans="15:25" x14ac:dyDescent="0.5">
      <c r="O37">
        <v>58.8</v>
      </c>
      <c r="P37">
        <v>7.19</v>
      </c>
      <c r="Q37">
        <v>34.5</v>
      </c>
      <c r="R37">
        <f t="shared" si="0"/>
        <v>4.7983310152990262</v>
      </c>
      <c r="S37">
        <f t="shared" si="1"/>
        <v>60.407477420709938</v>
      </c>
      <c r="T37">
        <v>0.24</v>
      </c>
      <c r="U37">
        <f t="shared" si="2"/>
        <v>14.497794580970385</v>
      </c>
      <c r="V37">
        <v>1.07</v>
      </c>
      <c r="X37">
        <f t="shared" si="3"/>
        <v>1.7006802721088437E-2</v>
      </c>
      <c r="Y37">
        <f t="shared" si="4"/>
        <v>0.34968401674172334</v>
      </c>
    </row>
  </sheetData>
  <pageMargins left="0.7" right="0.7" top="0.75" bottom="0.75" header="0.51180555555555496" footer="0.51180555555555496"/>
  <pageSetup firstPageNumber="0" orientation="portrait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3:F28"/>
  <sheetViews>
    <sheetView zoomScaleNormal="100" workbookViewId="0">
      <selection activeCell="F9" sqref="F9"/>
    </sheetView>
  </sheetViews>
  <sheetFormatPr defaultColWidth="8.52734375" defaultRowHeight="14.35" x14ac:dyDescent="0.5"/>
  <sheetData>
    <row r="3" spans="3:6" x14ac:dyDescent="0.5">
      <c r="C3" t="s">
        <v>92</v>
      </c>
      <c r="D3" t="s">
        <v>93</v>
      </c>
      <c r="E3" t="s">
        <v>94</v>
      </c>
      <c r="F3" t="s">
        <v>108</v>
      </c>
    </row>
    <row r="4" spans="3:6" x14ac:dyDescent="0.5">
      <c r="C4">
        <v>1</v>
      </c>
      <c r="D4">
        <f t="shared" ref="D4:D28" si="0">0.1808*C4^2.443</f>
        <v>0.18079999999999999</v>
      </c>
      <c r="F4">
        <v>1</v>
      </c>
    </row>
    <row r="5" spans="3:6" x14ac:dyDescent="0.5">
      <c r="C5">
        <f t="shared" ref="C5:C28" si="1">C4+1</f>
        <v>2</v>
      </c>
      <c r="D5">
        <f t="shared" si="0"/>
        <v>0.9831385045469534</v>
      </c>
      <c r="F5">
        <v>1</v>
      </c>
    </row>
    <row r="6" spans="3:6" x14ac:dyDescent="0.5">
      <c r="C6">
        <f t="shared" si="1"/>
        <v>3</v>
      </c>
      <c r="D6">
        <f t="shared" si="0"/>
        <v>2.6473151889730731</v>
      </c>
      <c r="E6">
        <f t="shared" ref="E6:E28" si="2">MIN(19,D6-D5)</f>
        <v>1.6641766844261197</v>
      </c>
      <c r="F6">
        <f>F5+1</f>
        <v>2</v>
      </c>
    </row>
    <row r="7" spans="3:6" x14ac:dyDescent="0.5">
      <c r="C7">
        <f t="shared" si="1"/>
        <v>4</v>
      </c>
      <c r="D7">
        <f t="shared" si="0"/>
        <v>5.3460249951483405</v>
      </c>
      <c r="E7">
        <f t="shared" si="2"/>
        <v>2.6987098061752675</v>
      </c>
      <c r="F7">
        <f t="shared" ref="F7:F9" si="3">F6+1</f>
        <v>3</v>
      </c>
    </row>
    <row r="8" spans="3:6" x14ac:dyDescent="0.5">
      <c r="C8">
        <f t="shared" si="1"/>
        <v>5</v>
      </c>
      <c r="D8">
        <f t="shared" si="0"/>
        <v>9.2210875768213487</v>
      </c>
      <c r="E8">
        <f t="shared" si="2"/>
        <v>3.8750625816730082</v>
      </c>
      <c r="F8">
        <f t="shared" si="3"/>
        <v>4</v>
      </c>
    </row>
    <row r="9" spans="3:6" x14ac:dyDescent="0.5">
      <c r="C9">
        <f t="shared" si="1"/>
        <v>6</v>
      </c>
      <c r="D9">
        <f t="shared" si="0"/>
        <v>14.395340132474683</v>
      </c>
      <c r="E9">
        <f t="shared" si="2"/>
        <v>5.1742525556533341</v>
      </c>
      <c r="F9">
        <f t="shared" si="3"/>
        <v>5</v>
      </c>
    </row>
    <row r="10" spans="3:6" x14ac:dyDescent="0.5">
      <c r="C10">
        <f t="shared" si="1"/>
        <v>7</v>
      </c>
      <c r="D10">
        <f t="shared" si="0"/>
        <v>20.978427820855448</v>
      </c>
      <c r="E10">
        <f t="shared" si="2"/>
        <v>6.5830876883807647</v>
      </c>
      <c r="F10">
        <f>F9+1.5</f>
        <v>6.5</v>
      </c>
    </row>
    <row r="11" spans="3:6" x14ac:dyDescent="0.5">
      <c r="C11">
        <f t="shared" si="1"/>
        <v>8</v>
      </c>
      <c r="D11">
        <f t="shared" si="0"/>
        <v>29.070149441375943</v>
      </c>
      <c r="E11">
        <f t="shared" si="2"/>
        <v>8.0917216205204952</v>
      </c>
      <c r="F11">
        <f>F10+1.5</f>
        <v>8</v>
      </c>
    </row>
    <row r="12" spans="3:6" x14ac:dyDescent="0.5">
      <c r="C12">
        <f t="shared" si="1"/>
        <v>9</v>
      </c>
      <c r="D12">
        <f t="shared" si="0"/>
        <v>38.76259795225409</v>
      </c>
      <c r="E12">
        <f t="shared" si="2"/>
        <v>9.6924485108781475</v>
      </c>
      <c r="F12">
        <f t="shared" ref="F12:F18" si="4">F11+1.5</f>
        <v>9.5</v>
      </c>
    </row>
    <row r="13" spans="3:6" x14ac:dyDescent="0.5">
      <c r="C13">
        <f t="shared" si="1"/>
        <v>10</v>
      </c>
      <c r="D13">
        <f t="shared" si="0"/>
        <v>50.141627492105329</v>
      </c>
      <c r="E13">
        <f t="shared" si="2"/>
        <v>11.379029539851238</v>
      </c>
      <c r="F13">
        <f t="shared" si="4"/>
        <v>11</v>
      </c>
    </row>
    <row r="14" spans="3:6" x14ac:dyDescent="0.5">
      <c r="C14">
        <f t="shared" si="1"/>
        <v>11</v>
      </c>
      <c r="D14">
        <f t="shared" si="0"/>
        <v>63.287910302187697</v>
      </c>
      <c r="E14">
        <f t="shared" si="2"/>
        <v>13.146282810082369</v>
      </c>
      <c r="F14">
        <f t="shared" si="4"/>
        <v>12.5</v>
      </c>
    </row>
    <row r="15" spans="3:6" x14ac:dyDescent="0.5">
      <c r="C15">
        <f t="shared" si="1"/>
        <v>12</v>
      </c>
      <c r="D15">
        <f t="shared" si="0"/>
        <v>78.277727711758345</v>
      </c>
      <c r="E15">
        <f t="shared" si="2"/>
        <v>14.989817409570648</v>
      </c>
      <c r="F15">
        <f t="shared" si="4"/>
        <v>14</v>
      </c>
    </row>
    <row r="16" spans="3:6" x14ac:dyDescent="0.5">
      <c r="C16">
        <f t="shared" si="1"/>
        <v>13</v>
      </c>
      <c r="D16">
        <f t="shared" si="0"/>
        <v>95.183580126114663</v>
      </c>
      <c r="E16">
        <f t="shared" si="2"/>
        <v>16.905852414356318</v>
      </c>
      <c r="F16">
        <f t="shared" si="4"/>
        <v>15.5</v>
      </c>
    </row>
    <row r="17" spans="3:6" x14ac:dyDescent="0.5">
      <c r="C17">
        <f t="shared" si="1"/>
        <v>14</v>
      </c>
      <c r="D17">
        <f t="shared" si="0"/>
        <v>114.07466900189179</v>
      </c>
      <c r="E17">
        <f t="shared" si="2"/>
        <v>18.891088875777129</v>
      </c>
      <c r="F17">
        <f t="shared" si="4"/>
        <v>17</v>
      </c>
    </row>
    <row r="18" spans="3:6" x14ac:dyDescent="0.5">
      <c r="C18">
        <f t="shared" si="1"/>
        <v>15</v>
      </c>
      <c r="D18">
        <f t="shared" si="0"/>
        <v>135.01728540359557</v>
      </c>
      <c r="E18">
        <f t="shared" si="2"/>
        <v>19</v>
      </c>
      <c r="F18">
        <f t="shared" si="4"/>
        <v>18.5</v>
      </c>
    </row>
    <row r="19" spans="3:6" x14ac:dyDescent="0.5">
      <c r="C19">
        <f t="shared" si="1"/>
        <v>16</v>
      </c>
      <c r="D19">
        <f t="shared" si="0"/>
        <v>158.07512858822352</v>
      </c>
      <c r="E19">
        <f t="shared" si="2"/>
        <v>19</v>
      </c>
    </row>
    <row r="20" spans="3:6" x14ac:dyDescent="0.5">
      <c r="C20">
        <f t="shared" si="1"/>
        <v>17</v>
      </c>
      <c r="D20">
        <f t="shared" si="0"/>
        <v>183.30957101367429</v>
      </c>
      <c r="E20">
        <f t="shared" si="2"/>
        <v>19</v>
      </c>
    </row>
    <row r="21" spans="3:6" x14ac:dyDescent="0.5">
      <c r="C21">
        <f t="shared" si="1"/>
        <v>18</v>
      </c>
      <c r="D21">
        <f t="shared" si="0"/>
        <v>210.77988154388197</v>
      </c>
      <c r="E21">
        <f t="shared" si="2"/>
        <v>19</v>
      </c>
    </row>
    <row r="22" spans="3:6" x14ac:dyDescent="0.5">
      <c r="C22">
        <f t="shared" si="1"/>
        <v>19</v>
      </c>
      <c r="D22">
        <f t="shared" si="0"/>
        <v>240.54341549911479</v>
      </c>
      <c r="E22">
        <f t="shared" si="2"/>
        <v>19</v>
      </c>
    </row>
    <row r="23" spans="3:6" x14ac:dyDescent="0.5">
      <c r="C23">
        <f t="shared" si="1"/>
        <v>20</v>
      </c>
      <c r="D23">
        <f t="shared" si="0"/>
        <v>272.65577803174097</v>
      </c>
      <c r="E23">
        <f t="shared" si="2"/>
        <v>19</v>
      </c>
    </row>
    <row r="24" spans="3:6" x14ac:dyDescent="0.5">
      <c r="C24">
        <f t="shared" si="1"/>
        <v>21</v>
      </c>
      <c r="D24">
        <f t="shared" si="0"/>
        <v>307.17096576839572</v>
      </c>
      <c r="E24">
        <f t="shared" si="2"/>
        <v>19</v>
      </c>
    </row>
    <row r="25" spans="3:6" x14ac:dyDescent="0.5">
      <c r="C25">
        <f t="shared" si="1"/>
        <v>22</v>
      </c>
      <c r="D25">
        <f t="shared" si="0"/>
        <v>344.14149054421773</v>
      </c>
      <c r="E25">
        <f t="shared" si="2"/>
        <v>19</v>
      </c>
    </row>
    <row r="26" spans="3:6" x14ac:dyDescent="0.5">
      <c r="C26">
        <f t="shared" si="1"/>
        <v>23</v>
      </c>
      <c r="D26">
        <f t="shared" si="0"/>
        <v>383.61848823225085</v>
      </c>
      <c r="E26">
        <f t="shared" si="2"/>
        <v>19</v>
      </c>
    </row>
    <row r="27" spans="3:6" x14ac:dyDescent="0.5">
      <c r="C27">
        <f t="shared" si="1"/>
        <v>24</v>
      </c>
      <c r="D27">
        <f t="shared" si="0"/>
        <v>425.65181505459992</v>
      </c>
      <c r="E27">
        <f t="shared" si="2"/>
        <v>19</v>
      </c>
    </row>
    <row r="28" spans="3:6" x14ac:dyDescent="0.5">
      <c r="C28">
        <f t="shared" si="1"/>
        <v>25</v>
      </c>
      <c r="D28">
        <f t="shared" si="0"/>
        <v>470.29013329319145</v>
      </c>
      <c r="E28">
        <f t="shared" si="2"/>
        <v>19</v>
      </c>
    </row>
  </sheetData>
  <pageMargins left="0.7" right="0.7" top="0.75" bottom="0.75" header="0.51180555555555496" footer="0.51180555555555496"/>
  <pageSetup firstPageNumber="0" orientation="portrait" horizontalDpi="300" verticalDpi="30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J37"/>
  <sheetViews>
    <sheetView zoomScaleNormal="100" workbookViewId="0">
      <selection activeCell="I37" sqref="I37"/>
    </sheetView>
  </sheetViews>
  <sheetFormatPr defaultColWidth="8.52734375" defaultRowHeight="14.35" x14ac:dyDescent="0.5"/>
  <sheetData>
    <row r="1" spans="2:9" x14ac:dyDescent="0.5">
      <c r="B1" t="s">
        <v>95</v>
      </c>
      <c r="C1" t="s">
        <v>96</v>
      </c>
      <c r="E1" t="s">
        <v>95</v>
      </c>
      <c r="F1" t="s">
        <v>97</v>
      </c>
      <c r="I1" t="s">
        <v>98</v>
      </c>
    </row>
    <row r="2" spans="2:9" x14ac:dyDescent="0.5">
      <c r="B2">
        <v>21.871898300941201</v>
      </c>
      <c r="C2">
        <v>2.9336266960030999</v>
      </c>
      <c r="E2">
        <v>21.837524946574501</v>
      </c>
      <c r="F2">
        <v>6.1240529132300298E-2</v>
      </c>
    </row>
    <row r="3" spans="2:9" x14ac:dyDescent="0.5">
      <c r="B3">
        <v>43.262926292629203</v>
      </c>
      <c r="C3">
        <v>27.781444811147999</v>
      </c>
      <c r="E3">
        <v>42.886914748944697</v>
      </c>
      <c r="F3">
        <v>0.26675173522191198</v>
      </c>
    </row>
    <row r="4" spans="2:9" x14ac:dyDescent="0.5">
      <c r="B4">
        <v>64.313409118689606</v>
      </c>
      <c r="C4">
        <v>171.523285661899</v>
      </c>
      <c r="E4">
        <v>63.704191024531497</v>
      </c>
      <c r="F4">
        <v>1.03647498278024</v>
      </c>
      <c r="I4">
        <v>13.2019764924468</v>
      </c>
    </row>
    <row r="5" spans="2:9" x14ac:dyDescent="0.5">
      <c r="B5">
        <v>85.057572423908994</v>
      </c>
      <c r="C5">
        <v>458.39090575724202</v>
      </c>
      <c r="E5">
        <v>84.375275957683499</v>
      </c>
      <c r="F5">
        <v>1.90190035499196</v>
      </c>
      <c r="I5">
        <v>135.990635419364</v>
      </c>
    </row>
    <row r="6" spans="2:9" x14ac:dyDescent="0.5">
      <c r="B6">
        <v>105.993399339934</v>
      </c>
      <c r="C6">
        <v>640.95636230289699</v>
      </c>
      <c r="E6">
        <v>105.835423252856</v>
      </c>
      <c r="F6">
        <v>1.6482400522774201</v>
      </c>
      <c r="I6">
        <v>344.916351444062</v>
      </c>
    </row>
    <row r="7" spans="2:9" x14ac:dyDescent="0.5">
      <c r="B7">
        <v>147.98484292873701</v>
      </c>
      <c r="C7">
        <v>850.89842317565103</v>
      </c>
      <c r="E7">
        <v>147.914113138234</v>
      </c>
      <c r="F7">
        <v>1.93499320040267</v>
      </c>
      <c r="I7">
        <v>478</v>
      </c>
    </row>
    <row r="8" spans="2:9" x14ac:dyDescent="0.5">
      <c r="B8">
        <v>22.055005500549999</v>
      </c>
      <c r="C8">
        <v>12.5735240190683</v>
      </c>
      <c r="E8">
        <v>22.648840536196801</v>
      </c>
      <c r="F8">
        <v>7.9806962081206301E-2</v>
      </c>
    </row>
    <row r="9" spans="2:9" x14ac:dyDescent="0.5">
      <c r="B9">
        <v>42.785478547854702</v>
      </c>
      <c r="C9">
        <v>49.748441510817599</v>
      </c>
      <c r="E9">
        <v>42.422069550166803</v>
      </c>
      <c r="F9">
        <v>0.39135214849613997</v>
      </c>
    </row>
    <row r="10" spans="2:9" x14ac:dyDescent="0.5">
      <c r="B10">
        <v>63.894144970052501</v>
      </c>
      <c r="C10">
        <v>234.68426842684201</v>
      </c>
      <c r="E10">
        <v>63.923014429275298</v>
      </c>
      <c r="F10">
        <v>1.39005404355274</v>
      </c>
      <c r="I10">
        <v>8.3883471301619394</v>
      </c>
    </row>
    <row r="11" spans="2:9" x14ac:dyDescent="0.5">
      <c r="B11">
        <v>84.621195452878595</v>
      </c>
      <c r="C11">
        <v>509.43601026769301</v>
      </c>
      <c r="E11">
        <v>84.695475177054405</v>
      </c>
      <c r="F11">
        <v>1.8825612405291301</v>
      </c>
      <c r="I11">
        <v>118.457139958836</v>
      </c>
    </row>
    <row r="12" spans="2:9" x14ac:dyDescent="0.5">
      <c r="B12">
        <v>105.681945972375</v>
      </c>
      <c r="C12">
        <v>660.44737807113995</v>
      </c>
      <c r="E12">
        <v>105.908055315165</v>
      </c>
      <c r="F12">
        <v>2.0975212377033201</v>
      </c>
      <c r="I12">
        <v>290.72191092970399</v>
      </c>
    </row>
    <row r="13" spans="2:9" x14ac:dyDescent="0.5">
      <c r="B13">
        <v>147.97799779977899</v>
      </c>
      <c r="C13">
        <v>606.05207187385395</v>
      </c>
      <c r="E13">
        <v>147.883205877677</v>
      </c>
      <c r="F13">
        <v>1.7438097172427101</v>
      </c>
      <c r="I13">
        <v>271</v>
      </c>
    </row>
    <row r="14" spans="2:9" x14ac:dyDescent="0.5">
      <c r="B14">
        <v>21.7195941816403</v>
      </c>
      <c r="C14">
        <v>15.1023102310232</v>
      </c>
      <c r="E14">
        <v>23.469428303986099</v>
      </c>
      <c r="F14">
        <v>0.15572843997809899</v>
      </c>
    </row>
    <row r="15" spans="2:9" x14ac:dyDescent="0.5">
      <c r="B15">
        <v>42.812859063684101</v>
      </c>
      <c r="C15">
        <v>69.133846718005003</v>
      </c>
      <c r="E15">
        <v>42.603804242242198</v>
      </c>
      <c r="F15">
        <v>0.51551102947669503</v>
      </c>
    </row>
    <row r="16" spans="2:9" x14ac:dyDescent="0.5">
      <c r="B16">
        <v>64.049871653832</v>
      </c>
      <c r="C16">
        <v>224.93876054272101</v>
      </c>
      <c r="E16">
        <v>63.568817223291703</v>
      </c>
      <c r="F16">
        <v>1.1990913265396199</v>
      </c>
      <c r="I16">
        <v>6.7943929973866899</v>
      </c>
    </row>
    <row r="17" spans="2:10" x14ac:dyDescent="0.5">
      <c r="B17">
        <v>84.929226255958895</v>
      </c>
      <c r="C17">
        <v>487.52181884855099</v>
      </c>
      <c r="E17">
        <v>84.566282827926003</v>
      </c>
      <c r="F17">
        <v>2.0834142809205001</v>
      </c>
      <c r="I17">
        <v>112.049556463776</v>
      </c>
    </row>
    <row r="18" spans="2:10" x14ac:dyDescent="0.5">
      <c r="B18">
        <v>105.849651631829</v>
      </c>
      <c r="C18">
        <v>539.18298496516297</v>
      </c>
      <c r="E18">
        <v>105.85551297221799</v>
      </c>
      <c r="F18">
        <v>1.7725093163313901</v>
      </c>
      <c r="I18">
        <v>153.61008854707501</v>
      </c>
    </row>
    <row r="19" spans="2:10" x14ac:dyDescent="0.5">
      <c r="B19">
        <v>147.80002444688901</v>
      </c>
      <c r="C19">
        <v>720.04693802713598</v>
      </c>
      <c r="E19">
        <v>147.757722399816</v>
      </c>
      <c r="F19">
        <v>2.96760477561328</v>
      </c>
      <c r="I19">
        <v>248</v>
      </c>
    </row>
    <row r="20" spans="2:10" x14ac:dyDescent="0.5">
      <c r="B20">
        <v>22.231267571201499</v>
      </c>
      <c r="C20">
        <v>17.367070040337399</v>
      </c>
      <c r="E20">
        <v>21.0524805284258</v>
      </c>
      <c r="F20">
        <v>0.205180056869359</v>
      </c>
      <c r="J20" s="1"/>
    </row>
    <row r="21" spans="2:10" x14ac:dyDescent="0.5">
      <c r="B21">
        <v>43.199608849773803</v>
      </c>
      <c r="C21">
        <v>102.952695269526</v>
      </c>
      <c r="E21">
        <v>42.3145122834284</v>
      </c>
      <c r="F21">
        <v>0.72603362709948605</v>
      </c>
      <c r="J21" s="1"/>
    </row>
    <row r="22" spans="2:10" x14ac:dyDescent="0.5">
      <c r="B22">
        <v>64.135435765798803</v>
      </c>
      <c r="C22">
        <v>285.518151815181</v>
      </c>
      <c r="E22">
        <v>63.983283587361498</v>
      </c>
      <c r="F22">
        <v>1.7628618357146599</v>
      </c>
      <c r="I22">
        <v>27.4204958315872</v>
      </c>
      <c r="J22" s="1"/>
    </row>
    <row r="23" spans="2:10" x14ac:dyDescent="0.5">
      <c r="B23">
        <v>85.391272460579302</v>
      </c>
      <c r="C23">
        <v>574.650531719838</v>
      </c>
      <c r="E23">
        <v>83.983062821214702</v>
      </c>
      <c r="F23">
        <v>2.4757819536920902</v>
      </c>
      <c r="I23">
        <v>163.151389604461</v>
      </c>
      <c r="J23" s="1"/>
    </row>
    <row r="24" spans="2:10" x14ac:dyDescent="0.5">
      <c r="B24">
        <v>106.26035936927001</v>
      </c>
      <c r="C24">
        <v>589.964063072974</v>
      </c>
      <c r="E24">
        <v>106.06568234400601</v>
      </c>
      <c r="F24">
        <v>3.07255700181911</v>
      </c>
      <c r="I24">
        <v>194.957595107353</v>
      </c>
      <c r="J24" s="1"/>
    </row>
    <row r="25" spans="2:10" x14ac:dyDescent="0.5">
      <c r="B25">
        <v>149.03214765921001</v>
      </c>
      <c r="C25">
        <v>872.39017235056804</v>
      </c>
      <c r="E25">
        <v>148.085648434326</v>
      </c>
      <c r="F25">
        <v>2.9960615319404398</v>
      </c>
      <c r="I25" s="1">
        <v>381</v>
      </c>
    </row>
    <row r="26" spans="2:10" x14ac:dyDescent="0.5">
      <c r="B26">
        <v>21.906123945727899</v>
      </c>
      <c r="C26">
        <v>27.1653832049873</v>
      </c>
      <c r="E26">
        <v>22.347185673160102</v>
      </c>
      <c r="F26">
        <v>0.21385616644001201</v>
      </c>
      <c r="J26" s="1"/>
    </row>
    <row r="27" spans="2:10" x14ac:dyDescent="0.5">
      <c r="B27">
        <v>43.223566801124498</v>
      </c>
      <c r="C27">
        <v>119.91492482581501</v>
      </c>
      <c r="E27">
        <v>42.510155242754401</v>
      </c>
      <c r="F27">
        <v>0.93622507550202105</v>
      </c>
      <c r="J27" s="1"/>
    </row>
    <row r="28" spans="2:10" x14ac:dyDescent="0.5">
      <c r="B28">
        <v>64.641975308641904</v>
      </c>
      <c r="C28">
        <v>404.14814814814798</v>
      </c>
      <c r="E28">
        <v>63.932904752653599</v>
      </c>
      <c r="F28">
        <v>2.4512327581639299</v>
      </c>
      <c r="I28">
        <v>24.391422385832598</v>
      </c>
      <c r="J28" s="1"/>
    </row>
    <row r="29" spans="2:10" x14ac:dyDescent="0.5">
      <c r="B29">
        <v>85.276616550543906</v>
      </c>
      <c r="C29">
        <v>613.47414741474097</v>
      </c>
      <c r="E29">
        <v>84.728545945850399</v>
      </c>
      <c r="F29">
        <v>3.0871275675102798</v>
      </c>
      <c r="I29">
        <v>89.638897713045694</v>
      </c>
      <c r="J29" s="1"/>
    </row>
    <row r="30" spans="2:10" x14ac:dyDescent="0.5">
      <c r="B30">
        <v>106.037892678156</v>
      </c>
      <c r="C30">
        <v>672.457645764576</v>
      </c>
      <c r="E30">
        <v>105.828314582928</v>
      </c>
      <c r="F30">
        <v>2.6042678511506301</v>
      </c>
      <c r="I30">
        <v>204.553086867964</v>
      </c>
      <c r="J30" s="1"/>
    </row>
    <row r="31" spans="2:10" x14ac:dyDescent="0.5">
      <c r="B31">
        <v>147.88045471213701</v>
      </c>
      <c r="C31">
        <v>896.99156582324895</v>
      </c>
      <c r="E31">
        <v>147.87671535295999</v>
      </c>
      <c r="F31">
        <v>3.70366118577912</v>
      </c>
      <c r="I31" s="1">
        <v>307</v>
      </c>
    </row>
    <row r="32" spans="2:10" x14ac:dyDescent="0.5">
      <c r="B32">
        <v>21.760664955384399</v>
      </c>
      <c r="C32">
        <v>44.180418041804103</v>
      </c>
      <c r="E32">
        <v>21.2249430423341</v>
      </c>
      <c r="F32">
        <v>0.27198389290192698</v>
      </c>
      <c r="J32" s="1"/>
    </row>
    <row r="33" spans="2:10" x14ac:dyDescent="0.5">
      <c r="B33">
        <v>42.766654443222102</v>
      </c>
      <c r="C33">
        <v>156.42097543087601</v>
      </c>
      <c r="E33">
        <v>44.485438264954603</v>
      </c>
      <c r="F33">
        <v>1.1547614842549501</v>
      </c>
      <c r="J33" s="1"/>
    </row>
    <row r="34" spans="2:10" x14ac:dyDescent="0.5">
      <c r="B34">
        <v>63.459479281261402</v>
      </c>
      <c r="C34">
        <v>406.94096076274201</v>
      </c>
      <c r="E34">
        <v>63.609614807226997</v>
      </c>
      <c r="F34">
        <v>2.45145352431076</v>
      </c>
      <c r="I34">
        <v>16.421651721956401</v>
      </c>
      <c r="J34" s="1"/>
    </row>
    <row r="35" spans="2:10" x14ac:dyDescent="0.5">
      <c r="B35">
        <v>85.057572423908994</v>
      </c>
      <c r="C35">
        <v>698.39090575724197</v>
      </c>
      <c r="E35">
        <v>85.027110082831399</v>
      </c>
      <c r="F35">
        <v>2.9339600148354799</v>
      </c>
      <c r="I35">
        <v>151.80310889127901</v>
      </c>
      <c r="J35" s="1"/>
    </row>
    <row r="36" spans="2:10" x14ac:dyDescent="0.5">
      <c r="B36">
        <v>105.95575113066801</v>
      </c>
      <c r="C36">
        <v>614.30143014301404</v>
      </c>
      <c r="E36">
        <v>106.214964412497</v>
      </c>
      <c r="F36">
        <v>2.99597322548171</v>
      </c>
      <c r="I36">
        <v>145.60855091923901</v>
      </c>
      <c r="J36" s="1"/>
    </row>
    <row r="37" spans="2:10" x14ac:dyDescent="0.5">
      <c r="B37">
        <v>148.26035936926999</v>
      </c>
      <c r="C37">
        <v>925.964063072974</v>
      </c>
      <c r="E37">
        <v>147.69343529785701</v>
      </c>
      <c r="F37">
        <v>3.5699431306405698</v>
      </c>
      <c r="I37" s="1">
        <v>323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32"/>
  <sheetViews>
    <sheetView zoomScaleNormal="100" workbookViewId="0">
      <selection activeCell="I3" sqref="I3"/>
    </sheetView>
  </sheetViews>
  <sheetFormatPr defaultColWidth="8.52734375" defaultRowHeight="14.35" x14ac:dyDescent="0.5"/>
  <sheetData>
    <row r="1" spans="1:11" x14ac:dyDescent="0.5">
      <c r="A1">
        <v>28.087146331139401</v>
      </c>
      <c r="B1">
        <v>0.59296189630416696</v>
      </c>
      <c r="F1" t="s">
        <v>99</v>
      </c>
      <c r="H1" t="s">
        <v>99</v>
      </c>
    </row>
    <row r="2" spans="1:11" x14ac:dyDescent="0.5">
      <c r="A2">
        <v>41.896237768389902</v>
      </c>
      <c r="B2">
        <v>2.20414318557189</v>
      </c>
      <c r="E2" t="s">
        <v>95</v>
      </c>
      <c r="F2" t="s">
        <v>100</v>
      </c>
      <c r="G2" t="s">
        <v>101</v>
      </c>
      <c r="H2" t="s">
        <v>102</v>
      </c>
      <c r="I2" t="s">
        <v>103</v>
      </c>
      <c r="J2" t="s">
        <v>104</v>
      </c>
      <c r="K2" t="s">
        <v>105</v>
      </c>
    </row>
    <row r="3" spans="1:11" x14ac:dyDescent="0.5">
      <c r="A3">
        <v>54.914970079759598</v>
      </c>
      <c r="B3">
        <v>4.5868126851859499</v>
      </c>
      <c r="E3">
        <v>17.6784433090553</v>
      </c>
      <c r="F3">
        <v>4.70816986036027</v>
      </c>
      <c r="G3">
        <v>24.734753777584501</v>
      </c>
      <c r="J3">
        <f t="shared" ref="J3:J24" si="0">H3+F3</f>
        <v>4.70816986036027</v>
      </c>
      <c r="K3">
        <f t="shared" ref="K3:K24" si="1">I3+G3</f>
        <v>24.734753777584501</v>
      </c>
    </row>
    <row r="4" spans="1:11" x14ac:dyDescent="0.5">
      <c r="A4">
        <v>74.950724974478504</v>
      </c>
      <c r="B4">
        <v>8.8424352834745701</v>
      </c>
      <c r="E4">
        <v>40.390240045854704</v>
      </c>
      <c r="F4">
        <v>20.8258802834299</v>
      </c>
      <c r="G4">
        <v>51.9539673284645</v>
      </c>
      <c r="H4">
        <v>0.19774920587508399</v>
      </c>
      <c r="I4">
        <v>0.4767776490674</v>
      </c>
      <c r="J4">
        <f t="shared" si="0"/>
        <v>21.023629489304984</v>
      </c>
      <c r="K4">
        <f t="shared" si="1"/>
        <v>52.430744977531901</v>
      </c>
    </row>
    <row r="5" spans="1:11" x14ac:dyDescent="0.5">
      <c r="A5">
        <v>90.053997526704094</v>
      </c>
      <c r="B5">
        <v>10.0375866276029</v>
      </c>
      <c r="E5">
        <v>62.901145381414899</v>
      </c>
      <c r="F5">
        <v>54.785747462668802</v>
      </c>
      <c r="G5">
        <v>101.207492909308</v>
      </c>
      <c r="H5">
        <v>3.7917445319404801</v>
      </c>
      <c r="I5">
        <v>8.8705616793874</v>
      </c>
      <c r="J5">
        <f t="shared" si="0"/>
        <v>58.577491994609282</v>
      </c>
      <c r="K5">
        <f t="shared" si="1"/>
        <v>110.07805458869541</v>
      </c>
    </row>
    <row r="6" spans="1:11" x14ac:dyDescent="0.5">
      <c r="A6">
        <v>106.157477570194</v>
      </c>
      <c r="B6">
        <v>11.3111016126221</v>
      </c>
      <c r="E6">
        <v>85.644763758906606</v>
      </c>
      <c r="F6">
        <v>91.8375515125161</v>
      </c>
      <c r="G6">
        <v>142.993556611884</v>
      </c>
      <c r="H6">
        <v>50.621980408222498</v>
      </c>
      <c r="I6">
        <v>72.106035349152506</v>
      </c>
      <c r="J6">
        <f t="shared" si="0"/>
        <v>142.45953192073858</v>
      </c>
      <c r="K6">
        <f t="shared" si="1"/>
        <v>215.09959196103651</v>
      </c>
    </row>
    <row r="7" spans="1:11" x14ac:dyDescent="0.5">
      <c r="A7">
        <v>28.187538904612101</v>
      </c>
      <c r="B7">
        <v>0.63242590486940697</v>
      </c>
      <c r="E7">
        <v>108.202986490626</v>
      </c>
      <c r="F7">
        <v>81.925505736789503</v>
      </c>
      <c r="G7">
        <v>125.61271482078</v>
      </c>
      <c r="H7">
        <v>98.591941902751401</v>
      </c>
      <c r="I7">
        <v>131.38243823585199</v>
      </c>
      <c r="J7">
        <f t="shared" si="0"/>
        <v>180.5174476395409</v>
      </c>
      <c r="K7">
        <f t="shared" si="1"/>
        <v>256.99515305663198</v>
      </c>
    </row>
    <row r="8" spans="1:11" x14ac:dyDescent="0.5">
      <c r="A8">
        <v>41.997559902728099</v>
      </c>
      <c r="B8">
        <v>2.3226763053275499</v>
      </c>
      <c r="E8">
        <v>131.321270098528</v>
      </c>
      <c r="F8">
        <v>65.453507792348901</v>
      </c>
      <c r="G8">
        <v>120.433594560673</v>
      </c>
      <c r="H8">
        <v>138.93732064078901</v>
      </c>
      <c r="I8">
        <v>198.86690890670999</v>
      </c>
      <c r="J8">
        <f t="shared" si="0"/>
        <v>204.39082843313793</v>
      </c>
      <c r="K8">
        <f t="shared" si="1"/>
        <v>319.30050346738301</v>
      </c>
    </row>
    <row r="9" spans="1:11" x14ac:dyDescent="0.5">
      <c r="A9">
        <v>54.915899640625099</v>
      </c>
      <c r="B9">
        <v>4.6658817963763699</v>
      </c>
      <c r="E9">
        <v>14.714603365978499</v>
      </c>
      <c r="F9">
        <v>4.9248930219687503</v>
      </c>
      <c r="G9">
        <v>27.319273834112298</v>
      </c>
      <c r="J9">
        <f t="shared" si="0"/>
        <v>4.9248930219687503</v>
      </c>
      <c r="K9">
        <f t="shared" si="1"/>
        <v>27.319273834112298</v>
      </c>
    </row>
    <row r="10" spans="1:11" x14ac:dyDescent="0.5">
      <c r="A10">
        <v>74.951654535344005</v>
      </c>
      <c r="B10">
        <v>8.9215043946649892</v>
      </c>
      <c r="E10">
        <v>37.672395220824399</v>
      </c>
      <c r="F10">
        <v>32.8722489598671</v>
      </c>
      <c r="G10">
        <v>67.463014754568107</v>
      </c>
      <c r="H10">
        <v>-4.4953321197851802E-2</v>
      </c>
      <c r="I10">
        <v>1.0893234096311599</v>
      </c>
      <c r="J10">
        <f t="shared" si="0"/>
        <v>32.827295638669248</v>
      </c>
      <c r="K10">
        <f t="shared" si="1"/>
        <v>68.55233816419927</v>
      </c>
    </row>
    <row r="11" spans="1:11" x14ac:dyDescent="0.5">
      <c r="A11">
        <v>89.865993841659204</v>
      </c>
      <c r="B11">
        <v>11.0458588893407</v>
      </c>
      <c r="E11">
        <v>60.1716787397839</v>
      </c>
      <c r="F11">
        <v>59.186621075413299</v>
      </c>
      <c r="G11">
        <v>105.424996788188</v>
      </c>
      <c r="H11">
        <v>11.4671835709989</v>
      </c>
      <c r="I11">
        <v>20.229675649931099</v>
      </c>
      <c r="J11">
        <f t="shared" si="0"/>
        <v>70.653804646412198</v>
      </c>
      <c r="K11">
        <f t="shared" si="1"/>
        <v>125.65467243811909</v>
      </c>
    </row>
    <row r="12" spans="1:11" x14ac:dyDescent="0.5">
      <c r="A12">
        <v>106.047324607634</v>
      </c>
      <c r="B12">
        <v>10.441411936557399</v>
      </c>
      <c r="E12">
        <v>83.014082558380807</v>
      </c>
      <c r="F12">
        <v>86.225133166648504</v>
      </c>
      <c r="G12">
        <v>125.729525936613</v>
      </c>
      <c r="H12">
        <v>93.639130276843701</v>
      </c>
      <c r="I12">
        <v>114.83507529555099</v>
      </c>
      <c r="J12">
        <f t="shared" si="0"/>
        <v>179.86426344349221</v>
      </c>
      <c r="K12">
        <f t="shared" si="1"/>
        <v>240.56460123216399</v>
      </c>
    </row>
    <row r="13" spans="1:11" x14ac:dyDescent="0.5">
      <c r="A13">
        <v>27.784109488990499</v>
      </c>
      <c r="B13">
        <v>0.31643164822761299</v>
      </c>
      <c r="E13">
        <v>105.09719435907</v>
      </c>
      <c r="F13">
        <v>63.757967763294303</v>
      </c>
      <c r="G13">
        <v>104.533941436322</v>
      </c>
      <c r="H13">
        <v>157.99798290260199</v>
      </c>
      <c r="I13">
        <v>193.62235476696901</v>
      </c>
      <c r="J13">
        <f t="shared" si="0"/>
        <v>221.75595066589631</v>
      </c>
      <c r="K13">
        <f t="shared" si="1"/>
        <v>298.15629620329099</v>
      </c>
    </row>
    <row r="14" spans="1:11" x14ac:dyDescent="0.5">
      <c r="A14">
        <v>41.992447317967901</v>
      </c>
      <c r="B14">
        <v>1.8877961937802401</v>
      </c>
      <c r="E14">
        <v>128.43822945181699</v>
      </c>
      <c r="F14">
        <v>43.824625206297</v>
      </c>
      <c r="G14">
        <v>88.6080502821452</v>
      </c>
      <c r="H14">
        <v>159.05529409865301</v>
      </c>
      <c r="I14">
        <v>238.48849376606901</v>
      </c>
      <c r="J14">
        <f t="shared" si="0"/>
        <v>202.87991930495002</v>
      </c>
      <c r="K14">
        <f t="shared" si="1"/>
        <v>327.09654404821424</v>
      </c>
    </row>
    <row r="15" spans="1:11" x14ac:dyDescent="0.5">
      <c r="A15">
        <v>55.207549362171797</v>
      </c>
      <c r="B15">
        <v>3.9738154323703001</v>
      </c>
      <c r="E15">
        <v>11.521924319837099</v>
      </c>
      <c r="F15">
        <v>4.5981776675330304</v>
      </c>
      <c r="G15">
        <v>16.430491456581201</v>
      </c>
      <c r="J15">
        <f t="shared" si="0"/>
        <v>4.5981776675330304</v>
      </c>
      <c r="K15">
        <f t="shared" si="1"/>
        <v>16.430491456581201</v>
      </c>
    </row>
    <row r="16" spans="1:11" x14ac:dyDescent="0.5">
      <c r="A16">
        <v>75.043448670810903</v>
      </c>
      <c r="B16">
        <v>8.2295791247188497</v>
      </c>
      <c r="E16">
        <v>34.794888772495</v>
      </c>
      <c r="F16">
        <v>14.884078308907</v>
      </c>
      <c r="G16">
        <v>44.194477660615199</v>
      </c>
      <c r="H16">
        <v>1.1329145089744601</v>
      </c>
      <c r="I16">
        <v>4.8111405530418603</v>
      </c>
      <c r="J16">
        <f t="shared" si="0"/>
        <v>16.016992817881459</v>
      </c>
      <c r="K16">
        <f t="shared" si="1"/>
        <v>49.005618213657058</v>
      </c>
    </row>
    <row r="17" spans="1:11" x14ac:dyDescent="0.5">
      <c r="A17">
        <v>90.054462307136802</v>
      </c>
      <c r="B17">
        <v>10.0771211831981</v>
      </c>
      <c r="E17">
        <v>57.506962219213499</v>
      </c>
      <c r="F17">
        <v>31.183824328731301</v>
      </c>
      <c r="G17">
        <v>69.052565002124695</v>
      </c>
      <c r="H17">
        <v>10.659158974317499</v>
      </c>
      <c r="I17">
        <v>22.817216062512799</v>
      </c>
      <c r="J17">
        <f t="shared" si="0"/>
        <v>41.842983303048797</v>
      </c>
      <c r="K17">
        <f t="shared" si="1"/>
        <v>91.869781064637493</v>
      </c>
    </row>
    <row r="18" spans="1:11" x14ac:dyDescent="0.5">
      <c r="A18">
        <v>27.979782051175601</v>
      </c>
      <c r="B18">
        <v>-3.95204461892113E-2</v>
      </c>
      <c r="E18">
        <v>79.881726274594996</v>
      </c>
      <c r="F18">
        <v>50.5821779047129</v>
      </c>
      <c r="G18">
        <v>98.821611044678704</v>
      </c>
      <c r="H18">
        <v>71.916005400452804</v>
      </c>
      <c r="I18">
        <v>118.276047699964</v>
      </c>
      <c r="J18">
        <f t="shared" si="0"/>
        <v>122.4981833051657</v>
      </c>
      <c r="K18">
        <f t="shared" si="1"/>
        <v>217.0976587446427</v>
      </c>
    </row>
    <row r="19" spans="1:11" x14ac:dyDescent="0.5">
      <c r="A19">
        <v>41.970835027845297</v>
      </c>
      <c r="B19">
        <v>4.9439358603006398E-2</v>
      </c>
      <c r="E19">
        <v>102.332862267637</v>
      </c>
      <c r="F19">
        <v>45.222356184960702</v>
      </c>
      <c r="G19">
        <v>102.560900888436</v>
      </c>
      <c r="H19">
        <v>115.080729303309</v>
      </c>
      <c r="I19">
        <v>192.53893431870699</v>
      </c>
      <c r="J19">
        <f t="shared" si="0"/>
        <v>160.30308548826969</v>
      </c>
      <c r="K19">
        <f t="shared" si="1"/>
        <v>295.09983520714297</v>
      </c>
    </row>
    <row r="20" spans="1:11" x14ac:dyDescent="0.5">
      <c r="A20">
        <v>55.064396988886699</v>
      </c>
      <c r="B20">
        <v>0.29717230904579101</v>
      </c>
      <c r="E20">
        <v>8.9012046763976294</v>
      </c>
      <c r="F20">
        <v>5.5390408048305604</v>
      </c>
      <c r="G20">
        <v>33.757226576011199</v>
      </c>
      <c r="J20">
        <f t="shared" si="0"/>
        <v>5.5390408048305604</v>
      </c>
      <c r="K20">
        <f t="shared" si="1"/>
        <v>33.757226576011199</v>
      </c>
    </row>
    <row r="21" spans="1:11" x14ac:dyDescent="0.5">
      <c r="A21">
        <v>74.774108410035893</v>
      </c>
      <c r="B21">
        <v>2.3193041572949702</v>
      </c>
      <c r="E21">
        <v>31.614108252873301</v>
      </c>
      <c r="F21">
        <v>22.3848936149185</v>
      </c>
      <c r="G21">
        <v>59.520155352854502</v>
      </c>
      <c r="H21">
        <v>2.60070855717492</v>
      </c>
      <c r="I21">
        <v>6.2716694180183996</v>
      </c>
      <c r="J21">
        <f t="shared" si="0"/>
        <v>24.985602172093419</v>
      </c>
      <c r="K21">
        <f t="shared" si="1"/>
        <v>65.791824770872907</v>
      </c>
    </row>
    <row r="22" spans="1:11" x14ac:dyDescent="0.5">
      <c r="A22">
        <v>89.880866815507005</v>
      </c>
      <c r="B22">
        <v>3.8109646683874598</v>
      </c>
      <c r="E22">
        <v>54.779985966854099</v>
      </c>
      <c r="F22">
        <v>37.223018312267101</v>
      </c>
      <c r="G22">
        <v>75.633863364594902</v>
      </c>
      <c r="H22">
        <v>9.5830037092796001</v>
      </c>
      <c r="I22">
        <v>17.497512683798899</v>
      </c>
      <c r="J22">
        <f t="shared" si="0"/>
        <v>46.806022021546703</v>
      </c>
      <c r="K22">
        <f t="shared" si="1"/>
        <v>93.131376048393804</v>
      </c>
    </row>
    <row r="23" spans="1:11" x14ac:dyDescent="0.5">
      <c r="A23">
        <v>105.885581017039</v>
      </c>
      <c r="B23">
        <v>5.1833865894245799</v>
      </c>
      <c r="E23">
        <v>76.936149186176294</v>
      </c>
      <c r="F23">
        <v>62.813250452124201</v>
      </c>
      <c r="G23">
        <v>102.857079326804</v>
      </c>
      <c r="H23">
        <v>89.770874284076598</v>
      </c>
      <c r="I23">
        <v>127.087579765657</v>
      </c>
      <c r="J23">
        <f t="shared" si="0"/>
        <v>152.58412473620081</v>
      </c>
      <c r="K23">
        <f t="shared" si="1"/>
        <v>229.94465909246099</v>
      </c>
    </row>
    <row r="24" spans="1:11" x14ac:dyDescent="0.5">
      <c r="A24">
        <v>42.1713877845742</v>
      </c>
      <c r="B24">
        <v>0.10860009793588001</v>
      </c>
      <c r="E24">
        <v>99.932957139609996</v>
      </c>
      <c r="F24">
        <v>41.427625532419498</v>
      </c>
      <c r="G24">
        <v>84.209993181076896</v>
      </c>
      <c r="H24">
        <v>95.907002627574499</v>
      </c>
      <c r="I24">
        <v>169.12347582510199</v>
      </c>
      <c r="J24">
        <f t="shared" si="0"/>
        <v>137.334628159994</v>
      </c>
      <c r="K24">
        <f t="shared" si="1"/>
        <v>253.33346900617889</v>
      </c>
    </row>
    <row r="25" spans="1:11" x14ac:dyDescent="0.5">
      <c r="A25">
        <v>55.168275415605002</v>
      </c>
      <c r="B25">
        <v>0.633145484575102</v>
      </c>
    </row>
    <row r="26" spans="1:11" x14ac:dyDescent="0.5">
      <c r="A26">
        <v>74.888676786707293</v>
      </c>
      <c r="B26">
        <v>3.56457211151411</v>
      </c>
    </row>
    <row r="27" spans="1:11" x14ac:dyDescent="0.5">
      <c r="A27">
        <v>89.903176276278799</v>
      </c>
      <c r="B27">
        <v>5.7086233369575101</v>
      </c>
    </row>
    <row r="28" spans="1:11" x14ac:dyDescent="0.5">
      <c r="A28">
        <v>105.794251662005</v>
      </c>
      <c r="B28">
        <v>5.9148464149659299</v>
      </c>
    </row>
    <row r="29" spans="1:11" x14ac:dyDescent="0.5">
      <c r="A29">
        <v>42.0707628208852</v>
      </c>
      <c r="B29">
        <v>4.9368811573035701E-2</v>
      </c>
    </row>
    <row r="30" spans="1:11" x14ac:dyDescent="0.5">
      <c r="A30">
        <v>54.969349390390597</v>
      </c>
      <c r="B30">
        <v>0.71235568982546105</v>
      </c>
    </row>
    <row r="31" spans="1:11" x14ac:dyDescent="0.5">
      <c r="A31">
        <v>75.082722617377797</v>
      </c>
      <c r="B31">
        <v>3.0702490725140499</v>
      </c>
    </row>
    <row r="32" spans="1:11" x14ac:dyDescent="0.5">
      <c r="A32">
        <v>89.788375509391003</v>
      </c>
      <c r="B32">
        <v>4.4435881049407797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18"/>
  <sheetViews>
    <sheetView zoomScaleNormal="100" workbookViewId="0">
      <selection activeCell="L19" sqref="L19"/>
    </sheetView>
  </sheetViews>
  <sheetFormatPr defaultColWidth="8.52734375" defaultRowHeight="14.35" x14ac:dyDescent="0.5"/>
  <cols>
    <col min="1" max="1" width="10.1171875" customWidth="1"/>
  </cols>
  <sheetData>
    <row r="1" spans="1:14" x14ac:dyDescent="0.5">
      <c r="B1" t="s">
        <v>95</v>
      </c>
      <c r="C1" t="s">
        <v>98</v>
      </c>
      <c r="D1" t="s">
        <v>95</v>
      </c>
      <c r="E1" t="s">
        <v>106</v>
      </c>
      <c r="F1" t="s">
        <v>107</v>
      </c>
    </row>
    <row r="2" spans="1:14" x14ac:dyDescent="0.5">
      <c r="A2" s="6">
        <f>DATE(1989,12,18)+35</f>
        <v>32895</v>
      </c>
      <c r="B2">
        <v>35.121951219512098</v>
      </c>
      <c r="C2">
        <v>-1.0708428125495799</v>
      </c>
      <c r="D2">
        <v>34.878048780487802</v>
      </c>
      <c r="E2">
        <v>69.212563709151098</v>
      </c>
      <c r="F2">
        <f>E2+C2</f>
        <v>68.141720896601512</v>
      </c>
    </row>
    <row r="3" spans="1:14" x14ac:dyDescent="0.5">
      <c r="A3" s="6">
        <f>DATE(1989,12,18)+56</f>
        <v>32916</v>
      </c>
      <c r="B3">
        <v>56.341463414634099</v>
      </c>
      <c r="C3">
        <v>2.27712819427546</v>
      </c>
      <c r="D3">
        <v>56.097560975609703</v>
      </c>
      <c r="E3">
        <v>194.035588945911</v>
      </c>
      <c r="F3">
        <f>E3+C3</f>
        <v>196.31271714018646</v>
      </c>
    </row>
    <row r="4" spans="1:14" x14ac:dyDescent="0.5">
      <c r="A4" s="6">
        <f>DATE(1989,12,18)+77</f>
        <v>32937</v>
      </c>
      <c r="B4">
        <v>77.073170731707293</v>
      </c>
      <c r="C4">
        <v>44.673474066627797</v>
      </c>
      <c r="D4">
        <v>77.073170731707293</v>
      </c>
      <c r="E4">
        <v>247.710350422376</v>
      </c>
      <c r="F4">
        <f>E4+C4</f>
        <v>292.38382448900381</v>
      </c>
      <c r="M4">
        <v>1.2089697757555899</v>
      </c>
      <c r="N4">
        <v>62.207604809879697</v>
      </c>
    </row>
    <row r="5" spans="1:14" x14ac:dyDescent="0.5">
      <c r="A5" s="6">
        <f>DATE(1989,12,18)+112</f>
        <v>32972</v>
      </c>
      <c r="B5">
        <v>112.19512195121899</v>
      </c>
      <c r="C5">
        <v>69.633000017635794</v>
      </c>
      <c r="D5">
        <v>112.19512195121899</v>
      </c>
      <c r="E5">
        <v>229.28592843412099</v>
      </c>
      <c r="F5">
        <f>E5+C5</f>
        <v>298.91892845175676</v>
      </c>
      <c r="M5">
        <v>23.140721481962899</v>
      </c>
      <c r="N5">
        <v>58.288462788430202</v>
      </c>
    </row>
    <row r="6" spans="1:14" x14ac:dyDescent="0.5">
      <c r="M6">
        <v>28.912577185570299</v>
      </c>
      <c r="N6">
        <v>90.993045173870598</v>
      </c>
    </row>
    <row r="7" spans="1:14" x14ac:dyDescent="0.5">
      <c r="M7">
        <v>34.596035099122503</v>
      </c>
      <c r="N7">
        <v>70.331881702957403</v>
      </c>
    </row>
    <row r="8" spans="1:14" x14ac:dyDescent="0.5">
      <c r="M8">
        <v>37.455313617159497</v>
      </c>
      <c r="N8">
        <v>62.654793630159197</v>
      </c>
    </row>
    <row r="9" spans="1:14" x14ac:dyDescent="0.5">
      <c r="M9">
        <v>41.112122196945002</v>
      </c>
      <c r="N9">
        <v>55.564250893727603</v>
      </c>
    </row>
    <row r="10" spans="1:14" x14ac:dyDescent="0.5">
      <c r="M10">
        <v>45.311667208319697</v>
      </c>
      <c r="N10">
        <v>50.5354566135846</v>
      </c>
    </row>
    <row r="11" spans="1:14" x14ac:dyDescent="0.5">
      <c r="M11">
        <v>51.347416314592103</v>
      </c>
      <c r="N11">
        <v>43.140721481962899</v>
      </c>
    </row>
    <row r="12" spans="1:14" x14ac:dyDescent="0.5">
      <c r="M12">
        <v>58.410139746506303</v>
      </c>
      <c r="N12">
        <v>31.024504387390301</v>
      </c>
    </row>
    <row r="13" spans="1:14" x14ac:dyDescent="0.5">
      <c r="M13">
        <v>64.963275918101999</v>
      </c>
      <c r="N13">
        <v>21.858693532661601</v>
      </c>
    </row>
    <row r="14" spans="1:14" x14ac:dyDescent="0.5">
      <c r="M14">
        <v>72.074748131296701</v>
      </c>
      <c r="N14">
        <v>17.1132921676958</v>
      </c>
    </row>
    <row r="15" spans="1:14" x14ac:dyDescent="0.5">
      <c r="M15">
        <v>80.005199870003196</v>
      </c>
      <c r="N15">
        <v>16.197595060123501</v>
      </c>
    </row>
    <row r="16" spans="1:14" x14ac:dyDescent="0.5">
      <c r="M16">
        <v>86.042898927526707</v>
      </c>
      <c r="N16">
        <v>9.0976925576860594</v>
      </c>
    </row>
    <row r="17" spans="13:14" x14ac:dyDescent="0.5">
      <c r="M17">
        <v>96.830679233019097</v>
      </c>
      <c r="N17">
        <v>0.21007474813129001</v>
      </c>
    </row>
    <row r="18" spans="13:14" x14ac:dyDescent="0.5">
      <c r="M18">
        <v>106.877478063048</v>
      </c>
      <c r="N18">
        <v>-0.71394215144621798</v>
      </c>
    </row>
  </sheetData>
  <pageMargins left="0.7" right="0.7" top="0.75" bottom="0.75" header="0.51180555555555496" footer="0.51180555555555496"/>
  <pageSetup firstPageNumber="0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Observed</vt:lpstr>
      <vt:lpstr>King8485</vt:lpstr>
      <vt:lpstr>Kunnunura</vt:lpstr>
      <vt:lpstr>Roseworthy</vt:lpstr>
      <vt:lpstr>LeafModel</vt:lpstr>
      <vt:lpstr>Loxton</vt:lpstr>
      <vt:lpstr>Bundy</vt:lpstr>
      <vt:lpstr>Rainout</vt:lpstr>
      <vt:lpstr>Observed!_FilterDatabase</vt:lpstr>
    </vt:vector>
  </TitlesOfParts>
  <Company>Plant &amp; Food Research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cflhxb</dc:creator>
  <dc:description/>
  <cp:lastModifiedBy>Neil Huth</cp:lastModifiedBy>
  <cp:revision>1</cp:revision>
  <dcterms:created xsi:type="dcterms:W3CDTF">2011-08-03T10:20:24Z</dcterms:created>
  <dcterms:modified xsi:type="dcterms:W3CDTF">2020-12-14T07:07:45Z</dcterms:modified>
  <dc:language>en-AU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Plant &amp; Food Research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