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wsSortMap1.xml" ContentType="application/vnd.ms-excel.wsSortMap+xml"/>
  <Override PartName="/xl/worksheets/wsSortMap2.xml" ContentType="application/vnd.ms-excel.wsSortMap+xml"/>
  <Override PartName="/xl/worksheets/wsSortMap3.xml" ContentType="application/vnd.ms-excel.wsSortMap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2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6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/GPCRDB_Project_Alignments_and_Similarities/"/>
    </mc:Choice>
  </mc:AlternateContent>
  <bookViews>
    <workbookView xWindow="39380" yWindow="1880" windowWidth="32620" windowHeight="20540" tabRatio="500" activeTab="3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'SegEnds_Xtal_Prot#'!$A$1:$CS$181</definedName>
    <definedName name="closestHomologues" localSheetId="8">Xtal_Templ!$A$2:$B$406</definedName>
    <definedName name="closestHomologues_1" localSheetId="8">Xtal_Templ!$A$2:$B$450</definedName>
    <definedName name="closestHomologues_2" localSheetId="8">Xtal_Templ!$A$2:$B$406</definedName>
    <definedName name="closestHomologues_3" localSheetId="8">Xtal_Templ!$A$2:$B$406</definedName>
    <definedName name="closestHomologues_4" localSheetId="8">Xtal_Templ!$A$2:$B$407</definedName>
    <definedName name="closestHomologues_5" localSheetId="8">Xtal_Templ!$A$2:$B$406</definedName>
    <definedName name="closestHomologues_6" localSheetId="8">Xtal_Templ!$A$2:$B$406</definedName>
    <definedName name="closestHomologues_7" localSheetId="8">Xtal_Templ!$A$2:$B$406</definedName>
    <definedName name="closestHomologues_8" localSheetId="8">Xtal_Templ!$A$2:$B$406</definedName>
    <definedName name="closestHomologues_9" localSheetId="8">Xtal_Templ!$A$2:$B$406</definedName>
    <definedName name="GPCRdb_alignment" localSheetId="6">Seqs!$A$408:$B$409</definedName>
    <definedName name="human_GPCR_fasta.fas" localSheetId="6">Seqs!$A$8:$B$406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'SegEnds_Xtal_Prot#'!$A$1:$CS$181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3" windowHeight="854" tabRatio="500" activeSheetId="4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5" i="2" l="1"/>
  <c r="C218" i="4"/>
  <c r="C2" i="5"/>
  <c r="D15" i="2"/>
  <c r="D218" i="4"/>
  <c r="E2" i="5"/>
  <c r="E15" i="2"/>
  <c r="E218" i="4"/>
  <c r="F2" i="5"/>
  <c r="F15" i="2"/>
  <c r="F218" i="4"/>
  <c r="H2" i="5"/>
  <c r="I2" i="5"/>
  <c r="H15" i="2"/>
  <c r="H218" i="4"/>
  <c r="K2" i="5"/>
  <c r="L15" i="2"/>
  <c r="L218" i="4"/>
  <c r="Q2" i="5"/>
  <c r="M15" i="2"/>
  <c r="M218" i="4"/>
  <c r="R2" i="5"/>
  <c r="T2" i="5"/>
  <c r="U2" i="5"/>
  <c r="P15" i="2"/>
  <c r="P218" i="4"/>
  <c r="W2" i="5"/>
  <c r="Q15" i="2"/>
  <c r="Q218" i="4"/>
  <c r="X2" i="5"/>
  <c r="S15" i="2"/>
  <c r="S218" i="4"/>
  <c r="AA2" i="5"/>
  <c r="AH218" i="4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T218" i="4" a="1"/>
  <c r="T218" i="4"/>
  <c r="AC2" i="5"/>
  <c r="H12" i="3"/>
  <c r="U218" i="4" a="1"/>
  <c r="U218" i="4"/>
  <c r="AD2" i="5"/>
  <c r="AF2" i="5"/>
  <c r="AG2" i="5"/>
  <c r="X15" i="2"/>
  <c r="X218" i="4"/>
  <c r="AI2" i="5"/>
  <c r="Y15" i="2"/>
  <c r="Y218" i="4"/>
  <c r="AJ2" i="5"/>
  <c r="Z15" i="2"/>
  <c r="Z218" i="4"/>
  <c r="AL2" i="5"/>
  <c r="AN2" i="5"/>
  <c r="C19" i="2"/>
  <c r="C170" i="4"/>
  <c r="C3" i="5"/>
  <c r="D19" i="2"/>
  <c r="D170" i="4"/>
  <c r="E3" i="5"/>
  <c r="K3" i="5"/>
  <c r="L19" i="2"/>
  <c r="L170" i="4"/>
  <c r="Q3" i="5"/>
  <c r="M19" i="2"/>
  <c r="M170" i="4"/>
  <c r="R3" i="5"/>
  <c r="T3" i="5"/>
  <c r="U3" i="5"/>
  <c r="P19" i="2"/>
  <c r="P170" i="4"/>
  <c r="W3" i="5"/>
  <c r="Q19" i="2"/>
  <c r="Q170" i="4"/>
  <c r="X3" i="5"/>
  <c r="S19" i="2"/>
  <c r="S170" i="4"/>
  <c r="AA3" i="5"/>
  <c r="AH170" i="4"/>
  <c r="T170" i="4" a="1"/>
  <c r="T170" i="4"/>
  <c r="AC3" i="5"/>
  <c r="H5" i="3"/>
  <c r="U170" i="4" a="1"/>
  <c r="U170" i="4"/>
  <c r="AD3" i="5"/>
  <c r="AF3" i="5"/>
  <c r="AG3" i="5"/>
  <c r="X19" i="2"/>
  <c r="X170" i="4"/>
  <c r="AI3" i="5"/>
  <c r="Y19" i="2"/>
  <c r="Y170" i="4"/>
  <c r="AJ3" i="5"/>
  <c r="Z19" i="2"/>
  <c r="Z170" i="4"/>
  <c r="AL3" i="5"/>
  <c r="AN3" i="5"/>
  <c r="C171" i="4"/>
  <c r="C4" i="5"/>
  <c r="D171" i="4"/>
  <c r="E4" i="5"/>
  <c r="K4" i="5"/>
  <c r="L171" i="4"/>
  <c r="Q4" i="5"/>
  <c r="M171" i="4"/>
  <c r="R4" i="5"/>
  <c r="T4" i="5"/>
  <c r="U4" i="5"/>
  <c r="P171" i="4"/>
  <c r="W4" i="5"/>
  <c r="Q171" i="4"/>
  <c r="X4" i="5"/>
  <c r="S171" i="4"/>
  <c r="AA4" i="5"/>
  <c r="AH171" i="4"/>
  <c r="T171" i="4" a="1"/>
  <c r="T171" i="4"/>
  <c r="AC4" i="5"/>
  <c r="U171" i="4" a="1"/>
  <c r="U171" i="4"/>
  <c r="AD4" i="5"/>
  <c r="AF4" i="5"/>
  <c r="AG4" i="5"/>
  <c r="X171" i="4"/>
  <c r="AI4" i="5"/>
  <c r="Y171" i="4"/>
  <c r="AJ4" i="5"/>
  <c r="Z171" i="4"/>
  <c r="AL4" i="5"/>
  <c r="AN4" i="5"/>
  <c r="S25" i="2"/>
  <c r="S23" i="4"/>
  <c r="AA5" i="5"/>
  <c r="P25" i="2"/>
  <c r="P23" i="4"/>
  <c r="W5" i="5"/>
  <c r="O5" i="5"/>
  <c r="K5" i="5"/>
  <c r="C25" i="2"/>
  <c r="C23" i="4"/>
  <c r="C5" i="5"/>
  <c r="D25" i="2"/>
  <c r="D23" i="4"/>
  <c r="E5" i="5"/>
  <c r="E25" i="2"/>
  <c r="E23" i="4"/>
  <c r="F5" i="5"/>
  <c r="F25" i="2"/>
  <c r="F23" i="4"/>
  <c r="H5" i="5"/>
  <c r="I5" i="5"/>
  <c r="L25" i="2"/>
  <c r="L23" i="4"/>
  <c r="Q5" i="5"/>
  <c r="M25" i="2"/>
  <c r="M23" i="4"/>
  <c r="R5" i="5"/>
  <c r="T5" i="5"/>
  <c r="U5" i="5"/>
  <c r="Q25" i="2"/>
  <c r="Q23" i="4"/>
  <c r="X5" i="5"/>
  <c r="R25" i="2"/>
  <c r="R23" i="4"/>
  <c r="Z5" i="5"/>
  <c r="AH23" i="4"/>
  <c r="T23" i="4" a="1"/>
  <c r="T23" i="4"/>
  <c r="AC5" i="5"/>
  <c r="U23" i="4" a="1"/>
  <c r="U23" i="4"/>
  <c r="AD5" i="5"/>
  <c r="AF5" i="5"/>
  <c r="AG5" i="5"/>
  <c r="X25" i="2"/>
  <c r="X23" i="4"/>
  <c r="AI5" i="5"/>
  <c r="Y25" i="2"/>
  <c r="Y23" i="4"/>
  <c r="AJ5" i="5"/>
  <c r="Z25" i="2"/>
  <c r="Z23" i="4"/>
  <c r="AL5" i="5"/>
  <c r="AN5" i="5"/>
  <c r="S28" i="2"/>
  <c r="S24" i="4"/>
  <c r="AA6" i="5"/>
  <c r="P28" i="2"/>
  <c r="P24" i="4"/>
  <c r="W6" i="5"/>
  <c r="O6" i="5"/>
  <c r="K6" i="5"/>
  <c r="C28" i="2"/>
  <c r="C24" i="4"/>
  <c r="C6" i="5"/>
  <c r="D28" i="2"/>
  <c r="D24" i="4"/>
  <c r="E6" i="5"/>
  <c r="E28" i="2"/>
  <c r="E24" i="4"/>
  <c r="F6" i="5"/>
  <c r="F28" i="2"/>
  <c r="F24" i="4"/>
  <c r="H6" i="5"/>
  <c r="I6" i="5"/>
  <c r="I28" i="2"/>
  <c r="I24" i="4"/>
  <c r="L6" i="5"/>
  <c r="J28" i="2"/>
  <c r="J24" i="4"/>
  <c r="N6" i="5"/>
  <c r="L28" i="2"/>
  <c r="L24" i="4"/>
  <c r="Q6" i="5"/>
  <c r="M28" i="2"/>
  <c r="M24" i="4"/>
  <c r="R6" i="5"/>
  <c r="T6" i="5"/>
  <c r="U6" i="5"/>
  <c r="Q28" i="2"/>
  <c r="Q24" i="4"/>
  <c r="X6" i="5"/>
  <c r="R28" i="2"/>
  <c r="R24" i="4"/>
  <c r="Z6" i="5"/>
  <c r="AH24" i="4"/>
  <c r="T24" i="4" a="1"/>
  <c r="T24" i="4"/>
  <c r="AC6" i="5"/>
  <c r="H10" i="3"/>
  <c r="U24" i="4" a="1"/>
  <c r="U24" i="4"/>
  <c r="AD6" i="5"/>
  <c r="AF6" i="5"/>
  <c r="AG6" i="5"/>
  <c r="X28" i="2"/>
  <c r="X24" i="4"/>
  <c r="AI6" i="5"/>
  <c r="Y28" i="2"/>
  <c r="Y24" i="4"/>
  <c r="AJ6" i="5"/>
  <c r="Z28" i="2"/>
  <c r="Z24" i="4"/>
  <c r="AL6" i="5"/>
  <c r="AN6" i="5"/>
  <c r="C34" i="2"/>
  <c r="C152" i="4"/>
  <c r="C7" i="5"/>
  <c r="D34" i="2"/>
  <c r="D152" i="4"/>
  <c r="E7" i="5"/>
  <c r="E34" i="2"/>
  <c r="E152" i="4"/>
  <c r="F7" i="5"/>
  <c r="F34" i="2"/>
  <c r="F152" i="4"/>
  <c r="H7" i="5"/>
  <c r="I7" i="5"/>
  <c r="H34" i="2"/>
  <c r="H152" i="4"/>
  <c r="K7" i="5"/>
  <c r="L34" i="2"/>
  <c r="L152" i="4"/>
  <c r="Q7" i="5"/>
  <c r="M34" i="2"/>
  <c r="M152" i="4"/>
  <c r="R7" i="5"/>
  <c r="T7" i="5"/>
  <c r="U7" i="5"/>
  <c r="P34" i="2"/>
  <c r="P152" i="4"/>
  <c r="W7" i="5"/>
  <c r="Q34" i="2"/>
  <c r="Q152" i="4"/>
  <c r="X7" i="5"/>
  <c r="S34" i="2"/>
  <c r="S152" i="4"/>
  <c r="AA7" i="5"/>
  <c r="AH152" i="4"/>
  <c r="T152" i="4" a="1"/>
  <c r="T152" i="4"/>
  <c r="AC7" i="5"/>
  <c r="H14" i="3"/>
  <c r="U152" i="4" a="1"/>
  <c r="U152" i="4"/>
  <c r="AD7" i="5"/>
  <c r="AF7" i="5"/>
  <c r="AG7" i="5"/>
  <c r="X34" i="2"/>
  <c r="X152" i="4"/>
  <c r="AI7" i="5"/>
  <c r="Y34" i="2"/>
  <c r="Y152" i="4"/>
  <c r="AJ7" i="5"/>
  <c r="Z34" i="2"/>
  <c r="Z152" i="4"/>
  <c r="AL7" i="5"/>
  <c r="AN7" i="5"/>
  <c r="C36" i="2"/>
  <c r="C225" i="4"/>
  <c r="C8" i="5"/>
  <c r="D36" i="2"/>
  <c r="D225" i="4"/>
  <c r="E8" i="5"/>
  <c r="E36" i="2"/>
  <c r="E225" i="4"/>
  <c r="F8" i="5"/>
  <c r="F36" i="2"/>
  <c r="F225" i="4"/>
  <c r="H8" i="5"/>
  <c r="I8" i="5"/>
  <c r="K8" i="5"/>
  <c r="L36" i="2"/>
  <c r="L225" i="4"/>
  <c r="Q8" i="5"/>
  <c r="M36" i="2"/>
  <c r="M225" i="4"/>
  <c r="R8" i="5"/>
  <c r="T8" i="5"/>
  <c r="U8" i="5"/>
  <c r="P36" i="2"/>
  <c r="P225" i="4"/>
  <c r="W8" i="5"/>
  <c r="Q36" i="2"/>
  <c r="Q225" i="4"/>
  <c r="X8" i="5"/>
  <c r="S36" i="2"/>
  <c r="S225" i="4"/>
  <c r="AA8" i="5"/>
  <c r="AH225" i="4"/>
  <c r="T225" i="4" a="1"/>
  <c r="T225" i="4"/>
  <c r="AC8" i="5"/>
  <c r="U225" i="4" a="1"/>
  <c r="U225" i="4"/>
  <c r="AD8" i="5"/>
  <c r="AF8" i="5"/>
  <c r="AG8" i="5"/>
  <c r="X36" i="2"/>
  <c r="X225" i="4"/>
  <c r="AI8" i="5"/>
  <c r="Y36" i="2"/>
  <c r="Y225" i="4"/>
  <c r="AJ8" i="5"/>
  <c r="Z36" i="2"/>
  <c r="Z225" i="4"/>
  <c r="AL8" i="5"/>
  <c r="AN8" i="5"/>
  <c r="S23" i="2"/>
  <c r="S42" i="4"/>
  <c r="AA9" i="5"/>
  <c r="P23" i="2"/>
  <c r="P42" i="4"/>
  <c r="W9" i="5"/>
  <c r="C23" i="2"/>
  <c r="C42" i="4"/>
  <c r="C9" i="5"/>
  <c r="D23" i="2"/>
  <c r="D42" i="4"/>
  <c r="E9" i="5"/>
  <c r="K9" i="5"/>
  <c r="L23" i="2"/>
  <c r="L42" i="4"/>
  <c r="Q9" i="5"/>
  <c r="M23" i="2"/>
  <c r="M42" i="4"/>
  <c r="R9" i="5"/>
  <c r="N23" i="2"/>
  <c r="N42" i="4"/>
  <c r="T9" i="5"/>
  <c r="O23" i="2"/>
  <c r="O42" i="4"/>
  <c r="U9" i="5"/>
  <c r="Q23" i="2"/>
  <c r="Q42" i="4"/>
  <c r="X9" i="5"/>
  <c r="R23" i="2"/>
  <c r="R42" i="4"/>
  <c r="Z9" i="5"/>
  <c r="AH42" i="4"/>
  <c r="T42" i="4" a="1"/>
  <c r="T42" i="4"/>
  <c r="AC9" i="5"/>
  <c r="H22" i="3"/>
  <c r="U42" i="4" a="1"/>
  <c r="U42" i="4"/>
  <c r="AD9" i="5"/>
  <c r="AF9" i="5"/>
  <c r="AG9" i="5"/>
  <c r="X23" i="2"/>
  <c r="X42" i="4"/>
  <c r="AI9" i="5"/>
  <c r="Y23" i="2"/>
  <c r="Y42" i="4"/>
  <c r="AJ9" i="5"/>
  <c r="Z23" i="2"/>
  <c r="Z42" i="4"/>
  <c r="AL9" i="5"/>
  <c r="AN9" i="5"/>
  <c r="S43" i="4"/>
  <c r="AA10" i="5"/>
  <c r="P43" i="4"/>
  <c r="W10" i="5"/>
  <c r="C43" i="4"/>
  <c r="C10" i="5"/>
  <c r="D43" i="4"/>
  <c r="E10" i="5"/>
  <c r="K10" i="5"/>
  <c r="L43" i="4"/>
  <c r="Q10" i="5"/>
  <c r="M43" i="4"/>
  <c r="R10" i="5"/>
  <c r="T10" i="5"/>
  <c r="U10" i="5"/>
  <c r="Q43" i="4"/>
  <c r="X10" i="5"/>
  <c r="R43" i="4"/>
  <c r="Z10" i="5"/>
  <c r="AH43" i="4"/>
  <c r="T43" i="4" a="1"/>
  <c r="T43" i="4"/>
  <c r="AC10" i="5"/>
  <c r="U43" i="4" a="1"/>
  <c r="U43" i="4"/>
  <c r="AD10" i="5"/>
  <c r="AF10" i="5"/>
  <c r="AG10" i="5"/>
  <c r="X43" i="4"/>
  <c r="AI10" i="5"/>
  <c r="Y43" i="4"/>
  <c r="AJ10" i="5"/>
  <c r="Z43" i="4"/>
  <c r="AL10" i="5"/>
  <c r="AN10" i="5"/>
  <c r="S44" i="4"/>
  <c r="AA11" i="5"/>
  <c r="P44" i="4"/>
  <c r="W11" i="5"/>
  <c r="C44" i="4"/>
  <c r="C11" i="5"/>
  <c r="D44" i="4"/>
  <c r="E11" i="5"/>
  <c r="K11" i="5"/>
  <c r="L44" i="4"/>
  <c r="Q11" i="5"/>
  <c r="M44" i="4"/>
  <c r="R11" i="5"/>
  <c r="T11" i="5"/>
  <c r="U11" i="5"/>
  <c r="Q44" i="4"/>
  <c r="X11" i="5"/>
  <c r="R44" i="4"/>
  <c r="Z11" i="5"/>
  <c r="AH44" i="4"/>
  <c r="T44" i="4" a="1"/>
  <c r="T44" i="4"/>
  <c r="AC11" i="5"/>
  <c r="U44" i="4" a="1"/>
  <c r="U44" i="4"/>
  <c r="AD11" i="5"/>
  <c r="AF11" i="5"/>
  <c r="AG11" i="5"/>
  <c r="X44" i="4"/>
  <c r="AI11" i="5"/>
  <c r="Y44" i="4"/>
  <c r="AJ11" i="5"/>
  <c r="Z44" i="4"/>
  <c r="AL11" i="5"/>
  <c r="AN11" i="5"/>
  <c r="C32" i="2"/>
  <c r="C213" i="4"/>
  <c r="C12" i="5"/>
  <c r="D32" i="2"/>
  <c r="D213" i="4"/>
  <c r="E12" i="5"/>
  <c r="L32" i="2"/>
  <c r="L213" i="4"/>
  <c r="Q12" i="5"/>
  <c r="M32" i="2"/>
  <c r="M213" i="4"/>
  <c r="R12" i="5"/>
  <c r="T12" i="5"/>
  <c r="U12" i="5"/>
  <c r="P32" i="2"/>
  <c r="P213" i="4"/>
  <c r="W12" i="5"/>
  <c r="Q32" i="2"/>
  <c r="Q213" i="4"/>
  <c r="X12" i="5"/>
  <c r="S32" i="2"/>
  <c r="S213" i="4"/>
  <c r="AA12" i="5"/>
  <c r="AH213" i="4"/>
  <c r="T213" i="4" a="1"/>
  <c r="T213" i="4"/>
  <c r="AC12" i="5"/>
  <c r="U213" i="4" a="1"/>
  <c r="U213" i="4"/>
  <c r="AD12" i="5"/>
  <c r="AF12" i="5"/>
  <c r="AG12" i="5"/>
  <c r="X32" i="2"/>
  <c r="X213" i="4"/>
  <c r="AI12" i="5"/>
  <c r="Y32" i="2"/>
  <c r="Y213" i="4"/>
  <c r="AJ12" i="5"/>
  <c r="Z32" i="2"/>
  <c r="Z213" i="4"/>
  <c r="AL12" i="5"/>
  <c r="AN12" i="5"/>
  <c r="C33" i="2"/>
  <c r="C210" i="4"/>
  <c r="C13" i="5"/>
  <c r="D33" i="2"/>
  <c r="D210" i="4"/>
  <c r="E13" i="5"/>
  <c r="H33" i="2"/>
  <c r="H210" i="4"/>
  <c r="K13" i="5"/>
  <c r="L33" i="2"/>
  <c r="L210" i="4"/>
  <c r="Q13" i="5"/>
  <c r="M33" i="2"/>
  <c r="M210" i="4"/>
  <c r="R13" i="5"/>
  <c r="T13" i="5"/>
  <c r="U13" i="5"/>
  <c r="P33" i="2"/>
  <c r="P210" i="4"/>
  <c r="W13" i="5"/>
  <c r="Q33" i="2"/>
  <c r="Q210" i="4"/>
  <c r="X13" i="5"/>
  <c r="S33" i="2"/>
  <c r="S210" i="4"/>
  <c r="AA13" i="5"/>
  <c r="AH210" i="4"/>
  <c r="T210" i="4" a="1"/>
  <c r="T210" i="4"/>
  <c r="AC13" i="5"/>
  <c r="H19" i="3"/>
  <c r="U210" i="4" a="1"/>
  <c r="U210" i="4"/>
  <c r="AD13" i="5"/>
  <c r="AF13" i="5"/>
  <c r="AG13" i="5"/>
  <c r="X33" i="2"/>
  <c r="X210" i="4"/>
  <c r="AI13" i="5"/>
  <c r="Y33" i="2"/>
  <c r="Y210" i="4"/>
  <c r="AJ13" i="5"/>
  <c r="Z33" i="2"/>
  <c r="Z210" i="4"/>
  <c r="AL13" i="5"/>
  <c r="AN13" i="5"/>
  <c r="C31" i="2"/>
  <c r="C208" i="4"/>
  <c r="C14" i="5"/>
  <c r="D31" i="2"/>
  <c r="D208" i="4"/>
  <c r="E14" i="5"/>
  <c r="H31" i="2"/>
  <c r="H208" i="4"/>
  <c r="K14" i="5"/>
  <c r="I31" i="2"/>
  <c r="I208" i="4"/>
  <c r="L14" i="5"/>
  <c r="J31" i="2"/>
  <c r="J208" i="4"/>
  <c r="N14" i="5"/>
  <c r="O14" i="5"/>
  <c r="L31" i="2"/>
  <c r="L208" i="4"/>
  <c r="Q14" i="5"/>
  <c r="M31" i="2"/>
  <c r="M208" i="4"/>
  <c r="R14" i="5"/>
  <c r="N31" i="2"/>
  <c r="N208" i="4"/>
  <c r="T14" i="5"/>
  <c r="O31" i="2"/>
  <c r="O208" i="4"/>
  <c r="U14" i="5"/>
  <c r="P31" i="2"/>
  <c r="P208" i="4"/>
  <c r="W14" i="5"/>
  <c r="Q31" i="2"/>
  <c r="Q208" i="4"/>
  <c r="X14" i="5"/>
  <c r="S31" i="2"/>
  <c r="S208" i="4"/>
  <c r="AA14" i="5"/>
  <c r="AH208" i="4"/>
  <c r="T208" i="4" a="1"/>
  <c r="T208" i="4"/>
  <c r="AC14" i="5"/>
  <c r="U208" i="4" a="1"/>
  <c r="U208" i="4"/>
  <c r="AD14" i="5"/>
  <c r="AF14" i="5"/>
  <c r="AG14" i="5"/>
  <c r="X31" i="2"/>
  <c r="X208" i="4"/>
  <c r="AI14" i="5"/>
  <c r="Y31" i="2"/>
  <c r="Y208" i="4"/>
  <c r="AJ14" i="5"/>
  <c r="Z31" i="2"/>
  <c r="Z208" i="4"/>
  <c r="AL14" i="5"/>
  <c r="AN14" i="5"/>
  <c r="C209" i="4"/>
  <c r="C15" i="5"/>
  <c r="D209" i="4"/>
  <c r="E15" i="5"/>
  <c r="H209" i="4"/>
  <c r="K15" i="5"/>
  <c r="L209" i="4"/>
  <c r="Q15" i="5"/>
  <c r="M209" i="4"/>
  <c r="R15" i="5"/>
  <c r="N33" i="2"/>
  <c r="N209" i="4"/>
  <c r="T15" i="5"/>
  <c r="O33" i="2"/>
  <c r="O209" i="4"/>
  <c r="U15" i="5"/>
  <c r="P209" i="4"/>
  <c r="W15" i="5"/>
  <c r="Q209" i="4"/>
  <c r="X15" i="5"/>
  <c r="S209" i="4"/>
  <c r="AA15" i="5"/>
  <c r="AH209" i="4"/>
  <c r="T209" i="4" a="1"/>
  <c r="T209" i="4"/>
  <c r="AC15" i="5"/>
  <c r="U209" i="4" a="1"/>
  <c r="U209" i="4"/>
  <c r="AD15" i="5"/>
  <c r="AF15" i="5"/>
  <c r="AG15" i="5"/>
  <c r="X209" i="4"/>
  <c r="AI15" i="5"/>
  <c r="Y209" i="4"/>
  <c r="AJ15" i="5"/>
  <c r="Z209" i="4"/>
  <c r="AL15" i="5"/>
  <c r="AN15" i="5"/>
  <c r="C212" i="4"/>
  <c r="C16" i="5"/>
  <c r="D212" i="4"/>
  <c r="E16" i="5"/>
  <c r="H212" i="4"/>
  <c r="K16" i="5"/>
  <c r="L212" i="4"/>
  <c r="Q16" i="5"/>
  <c r="M212" i="4"/>
  <c r="R16" i="5"/>
  <c r="T16" i="5"/>
  <c r="U16" i="5"/>
  <c r="P212" i="4"/>
  <c r="W16" i="5"/>
  <c r="Q212" i="4"/>
  <c r="X16" i="5"/>
  <c r="S212" i="4"/>
  <c r="AA16" i="5"/>
  <c r="AH212" i="4"/>
  <c r="T212" i="4" a="1"/>
  <c r="T212" i="4"/>
  <c r="AC16" i="5"/>
  <c r="U212" i="4" a="1"/>
  <c r="U212" i="4"/>
  <c r="AD16" i="5"/>
  <c r="AF16" i="5"/>
  <c r="AG16" i="5"/>
  <c r="X212" i="4"/>
  <c r="AI16" i="5"/>
  <c r="Y212" i="4"/>
  <c r="AJ16" i="5"/>
  <c r="Z212" i="4"/>
  <c r="AL16" i="5"/>
  <c r="AN16" i="5"/>
  <c r="C211" i="4"/>
  <c r="C17" i="5"/>
  <c r="D211" i="4"/>
  <c r="E17" i="5"/>
  <c r="H211" i="4"/>
  <c r="K17" i="5"/>
  <c r="L211" i="4"/>
  <c r="Q17" i="5"/>
  <c r="M211" i="4"/>
  <c r="R17" i="5"/>
  <c r="T17" i="5"/>
  <c r="U17" i="5"/>
  <c r="P211" i="4"/>
  <c r="W17" i="5"/>
  <c r="Q211" i="4"/>
  <c r="X17" i="5"/>
  <c r="S211" i="4"/>
  <c r="AA17" i="5"/>
  <c r="AH211" i="4"/>
  <c r="T211" i="4" a="1"/>
  <c r="T211" i="4"/>
  <c r="AC17" i="5"/>
  <c r="U211" i="4" a="1"/>
  <c r="U211" i="4"/>
  <c r="AD17" i="5"/>
  <c r="AF17" i="5"/>
  <c r="AG17" i="5"/>
  <c r="X211" i="4"/>
  <c r="AI17" i="5"/>
  <c r="Y211" i="4"/>
  <c r="AJ17" i="5"/>
  <c r="Z211" i="4"/>
  <c r="AL17" i="5"/>
  <c r="AN17" i="5"/>
  <c r="C196" i="4"/>
  <c r="C18" i="5"/>
  <c r="D196" i="4"/>
  <c r="E18" i="5"/>
  <c r="E196" i="4"/>
  <c r="F18" i="5"/>
  <c r="F196" i="4"/>
  <c r="H18" i="5"/>
  <c r="I18" i="5"/>
  <c r="K18" i="5"/>
  <c r="L196" i="4"/>
  <c r="Q18" i="5"/>
  <c r="M196" i="4"/>
  <c r="R18" i="5"/>
  <c r="T18" i="5"/>
  <c r="U18" i="5"/>
  <c r="P196" i="4"/>
  <c r="W18" i="5"/>
  <c r="Q196" i="4"/>
  <c r="X18" i="5"/>
  <c r="S196" i="4"/>
  <c r="AA18" i="5"/>
  <c r="AH196" i="4"/>
  <c r="T196" i="4" a="1"/>
  <c r="T196" i="4"/>
  <c r="AC18" i="5"/>
  <c r="U196" i="4" a="1"/>
  <c r="U196" i="4"/>
  <c r="AD18" i="5"/>
  <c r="AF18" i="5"/>
  <c r="AG18" i="5"/>
  <c r="X196" i="4"/>
  <c r="AI18" i="5"/>
  <c r="Y196" i="4"/>
  <c r="AJ18" i="5"/>
  <c r="Z196" i="4"/>
  <c r="AL18" i="5"/>
  <c r="AN18" i="5"/>
  <c r="C38" i="2"/>
  <c r="C229" i="4"/>
  <c r="C19" i="5"/>
  <c r="D38" i="2"/>
  <c r="D229" i="4"/>
  <c r="E19" i="5"/>
  <c r="H38" i="2"/>
  <c r="H229" i="4"/>
  <c r="K19" i="5"/>
  <c r="L38" i="2"/>
  <c r="L229" i="4"/>
  <c r="Q19" i="5"/>
  <c r="M38" i="2"/>
  <c r="M229" i="4"/>
  <c r="R19" i="5"/>
  <c r="T19" i="5"/>
  <c r="U19" i="5"/>
  <c r="P38" i="2"/>
  <c r="P229" i="4"/>
  <c r="W19" i="5"/>
  <c r="Q38" i="2"/>
  <c r="Q229" i="4"/>
  <c r="X19" i="5"/>
  <c r="S38" i="2"/>
  <c r="S229" i="4"/>
  <c r="AA19" i="5"/>
  <c r="AH229" i="4"/>
  <c r="T229" i="4" a="1"/>
  <c r="T229" i="4"/>
  <c r="AC19" i="5"/>
  <c r="U229" i="4" a="1"/>
  <c r="U229" i="4"/>
  <c r="AD19" i="5"/>
  <c r="AF19" i="5"/>
  <c r="AG19" i="5"/>
  <c r="X38" i="2"/>
  <c r="X229" i="4"/>
  <c r="AI19" i="5"/>
  <c r="Y38" i="2"/>
  <c r="Y229" i="4"/>
  <c r="AJ19" i="5"/>
  <c r="Z38" i="2"/>
  <c r="Z229" i="4"/>
  <c r="AL19" i="5"/>
  <c r="AN19" i="5"/>
  <c r="O20" i="5"/>
  <c r="H13" i="2"/>
  <c r="H216" i="4"/>
  <c r="K20" i="5"/>
  <c r="C13" i="2"/>
  <c r="C216" i="4"/>
  <c r="C20" i="5"/>
  <c r="D13" i="2"/>
  <c r="D216" i="4"/>
  <c r="E20" i="5"/>
  <c r="I13" i="2"/>
  <c r="I216" i="4"/>
  <c r="L20" i="5"/>
  <c r="J13" i="2"/>
  <c r="J216" i="4"/>
  <c r="N20" i="5"/>
  <c r="L13" i="2"/>
  <c r="L216" i="4"/>
  <c r="Q20" i="5"/>
  <c r="M13" i="2"/>
  <c r="M216" i="4"/>
  <c r="R20" i="5"/>
  <c r="T20" i="5"/>
  <c r="U20" i="5"/>
  <c r="P13" i="2"/>
  <c r="P216" i="4"/>
  <c r="W20" i="5"/>
  <c r="Q13" i="2"/>
  <c r="Q216" i="4"/>
  <c r="X20" i="5"/>
  <c r="AA20" i="5"/>
  <c r="AH216" i="4"/>
  <c r="T216" i="4" a="1"/>
  <c r="T216" i="4"/>
  <c r="AC20" i="5"/>
  <c r="U216" i="4" a="1"/>
  <c r="U216" i="4"/>
  <c r="AD20" i="5"/>
  <c r="AF20" i="5"/>
  <c r="AG20" i="5"/>
  <c r="Y13" i="2"/>
  <c r="Y216" i="4"/>
  <c r="AJ20" i="5"/>
  <c r="Z13" i="2"/>
  <c r="Z216" i="4"/>
  <c r="AL20" i="5"/>
  <c r="AN20" i="5"/>
  <c r="C14" i="2"/>
  <c r="C215" i="4"/>
  <c r="C21" i="5"/>
  <c r="D14" i="2"/>
  <c r="D215" i="4"/>
  <c r="E21" i="5"/>
  <c r="H14" i="2"/>
  <c r="H215" i="4"/>
  <c r="K21" i="5"/>
  <c r="L14" i="2"/>
  <c r="L215" i="4"/>
  <c r="Q21" i="5"/>
  <c r="M14" i="2"/>
  <c r="M215" i="4"/>
  <c r="R21" i="5"/>
  <c r="T21" i="5"/>
  <c r="U21" i="5"/>
  <c r="P14" i="2"/>
  <c r="P215" i="4"/>
  <c r="W21" i="5"/>
  <c r="Q14" i="2"/>
  <c r="Q215" i="4"/>
  <c r="X21" i="5"/>
  <c r="AA21" i="5"/>
  <c r="AH215" i="4"/>
  <c r="T215" i="4" a="1"/>
  <c r="T215" i="4"/>
  <c r="AC21" i="5"/>
  <c r="U215" i="4" a="1"/>
  <c r="U215" i="4"/>
  <c r="AD21" i="5"/>
  <c r="AF21" i="5"/>
  <c r="AG21" i="5"/>
  <c r="Y14" i="2"/>
  <c r="Y215" i="4"/>
  <c r="AJ21" i="5"/>
  <c r="Z14" i="2"/>
  <c r="Z215" i="4"/>
  <c r="AL21" i="5"/>
  <c r="AN21" i="5"/>
  <c r="S24" i="2"/>
  <c r="S48" i="4"/>
  <c r="AA22" i="5"/>
  <c r="P24" i="2"/>
  <c r="P48" i="4"/>
  <c r="W22" i="5"/>
  <c r="C24" i="2"/>
  <c r="C48" i="4"/>
  <c r="C22" i="5"/>
  <c r="D24" i="2"/>
  <c r="D48" i="4"/>
  <c r="E22" i="5"/>
  <c r="K22" i="5"/>
  <c r="L24" i="2"/>
  <c r="L48" i="4"/>
  <c r="Q22" i="5"/>
  <c r="M24" i="2"/>
  <c r="M48" i="4"/>
  <c r="R22" i="5"/>
  <c r="N24" i="2"/>
  <c r="N48" i="4"/>
  <c r="T22" i="5"/>
  <c r="O24" i="2"/>
  <c r="O48" i="4"/>
  <c r="U22" i="5"/>
  <c r="Q24" i="2"/>
  <c r="Q48" i="4"/>
  <c r="X22" i="5"/>
  <c r="R24" i="2"/>
  <c r="R48" i="4"/>
  <c r="Z22" i="5"/>
  <c r="AH48" i="4"/>
  <c r="T48" i="4" a="1"/>
  <c r="T48" i="4"/>
  <c r="AC22" i="5"/>
  <c r="H23" i="3"/>
  <c r="U48" i="4" a="1"/>
  <c r="U48" i="4"/>
  <c r="AD22" i="5"/>
  <c r="AF22" i="5"/>
  <c r="AG22" i="5"/>
  <c r="X24" i="2"/>
  <c r="X48" i="4"/>
  <c r="AI22" i="5"/>
  <c r="Y24" i="2"/>
  <c r="Y48" i="4"/>
  <c r="AJ22" i="5"/>
  <c r="Z24" i="2"/>
  <c r="Z48" i="4"/>
  <c r="AL22" i="5"/>
  <c r="AN22" i="5"/>
  <c r="S45" i="4"/>
  <c r="AA23" i="5"/>
  <c r="P45" i="4"/>
  <c r="W23" i="5"/>
  <c r="C45" i="4"/>
  <c r="C23" i="5"/>
  <c r="D45" i="4"/>
  <c r="E23" i="5"/>
  <c r="K23" i="5"/>
  <c r="L45" i="4"/>
  <c r="Q23" i="5"/>
  <c r="M45" i="4"/>
  <c r="R23" i="5"/>
  <c r="T23" i="5"/>
  <c r="U23" i="5"/>
  <c r="Q45" i="4"/>
  <c r="X23" i="5"/>
  <c r="R45" i="4"/>
  <c r="Z23" i="5"/>
  <c r="AH45" i="4"/>
  <c r="T45" i="4" a="1"/>
  <c r="T45" i="4"/>
  <c r="AC23" i="5"/>
  <c r="U45" i="4" a="1"/>
  <c r="U45" i="4"/>
  <c r="AD23" i="5"/>
  <c r="AF23" i="5"/>
  <c r="AG23" i="5"/>
  <c r="X45" i="4"/>
  <c r="AI23" i="5"/>
  <c r="Y45" i="4"/>
  <c r="AJ23" i="5"/>
  <c r="Z45" i="4"/>
  <c r="AL23" i="5"/>
  <c r="AN23" i="5"/>
  <c r="S46" i="4"/>
  <c r="AA24" i="5"/>
  <c r="P46" i="4"/>
  <c r="W24" i="5"/>
  <c r="C46" i="4"/>
  <c r="C24" i="5"/>
  <c r="D46" i="4"/>
  <c r="E24" i="5"/>
  <c r="K24" i="5"/>
  <c r="L46" i="4"/>
  <c r="Q24" i="5"/>
  <c r="M46" i="4"/>
  <c r="R24" i="5"/>
  <c r="T24" i="5"/>
  <c r="U24" i="5"/>
  <c r="Q46" i="4"/>
  <c r="X24" i="5"/>
  <c r="R46" i="4"/>
  <c r="Z24" i="5"/>
  <c r="AH46" i="4"/>
  <c r="T46" i="4" a="1"/>
  <c r="T46" i="4"/>
  <c r="AC24" i="5"/>
  <c r="U46" i="4" a="1"/>
  <c r="U46" i="4"/>
  <c r="AD24" i="5"/>
  <c r="AF24" i="5"/>
  <c r="AG24" i="5"/>
  <c r="X46" i="4"/>
  <c r="AI24" i="5"/>
  <c r="Y46" i="4"/>
  <c r="AJ24" i="5"/>
  <c r="Z46" i="4"/>
  <c r="AL24" i="5"/>
  <c r="AN24" i="5"/>
  <c r="C97" i="4"/>
  <c r="C25" i="5"/>
  <c r="D97" i="4"/>
  <c r="E25" i="5"/>
  <c r="K25" i="5"/>
  <c r="L97" i="4"/>
  <c r="Q25" i="5"/>
  <c r="M97" i="4"/>
  <c r="R25" i="5"/>
  <c r="T25" i="5"/>
  <c r="U25" i="5"/>
  <c r="P97" i="4"/>
  <c r="W25" i="5"/>
  <c r="Q97" i="4"/>
  <c r="X25" i="5"/>
  <c r="S97" i="4"/>
  <c r="AA25" i="5"/>
  <c r="AH97" i="4"/>
  <c r="T97" i="4" a="1"/>
  <c r="T97" i="4"/>
  <c r="AC25" i="5"/>
  <c r="H13" i="3"/>
  <c r="U97" i="4" a="1"/>
  <c r="U97" i="4"/>
  <c r="AD25" i="5"/>
  <c r="AF25" i="5"/>
  <c r="AG25" i="5"/>
  <c r="X97" i="4"/>
  <c r="AI25" i="5"/>
  <c r="Y97" i="4"/>
  <c r="AJ25" i="5"/>
  <c r="Z97" i="4"/>
  <c r="AL25" i="5"/>
  <c r="AN25" i="5"/>
  <c r="C29" i="2"/>
  <c r="C185" i="4"/>
  <c r="C26" i="5"/>
  <c r="D29" i="2"/>
  <c r="D185" i="4"/>
  <c r="E26" i="5"/>
  <c r="H29" i="2"/>
  <c r="H185" i="4"/>
  <c r="K26" i="5"/>
  <c r="L29" i="2"/>
  <c r="L185" i="4"/>
  <c r="Q26" i="5"/>
  <c r="M29" i="2"/>
  <c r="M185" i="4"/>
  <c r="R26" i="5"/>
  <c r="T26" i="5"/>
  <c r="U26" i="5"/>
  <c r="P29" i="2"/>
  <c r="P185" i="4"/>
  <c r="W26" i="5"/>
  <c r="Q29" i="2"/>
  <c r="Q185" i="4"/>
  <c r="X26" i="5"/>
  <c r="S29" i="2"/>
  <c r="S185" i="4"/>
  <c r="AA26" i="5"/>
  <c r="AH185" i="4"/>
  <c r="T185" i="4" a="1"/>
  <c r="T185" i="4"/>
  <c r="AC26" i="5"/>
  <c r="H26" i="3"/>
  <c r="U185" i="4" a="1"/>
  <c r="U185" i="4"/>
  <c r="AD26" i="5"/>
  <c r="AF26" i="5"/>
  <c r="AG26" i="5"/>
  <c r="X29" i="2"/>
  <c r="X185" i="4"/>
  <c r="AI26" i="5"/>
  <c r="Y29" i="2"/>
  <c r="Y185" i="4"/>
  <c r="AJ26" i="5"/>
  <c r="Z29" i="2"/>
  <c r="Z185" i="4"/>
  <c r="AL26" i="5"/>
  <c r="AN26" i="5"/>
  <c r="C188" i="4"/>
  <c r="C27" i="5"/>
  <c r="D188" i="4"/>
  <c r="E27" i="5"/>
  <c r="H28" i="2"/>
  <c r="H188" i="4"/>
  <c r="K27" i="5"/>
  <c r="L188" i="4"/>
  <c r="Q27" i="5"/>
  <c r="M188" i="4"/>
  <c r="R27" i="5"/>
  <c r="T27" i="5"/>
  <c r="U27" i="5"/>
  <c r="P188" i="4"/>
  <c r="W27" i="5"/>
  <c r="Q188" i="4"/>
  <c r="X27" i="5"/>
  <c r="S188" i="4"/>
  <c r="AA27" i="5"/>
  <c r="AH188" i="4"/>
  <c r="T188" i="4" a="1"/>
  <c r="T188" i="4"/>
  <c r="AC27" i="5"/>
  <c r="U188" i="4" a="1"/>
  <c r="U188" i="4"/>
  <c r="AD27" i="5"/>
  <c r="AF27" i="5"/>
  <c r="AG27" i="5"/>
  <c r="X188" i="4"/>
  <c r="AI27" i="5"/>
  <c r="Y188" i="4"/>
  <c r="AJ27" i="5"/>
  <c r="Z188" i="4"/>
  <c r="AL27" i="5"/>
  <c r="AN27" i="5"/>
  <c r="C2" i="2"/>
  <c r="C177" i="4"/>
  <c r="C28" i="5"/>
  <c r="D2" i="2"/>
  <c r="D177" i="4"/>
  <c r="E28" i="5"/>
  <c r="K28" i="5"/>
  <c r="L2" i="2"/>
  <c r="L177" i="4"/>
  <c r="Q28" i="5"/>
  <c r="M2" i="2"/>
  <c r="M177" i="4"/>
  <c r="R28" i="5"/>
  <c r="N2" i="2"/>
  <c r="N177" i="4"/>
  <c r="T28" i="5"/>
  <c r="O2" i="2"/>
  <c r="O177" i="4"/>
  <c r="U28" i="5"/>
  <c r="P2" i="2"/>
  <c r="P177" i="4"/>
  <c r="W28" i="5"/>
  <c r="Q2" i="2"/>
  <c r="Q177" i="4"/>
  <c r="X28" i="5"/>
  <c r="S2" i="2"/>
  <c r="S177" i="4"/>
  <c r="AA28" i="5"/>
  <c r="AH177" i="4"/>
  <c r="T177" i="4" a="1"/>
  <c r="T177" i="4"/>
  <c r="AC28" i="5"/>
  <c r="U177" i="4" a="1"/>
  <c r="U177" i="4"/>
  <c r="AD28" i="5"/>
  <c r="AF28" i="5"/>
  <c r="AG28" i="5"/>
  <c r="X2" i="2"/>
  <c r="X177" i="4"/>
  <c r="AI28" i="5"/>
  <c r="Y2" i="2"/>
  <c r="Y177" i="4"/>
  <c r="AJ28" i="5"/>
  <c r="Z2" i="2"/>
  <c r="Z177" i="4"/>
  <c r="AL28" i="5"/>
  <c r="AN28" i="5"/>
  <c r="S274" i="4"/>
  <c r="AA29" i="5"/>
  <c r="P274" i="4"/>
  <c r="W29" i="5"/>
  <c r="C274" i="4"/>
  <c r="C29" i="5"/>
  <c r="D274" i="4"/>
  <c r="E29" i="5"/>
  <c r="H274" i="4"/>
  <c r="K29" i="5"/>
  <c r="L274" i="4"/>
  <c r="Q29" i="5"/>
  <c r="M274" i="4"/>
  <c r="R29" i="5"/>
  <c r="N34" i="2"/>
  <c r="N274" i="4"/>
  <c r="T29" i="5"/>
  <c r="U29" i="5"/>
  <c r="Q274" i="4"/>
  <c r="X29" i="5"/>
  <c r="R34" i="2"/>
  <c r="R274" i="4"/>
  <c r="Z29" i="5"/>
  <c r="AH274" i="4"/>
  <c r="T274" i="4" a="1"/>
  <c r="T274" i="4"/>
  <c r="AC29" i="5"/>
  <c r="U274" i="4" a="1"/>
  <c r="U274" i="4"/>
  <c r="AD29" i="5"/>
  <c r="AF29" i="5"/>
  <c r="AG29" i="5"/>
  <c r="X274" i="4"/>
  <c r="AI29" i="5"/>
  <c r="Y274" i="4"/>
  <c r="AJ29" i="5"/>
  <c r="Z274" i="4"/>
  <c r="AL29" i="5"/>
  <c r="AN29" i="5"/>
  <c r="C264" i="4"/>
  <c r="C30" i="5"/>
  <c r="D264" i="4"/>
  <c r="E30" i="5"/>
  <c r="K30" i="5"/>
  <c r="L264" i="4"/>
  <c r="Q30" i="5"/>
  <c r="M264" i="4"/>
  <c r="R30" i="5"/>
  <c r="T30" i="5"/>
  <c r="U30" i="5"/>
  <c r="P264" i="4"/>
  <c r="W30" i="5"/>
  <c r="Q264" i="4"/>
  <c r="X30" i="5"/>
  <c r="S264" i="4"/>
  <c r="AA30" i="5"/>
  <c r="AH264" i="4"/>
  <c r="T264" i="4" a="1"/>
  <c r="T264" i="4"/>
  <c r="AC30" i="5"/>
  <c r="H24" i="3"/>
  <c r="U264" i="4" a="1"/>
  <c r="U264" i="4"/>
  <c r="AD30" i="5"/>
  <c r="AF30" i="5"/>
  <c r="AG30" i="5"/>
  <c r="X264" i="4"/>
  <c r="AI30" i="5"/>
  <c r="Y264" i="4"/>
  <c r="AJ30" i="5"/>
  <c r="Z264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2" i="2"/>
  <c r="H257" i="4"/>
  <c r="K32" i="5"/>
  <c r="C22" i="2"/>
  <c r="C257" i="4"/>
  <c r="C32" i="5"/>
  <c r="D22" i="2"/>
  <c r="D257" i="4"/>
  <c r="E32" i="5"/>
  <c r="I22" i="2"/>
  <c r="I257" i="4"/>
  <c r="L32" i="5"/>
  <c r="J22" i="2"/>
  <c r="J257" i="4"/>
  <c r="N32" i="5"/>
  <c r="L22" i="2"/>
  <c r="L257" i="4"/>
  <c r="Q32" i="5"/>
  <c r="M22" i="2"/>
  <c r="M257" i="4"/>
  <c r="R32" i="5"/>
  <c r="T32" i="5"/>
  <c r="U32" i="5"/>
  <c r="W32" i="5"/>
  <c r="Q22" i="2"/>
  <c r="Q257" i="4"/>
  <c r="X32" i="5"/>
  <c r="AA32" i="5"/>
  <c r="AH257" i="4"/>
  <c r="T257" i="4" a="1"/>
  <c r="T257" i="4"/>
  <c r="AC32" i="5"/>
  <c r="H27" i="3"/>
  <c r="U257" i="4" a="1"/>
  <c r="U257" i="4"/>
  <c r="AD32" i="5"/>
  <c r="AF32" i="5"/>
  <c r="AG32" i="5"/>
  <c r="X22" i="2"/>
  <c r="X257" i="4"/>
  <c r="AI32" i="5"/>
  <c r="Y22" i="2"/>
  <c r="Y257" i="4"/>
  <c r="AJ32" i="5"/>
  <c r="Z22" i="2"/>
  <c r="Z257" i="4"/>
  <c r="AL32" i="5"/>
  <c r="AN32" i="5"/>
  <c r="C127" i="4"/>
  <c r="C33" i="5"/>
  <c r="D127" i="4"/>
  <c r="E33" i="5"/>
  <c r="E127" i="4"/>
  <c r="F33" i="5"/>
  <c r="F127" i="4"/>
  <c r="H33" i="5"/>
  <c r="I33" i="5"/>
  <c r="H127" i="4"/>
  <c r="K33" i="5"/>
  <c r="L127" i="4"/>
  <c r="Q33" i="5"/>
  <c r="M127" i="4"/>
  <c r="R33" i="5"/>
  <c r="T33" i="5"/>
  <c r="U33" i="5"/>
  <c r="P127" i="4"/>
  <c r="W33" i="5"/>
  <c r="Q127" i="4"/>
  <c r="X33" i="5"/>
  <c r="S127" i="4"/>
  <c r="AA33" i="5"/>
  <c r="AH127" i="4"/>
  <c r="T127" i="4" a="1"/>
  <c r="T127" i="4"/>
  <c r="AC33" i="5"/>
  <c r="H25" i="3"/>
  <c r="U127" i="4" a="1"/>
  <c r="U127" i="4"/>
  <c r="AD33" i="5"/>
  <c r="AF33" i="5"/>
  <c r="AG33" i="5"/>
  <c r="X127" i="4"/>
  <c r="AI33" i="5"/>
  <c r="Y127" i="4"/>
  <c r="AJ33" i="5"/>
  <c r="Z127" i="4"/>
  <c r="AL33" i="5"/>
  <c r="AN33" i="5"/>
  <c r="C35" i="2"/>
  <c r="C260" i="4"/>
  <c r="C34" i="5"/>
  <c r="D35" i="2"/>
  <c r="D260" i="4"/>
  <c r="E34" i="5"/>
  <c r="H35" i="2"/>
  <c r="H260" i="4"/>
  <c r="K34" i="5"/>
  <c r="L35" i="2"/>
  <c r="L260" i="4"/>
  <c r="Q34" i="5"/>
  <c r="M35" i="2"/>
  <c r="M260" i="4"/>
  <c r="R34" i="5"/>
  <c r="N35" i="2"/>
  <c r="N260" i="4"/>
  <c r="T34" i="5"/>
  <c r="O35" i="2"/>
  <c r="O260" i="4"/>
  <c r="U34" i="5"/>
  <c r="P35" i="2"/>
  <c r="P260" i="4"/>
  <c r="W34" i="5"/>
  <c r="Q35" i="2"/>
  <c r="Q260" i="4"/>
  <c r="X34" i="5"/>
  <c r="S35" i="2"/>
  <c r="S260" i="4"/>
  <c r="AA34" i="5"/>
  <c r="AD34" i="5"/>
  <c r="AF34" i="5"/>
  <c r="AG34" i="5"/>
  <c r="X35" i="2"/>
  <c r="X260" i="4"/>
  <c r="AI34" i="5"/>
  <c r="Y35" i="2"/>
  <c r="Y260" i="4"/>
  <c r="AJ34" i="5"/>
  <c r="Z35" i="2"/>
  <c r="Z260" i="4"/>
  <c r="AL34" i="5"/>
  <c r="AN34" i="5"/>
  <c r="C261" i="4"/>
  <c r="C35" i="5"/>
  <c r="D261" i="4"/>
  <c r="E35" i="5"/>
  <c r="H261" i="4"/>
  <c r="K35" i="5"/>
  <c r="L261" i="4"/>
  <c r="Q35" i="5"/>
  <c r="M261" i="4"/>
  <c r="R35" i="5"/>
  <c r="N261" i="4"/>
  <c r="T35" i="5"/>
  <c r="O34" i="2"/>
  <c r="O261" i="4"/>
  <c r="U35" i="5"/>
  <c r="P261" i="4"/>
  <c r="W35" i="5"/>
  <c r="Q261" i="4"/>
  <c r="X35" i="5"/>
  <c r="S261" i="4"/>
  <c r="AA35" i="5"/>
  <c r="AD35" i="5"/>
  <c r="AF35" i="5"/>
  <c r="AG35" i="5"/>
  <c r="X261" i="4"/>
  <c r="AI35" i="5"/>
  <c r="Y261" i="4"/>
  <c r="AJ35" i="5"/>
  <c r="Z261" i="4"/>
  <c r="AL35" i="5"/>
  <c r="AN35" i="5"/>
  <c r="C192" i="4"/>
  <c r="C36" i="5"/>
  <c r="D192" i="4"/>
  <c r="E36" i="5"/>
  <c r="H192" i="4"/>
  <c r="K36" i="5"/>
  <c r="L192" i="4"/>
  <c r="Q36" i="5"/>
  <c r="M192" i="4"/>
  <c r="R36" i="5"/>
  <c r="T36" i="5"/>
  <c r="U36" i="5"/>
  <c r="P192" i="4"/>
  <c r="W36" i="5"/>
  <c r="Q192" i="4"/>
  <c r="X36" i="5"/>
  <c r="S192" i="4"/>
  <c r="AA36" i="5"/>
  <c r="AH192" i="4"/>
  <c r="T192" i="4" a="1"/>
  <c r="T192" i="4"/>
  <c r="AC36" i="5"/>
  <c r="U192" i="4" a="1"/>
  <c r="U192" i="4"/>
  <c r="AD36" i="5"/>
  <c r="AF36" i="5"/>
  <c r="AG36" i="5"/>
  <c r="X192" i="4"/>
  <c r="AI36" i="5"/>
  <c r="Y192" i="4"/>
  <c r="AJ36" i="5"/>
  <c r="Z192" i="4"/>
  <c r="AL36" i="5"/>
  <c r="AN36" i="5"/>
  <c r="S49" i="4"/>
  <c r="AA37" i="5"/>
  <c r="P49" i="4"/>
  <c r="W37" i="5"/>
  <c r="C49" i="4"/>
  <c r="C37" i="5"/>
  <c r="D49" i="4"/>
  <c r="E37" i="5"/>
  <c r="K37" i="5"/>
  <c r="L49" i="4"/>
  <c r="Q37" i="5"/>
  <c r="M49" i="4"/>
  <c r="R37" i="5"/>
  <c r="T37" i="5"/>
  <c r="U37" i="5"/>
  <c r="Q49" i="4"/>
  <c r="X37" i="5"/>
  <c r="R49" i="4"/>
  <c r="Z37" i="5"/>
  <c r="AH49" i="4"/>
  <c r="T49" i="4" a="1"/>
  <c r="T49" i="4"/>
  <c r="AC37" i="5"/>
  <c r="U49" i="4" a="1"/>
  <c r="U49" i="4"/>
  <c r="AD37" i="5"/>
  <c r="AF37" i="5"/>
  <c r="AG37" i="5"/>
  <c r="X49" i="4"/>
  <c r="AI37" i="5"/>
  <c r="Y49" i="4"/>
  <c r="AJ37" i="5"/>
  <c r="Z49" i="4"/>
  <c r="AL37" i="5"/>
  <c r="AN37" i="5"/>
  <c r="C5" i="2"/>
  <c r="C53" i="4"/>
  <c r="C38" i="5"/>
  <c r="D5" i="2"/>
  <c r="D53" i="4"/>
  <c r="E38" i="5"/>
  <c r="H5" i="2"/>
  <c r="H53" i="4"/>
  <c r="K38" i="5"/>
  <c r="L5" i="2"/>
  <c r="L53" i="4"/>
  <c r="Q38" i="5"/>
  <c r="M5" i="2"/>
  <c r="M53" i="4"/>
  <c r="R38" i="5"/>
  <c r="T38" i="5"/>
  <c r="U38" i="5"/>
  <c r="P5" i="2"/>
  <c r="P53" i="4"/>
  <c r="W38" i="5"/>
  <c r="Q5" i="2"/>
  <c r="Q53" i="4"/>
  <c r="X38" i="5"/>
  <c r="AA38" i="5"/>
  <c r="AH53" i="4"/>
  <c r="T53" i="4" a="1"/>
  <c r="T53" i="4"/>
  <c r="AC38" i="5"/>
  <c r="H29" i="3"/>
  <c r="U53" i="4" a="1"/>
  <c r="U53" i="4"/>
  <c r="AD38" i="5"/>
  <c r="AF38" i="5"/>
  <c r="AG38" i="5"/>
  <c r="X5" i="2"/>
  <c r="X53" i="4"/>
  <c r="AI38" i="5"/>
  <c r="Y5" i="2"/>
  <c r="Y53" i="4"/>
  <c r="AJ38" i="5"/>
  <c r="Z5" i="2"/>
  <c r="Z53" i="4"/>
  <c r="AL38" i="5"/>
  <c r="AN38" i="5"/>
  <c r="C52" i="4"/>
  <c r="C39" i="5"/>
  <c r="D52" i="4"/>
  <c r="E39" i="5"/>
  <c r="H52" i="4"/>
  <c r="K39" i="5"/>
  <c r="L52" i="4"/>
  <c r="Q39" i="5"/>
  <c r="M52" i="4"/>
  <c r="R39" i="5"/>
  <c r="N5" i="2"/>
  <c r="N52" i="4"/>
  <c r="T39" i="5"/>
  <c r="O5" i="2"/>
  <c r="O52" i="4"/>
  <c r="U39" i="5"/>
  <c r="P52" i="4"/>
  <c r="W39" i="5"/>
  <c r="Q52" i="4"/>
  <c r="X39" i="5"/>
  <c r="AA39" i="5"/>
  <c r="AH52" i="4"/>
  <c r="T52" i="4" a="1"/>
  <c r="T52" i="4"/>
  <c r="AC39" i="5"/>
  <c r="U52" i="4" a="1"/>
  <c r="U52" i="4"/>
  <c r="AD39" i="5"/>
  <c r="AF39" i="5"/>
  <c r="AG39" i="5"/>
  <c r="X52" i="4"/>
  <c r="AI39" i="5"/>
  <c r="Y52" i="4"/>
  <c r="AJ39" i="5"/>
  <c r="Z52" i="4"/>
  <c r="AL39" i="5"/>
  <c r="AN39" i="5"/>
  <c r="C51" i="4"/>
  <c r="C40" i="5"/>
  <c r="D51" i="4"/>
  <c r="E40" i="5"/>
  <c r="H51" i="4"/>
  <c r="K40" i="5"/>
  <c r="L51" i="4"/>
  <c r="Q40" i="5"/>
  <c r="M51" i="4"/>
  <c r="R40" i="5"/>
  <c r="T40" i="5"/>
  <c r="U40" i="5"/>
  <c r="P51" i="4"/>
  <c r="W40" i="5"/>
  <c r="Q51" i="4"/>
  <c r="X40" i="5"/>
  <c r="AA40" i="5"/>
  <c r="AH51" i="4"/>
  <c r="T51" i="4" a="1"/>
  <c r="T51" i="4"/>
  <c r="AC40" i="5"/>
  <c r="U51" i="4" a="1"/>
  <c r="U51" i="4"/>
  <c r="AD40" i="5"/>
  <c r="AF40" i="5"/>
  <c r="AG40" i="5"/>
  <c r="X51" i="4"/>
  <c r="AI40" i="5"/>
  <c r="Y51" i="4"/>
  <c r="AJ40" i="5"/>
  <c r="Z51" i="4"/>
  <c r="AL40" i="5"/>
  <c r="AN40" i="5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H28" i="3"/>
  <c r="U58" i="4" a="1"/>
  <c r="U58" i="4"/>
  <c r="AD41" i="5"/>
  <c r="AF41" i="5"/>
  <c r="AG41" i="5"/>
  <c r="X58" i="4"/>
  <c r="AI41" i="5"/>
  <c r="Y58" i="4"/>
  <c r="AJ41" i="5"/>
  <c r="Z58" i="4"/>
  <c r="AL41" i="5"/>
  <c r="AN41" i="5"/>
  <c r="C37" i="4"/>
  <c r="C42" i="5"/>
  <c r="D37" i="4"/>
  <c r="E42" i="5"/>
  <c r="H37" i="4"/>
  <c r="K42" i="5"/>
  <c r="L37" i="4"/>
  <c r="Q42" i="5"/>
  <c r="M37" i="4"/>
  <c r="R42" i="5"/>
  <c r="T42" i="5"/>
  <c r="U42" i="5"/>
  <c r="P37" i="4"/>
  <c r="W42" i="5"/>
  <c r="Q37" i="4"/>
  <c r="X42" i="5"/>
  <c r="AA42" i="5"/>
  <c r="AH37" i="4"/>
  <c r="T37" i="4" a="1"/>
  <c r="T37" i="4"/>
  <c r="AC42" i="5"/>
  <c r="U37" i="4" a="1"/>
  <c r="U37" i="4"/>
  <c r="AD42" i="5"/>
  <c r="AF42" i="5"/>
  <c r="AG42" i="5"/>
  <c r="X37" i="4"/>
  <c r="AI42" i="5"/>
  <c r="Y37" i="4"/>
  <c r="AJ42" i="5"/>
  <c r="Z37" i="4"/>
  <c r="AL42" i="5"/>
  <c r="AN42" i="5"/>
  <c r="C6" i="2"/>
  <c r="C55" i="4"/>
  <c r="C43" i="5"/>
  <c r="D6" i="2"/>
  <c r="D55" i="4"/>
  <c r="E43" i="5"/>
  <c r="H6" i="2"/>
  <c r="H55" i="4"/>
  <c r="K43" i="5"/>
  <c r="L6" i="2"/>
  <c r="L55" i="4"/>
  <c r="Q43" i="5"/>
  <c r="M6" i="2"/>
  <c r="M55" i="4"/>
  <c r="R43" i="5"/>
  <c r="T43" i="5"/>
  <c r="U43" i="5"/>
  <c r="P6" i="2"/>
  <c r="P55" i="4"/>
  <c r="W43" i="5"/>
  <c r="Q6" i="2"/>
  <c r="Q55" i="4"/>
  <c r="X43" i="5"/>
  <c r="AA43" i="5"/>
  <c r="AH55" i="4"/>
  <c r="T55" i="4" a="1"/>
  <c r="T55" i="4"/>
  <c r="AC43" i="5"/>
  <c r="U55" i="4" a="1"/>
  <c r="U55" i="4"/>
  <c r="AD43" i="5"/>
  <c r="AF43" i="5"/>
  <c r="AG43" i="5"/>
  <c r="X6" i="2"/>
  <c r="X55" i="4"/>
  <c r="AI43" i="5"/>
  <c r="Y6" i="2"/>
  <c r="Y55" i="4"/>
  <c r="AJ43" i="5"/>
  <c r="Z6" i="2"/>
  <c r="Z55" i="4"/>
  <c r="AL43" i="5"/>
  <c r="AN43" i="5"/>
  <c r="C87" i="4"/>
  <c r="C44" i="5"/>
  <c r="D87" i="4"/>
  <c r="E44" i="5"/>
  <c r="H87" i="4"/>
  <c r="K44" i="5"/>
  <c r="L87" i="4"/>
  <c r="Q44" i="5"/>
  <c r="M87" i="4"/>
  <c r="R44" i="5"/>
  <c r="N6" i="2"/>
  <c r="N87" i="4"/>
  <c r="T44" i="5"/>
  <c r="O6" i="2"/>
  <c r="O87" i="4"/>
  <c r="U44" i="5"/>
  <c r="P87" i="4"/>
  <c r="W44" i="5"/>
  <c r="Q87" i="4"/>
  <c r="X44" i="5"/>
  <c r="AA44" i="5"/>
  <c r="AH87" i="4"/>
  <c r="T87" i="4" a="1"/>
  <c r="T87" i="4"/>
  <c r="AC44" i="5"/>
  <c r="U87" i="4" a="1"/>
  <c r="U87" i="4"/>
  <c r="AD44" i="5"/>
  <c r="AF44" i="5"/>
  <c r="AG44" i="5"/>
  <c r="X87" i="4"/>
  <c r="AI44" i="5"/>
  <c r="Y87" i="4"/>
  <c r="AJ44" i="5"/>
  <c r="Z87" i="4"/>
  <c r="AL44" i="5"/>
  <c r="AN44" i="5"/>
  <c r="C59" i="4"/>
  <c r="C45" i="5"/>
  <c r="D59" i="4"/>
  <c r="E45" i="5"/>
  <c r="H59" i="4"/>
  <c r="K45" i="5"/>
  <c r="L59" i="4"/>
  <c r="Q45" i="5"/>
  <c r="M59" i="4"/>
  <c r="R45" i="5"/>
  <c r="T45" i="5"/>
  <c r="U45" i="5"/>
  <c r="P59" i="4"/>
  <c r="W45" i="5"/>
  <c r="Q59" i="4"/>
  <c r="X45" i="5"/>
  <c r="AA45" i="5"/>
  <c r="AH59" i="4"/>
  <c r="T59" i="4" a="1"/>
  <c r="T59" i="4"/>
  <c r="AC45" i="5"/>
  <c r="U59" i="4" a="1"/>
  <c r="U59" i="4"/>
  <c r="AD45" i="5"/>
  <c r="AF45" i="5"/>
  <c r="AG45" i="5"/>
  <c r="X59" i="4"/>
  <c r="AI45" i="5"/>
  <c r="Y59" i="4"/>
  <c r="AJ45" i="5"/>
  <c r="Z59" i="4"/>
  <c r="AL45" i="5"/>
  <c r="AN45" i="5"/>
  <c r="C255" i="4"/>
  <c r="C46" i="5"/>
  <c r="D255" i="4"/>
  <c r="E46" i="5"/>
  <c r="H255" i="4"/>
  <c r="K46" i="5"/>
  <c r="L255" i="4"/>
  <c r="Q46" i="5"/>
  <c r="M255" i="4"/>
  <c r="R46" i="5"/>
  <c r="T46" i="5"/>
  <c r="U46" i="5"/>
  <c r="P255" i="4"/>
  <c r="W46" i="5"/>
  <c r="Q255" i="4"/>
  <c r="X46" i="5"/>
  <c r="AA46" i="5"/>
  <c r="AH255" i="4"/>
  <c r="T255" i="4" a="1"/>
  <c r="T255" i="4"/>
  <c r="AC46" i="5"/>
  <c r="U255" i="4" a="1"/>
  <c r="U255" i="4"/>
  <c r="AD46" i="5"/>
  <c r="AF46" i="5"/>
  <c r="AG46" i="5"/>
  <c r="Y255" i="4"/>
  <c r="AJ46" i="5"/>
  <c r="Z255" i="4"/>
  <c r="AL46" i="5"/>
  <c r="AN46" i="5"/>
  <c r="C50" i="4"/>
  <c r="C47" i="5"/>
  <c r="D50" i="4"/>
  <c r="E47" i="5"/>
  <c r="H50" i="4"/>
  <c r="K47" i="5"/>
  <c r="L50" i="4"/>
  <c r="Q47" i="5"/>
  <c r="M50" i="4"/>
  <c r="R47" i="5"/>
  <c r="T47" i="5"/>
  <c r="U47" i="5"/>
  <c r="P50" i="4"/>
  <c r="W47" i="5"/>
  <c r="Q50" i="4"/>
  <c r="X47" i="5"/>
  <c r="AA47" i="5"/>
  <c r="AH50" i="4"/>
  <c r="T50" i="4" a="1"/>
  <c r="T50" i="4"/>
  <c r="AC47" i="5"/>
  <c r="U50" i="4" a="1"/>
  <c r="U50" i="4"/>
  <c r="AD47" i="5"/>
  <c r="AF47" i="5"/>
  <c r="AG47" i="5"/>
  <c r="X50" i="4"/>
  <c r="AI47" i="5"/>
  <c r="Y50" i="4"/>
  <c r="AJ47" i="5"/>
  <c r="Z50" i="4"/>
  <c r="AL47" i="5"/>
  <c r="AN47" i="5"/>
  <c r="C89" i="4"/>
  <c r="C48" i="5"/>
  <c r="D89" i="4"/>
  <c r="E48" i="5"/>
  <c r="H89" i="4"/>
  <c r="K48" i="5"/>
  <c r="L89" i="4"/>
  <c r="Q48" i="5"/>
  <c r="M89" i="4"/>
  <c r="R48" i="5"/>
  <c r="T48" i="5"/>
  <c r="U48" i="5"/>
  <c r="P89" i="4"/>
  <c r="W48" i="5"/>
  <c r="Q89" i="4"/>
  <c r="X48" i="5"/>
  <c r="AA48" i="5"/>
  <c r="AH89" i="4"/>
  <c r="T89" i="4" a="1"/>
  <c r="T89" i="4"/>
  <c r="AC48" i="5"/>
  <c r="U89" i="4" a="1"/>
  <c r="U89" i="4"/>
  <c r="AD48" i="5"/>
  <c r="AF48" i="5"/>
  <c r="AG48" i="5"/>
  <c r="X14" i="2"/>
  <c r="X89" i="4"/>
  <c r="AI48" i="5"/>
  <c r="Y89" i="4"/>
  <c r="AJ48" i="5"/>
  <c r="Z89" i="4"/>
  <c r="AL48" i="5"/>
  <c r="AN48" i="5"/>
  <c r="C26" i="4"/>
  <c r="C49" i="5"/>
  <c r="D26" i="4"/>
  <c r="E49" i="5"/>
  <c r="H26" i="4"/>
  <c r="K49" i="5"/>
  <c r="L26" i="4"/>
  <c r="Q49" i="5"/>
  <c r="M26" i="4"/>
  <c r="R49" i="5"/>
  <c r="T49" i="5"/>
  <c r="U49" i="5"/>
  <c r="P26" i="4"/>
  <c r="W49" i="5"/>
  <c r="Q26" i="4"/>
  <c r="X49" i="5"/>
  <c r="AA49" i="5"/>
  <c r="AH26" i="4"/>
  <c r="T26" i="4" a="1"/>
  <c r="T26" i="4"/>
  <c r="AC49" i="5"/>
  <c r="U26" i="4" a="1"/>
  <c r="U26" i="4"/>
  <c r="AD49" i="5"/>
  <c r="AF49" i="5"/>
  <c r="AG49" i="5"/>
  <c r="X26" i="4"/>
  <c r="AI49" i="5"/>
  <c r="Y26" i="4"/>
  <c r="AJ49" i="5"/>
  <c r="Z26" i="4"/>
  <c r="AL49" i="5"/>
  <c r="AN49" i="5"/>
  <c r="C11" i="2"/>
  <c r="C266" i="4"/>
  <c r="C50" i="5"/>
  <c r="D11" i="2"/>
  <c r="D266" i="4"/>
  <c r="E50" i="5"/>
  <c r="L11" i="2"/>
  <c r="L266" i="4"/>
  <c r="Q50" i="5"/>
  <c r="M11" i="2"/>
  <c r="M266" i="4"/>
  <c r="R50" i="5"/>
  <c r="T50" i="5"/>
  <c r="U50" i="5"/>
  <c r="P11" i="2"/>
  <c r="P266" i="4"/>
  <c r="W50" i="5"/>
  <c r="Q11" i="2"/>
  <c r="Q266" i="4"/>
  <c r="X50" i="5"/>
  <c r="S11" i="2"/>
  <c r="S266" i="4"/>
  <c r="AA50" i="5"/>
  <c r="AH266" i="4"/>
  <c r="T266" i="4" a="1"/>
  <c r="T266" i="4"/>
  <c r="AC50" i="5"/>
  <c r="U266" i="4" a="1"/>
  <c r="U266" i="4"/>
  <c r="AD50" i="5"/>
  <c r="AF50" i="5"/>
  <c r="AG50" i="5"/>
  <c r="X11" i="2"/>
  <c r="X266" i="4"/>
  <c r="AI50" i="5"/>
  <c r="Y11" i="2"/>
  <c r="Y266" i="4"/>
  <c r="AJ50" i="5"/>
  <c r="Z11" i="2"/>
  <c r="Z266" i="4"/>
  <c r="AL50" i="5"/>
  <c r="AN50" i="5"/>
  <c r="C12" i="2"/>
  <c r="C267" i="4"/>
  <c r="C51" i="5"/>
  <c r="D12" i="2"/>
  <c r="D267" i="4"/>
  <c r="E51" i="5"/>
  <c r="L12" i="2"/>
  <c r="L267" i="4"/>
  <c r="Q51" i="5"/>
  <c r="M12" i="2"/>
  <c r="M267" i="4"/>
  <c r="R51" i="5"/>
  <c r="N12" i="2"/>
  <c r="N267" i="4"/>
  <c r="T51" i="5"/>
  <c r="O12" i="2"/>
  <c r="O267" i="4"/>
  <c r="U51" i="5"/>
  <c r="P12" i="2"/>
  <c r="P267" i="4"/>
  <c r="W51" i="5"/>
  <c r="Q12" i="2"/>
  <c r="Q267" i="4"/>
  <c r="X51" i="5"/>
  <c r="S12" i="2"/>
  <c r="S267" i="4"/>
  <c r="AA51" i="5"/>
  <c r="AH267" i="4"/>
  <c r="T267" i="4" a="1"/>
  <c r="T267" i="4"/>
  <c r="AC51" i="5"/>
  <c r="U267" i="4" a="1"/>
  <c r="U267" i="4"/>
  <c r="AD51" i="5"/>
  <c r="AF51" i="5"/>
  <c r="AG51" i="5"/>
  <c r="X12" i="2"/>
  <c r="X267" i="4"/>
  <c r="AI51" i="5"/>
  <c r="Y12" i="2"/>
  <c r="Y267" i="4"/>
  <c r="AJ51" i="5"/>
  <c r="Z12" i="2"/>
  <c r="Z267" i="4"/>
  <c r="AL51" i="5"/>
  <c r="AN51" i="5"/>
  <c r="C282" i="4"/>
  <c r="C52" i="5"/>
  <c r="D282" i="4"/>
  <c r="E52" i="5"/>
  <c r="L282" i="4"/>
  <c r="Q52" i="5"/>
  <c r="M282" i="4"/>
  <c r="R52" i="5"/>
  <c r="T52" i="5"/>
  <c r="U52" i="5"/>
  <c r="P282" i="4"/>
  <c r="W52" i="5"/>
  <c r="Q282" i="4"/>
  <c r="X52" i="5"/>
  <c r="S282" i="4"/>
  <c r="AA52" i="5"/>
  <c r="AH282" i="4"/>
  <c r="T282" i="4" a="1"/>
  <c r="T282" i="4"/>
  <c r="AC52" i="5"/>
  <c r="U282" i="4" a="1"/>
  <c r="U282" i="4"/>
  <c r="AD52" i="5"/>
  <c r="AF52" i="5"/>
  <c r="AG52" i="5"/>
  <c r="X282" i="4"/>
  <c r="AI52" i="5"/>
  <c r="Y282" i="4"/>
  <c r="AJ52" i="5"/>
  <c r="Z282" i="4"/>
  <c r="AL52" i="5"/>
  <c r="AN52" i="5"/>
  <c r="C201" i="4"/>
  <c r="C53" i="5"/>
  <c r="D201" i="4"/>
  <c r="E53" i="5"/>
  <c r="L201" i="4"/>
  <c r="Q53" i="5"/>
  <c r="M201" i="4"/>
  <c r="R53" i="5"/>
  <c r="T53" i="5"/>
  <c r="U53" i="5"/>
  <c r="P201" i="4"/>
  <c r="W53" i="5"/>
  <c r="Q201" i="4"/>
  <c r="X53" i="5"/>
  <c r="S201" i="4"/>
  <c r="AA53" i="5"/>
  <c r="AH201" i="4"/>
  <c r="T201" i="4" a="1"/>
  <c r="T201" i="4"/>
  <c r="AC53" i="5"/>
  <c r="U201" i="4" a="1"/>
  <c r="U201" i="4"/>
  <c r="AD53" i="5"/>
  <c r="AF53" i="5"/>
  <c r="AG53" i="5"/>
  <c r="X201" i="4"/>
  <c r="AI53" i="5"/>
  <c r="Y201" i="4"/>
  <c r="AJ53" i="5"/>
  <c r="Z201" i="4"/>
  <c r="AL53" i="5"/>
  <c r="AN53" i="5"/>
  <c r="O54" i="5"/>
  <c r="K54" i="5"/>
  <c r="C172" i="4"/>
  <c r="C54" i="5"/>
  <c r="D172" i="4"/>
  <c r="E54" i="5"/>
  <c r="I19" i="2"/>
  <c r="I172" i="4"/>
  <c r="L54" i="5"/>
  <c r="J19" i="2"/>
  <c r="J172" i="4"/>
  <c r="N54" i="5"/>
  <c r="L172" i="4"/>
  <c r="Q54" i="5"/>
  <c r="M172" i="4"/>
  <c r="R54" i="5"/>
  <c r="T54" i="5"/>
  <c r="U54" i="5"/>
  <c r="P172" i="4"/>
  <c r="W54" i="5"/>
  <c r="Q172" i="4"/>
  <c r="X54" i="5"/>
  <c r="S172" i="4"/>
  <c r="AA54" i="5"/>
  <c r="AH172" i="4"/>
  <c r="T172" i="4" a="1"/>
  <c r="T172" i="4"/>
  <c r="AC54" i="5"/>
  <c r="U172" i="4" a="1"/>
  <c r="U172" i="4"/>
  <c r="AD54" i="5"/>
  <c r="AF54" i="5"/>
  <c r="AG54" i="5"/>
  <c r="X172" i="4"/>
  <c r="AI54" i="5"/>
  <c r="Y172" i="4"/>
  <c r="AJ54" i="5"/>
  <c r="Z172" i="4"/>
  <c r="AL54" i="5"/>
  <c r="AN54" i="5"/>
  <c r="C8" i="2"/>
  <c r="C103" i="4"/>
  <c r="C55" i="5"/>
  <c r="D8" i="2"/>
  <c r="D103" i="4"/>
  <c r="E55" i="5"/>
  <c r="H8" i="2"/>
  <c r="H103" i="4"/>
  <c r="K55" i="5"/>
  <c r="L8" i="2"/>
  <c r="L103" i="4"/>
  <c r="Q55" i="5"/>
  <c r="M8" i="2"/>
  <c r="M103" i="4"/>
  <c r="R55" i="5"/>
  <c r="N8" i="2"/>
  <c r="N103" i="4"/>
  <c r="T55" i="5"/>
  <c r="O8" i="2"/>
  <c r="O103" i="4"/>
  <c r="U55" i="5"/>
  <c r="P8" i="2"/>
  <c r="P103" i="4"/>
  <c r="W55" i="5"/>
  <c r="Q8" i="2"/>
  <c r="Q103" i="4"/>
  <c r="X55" i="5"/>
  <c r="AA55" i="5"/>
  <c r="AH103" i="4"/>
  <c r="T103" i="4" a="1"/>
  <c r="T103" i="4"/>
  <c r="AC55" i="5"/>
  <c r="H30" i="3"/>
  <c r="U103" i="4" a="1"/>
  <c r="U103" i="4"/>
  <c r="AD55" i="5"/>
  <c r="AF55" i="5"/>
  <c r="AG55" i="5"/>
  <c r="X8" i="2"/>
  <c r="X103" i="4"/>
  <c r="AI55" i="5"/>
  <c r="Y8" i="2"/>
  <c r="Y103" i="4"/>
  <c r="AJ55" i="5"/>
  <c r="Z8" i="2"/>
  <c r="Z103" i="4"/>
  <c r="AL55" i="5"/>
  <c r="AN55" i="5"/>
  <c r="C10" i="2"/>
  <c r="C104" i="4"/>
  <c r="C56" i="5"/>
  <c r="D10" i="2"/>
  <c r="D104" i="4"/>
  <c r="E56" i="5"/>
  <c r="H10" i="2"/>
  <c r="H104" i="4"/>
  <c r="K56" i="5"/>
  <c r="L10" i="2"/>
  <c r="L104" i="4"/>
  <c r="Q56" i="5"/>
  <c r="M10" i="2"/>
  <c r="M104" i="4"/>
  <c r="R56" i="5"/>
  <c r="N10" i="2"/>
  <c r="N104" i="4"/>
  <c r="T56" i="5"/>
  <c r="O10" i="2"/>
  <c r="O104" i="4"/>
  <c r="U56" i="5"/>
  <c r="P10" i="2"/>
  <c r="P104" i="4"/>
  <c r="W56" i="5"/>
  <c r="Q10" i="2"/>
  <c r="Q104" i="4"/>
  <c r="X56" i="5"/>
  <c r="AA56" i="5"/>
  <c r="AH104" i="4"/>
  <c r="T104" i="4" a="1"/>
  <c r="T104" i="4"/>
  <c r="AC56" i="5"/>
  <c r="H31" i="3"/>
  <c r="U104" i="4" a="1"/>
  <c r="U104" i="4"/>
  <c r="AD56" i="5"/>
  <c r="AF56" i="5"/>
  <c r="AG56" i="5"/>
  <c r="X10" i="2"/>
  <c r="X104" i="4"/>
  <c r="AI56" i="5"/>
  <c r="Y10" i="2"/>
  <c r="Y104" i="4"/>
  <c r="AJ56" i="5"/>
  <c r="Z10" i="2"/>
  <c r="Z104" i="4"/>
  <c r="AL56" i="5"/>
  <c r="AN56" i="5"/>
  <c r="C9" i="2"/>
  <c r="C107" i="4"/>
  <c r="C57" i="5"/>
  <c r="D9" i="2"/>
  <c r="D107" i="4"/>
  <c r="E57" i="5"/>
  <c r="H9" i="2"/>
  <c r="H107" i="4"/>
  <c r="K57" i="5"/>
  <c r="L9" i="2"/>
  <c r="L107" i="4"/>
  <c r="Q57" i="5"/>
  <c r="M9" i="2"/>
  <c r="M107" i="4"/>
  <c r="R57" i="5"/>
  <c r="T57" i="5"/>
  <c r="U57" i="5"/>
  <c r="P9" i="2"/>
  <c r="P107" i="4"/>
  <c r="W57" i="5"/>
  <c r="Q9" i="2"/>
  <c r="Q107" i="4"/>
  <c r="X57" i="5"/>
  <c r="AA57" i="5"/>
  <c r="AH107" i="4"/>
  <c r="T107" i="4" a="1"/>
  <c r="T107" i="4"/>
  <c r="AC57" i="5"/>
  <c r="H34" i="3"/>
  <c r="U107" i="4" a="1"/>
  <c r="U107" i="4"/>
  <c r="AD57" i="5"/>
  <c r="AF57" i="5"/>
  <c r="AG57" i="5"/>
  <c r="X9" i="2"/>
  <c r="X107" i="4"/>
  <c r="AI57" i="5"/>
  <c r="Y9" i="2"/>
  <c r="Y107" i="4"/>
  <c r="AJ57" i="5"/>
  <c r="Z9" i="2"/>
  <c r="Z107" i="4"/>
  <c r="AL57" i="5"/>
  <c r="AN57" i="5"/>
  <c r="C106" i="4"/>
  <c r="C58" i="5"/>
  <c r="D106" i="4"/>
  <c r="E58" i="5"/>
  <c r="H106" i="4"/>
  <c r="K58" i="5"/>
  <c r="I9" i="2"/>
  <c r="I106" i="4"/>
  <c r="L58" i="5"/>
  <c r="J9" i="2"/>
  <c r="J106" i="4"/>
  <c r="N58" i="5"/>
  <c r="O58" i="5"/>
  <c r="L106" i="4"/>
  <c r="Q58" i="5"/>
  <c r="M106" i="4"/>
  <c r="R58" i="5"/>
  <c r="N9" i="2"/>
  <c r="N106" i="4"/>
  <c r="T58" i="5"/>
  <c r="O9" i="2"/>
  <c r="O106" i="4"/>
  <c r="U58" i="5"/>
  <c r="P106" i="4"/>
  <c r="W58" i="5"/>
  <c r="Q106" i="4"/>
  <c r="X58" i="5"/>
  <c r="AA58" i="5"/>
  <c r="AH106" i="4"/>
  <c r="T106" i="4" a="1"/>
  <c r="T106" i="4"/>
  <c r="AC58" i="5"/>
  <c r="U106" i="4" a="1"/>
  <c r="U106" i="4"/>
  <c r="AD58" i="5"/>
  <c r="AF58" i="5"/>
  <c r="AG58" i="5"/>
  <c r="X106" i="4"/>
  <c r="AI58" i="5"/>
  <c r="Y106" i="4"/>
  <c r="AJ58" i="5"/>
  <c r="Z106" i="4"/>
  <c r="AL58" i="5"/>
  <c r="AN58" i="5"/>
  <c r="C7" i="2"/>
  <c r="C108" i="4"/>
  <c r="C59" i="5"/>
  <c r="D7" i="2"/>
  <c r="D108" i="4"/>
  <c r="E59" i="5"/>
  <c r="H7" i="2"/>
  <c r="H108" i="4"/>
  <c r="K59" i="5"/>
  <c r="L7" i="2"/>
  <c r="L108" i="4"/>
  <c r="Q59" i="5"/>
  <c r="M7" i="2"/>
  <c r="M108" i="4"/>
  <c r="R59" i="5"/>
  <c r="N7" i="2"/>
  <c r="N108" i="4"/>
  <c r="T59" i="5"/>
  <c r="O7" i="2"/>
  <c r="O108" i="4"/>
  <c r="U59" i="5"/>
  <c r="P7" i="2"/>
  <c r="P108" i="4"/>
  <c r="W59" i="5"/>
  <c r="Q7" i="2"/>
  <c r="Q108" i="4"/>
  <c r="X59" i="5"/>
  <c r="AA59" i="5"/>
  <c r="AH108" i="4"/>
  <c r="T108" i="4" a="1"/>
  <c r="T108" i="4"/>
  <c r="AC59" i="5"/>
  <c r="H32" i="3"/>
  <c r="U108" i="4" a="1"/>
  <c r="U108" i="4"/>
  <c r="AD59" i="5"/>
  <c r="AF59" i="5"/>
  <c r="AG59" i="5"/>
  <c r="X7" i="2"/>
  <c r="X108" i="4"/>
  <c r="AI59" i="5"/>
  <c r="Y7" i="2"/>
  <c r="Y108" i="4"/>
  <c r="AJ59" i="5"/>
  <c r="Z7" i="2"/>
  <c r="Z108" i="4"/>
  <c r="AL59" i="5"/>
  <c r="AN59" i="5"/>
  <c r="C105" i="4"/>
  <c r="C60" i="5"/>
  <c r="D105" i="4"/>
  <c r="E60" i="5"/>
  <c r="H105" i="4"/>
  <c r="K60" i="5"/>
  <c r="L105" i="4"/>
  <c r="Q60" i="5"/>
  <c r="M105" i="4"/>
  <c r="R60" i="5"/>
  <c r="T60" i="5"/>
  <c r="U60" i="5"/>
  <c r="P105" i="4"/>
  <c r="W60" i="5"/>
  <c r="Q105" i="4"/>
  <c r="X60" i="5"/>
  <c r="AA60" i="5"/>
  <c r="AH105" i="4"/>
  <c r="T105" i="4" a="1"/>
  <c r="T105" i="4"/>
  <c r="AC60" i="5"/>
  <c r="U105" i="4" a="1"/>
  <c r="U105" i="4"/>
  <c r="AD60" i="5"/>
  <c r="AF60" i="5"/>
  <c r="AG60" i="5"/>
  <c r="X105" i="4"/>
  <c r="AI60" i="5"/>
  <c r="Y105" i="4"/>
  <c r="AJ60" i="5"/>
  <c r="Z105" i="4"/>
  <c r="AL60" i="5"/>
  <c r="AN60" i="5"/>
  <c r="AA61" i="5"/>
  <c r="P3" i="4"/>
  <c r="W61" i="5"/>
  <c r="O61" i="5"/>
  <c r="K61" i="5"/>
  <c r="C3" i="4"/>
  <c r="C61" i="5"/>
  <c r="D3" i="4"/>
  <c r="E61" i="5"/>
  <c r="L61" i="5"/>
  <c r="N61" i="5"/>
  <c r="L3" i="4"/>
  <c r="Q61" i="5"/>
  <c r="U61" i="5"/>
  <c r="Q3" i="4"/>
  <c r="X61" i="5"/>
  <c r="R3" i="4"/>
  <c r="Z61" i="5"/>
  <c r="AH3" i="4"/>
  <c r="T3" i="4" a="1"/>
  <c r="T3" i="4"/>
  <c r="AC61" i="5"/>
  <c r="U3" i="4" a="1"/>
  <c r="U3" i="4"/>
  <c r="AD61" i="5"/>
  <c r="AF61" i="5"/>
  <c r="AG61" i="5"/>
  <c r="X3" i="4"/>
  <c r="AI61" i="5"/>
  <c r="Y3" i="4"/>
  <c r="AJ61" i="5"/>
  <c r="Z3" i="4"/>
  <c r="AL61" i="5"/>
  <c r="AN61" i="5"/>
  <c r="C36" i="4"/>
  <c r="C62" i="5"/>
  <c r="D36" i="4"/>
  <c r="E62" i="5"/>
  <c r="H36" i="4"/>
  <c r="K62" i="5"/>
  <c r="L36" i="4"/>
  <c r="Q62" i="5"/>
  <c r="M36" i="4"/>
  <c r="R62" i="5"/>
  <c r="T62" i="5"/>
  <c r="U62" i="5"/>
  <c r="P36" i="4"/>
  <c r="W62" i="5"/>
  <c r="Q36" i="4"/>
  <c r="X62" i="5"/>
  <c r="AA62" i="5"/>
  <c r="AH36" i="4"/>
  <c r="T36" i="4" a="1"/>
  <c r="T36" i="4"/>
  <c r="AC62" i="5"/>
  <c r="U36" i="4" a="1"/>
  <c r="U36" i="4"/>
  <c r="AD62" i="5"/>
  <c r="AF62" i="5"/>
  <c r="AG62" i="5"/>
  <c r="X36" i="4"/>
  <c r="AI62" i="5"/>
  <c r="Y36" i="4"/>
  <c r="AJ62" i="5"/>
  <c r="Z36" i="4"/>
  <c r="AL62" i="5"/>
  <c r="AN62" i="5"/>
  <c r="C38" i="4"/>
  <c r="C63" i="5"/>
  <c r="D38" i="4"/>
  <c r="E63" i="5"/>
  <c r="H38" i="4"/>
  <c r="K63" i="5"/>
  <c r="L38" i="4"/>
  <c r="Q63" i="5"/>
  <c r="M38" i="4"/>
  <c r="R63" i="5"/>
  <c r="T63" i="5"/>
  <c r="U63" i="5"/>
  <c r="P38" i="4"/>
  <c r="W63" i="5"/>
  <c r="Q38" i="4"/>
  <c r="X63" i="5"/>
  <c r="AA63" i="5"/>
  <c r="AH38" i="4"/>
  <c r="T38" i="4" a="1"/>
  <c r="T38" i="4"/>
  <c r="AC63" i="5"/>
  <c r="U38" i="4" a="1"/>
  <c r="U38" i="4"/>
  <c r="AD63" i="5"/>
  <c r="AF63" i="5"/>
  <c r="AG63" i="5"/>
  <c r="Y38" i="4"/>
  <c r="AJ63" i="5"/>
  <c r="Z38" i="4"/>
  <c r="AL63" i="5"/>
  <c r="AN63" i="5"/>
  <c r="C39" i="4"/>
  <c r="C64" i="5"/>
  <c r="D39" i="4"/>
  <c r="E64" i="5"/>
  <c r="H39" i="4"/>
  <c r="K64" i="5"/>
  <c r="L39" i="4"/>
  <c r="Q64" i="5"/>
  <c r="M39" i="4"/>
  <c r="R64" i="5"/>
  <c r="T64" i="5"/>
  <c r="U64" i="5"/>
  <c r="P39" i="4"/>
  <c r="W64" i="5"/>
  <c r="Q39" i="4"/>
  <c r="X64" i="5"/>
  <c r="AA64" i="5"/>
  <c r="AH39" i="4"/>
  <c r="T39" i="4" a="1"/>
  <c r="T39" i="4"/>
  <c r="AC64" i="5"/>
  <c r="U39" i="4" a="1"/>
  <c r="U39" i="4"/>
  <c r="AD64" i="5"/>
  <c r="AF64" i="5"/>
  <c r="AG64" i="5"/>
  <c r="Y39" i="4"/>
  <c r="AJ64" i="5"/>
  <c r="Z39" i="4"/>
  <c r="AL64" i="5"/>
  <c r="AN64" i="5"/>
  <c r="C101" i="4"/>
  <c r="C65" i="5"/>
  <c r="D101" i="4"/>
  <c r="E65" i="5"/>
  <c r="H101" i="4"/>
  <c r="K65" i="5"/>
  <c r="L101" i="4"/>
  <c r="Q65" i="5"/>
  <c r="M101" i="4"/>
  <c r="R65" i="5"/>
  <c r="T65" i="5"/>
  <c r="U65" i="5"/>
  <c r="P101" i="4"/>
  <c r="W65" i="5"/>
  <c r="Q101" i="4"/>
  <c r="X65" i="5"/>
  <c r="AA65" i="5"/>
  <c r="AH101" i="4"/>
  <c r="T101" i="4" a="1"/>
  <c r="T101" i="4"/>
  <c r="AC65" i="5"/>
  <c r="U101" i="4" a="1"/>
  <c r="U101" i="4"/>
  <c r="AD65" i="5"/>
  <c r="AF65" i="5"/>
  <c r="AG65" i="5"/>
  <c r="X101" i="4"/>
  <c r="AI65" i="5"/>
  <c r="Y101" i="4"/>
  <c r="AJ65" i="5"/>
  <c r="Z101" i="4"/>
  <c r="AL65" i="5"/>
  <c r="AN65" i="5"/>
  <c r="C4" i="2"/>
  <c r="C69" i="4"/>
  <c r="C66" i="5"/>
  <c r="D4" i="2"/>
  <c r="D69" i="4"/>
  <c r="E66" i="5"/>
  <c r="H4" i="2"/>
  <c r="H69" i="4"/>
  <c r="K66" i="5"/>
  <c r="L4" i="2"/>
  <c r="L69" i="4"/>
  <c r="Q66" i="5"/>
  <c r="M4" i="2"/>
  <c r="M69" i="4"/>
  <c r="R66" i="5"/>
  <c r="T66" i="5"/>
  <c r="U66" i="5"/>
  <c r="P4" i="2"/>
  <c r="P69" i="4"/>
  <c r="W66" i="5"/>
  <c r="Q4" i="2"/>
  <c r="Q69" i="4"/>
  <c r="X66" i="5"/>
  <c r="AA66" i="5"/>
  <c r="AH69" i="4"/>
  <c r="T69" i="4" a="1"/>
  <c r="T69" i="4"/>
  <c r="AC66" i="5"/>
  <c r="U69" i="4" a="1"/>
  <c r="U69" i="4"/>
  <c r="AD66" i="5"/>
  <c r="AF66" i="5"/>
  <c r="AG66" i="5"/>
  <c r="X4" i="2"/>
  <c r="X69" i="4"/>
  <c r="AI66" i="5"/>
  <c r="Y4" i="2"/>
  <c r="Y69" i="4"/>
  <c r="AJ66" i="5"/>
  <c r="Z4" i="2"/>
  <c r="Z69" i="4"/>
  <c r="AL66" i="5"/>
  <c r="AN66" i="5"/>
  <c r="C54" i="4"/>
  <c r="C67" i="5"/>
  <c r="D54" i="4"/>
  <c r="E67" i="5"/>
  <c r="H54" i="4"/>
  <c r="K67" i="5"/>
  <c r="L54" i="4"/>
  <c r="Q67" i="5"/>
  <c r="M54" i="4"/>
  <c r="R67" i="5"/>
  <c r="T67" i="5"/>
  <c r="U67" i="5"/>
  <c r="P54" i="4"/>
  <c r="W67" i="5"/>
  <c r="Q54" i="4"/>
  <c r="X67" i="5"/>
  <c r="AA67" i="5"/>
  <c r="AH54" i="4"/>
  <c r="T54" i="4" a="1"/>
  <c r="T54" i="4"/>
  <c r="AC67" i="5"/>
  <c r="U54" i="4" a="1"/>
  <c r="U54" i="4"/>
  <c r="AD67" i="5"/>
  <c r="AF67" i="5"/>
  <c r="AG67" i="5"/>
  <c r="X54" i="4"/>
  <c r="AI67" i="5"/>
  <c r="Y54" i="4"/>
  <c r="AJ67" i="5"/>
  <c r="Z54" i="4"/>
  <c r="AL67" i="5"/>
  <c r="AN67" i="5"/>
  <c r="C167" i="4"/>
  <c r="C68" i="5"/>
  <c r="D167" i="4"/>
  <c r="E68" i="5"/>
  <c r="H167" i="4"/>
  <c r="K68" i="5"/>
  <c r="L167" i="4"/>
  <c r="Q68" i="5"/>
  <c r="M167" i="4"/>
  <c r="R68" i="5"/>
  <c r="T68" i="5"/>
  <c r="U68" i="5"/>
  <c r="P167" i="4"/>
  <c r="W68" i="5"/>
  <c r="Q167" i="4"/>
  <c r="X68" i="5"/>
  <c r="AA68" i="5"/>
  <c r="AH167" i="4"/>
  <c r="T167" i="4" a="1"/>
  <c r="T167" i="4"/>
  <c r="AC68" i="5"/>
  <c r="U167" i="4" a="1"/>
  <c r="U167" i="4"/>
  <c r="AD68" i="5"/>
  <c r="AF68" i="5"/>
  <c r="AG68" i="5"/>
  <c r="Y167" i="4"/>
  <c r="AJ68" i="5"/>
  <c r="Z167" i="4"/>
  <c r="AL68" i="5"/>
  <c r="AN68" i="5"/>
  <c r="C166" i="4"/>
  <c r="C69" i="5"/>
  <c r="D166" i="4"/>
  <c r="E69" i="5"/>
  <c r="H166" i="4"/>
  <c r="K69" i="5"/>
  <c r="I14" i="2"/>
  <c r="I166" i="4"/>
  <c r="L69" i="5"/>
  <c r="J14" i="2"/>
  <c r="J166" i="4"/>
  <c r="N69" i="5"/>
  <c r="O69" i="5"/>
  <c r="L166" i="4"/>
  <c r="Q69" i="5"/>
  <c r="M166" i="4"/>
  <c r="R69" i="5"/>
  <c r="N14" i="2"/>
  <c r="N166" i="4"/>
  <c r="T69" i="5"/>
  <c r="O14" i="2"/>
  <c r="O166" i="4"/>
  <c r="U69" i="5"/>
  <c r="P166" i="4"/>
  <c r="W69" i="5"/>
  <c r="Q166" i="4"/>
  <c r="X69" i="5"/>
  <c r="AA69" i="5"/>
  <c r="AH166" i="4"/>
  <c r="T166" i="4" a="1"/>
  <c r="T166" i="4"/>
  <c r="AC69" i="5"/>
  <c r="AD69" i="5"/>
  <c r="AF69" i="5"/>
  <c r="AG69" i="5"/>
  <c r="X166" i="4"/>
  <c r="AI69" i="5"/>
  <c r="Y166" i="4"/>
  <c r="AJ69" i="5"/>
  <c r="Z166" i="4"/>
  <c r="AL69" i="5"/>
  <c r="AN69" i="5"/>
  <c r="C168" i="4"/>
  <c r="C70" i="5"/>
  <c r="D168" i="4"/>
  <c r="E70" i="5"/>
  <c r="H168" i="4"/>
  <c r="K70" i="5"/>
  <c r="L168" i="4"/>
  <c r="Q70" i="5"/>
  <c r="M168" i="4"/>
  <c r="R70" i="5"/>
  <c r="N13" i="2"/>
  <c r="N168" i="4"/>
  <c r="T70" i="5"/>
  <c r="O13" i="2"/>
  <c r="O168" i="4"/>
  <c r="U70" i="5"/>
  <c r="P168" i="4"/>
  <c r="W70" i="5"/>
  <c r="Q168" i="4"/>
  <c r="X70" i="5"/>
  <c r="AA70" i="5"/>
  <c r="AH168" i="4"/>
  <c r="T168" i="4" a="1"/>
  <c r="T168" i="4"/>
  <c r="AC70" i="5"/>
  <c r="U168" i="4" a="1"/>
  <c r="U168" i="4"/>
  <c r="AD70" i="5"/>
  <c r="AF70" i="5"/>
  <c r="AG70" i="5"/>
  <c r="Y168" i="4"/>
  <c r="AJ70" i="5"/>
  <c r="Z168" i="4"/>
  <c r="AL70" i="5"/>
  <c r="AN70" i="5"/>
  <c r="C204" i="4"/>
  <c r="C71" i="5"/>
  <c r="D204" i="4"/>
  <c r="E71" i="5"/>
  <c r="H204" i="4"/>
  <c r="K71" i="5"/>
  <c r="L204" i="4"/>
  <c r="Q71" i="5"/>
  <c r="M204" i="4"/>
  <c r="R71" i="5"/>
  <c r="T71" i="5"/>
  <c r="U71" i="5"/>
  <c r="P204" i="4"/>
  <c r="W71" i="5"/>
  <c r="Q204" i="4"/>
  <c r="X71" i="5"/>
  <c r="AA71" i="5"/>
  <c r="AH204" i="4"/>
  <c r="T204" i="4" a="1"/>
  <c r="T204" i="4"/>
  <c r="AC71" i="5"/>
  <c r="U204" i="4" a="1"/>
  <c r="U204" i="4"/>
  <c r="AD71" i="5"/>
  <c r="AF71" i="5"/>
  <c r="AG71" i="5"/>
  <c r="Y204" i="4"/>
  <c r="AJ71" i="5"/>
  <c r="Z204" i="4"/>
  <c r="AL71" i="5"/>
  <c r="AN71" i="5"/>
  <c r="C205" i="4"/>
  <c r="C72" i="5"/>
  <c r="D205" i="4"/>
  <c r="E72" i="5"/>
  <c r="H205" i="4"/>
  <c r="K72" i="5"/>
  <c r="L205" i="4"/>
  <c r="Q72" i="5"/>
  <c r="M205" i="4"/>
  <c r="R72" i="5"/>
  <c r="N15" i="2"/>
  <c r="N205" i="4"/>
  <c r="T72" i="5"/>
  <c r="O15" i="2"/>
  <c r="O205" i="4"/>
  <c r="U72" i="5"/>
  <c r="P205" i="4"/>
  <c r="W72" i="5"/>
  <c r="Q205" i="4"/>
  <c r="X72" i="5"/>
  <c r="S205" i="4"/>
  <c r="AA72" i="5"/>
  <c r="AH205" i="4"/>
  <c r="T205" i="4" a="1"/>
  <c r="T205" i="4"/>
  <c r="AC72" i="5"/>
  <c r="U205" i="4" a="1"/>
  <c r="U205" i="4"/>
  <c r="AD72" i="5"/>
  <c r="AF72" i="5"/>
  <c r="AG72" i="5"/>
  <c r="X205" i="4"/>
  <c r="AI72" i="5"/>
  <c r="Y205" i="4"/>
  <c r="AJ72" i="5"/>
  <c r="Z205" i="4"/>
  <c r="AL72" i="5"/>
  <c r="AN72" i="5"/>
  <c r="C262" i="4"/>
  <c r="C73" i="5"/>
  <c r="D262" i="4"/>
  <c r="E73" i="5"/>
  <c r="E262" i="4"/>
  <c r="F73" i="5"/>
  <c r="F262" i="4"/>
  <c r="H73" i="5"/>
  <c r="I73" i="5"/>
  <c r="H262" i="4"/>
  <c r="K73" i="5"/>
  <c r="L262" i="4"/>
  <c r="Q73" i="5"/>
  <c r="M262" i="4"/>
  <c r="R73" i="5"/>
  <c r="T73" i="5"/>
  <c r="U73" i="5"/>
  <c r="P262" i="4"/>
  <c r="W73" i="5"/>
  <c r="Q262" i="4"/>
  <c r="X73" i="5"/>
  <c r="S262" i="4"/>
  <c r="AA73" i="5"/>
  <c r="AH262" i="4"/>
  <c r="T262" i="4" a="1"/>
  <c r="T262" i="4"/>
  <c r="AC73" i="5"/>
  <c r="U262" i="4" a="1"/>
  <c r="U262" i="4"/>
  <c r="AD73" i="5"/>
  <c r="AF73" i="5"/>
  <c r="AG73" i="5"/>
  <c r="X262" i="4"/>
  <c r="AI73" i="5"/>
  <c r="Y262" i="4"/>
  <c r="AJ73" i="5"/>
  <c r="Z262" i="4"/>
  <c r="AL73" i="5"/>
  <c r="AN73" i="5"/>
  <c r="C136" i="4"/>
  <c r="C74" i="5"/>
  <c r="D136" i="4"/>
  <c r="E74" i="5"/>
  <c r="H136" i="4"/>
  <c r="K74" i="5"/>
  <c r="L136" i="4"/>
  <c r="Q74" i="5"/>
  <c r="M136" i="4"/>
  <c r="R74" i="5"/>
  <c r="T74" i="5"/>
  <c r="U74" i="5"/>
  <c r="P136" i="4"/>
  <c r="W74" i="5"/>
  <c r="Q136" i="4"/>
  <c r="X74" i="5"/>
  <c r="S136" i="4"/>
  <c r="AA74" i="5"/>
  <c r="AH136" i="4"/>
  <c r="T136" i="4" a="1"/>
  <c r="T136" i="4"/>
  <c r="AC74" i="5"/>
  <c r="U136" i="4" a="1"/>
  <c r="U136" i="4"/>
  <c r="AD74" i="5"/>
  <c r="AF74" i="5"/>
  <c r="AG74" i="5"/>
  <c r="X136" i="4"/>
  <c r="AI74" i="5"/>
  <c r="Y136" i="4"/>
  <c r="AJ74" i="5"/>
  <c r="Z136" i="4"/>
  <c r="AL74" i="5"/>
  <c r="AN74" i="5"/>
  <c r="C206" i="4"/>
  <c r="C75" i="5"/>
  <c r="D206" i="4"/>
  <c r="E75" i="5"/>
  <c r="H206" i="4"/>
  <c r="K75" i="5"/>
  <c r="L206" i="4"/>
  <c r="Q75" i="5"/>
  <c r="M206" i="4"/>
  <c r="R75" i="5"/>
  <c r="T75" i="5"/>
  <c r="U75" i="5"/>
  <c r="P206" i="4"/>
  <c r="W75" i="5"/>
  <c r="Q206" i="4"/>
  <c r="X75" i="5"/>
  <c r="S206" i="4"/>
  <c r="AA75" i="5"/>
  <c r="AH206" i="4"/>
  <c r="T206" i="4" a="1"/>
  <c r="T206" i="4"/>
  <c r="AC75" i="5"/>
  <c r="U206" i="4" a="1"/>
  <c r="U206" i="4"/>
  <c r="AD75" i="5"/>
  <c r="AF75" i="5"/>
  <c r="AG75" i="5"/>
  <c r="X206" i="4"/>
  <c r="AI75" i="5"/>
  <c r="Y206" i="4"/>
  <c r="AJ75" i="5"/>
  <c r="Z206" i="4"/>
  <c r="AL75" i="5"/>
  <c r="AN75" i="5"/>
  <c r="C252" i="4"/>
  <c r="C76" i="5"/>
  <c r="D252" i="4"/>
  <c r="E76" i="5"/>
  <c r="H252" i="4"/>
  <c r="K76" i="5"/>
  <c r="L252" i="4"/>
  <c r="Q76" i="5"/>
  <c r="M252" i="4"/>
  <c r="R76" i="5"/>
  <c r="T76" i="5"/>
  <c r="U76" i="5"/>
  <c r="P252" i="4"/>
  <c r="W76" i="5"/>
  <c r="Q252" i="4"/>
  <c r="X76" i="5"/>
  <c r="S252" i="4"/>
  <c r="AA76" i="5"/>
  <c r="AH252" i="4"/>
  <c r="T252" i="4" a="1"/>
  <c r="T252" i="4"/>
  <c r="AC76" i="5"/>
  <c r="U252" i="4" a="1"/>
  <c r="U252" i="4"/>
  <c r="AD76" i="5"/>
  <c r="AF76" i="5"/>
  <c r="AG76" i="5"/>
  <c r="X252" i="4"/>
  <c r="AI76" i="5"/>
  <c r="Y252" i="4"/>
  <c r="AJ76" i="5"/>
  <c r="Z252" i="4"/>
  <c r="AL76" i="5"/>
  <c r="AN76" i="5"/>
  <c r="C27" i="2"/>
  <c r="C295" i="4"/>
  <c r="C77" i="5"/>
  <c r="D27" i="2"/>
  <c r="D295" i="4"/>
  <c r="E77" i="5"/>
  <c r="E27" i="2"/>
  <c r="E295" i="4"/>
  <c r="F77" i="5"/>
  <c r="F27" i="2"/>
  <c r="F295" i="4"/>
  <c r="H77" i="5"/>
  <c r="I77" i="5"/>
  <c r="H27" i="2"/>
  <c r="H295" i="4"/>
  <c r="K77" i="5"/>
  <c r="L27" i="2"/>
  <c r="L295" i="4"/>
  <c r="Q77" i="5"/>
  <c r="M27" i="2"/>
  <c r="M295" i="4"/>
  <c r="R77" i="5"/>
  <c r="T77" i="5"/>
  <c r="U77" i="5"/>
  <c r="P27" i="2"/>
  <c r="P295" i="4"/>
  <c r="W77" i="5"/>
  <c r="Q27" i="2"/>
  <c r="Q295" i="4"/>
  <c r="X77" i="5"/>
  <c r="S27" i="2"/>
  <c r="S295" i="4"/>
  <c r="AA77" i="5"/>
  <c r="AH295" i="4"/>
  <c r="T295" i="4" a="1"/>
  <c r="T295" i="4"/>
  <c r="AC77" i="5"/>
  <c r="H8" i="3"/>
  <c r="U295" i="4" a="1"/>
  <c r="U295" i="4"/>
  <c r="AD77" i="5"/>
  <c r="AF77" i="5"/>
  <c r="AG77" i="5"/>
  <c r="X27" i="2"/>
  <c r="X295" i="4"/>
  <c r="AI77" i="5"/>
  <c r="Y27" i="2"/>
  <c r="Y295" i="4"/>
  <c r="AJ77" i="5"/>
  <c r="Z27" i="2"/>
  <c r="Z295" i="4"/>
  <c r="AL77" i="5"/>
  <c r="AN77" i="5"/>
  <c r="C169" i="4"/>
  <c r="C78" i="5"/>
  <c r="D169" i="4"/>
  <c r="E78" i="5"/>
  <c r="E169" i="4"/>
  <c r="F78" i="5"/>
  <c r="F169" i="4"/>
  <c r="H78" i="5"/>
  <c r="I78" i="5"/>
  <c r="H169" i="4"/>
  <c r="K78" i="5"/>
  <c r="L169" i="4"/>
  <c r="Q78" i="5"/>
  <c r="M169" i="4"/>
  <c r="R78" i="5"/>
  <c r="T78" i="5"/>
  <c r="U78" i="5"/>
  <c r="P169" i="4"/>
  <c r="W78" i="5"/>
  <c r="Q169" i="4"/>
  <c r="X78" i="5"/>
  <c r="S169" i="4"/>
  <c r="AA78" i="5"/>
  <c r="AH169" i="4"/>
  <c r="T169" i="4" a="1"/>
  <c r="T169" i="4"/>
  <c r="AC78" i="5"/>
  <c r="U169" i="4" a="1"/>
  <c r="U169" i="4"/>
  <c r="AD78" i="5"/>
  <c r="AF78" i="5"/>
  <c r="AG78" i="5"/>
  <c r="X169" i="4"/>
  <c r="AI78" i="5"/>
  <c r="Y169" i="4"/>
  <c r="AJ78" i="5"/>
  <c r="Z169" i="4"/>
  <c r="AL78" i="5"/>
  <c r="AN78" i="5"/>
  <c r="C17" i="2"/>
  <c r="C178" i="4"/>
  <c r="C79" i="5"/>
  <c r="D17" i="2"/>
  <c r="D178" i="4"/>
  <c r="E79" i="5"/>
  <c r="E17" i="2"/>
  <c r="E178" i="4"/>
  <c r="F79" i="5"/>
  <c r="F17" i="2"/>
  <c r="F178" i="4"/>
  <c r="H79" i="5"/>
  <c r="I79" i="5"/>
  <c r="H17" i="2"/>
  <c r="H178" i="4"/>
  <c r="K79" i="5"/>
  <c r="L17" i="2"/>
  <c r="L178" i="4"/>
  <c r="Q79" i="5"/>
  <c r="M17" i="2"/>
  <c r="M178" i="4"/>
  <c r="R79" i="5"/>
  <c r="T79" i="5"/>
  <c r="U79" i="5"/>
  <c r="P17" i="2"/>
  <c r="P178" i="4"/>
  <c r="W79" i="5"/>
  <c r="Q17" i="2"/>
  <c r="Q178" i="4"/>
  <c r="X79" i="5"/>
  <c r="S17" i="2"/>
  <c r="S178" i="4"/>
  <c r="AA79" i="5"/>
  <c r="AH178" i="4"/>
  <c r="T178" i="4" a="1"/>
  <c r="T178" i="4"/>
  <c r="AC79" i="5"/>
  <c r="U178" i="4" a="1"/>
  <c r="U178" i="4"/>
  <c r="AD79" i="5"/>
  <c r="AF79" i="5"/>
  <c r="AG79" i="5"/>
  <c r="X17" i="2"/>
  <c r="X178" i="4"/>
  <c r="AI79" i="5"/>
  <c r="Y17" i="2"/>
  <c r="Y178" i="4"/>
  <c r="AJ79" i="5"/>
  <c r="Z17" i="2"/>
  <c r="Z178" i="4"/>
  <c r="AL79" i="5"/>
  <c r="AN79" i="5"/>
  <c r="C224" i="4"/>
  <c r="C80" i="5"/>
  <c r="D224" i="4"/>
  <c r="E80" i="5"/>
  <c r="H224" i="4"/>
  <c r="K80" i="5"/>
  <c r="L224" i="4"/>
  <c r="Q80" i="5"/>
  <c r="M224" i="4"/>
  <c r="R80" i="5"/>
  <c r="T80" i="5"/>
  <c r="U80" i="5"/>
  <c r="P224" i="4"/>
  <c r="W80" i="5"/>
  <c r="Q224" i="4"/>
  <c r="X80" i="5"/>
  <c r="S224" i="4"/>
  <c r="AA80" i="5"/>
  <c r="AH224" i="4"/>
  <c r="T224" i="4" a="1"/>
  <c r="T224" i="4"/>
  <c r="AC80" i="5"/>
  <c r="U224" i="4" a="1"/>
  <c r="U224" i="4"/>
  <c r="AD80" i="5"/>
  <c r="AF80" i="5"/>
  <c r="AG80" i="5"/>
  <c r="X224" i="4"/>
  <c r="AI80" i="5"/>
  <c r="Y224" i="4"/>
  <c r="AJ80" i="5"/>
  <c r="Z224" i="4"/>
  <c r="AL80" i="5"/>
  <c r="AN80" i="5"/>
  <c r="C174" i="4"/>
  <c r="C81" i="5"/>
  <c r="D174" i="4"/>
  <c r="E81" i="5"/>
  <c r="K81" i="5"/>
  <c r="L174" i="4"/>
  <c r="Q81" i="5"/>
  <c r="M174" i="4"/>
  <c r="R81" i="5"/>
  <c r="T81" i="5"/>
  <c r="U81" i="5"/>
  <c r="P174" i="4"/>
  <c r="W81" i="5"/>
  <c r="Q174" i="4"/>
  <c r="X81" i="5"/>
  <c r="S174" i="4"/>
  <c r="AA81" i="5"/>
  <c r="AH174" i="4"/>
  <c r="T174" i="4" a="1"/>
  <c r="T174" i="4"/>
  <c r="AC81" i="5"/>
  <c r="U174" i="4" a="1"/>
  <c r="U174" i="4"/>
  <c r="AD81" i="5"/>
  <c r="AF81" i="5"/>
  <c r="AG81" i="5"/>
  <c r="X174" i="4"/>
  <c r="AI81" i="5"/>
  <c r="Y174" i="4"/>
  <c r="AJ81" i="5"/>
  <c r="Z174" i="4"/>
  <c r="AL81" i="5"/>
  <c r="AN81" i="5"/>
  <c r="C3" i="2"/>
  <c r="C91" i="4"/>
  <c r="C82" i="5"/>
  <c r="D3" i="2"/>
  <c r="D91" i="4"/>
  <c r="E82" i="5"/>
  <c r="K82" i="5"/>
  <c r="L3" i="2"/>
  <c r="L91" i="4"/>
  <c r="Q82" i="5"/>
  <c r="M3" i="2"/>
  <c r="M91" i="4"/>
  <c r="R82" i="5"/>
  <c r="N3" i="2"/>
  <c r="N91" i="4"/>
  <c r="T82" i="5"/>
  <c r="O3" i="2"/>
  <c r="O91" i="4"/>
  <c r="U82" i="5"/>
  <c r="P3" i="2"/>
  <c r="P91" i="4"/>
  <c r="W82" i="5"/>
  <c r="Q3" i="2"/>
  <c r="Q91" i="4"/>
  <c r="X82" i="5"/>
  <c r="S3" i="2"/>
  <c r="S91" i="4"/>
  <c r="AA82" i="5"/>
  <c r="AH91" i="4"/>
  <c r="T91" i="4" a="1"/>
  <c r="T91" i="4"/>
  <c r="AC82" i="5"/>
  <c r="U91" i="4" a="1"/>
  <c r="U91" i="4"/>
  <c r="AD82" i="5"/>
  <c r="AF82" i="5"/>
  <c r="AG82" i="5"/>
  <c r="X3" i="2"/>
  <c r="X91" i="4"/>
  <c r="AI82" i="5"/>
  <c r="Y3" i="2"/>
  <c r="Y91" i="4"/>
  <c r="AJ82" i="5"/>
  <c r="Z3" i="2"/>
  <c r="Z91" i="4"/>
  <c r="AL82" i="5"/>
  <c r="AN82" i="5"/>
  <c r="C175" i="4"/>
  <c r="C83" i="5"/>
  <c r="D175" i="4"/>
  <c r="E83" i="5"/>
  <c r="K83" i="5"/>
  <c r="L175" i="4"/>
  <c r="Q83" i="5"/>
  <c r="M175" i="4"/>
  <c r="R83" i="5"/>
  <c r="T83" i="5"/>
  <c r="U83" i="5"/>
  <c r="P175" i="4"/>
  <c r="W83" i="5"/>
  <c r="Q175" i="4"/>
  <c r="X83" i="5"/>
  <c r="S175" i="4"/>
  <c r="AA83" i="5"/>
  <c r="AH175" i="4"/>
  <c r="T175" i="4" a="1"/>
  <c r="T175" i="4"/>
  <c r="AC83" i="5"/>
  <c r="U175" i="4" a="1"/>
  <c r="U175" i="4"/>
  <c r="AD83" i="5"/>
  <c r="AF83" i="5"/>
  <c r="AG83" i="5"/>
  <c r="X175" i="4"/>
  <c r="AI83" i="5"/>
  <c r="Y175" i="4"/>
  <c r="AJ83" i="5"/>
  <c r="Z175" i="4"/>
  <c r="AL83" i="5"/>
  <c r="AN83" i="5"/>
  <c r="C137" i="4"/>
  <c r="C84" i="5"/>
  <c r="D137" i="4"/>
  <c r="E84" i="5"/>
  <c r="K84" i="5"/>
  <c r="L137" i="4"/>
  <c r="Q84" i="5"/>
  <c r="M137" i="4"/>
  <c r="R84" i="5"/>
  <c r="T84" i="5"/>
  <c r="U84" i="5"/>
  <c r="P137" i="4"/>
  <c r="W84" i="5"/>
  <c r="Q137" i="4"/>
  <c r="X84" i="5"/>
  <c r="S137" i="4"/>
  <c r="AA84" i="5"/>
  <c r="AH137" i="4"/>
  <c r="T137" i="4" a="1"/>
  <c r="T137" i="4"/>
  <c r="AC84" i="5"/>
  <c r="U137" i="4" a="1"/>
  <c r="U137" i="4"/>
  <c r="AD84" i="5"/>
  <c r="AF84" i="5"/>
  <c r="AG84" i="5"/>
  <c r="X137" i="4"/>
  <c r="AI84" i="5"/>
  <c r="Y137" i="4"/>
  <c r="AJ84" i="5"/>
  <c r="Z137" i="4"/>
  <c r="AL84" i="5"/>
  <c r="AN84" i="5"/>
  <c r="C176" i="4"/>
  <c r="C85" i="5"/>
  <c r="D176" i="4"/>
  <c r="E85" i="5"/>
  <c r="K85" i="5"/>
  <c r="L176" i="4"/>
  <c r="Q85" i="5"/>
  <c r="M176" i="4"/>
  <c r="R85" i="5"/>
  <c r="N19" i="2"/>
  <c r="N176" i="4"/>
  <c r="T85" i="5"/>
  <c r="O19" i="2"/>
  <c r="O176" i="4"/>
  <c r="U85" i="5"/>
  <c r="P176" i="4"/>
  <c r="W85" i="5"/>
  <c r="Q176" i="4"/>
  <c r="X85" i="5"/>
  <c r="S176" i="4"/>
  <c r="AA85" i="5"/>
  <c r="AH176" i="4"/>
  <c r="T176" i="4" a="1"/>
  <c r="T176" i="4"/>
  <c r="AC85" i="5"/>
  <c r="U176" i="4" a="1"/>
  <c r="U176" i="4"/>
  <c r="AD85" i="5"/>
  <c r="AF85" i="5"/>
  <c r="AG85" i="5"/>
  <c r="X176" i="4"/>
  <c r="AI85" i="5"/>
  <c r="Y176" i="4"/>
  <c r="AJ85" i="5"/>
  <c r="Z176" i="4"/>
  <c r="AL85" i="5"/>
  <c r="AN85" i="5"/>
  <c r="C138" i="4"/>
  <c r="C86" i="5"/>
  <c r="D138" i="4"/>
  <c r="E86" i="5"/>
  <c r="K86" i="5"/>
  <c r="L138" i="4"/>
  <c r="Q86" i="5"/>
  <c r="M138" i="4"/>
  <c r="R86" i="5"/>
  <c r="T86" i="5"/>
  <c r="U86" i="5"/>
  <c r="P138" i="4"/>
  <c r="W86" i="5"/>
  <c r="Q138" i="4"/>
  <c r="X86" i="5"/>
  <c r="S138" i="4"/>
  <c r="AA86" i="5"/>
  <c r="AH138" i="4"/>
  <c r="T138" i="4" a="1"/>
  <c r="T138" i="4"/>
  <c r="AC86" i="5"/>
  <c r="U138" i="4" a="1"/>
  <c r="U138" i="4"/>
  <c r="AD86" i="5"/>
  <c r="AF86" i="5"/>
  <c r="AG86" i="5"/>
  <c r="X138" i="4"/>
  <c r="AI86" i="5"/>
  <c r="Y138" i="4"/>
  <c r="AJ86" i="5"/>
  <c r="Z138" i="4"/>
  <c r="AL86" i="5"/>
  <c r="AN86" i="5"/>
  <c r="C195" i="4"/>
  <c r="C87" i="5"/>
  <c r="D195" i="4"/>
  <c r="E87" i="5"/>
  <c r="E195" i="4"/>
  <c r="F87" i="5"/>
  <c r="F195" i="4"/>
  <c r="H87" i="5"/>
  <c r="I87" i="5"/>
  <c r="H36" i="2"/>
  <c r="H195" i="4"/>
  <c r="K87" i="5"/>
  <c r="L195" i="4"/>
  <c r="Q87" i="5"/>
  <c r="M195" i="4"/>
  <c r="R87" i="5"/>
  <c r="T87" i="5"/>
  <c r="U87" i="5"/>
  <c r="P195" i="4"/>
  <c r="W87" i="5"/>
  <c r="Q195" i="4"/>
  <c r="X87" i="5"/>
  <c r="S195" i="4"/>
  <c r="AA87" i="5"/>
  <c r="AH195" i="4"/>
  <c r="T195" i="4" a="1"/>
  <c r="T195" i="4"/>
  <c r="AC87" i="5"/>
  <c r="U195" i="4" a="1"/>
  <c r="U195" i="4"/>
  <c r="AD87" i="5"/>
  <c r="AF87" i="5"/>
  <c r="AG87" i="5"/>
  <c r="X195" i="4"/>
  <c r="AI87" i="5"/>
  <c r="Y195" i="4"/>
  <c r="AJ87" i="5"/>
  <c r="Z195" i="4"/>
  <c r="AL87" i="5"/>
  <c r="AN87" i="5"/>
  <c r="C117" i="4"/>
  <c r="C88" i="5"/>
  <c r="D117" i="4"/>
  <c r="E88" i="5"/>
  <c r="E117" i="4"/>
  <c r="F88" i="5"/>
  <c r="F117" i="4"/>
  <c r="H88" i="5"/>
  <c r="I88" i="5"/>
  <c r="H117" i="4"/>
  <c r="K88" i="5"/>
  <c r="L117" i="4"/>
  <c r="Q88" i="5"/>
  <c r="M117" i="4"/>
  <c r="R88" i="5"/>
  <c r="T88" i="5"/>
  <c r="U88" i="5"/>
  <c r="P117" i="4"/>
  <c r="W88" i="5"/>
  <c r="Q117" i="4"/>
  <c r="X88" i="5"/>
  <c r="S117" i="4"/>
  <c r="AA88" i="5"/>
  <c r="AH117" i="4"/>
  <c r="T117" i="4" a="1"/>
  <c r="T117" i="4"/>
  <c r="AC88" i="5"/>
  <c r="U117" i="4" a="1"/>
  <c r="U117" i="4"/>
  <c r="AD88" i="5"/>
  <c r="AF88" i="5"/>
  <c r="AG88" i="5"/>
  <c r="X117" i="4"/>
  <c r="AI88" i="5"/>
  <c r="Y117" i="4"/>
  <c r="AJ88" i="5"/>
  <c r="Z117" i="4"/>
  <c r="AL88" i="5"/>
  <c r="AN88" i="5"/>
  <c r="C286" i="4"/>
  <c r="C89" i="5"/>
  <c r="D286" i="4"/>
  <c r="E89" i="5"/>
  <c r="E286" i="4"/>
  <c r="F89" i="5"/>
  <c r="F286" i="4"/>
  <c r="H89" i="5"/>
  <c r="I89" i="5"/>
  <c r="H286" i="4"/>
  <c r="K89" i="5"/>
  <c r="L286" i="4"/>
  <c r="Q89" i="5"/>
  <c r="M286" i="4"/>
  <c r="R89" i="5"/>
  <c r="T89" i="5"/>
  <c r="U89" i="5"/>
  <c r="P286" i="4"/>
  <c r="W89" i="5"/>
  <c r="Q286" i="4"/>
  <c r="X89" i="5"/>
  <c r="S286" i="4"/>
  <c r="AA89" i="5"/>
  <c r="AH286" i="4"/>
  <c r="T286" i="4" a="1"/>
  <c r="T286" i="4"/>
  <c r="AC89" i="5"/>
  <c r="U286" i="4" a="1"/>
  <c r="U286" i="4"/>
  <c r="AD89" i="5"/>
  <c r="AF89" i="5"/>
  <c r="AG89" i="5"/>
  <c r="X286" i="4"/>
  <c r="AI89" i="5"/>
  <c r="Y286" i="4"/>
  <c r="AJ89" i="5"/>
  <c r="Z286" i="4"/>
  <c r="AL89" i="5"/>
  <c r="AN89" i="5"/>
  <c r="S16" i="2"/>
  <c r="S40" i="4"/>
  <c r="AA90" i="5"/>
  <c r="P16" i="2"/>
  <c r="P40" i="4"/>
  <c r="W90" i="5"/>
  <c r="K16" i="2"/>
  <c r="K40" i="4"/>
  <c r="O90" i="5"/>
  <c r="H16" i="2"/>
  <c r="H40" i="4"/>
  <c r="K90" i="5"/>
  <c r="C16" i="2"/>
  <c r="C40" i="4"/>
  <c r="C90" i="5"/>
  <c r="D16" i="2"/>
  <c r="D40" i="4"/>
  <c r="E90" i="5"/>
  <c r="G16" i="2"/>
  <c r="G40" i="4"/>
  <c r="I90" i="5"/>
  <c r="I16" i="2"/>
  <c r="I40" i="4"/>
  <c r="L90" i="5"/>
  <c r="J16" i="2"/>
  <c r="J40" i="4"/>
  <c r="N90" i="5"/>
  <c r="L16" i="2"/>
  <c r="L40" i="4"/>
  <c r="Q90" i="5"/>
  <c r="O16" i="2"/>
  <c r="O40" i="4"/>
  <c r="U90" i="5"/>
  <c r="Q16" i="2"/>
  <c r="Q40" i="4"/>
  <c r="X90" i="5"/>
  <c r="R16" i="2"/>
  <c r="R40" i="4"/>
  <c r="Z90" i="5"/>
  <c r="AH40" i="4"/>
  <c r="T40" i="4" a="1"/>
  <c r="T40" i="4"/>
  <c r="AC90" i="5"/>
  <c r="U40" i="4" a="1"/>
  <c r="U40" i="4"/>
  <c r="AD90" i="5"/>
  <c r="V16" i="2"/>
  <c r="V40" i="4"/>
  <c r="AF90" i="5"/>
  <c r="W16" i="2"/>
  <c r="W40" i="4"/>
  <c r="AG90" i="5"/>
  <c r="X16" i="2"/>
  <c r="X40" i="4"/>
  <c r="AI90" i="5"/>
  <c r="Y16" i="2"/>
  <c r="Y40" i="4"/>
  <c r="AJ90" i="5"/>
  <c r="Z16" i="2"/>
  <c r="Z40" i="4"/>
  <c r="AL90" i="5"/>
  <c r="AN90" i="5"/>
  <c r="S22" i="4"/>
  <c r="AA91" i="5"/>
  <c r="P22" i="4"/>
  <c r="W91" i="5"/>
  <c r="O91" i="5"/>
  <c r="K91" i="5"/>
  <c r="C22" i="4"/>
  <c r="C91" i="5"/>
  <c r="D22" i="4"/>
  <c r="E91" i="5"/>
  <c r="L91" i="5"/>
  <c r="N91" i="5"/>
  <c r="L22" i="4"/>
  <c r="Q91" i="5"/>
  <c r="U91" i="5"/>
  <c r="Q22" i="4"/>
  <c r="X91" i="5"/>
  <c r="R22" i="4"/>
  <c r="Z91" i="5"/>
  <c r="AH22" i="4"/>
  <c r="T22" i="4" a="1"/>
  <c r="T22" i="4"/>
  <c r="AC91" i="5"/>
  <c r="U22" i="4" a="1"/>
  <c r="U22" i="4"/>
  <c r="AD91" i="5"/>
  <c r="AF91" i="5"/>
  <c r="AG91" i="5"/>
  <c r="X22" i="4"/>
  <c r="AI91" i="5"/>
  <c r="Y22" i="4"/>
  <c r="AJ91" i="5"/>
  <c r="Z22" i="4"/>
  <c r="AL91" i="5"/>
  <c r="AN91" i="5"/>
  <c r="O92" i="5"/>
  <c r="K92" i="5"/>
  <c r="C92" i="4"/>
  <c r="C92" i="5"/>
  <c r="D92" i="4"/>
  <c r="E92" i="5"/>
  <c r="I92" i="4"/>
  <c r="L92" i="5"/>
  <c r="J92" i="4"/>
  <c r="N92" i="5"/>
  <c r="L92" i="4"/>
  <c r="Q92" i="5"/>
  <c r="M92" i="4"/>
  <c r="R92" i="5"/>
  <c r="T92" i="5"/>
  <c r="U92" i="5"/>
  <c r="P92" i="4"/>
  <c r="W92" i="5"/>
  <c r="Q92" i="4"/>
  <c r="X92" i="5"/>
  <c r="S92" i="4"/>
  <c r="AA92" i="5"/>
  <c r="AH92" i="4"/>
  <c r="T92" i="4" a="1"/>
  <c r="T92" i="4"/>
  <c r="AC92" i="5"/>
  <c r="U92" i="4" a="1"/>
  <c r="U92" i="4"/>
  <c r="AD92" i="5"/>
  <c r="AF92" i="5"/>
  <c r="AG92" i="5"/>
  <c r="X92" i="4"/>
  <c r="AI92" i="5"/>
  <c r="Y92" i="4"/>
  <c r="AJ92" i="5"/>
  <c r="Z92" i="4"/>
  <c r="AL92" i="5"/>
  <c r="AN92" i="5"/>
  <c r="C123" i="4"/>
  <c r="C93" i="5"/>
  <c r="D123" i="4"/>
  <c r="E93" i="5"/>
  <c r="K93" i="5"/>
  <c r="L123" i="4"/>
  <c r="Q93" i="5"/>
  <c r="M123" i="4"/>
  <c r="R93" i="5"/>
  <c r="T93" i="5"/>
  <c r="U93" i="5"/>
  <c r="P123" i="4"/>
  <c r="W93" i="5"/>
  <c r="Q123" i="4"/>
  <c r="X93" i="5"/>
  <c r="S123" i="4"/>
  <c r="AA93" i="5"/>
  <c r="AH123" i="4"/>
  <c r="T123" i="4" a="1"/>
  <c r="T123" i="4"/>
  <c r="AC93" i="5"/>
  <c r="U123" i="4" a="1"/>
  <c r="U123" i="4"/>
  <c r="AD93" i="5"/>
  <c r="AF93" i="5"/>
  <c r="AG93" i="5"/>
  <c r="X123" i="4"/>
  <c r="AI93" i="5"/>
  <c r="Y123" i="4"/>
  <c r="AJ93" i="5"/>
  <c r="Z123" i="4"/>
  <c r="AL93" i="5"/>
  <c r="AN93" i="5"/>
  <c r="C112" i="4"/>
  <c r="C94" i="5"/>
  <c r="D112" i="4"/>
  <c r="E94" i="5"/>
  <c r="K94" i="5"/>
  <c r="L112" i="4"/>
  <c r="Q94" i="5"/>
  <c r="M112" i="4"/>
  <c r="R94" i="5"/>
  <c r="N17" i="2"/>
  <c r="N112" i="4"/>
  <c r="T94" i="5"/>
  <c r="O17" i="2"/>
  <c r="O112" i="4"/>
  <c r="U94" i="5"/>
  <c r="P112" i="4"/>
  <c r="W94" i="5"/>
  <c r="Q112" i="4"/>
  <c r="X94" i="5"/>
  <c r="S112" i="4"/>
  <c r="AA94" i="5"/>
  <c r="AH112" i="4"/>
  <c r="T112" i="4" a="1"/>
  <c r="T112" i="4"/>
  <c r="AC94" i="5"/>
  <c r="U112" i="4" a="1"/>
  <c r="U112" i="4"/>
  <c r="AD94" i="5"/>
  <c r="AF94" i="5"/>
  <c r="AG94" i="5"/>
  <c r="X112" i="4"/>
  <c r="AI94" i="5"/>
  <c r="Y112" i="4"/>
  <c r="AJ94" i="5"/>
  <c r="Z112" i="4"/>
  <c r="AL94" i="5"/>
  <c r="AN94" i="5"/>
  <c r="C232" i="4"/>
  <c r="C95" i="5"/>
  <c r="D232" i="4"/>
  <c r="E95" i="5"/>
  <c r="K95" i="5"/>
  <c r="L232" i="4"/>
  <c r="Q95" i="5"/>
  <c r="M232" i="4"/>
  <c r="R95" i="5"/>
  <c r="T95" i="5"/>
  <c r="U95" i="5"/>
  <c r="P232" i="4"/>
  <c r="W95" i="5"/>
  <c r="Q232" i="4"/>
  <c r="X95" i="5"/>
  <c r="S232" i="4"/>
  <c r="AA95" i="5"/>
  <c r="AH232" i="4"/>
  <c r="T232" i="4" a="1"/>
  <c r="T232" i="4"/>
  <c r="AC95" i="5"/>
  <c r="U232" i="4" a="1"/>
  <c r="U232" i="4"/>
  <c r="AD95" i="5"/>
  <c r="AF95" i="5"/>
  <c r="AG95" i="5"/>
  <c r="X232" i="4"/>
  <c r="AI95" i="5"/>
  <c r="Y232" i="4"/>
  <c r="AJ95" i="5"/>
  <c r="Z232" i="4"/>
  <c r="AL95" i="5"/>
  <c r="AN95" i="5"/>
  <c r="C256" i="4"/>
  <c r="C96" i="5"/>
  <c r="D256" i="4"/>
  <c r="E96" i="5"/>
  <c r="K96" i="5"/>
  <c r="L256" i="4"/>
  <c r="Q96" i="5"/>
  <c r="M256" i="4"/>
  <c r="R96" i="5"/>
  <c r="T96" i="5"/>
  <c r="U96" i="5"/>
  <c r="P256" i="4"/>
  <c r="W96" i="5"/>
  <c r="Q256" i="4"/>
  <c r="X96" i="5"/>
  <c r="AA96" i="5"/>
  <c r="AH256" i="4"/>
  <c r="T256" i="4" a="1"/>
  <c r="T256" i="4"/>
  <c r="AC96" i="5"/>
  <c r="U256" i="4" a="1"/>
  <c r="U256" i="4"/>
  <c r="AD96" i="5"/>
  <c r="AF96" i="5"/>
  <c r="AG96" i="5"/>
  <c r="Y256" i="4"/>
  <c r="AJ96" i="5"/>
  <c r="Z256" i="4"/>
  <c r="AL96" i="5"/>
  <c r="AN96" i="5"/>
  <c r="C30" i="4"/>
  <c r="C97" i="5"/>
  <c r="D30" i="4"/>
  <c r="E97" i="5"/>
  <c r="H30" i="4"/>
  <c r="K97" i="5"/>
  <c r="L30" i="4"/>
  <c r="Q97" i="5"/>
  <c r="M30" i="4"/>
  <c r="R97" i="5"/>
  <c r="T97" i="5"/>
  <c r="U97" i="5"/>
  <c r="P30" i="4"/>
  <c r="W97" i="5"/>
  <c r="Q30" i="4"/>
  <c r="X97" i="5"/>
  <c r="AA97" i="5"/>
  <c r="AH30" i="4"/>
  <c r="T30" i="4" a="1"/>
  <c r="T30" i="4"/>
  <c r="AC97" i="5"/>
  <c r="U30" i="4" a="1"/>
  <c r="U30" i="4"/>
  <c r="AD97" i="5"/>
  <c r="AF97" i="5"/>
  <c r="AG97" i="5"/>
  <c r="X30" i="4"/>
  <c r="AI97" i="5"/>
  <c r="Y30" i="4"/>
  <c r="AJ97" i="5"/>
  <c r="Z30" i="4"/>
  <c r="AL97" i="5"/>
  <c r="AN97" i="5"/>
  <c r="C288" i="4"/>
  <c r="C98" i="5"/>
  <c r="D288" i="4"/>
  <c r="E98" i="5"/>
  <c r="K98" i="5"/>
  <c r="L288" i="4"/>
  <c r="Q98" i="5"/>
  <c r="M288" i="4"/>
  <c r="R98" i="5"/>
  <c r="T98" i="5"/>
  <c r="U98" i="5"/>
  <c r="P288" i="4"/>
  <c r="W98" i="5"/>
  <c r="Q288" i="4"/>
  <c r="X98" i="5"/>
  <c r="AA98" i="5"/>
  <c r="AH288" i="4"/>
  <c r="T288" i="4" a="1"/>
  <c r="T288" i="4"/>
  <c r="AC98" i="5"/>
  <c r="U288" i="4" a="1"/>
  <c r="U288" i="4"/>
  <c r="AD98" i="5"/>
  <c r="AF98" i="5"/>
  <c r="AG98" i="5"/>
  <c r="Y288" i="4"/>
  <c r="AJ98" i="5"/>
  <c r="Z288" i="4"/>
  <c r="AL98" i="5"/>
  <c r="AN98" i="5"/>
  <c r="C20" i="2"/>
  <c r="C244" i="4"/>
  <c r="C99" i="5"/>
  <c r="D20" i="2"/>
  <c r="D244" i="4"/>
  <c r="E99" i="5"/>
  <c r="K99" i="5"/>
  <c r="L20" i="2"/>
  <c r="L244" i="4"/>
  <c r="Q99" i="5"/>
  <c r="M20" i="2"/>
  <c r="M244" i="4"/>
  <c r="R99" i="5"/>
  <c r="T99" i="5"/>
  <c r="U99" i="5"/>
  <c r="P20" i="2"/>
  <c r="P244" i="4"/>
  <c r="W99" i="5"/>
  <c r="Q20" i="2"/>
  <c r="Q244" i="4"/>
  <c r="X99" i="5"/>
  <c r="S20" i="2"/>
  <c r="S244" i="4"/>
  <c r="AA99" i="5"/>
  <c r="AH244" i="4"/>
  <c r="T244" i="4" a="1"/>
  <c r="T244" i="4"/>
  <c r="AC99" i="5"/>
  <c r="H21" i="3"/>
  <c r="U244" i="4" a="1"/>
  <c r="U244" i="4"/>
  <c r="AD99" i="5"/>
  <c r="AF99" i="5"/>
  <c r="AG99" i="5"/>
  <c r="X20" i="2"/>
  <c r="X244" i="4"/>
  <c r="AI99" i="5"/>
  <c r="Y20" i="2"/>
  <c r="Y244" i="4"/>
  <c r="AJ99" i="5"/>
  <c r="Z20" i="2"/>
  <c r="Z244" i="4"/>
  <c r="AL99" i="5"/>
  <c r="AN99" i="5"/>
  <c r="C263" i="4"/>
  <c r="C100" i="5"/>
  <c r="D263" i="4"/>
  <c r="E100" i="5"/>
  <c r="H20" i="2"/>
  <c r="H263" i="4"/>
  <c r="K100" i="5"/>
  <c r="L263" i="4"/>
  <c r="Q100" i="5"/>
  <c r="M263" i="4"/>
  <c r="R100" i="5"/>
  <c r="N20" i="2"/>
  <c r="N263" i="4"/>
  <c r="T100" i="5"/>
  <c r="O20" i="2"/>
  <c r="O263" i="4"/>
  <c r="U100" i="5"/>
  <c r="P263" i="4"/>
  <c r="W100" i="5"/>
  <c r="Q263" i="4"/>
  <c r="X100" i="5"/>
  <c r="S263" i="4"/>
  <c r="AA100" i="5"/>
  <c r="AH263" i="4"/>
  <c r="T263" i="4" a="1"/>
  <c r="T263" i="4"/>
  <c r="AC100" i="5"/>
  <c r="U263" i="4" a="1"/>
  <c r="U263" i="4"/>
  <c r="AD100" i="5"/>
  <c r="AF100" i="5"/>
  <c r="AG100" i="5"/>
  <c r="X263" i="4"/>
  <c r="AI100" i="5"/>
  <c r="Y263" i="4"/>
  <c r="AJ100" i="5"/>
  <c r="Z263" i="4"/>
  <c r="AL100" i="5"/>
  <c r="AN100" i="5"/>
  <c r="O101" i="5"/>
  <c r="H284" i="4"/>
  <c r="K101" i="5"/>
  <c r="C284" i="4"/>
  <c r="C101" i="5"/>
  <c r="D284" i="4"/>
  <c r="E101" i="5"/>
  <c r="I20" i="2"/>
  <c r="I284" i="4"/>
  <c r="L101" i="5"/>
  <c r="J20" i="2"/>
  <c r="J284" i="4"/>
  <c r="N101" i="5"/>
  <c r="L284" i="4"/>
  <c r="Q101" i="5"/>
  <c r="M284" i="4"/>
  <c r="R101" i="5"/>
  <c r="T101" i="5"/>
  <c r="U101" i="5"/>
  <c r="P284" i="4"/>
  <c r="W101" i="5"/>
  <c r="Q284" i="4"/>
  <c r="X101" i="5"/>
  <c r="S284" i="4"/>
  <c r="AA101" i="5"/>
  <c r="AH284" i="4"/>
  <c r="T284" i="4" a="1"/>
  <c r="T284" i="4"/>
  <c r="AC101" i="5"/>
  <c r="U284" i="4" a="1"/>
  <c r="U284" i="4"/>
  <c r="AD101" i="5"/>
  <c r="AF101" i="5"/>
  <c r="AG101" i="5"/>
  <c r="X284" i="4"/>
  <c r="AI101" i="5"/>
  <c r="Y284" i="4"/>
  <c r="AJ101" i="5"/>
  <c r="Z284" i="4"/>
  <c r="AL101" i="5"/>
  <c r="AN101" i="5"/>
  <c r="C21" i="2"/>
  <c r="C279" i="4"/>
  <c r="C102" i="5"/>
  <c r="D21" i="2"/>
  <c r="D279" i="4"/>
  <c r="E102" i="5"/>
  <c r="E21" i="2"/>
  <c r="E279" i="4"/>
  <c r="F102" i="5"/>
  <c r="F21" i="2"/>
  <c r="F279" i="4"/>
  <c r="H102" i="5"/>
  <c r="I102" i="5"/>
  <c r="H21" i="2"/>
  <c r="H279" i="4"/>
  <c r="K102" i="5"/>
  <c r="L21" i="2"/>
  <c r="L279" i="4"/>
  <c r="Q102" i="5"/>
  <c r="M21" i="2"/>
  <c r="M279" i="4"/>
  <c r="R102" i="5"/>
  <c r="N21" i="2"/>
  <c r="N279" i="4"/>
  <c r="T102" i="5"/>
  <c r="O21" i="2"/>
  <c r="O279" i="4"/>
  <c r="U102" i="5"/>
  <c r="P21" i="2"/>
  <c r="P279" i="4"/>
  <c r="W102" i="5"/>
  <c r="Q21" i="2"/>
  <c r="Q279" i="4"/>
  <c r="X102" i="5"/>
  <c r="S21" i="2"/>
  <c r="S279" i="4"/>
  <c r="AA102" i="5"/>
  <c r="AH279" i="4"/>
  <c r="T279" i="4" a="1"/>
  <c r="T279" i="4"/>
  <c r="AC102" i="5"/>
  <c r="H9" i="3"/>
  <c r="U279" i="4" a="1"/>
  <c r="U279" i="4"/>
  <c r="AD102" i="5"/>
  <c r="AF102" i="5"/>
  <c r="AG102" i="5"/>
  <c r="X21" i="2"/>
  <c r="X279" i="4"/>
  <c r="AI102" i="5"/>
  <c r="Y21" i="2"/>
  <c r="Y279" i="4"/>
  <c r="AJ102" i="5"/>
  <c r="Z21" i="2"/>
  <c r="Z279" i="4"/>
  <c r="AL102" i="5"/>
  <c r="AN102" i="5"/>
  <c r="C246" i="4"/>
  <c r="C103" i="5"/>
  <c r="D246" i="4"/>
  <c r="E103" i="5"/>
  <c r="E246" i="4"/>
  <c r="F103" i="5"/>
  <c r="F246" i="4"/>
  <c r="H103" i="5"/>
  <c r="I103" i="5"/>
  <c r="H246" i="4"/>
  <c r="K103" i="5"/>
  <c r="L246" i="4"/>
  <c r="Q103" i="5"/>
  <c r="M246" i="4"/>
  <c r="R103" i="5"/>
  <c r="T103" i="5"/>
  <c r="U103" i="5"/>
  <c r="P246" i="4"/>
  <c r="W103" i="5"/>
  <c r="Q246" i="4"/>
  <c r="X103" i="5"/>
  <c r="S246" i="4"/>
  <c r="AA103" i="5"/>
  <c r="AH246" i="4"/>
  <c r="T246" i="4" a="1"/>
  <c r="T246" i="4"/>
  <c r="AC103" i="5"/>
  <c r="U246" i="4" a="1"/>
  <c r="U246" i="4"/>
  <c r="AD103" i="5"/>
  <c r="AF103" i="5"/>
  <c r="AG103" i="5"/>
  <c r="X246" i="4"/>
  <c r="AI103" i="5"/>
  <c r="Y246" i="4"/>
  <c r="AJ103" i="5"/>
  <c r="Z246" i="4"/>
  <c r="AL103" i="5"/>
  <c r="AN103" i="5"/>
  <c r="C241" i="4"/>
  <c r="C104" i="5"/>
  <c r="D241" i="4"/>
  <c r="E104" i="5"/>
  <c r="E38" i="2"/>
  <c r="E241" i="4"/>
  <c r="F104" i="5"/>
  <c r="F38" i="2"/>
  <c r="F241" i="4"/>
  <c r="H104" i="5"/>
  <c r="I104" i="5"/>
  <c r="H241" i="4"/>
  <c r="K104" i="5"/>
  <c r="L241" i="4"/>
  <c r="Q104" i="5"/>
  <c r="M241" i="4"/>
  <c r="R104" i="5"/>
  <c r="T104" i="5"/>
  <c r="U104" i="5"/>
  <c r="P241" i="4"/>
  <c r="W104" i="5"/>
  <c r="Q241" i="4"/>
  <c r="X104" i="5"/>
  <c r="S241" i="4"/>
  <c r="AA104" i="5"/>
  <c r="AH241" i="4"/>
  <c r="T241" i="4" a="1"/>
  <c r="T241" i="4"/>
  <c r="AC104" i="5"/>
  <c r="U241" i="4" a="1"/>
  <c r="U241" i="4"/>
  <c r="AD104" i="5"/>
  <c r="AF104" i="5"/>
  <c r="AG104" i="5"/>
  <c r="X241" i="4"/>
  <c r="AI104" i="5"/>
  <c r="Y241" i="4"/>
  <c r="AJ104" i="5"/>
  <c r="Z241" i="4"/>
  <c r="AL104" i="5"/>
  <c r="AN104" i="5"/>
  <c r="C235" i="4"/>
  <c r="C105" i="5"/>
  <c r="D235" i="4"/>
  <c r="E105" i="5"/>
  <c r="E235" i="4"/>
  <c r="F105" i="5"/>
  <c r="F235" i="4"/>
  <c r="H105" i="5"/>
  <c r="I105" i="5"/>
  <c r="K105" i="5"/>
  <c r="L235" i="4"/>
  <c r="Q105" i="5"/>
  <c r="M235" i="4"/>
  <c r="R105" i="5"/>
  <c r="T105" i="5"/>
  <c r="U105" i="5"/>
  <c r="P235" i="4"/>
  <c r="W105" i="5"/>
  <c r="Q235" i="4"/>
  <c r="X105" i="5"/>
  <c r="S235" i="4"/>
  <c r="AA105" i="5"/>
  <c r="AH235" i="4"/>
  <c r="T235" i="4" a="1"/>
  <c r="T235" i="4"/>
  <c r="AC105" i="5"/>
  <c r="U235" i="4" a="1"/>
  <c r="U235" i="4"/>
  <c r="AD105" i="5"/>
  <c r="AF105" i="5"/>
  <c r="AG105" i="5"/>
  <c r="X235" i="4"/>
  <c r="AI105" i="5"/>
  <c r="Y235" i="4"/>
  <c r="AJ105" i="5"/>
  <c r="Z235" i="4"/>
  <c r="AL105" i="5"/>
  <c r="AN105" i="5"/>
  <c r="C276" i="4"/>
  <c r="C106" i="5"/>
  <c r="D276" i="4"/>
  <c r="E106" i="5"/>
  <c r="E276" i="4"/>
  <c r="F106" i="5"/>
  <c r="F276" i="4"/>
  <c r="H106" i="5"/>
  <c r="I106" i="5"/>
  <c r="H276" i="4"/>
  <c r="K106" i="5"/>
  <c r="L276" i="4"/>
  <c r="Q106" i="5"/>
  <c r="M276" i="4"/>
  <c r="R106" i="5"/>
  <c r="T106" i="5"/>
  <c r="U106" i="5"/>
  <c r="P276" i="4"/>
  <c r="W106" i="5"/>
  <c r="Q276" i="4"/>
  <c r="X106" i="5"/>
  <c r="S276" i="4"/>
  <c r="AA106" i="5"/>
  <c r="AH276" i="4"/>
  <c r="T276" i="4" a="1"/>
  <c r="T276" i="4"/>
  <c r="AC106" i="5"/>
  <c r="U276" i="4" a="1"/>
  <c r="U276" i="4"/>
  <c r="AD106" i="5"/>
  <c r="AF106" i="5"/>
  <c r="AG106" i="5"/>
  <c r="X276" i="4"/>
  <c r="AI106" i="5"/>
  <c r="Y276" i="4"/>
  <c r="AJ106" i="5"/>
  <c r="Z276" i="4"/>
  <c r="AL106" i="5"/>
  <c r="AN106" i="5"/>
  <c r="C277" i="4"/>
  <c r="C107" i="5"/>
  <c r="D277" i="4"/>
  <c r="E107" i="5"/>
  <c r="E277" i="4"/>
  <c r="F107" i="5"/>
  <c r="F277" i="4"/>
  <c r="H107" i="5"/>
  <c r="I107" i="5"/>
  <c r="H277" i="4"/>
  <c r="K107" i="5"/>
  <c r="L277" i="4"/>
  <c r="Q107" i="5"/>
  <c r="M277" i="4"/>
  <c r="R107" i="5"/>
  <c r="T107" i="5"/>
  <c r="U107" i="5"/>
  <c r="P277" i="4"/>
  <c r="W107" i="5"/>
  <c r="Q277" i="4"/>
  <c r="X107" i="5"/>
  <c r="S277" i="4"/>
  <c r="AA107" i="5"/>
  <c r="AH277" i="4"/>
  <c r="T277" i="4" a="1"/>
  <c r="T277" i="4"/>
  <c r="AC107" i="5"/>
  <c r="U277" i="4" a="1"/>
  <c r="U277" i="4"/>
  <c r="AD107" i="5"/>
  <c r="AF107" i="5"/>
  <c r="AG107" i="5"/>
  <c r="X277" i="4"/>
  <c r="AI107" i="5"/>
  <c r="Y277" i="4"/>
  <c r="AJ107" i="5"/>
  <c r="Z277" i="4"/>
  <c r="AL107" i="5"/>
  <c r="AN107" i="5"/>
  <c r="C278" i="4"/>
  <c r="C108" i="5"/>
  <c r="D278" i="4"/>
  <c r="E108" i="5"/>
  <c r="E278" i="4"/>
  <c r="F108" i="5"/>
  <c r="F278" i="4"/>
  <c r="H108" i="5"/>
  <c r="I108" i="5"/>
  <c r="H278" i="4"/>
  <c r="K108" i="5"/>
  <c r="L278" i="4"/>
  <c r="Q108" i="5"/>
  <c r="M278" i="4"/>
  <c r="R108" i="5"/>
  <c r="T108" i="5"/>
  <c r="U108" i="5"/>
  <c r="P278" i="4"/>
  <c r="W108" i="5"/>
  <c r="Q278" i="4"/>
  <c r="X108" i="5"/>
  <c r="S278" i="4"/>
  <c r="AA108" i="5"/>
  <c r="AH278" i="4"/>
  <c r="T278" i="4" a="1"/>
  <c r="T278" i="4"/>
  <c r="AC108" i="5"/>
  <c r="U278" i="4" a="1"/>
  <c r="U278" i="4"/>
  <c r="AD108" i="5"/>
  <c r="AF108" i="5"/>
  <c r="AG108" i="5"/>
  <c r="X278" i="4"/>
  <c r="AI108" i="5"/>
  <c r="Y278" i="4"/>
  <c r="AJ108" i="5"/>
  <c r="Z278" i="4"/>
  <c r="AL108" i="5"/>
  <c r="AN108" i="5"/>
  <c r="C61" i="4"/>
  <c r="C109" i="5"/>
  <c r="D61" i="4"/>
  <c r="E109" i="5"/>
  <c r="H12" i="2"/>
  <c r="H61" i="4"/>
  <c r="K109" i="5"/>
  <c r="L61" i="4"/>
  <c r="Q109" i="5"/>
  <c r="M61" i="4"/>
  <c r="R109" i="5"/>
  <c r="T109" i="5"/>
  <c r="U109" i="5"/>
  <c r="P61" i="4"/>
  <c r="W109" i="5"/>
  <c r="Q61" i="4"/>
  <c r="X109" i="5"/>
  <c r="S61" i="4"/>
  <c r="AA109" i="5"/>
  <c r="AH61" i="4"/>
  <c r="T61" i="4" a="1"/>
  <c r="T61" i="4"/>
  <c r="AC109" i="5"/>
  <c r="U61" i="4" a="1"/>
  <c r="U61" i="4"/>
  <c r="AD109" i="5"/>
  <c r="AF109" i="5"/>
  <c r="AG109" i="5"/>
  <c r="X61" i="4"/>
  <c r="AI109" i="5"/>
  <c r="Y61" i="4"/>
  <c r="AJ109" i="5"/>
  <c r="Z61" i="4"/>
  <c r="AL109" i="5"/>
  <c r="AN109" i="5"/>
  <c r="C143" i="4"/>
  <c r="C110" i="5"/>
  <c r="D143" i="4"/>
  <c r="E110" i="5"/>
  <c r="E29" i="2"/>
  <c r="E143" i="4"/>
  <c r="F110" i="5"/>
  <c r="F29" i="2"/>
  <c r="F143" i="4"/>
  <c r="H110" i="5"/>
  <c r="I110" i="5"/>
  <c r="H143" i="4"/>
  <c r="K110" i="5"/>
  <c r="L143" i="4"/>
  <c r="Q110" i="5"/>
  <c r="M143" i="4"/>
  <c r="R110" i="5"/>
  <c r="T110" i="5"/>
  <c r="U110" i="5"/>
  <c r="P143" i="4"/>
  <c r="W110" i="5"/>
  <c r="Q143" i="4"/>
  <c r="X110" i="5"/>
  <c r="S143" i="4"/>
  <c r="AA110" i="5"/>
  <c r="AH143" i="4"/>
  <c r="T143" i="4" a="1"/>
  <c r="T143" i="4"/>
  <c r="AC110" i="5"/>
  <c r="U143" i="4" a="1"/>
  <c r="U143" i="4"/>
  <c r="AD110" i="5"/>
  <c r="AF110" i="5"/>
  <c r="AG110" i="5"/>
  <c r="X143" i="4"/>
  <c r="AI110" i="5"/>
  <c r="Y143" i="4"/>
  <c r="AJ110" i="5"/>
  <c r="Z143" i="4"/>
  <c r="AL110" i="5"/>
  <c r="AN110" i="5"/>
  <c r="C95" i="4"/>
  <c r="C111" i="5"/>
  <c r="D95" i="4"/>
  <c r="E111" i="5"/>
  <c r="H95" i="4"/>
  <c r="K111" i="5"/>
  <c r="L95" i="4"/>
  <c r="Q111" i="5"/>
  <c r="M95" i="4"/>
  <c r="R111" i="5"/>
  <c r="T111" i="5"/>
  <c r="U111" i="5"/>
  <c r="P95" i="4"/>
  <c r="W111" i="5"/>
  <c r="Q95" i="4"/>
  <c r="X111" i="5"/>
  <c r="S95" i="4"/>
  <c r="AA111" i="5"/>
  <c r="AH95" i="4"/>
  <c r="T95" i="4" a="1"/>
  <c r="T95" i="4"/>
  <c r="AC111" i="5"/>
  <c r="U95" i="4" a="1"/>
  <c r="U95" i="4"/>
  <c r="AD111" i="5"/>
  <c r="AF111" i="5"/>
  <c r="AG111" i="5"/>
  <c r="X95" i="4"/>
  <c r="AI111" i="5"/>
  <c r="Y95" i="4"/>
  <c r="AJ111" i="5"/>
  <c r="Z95" i="4"/>
  <c r="AL111" i="5"/>
  <c r="AN111" i="5"/>
  <c r="C96" i="4"/>
  <c r="C112" i="5"/>
  <c r="D96" i="4"/>
  <c r="E112" i="5"/>
  <c r="H96" i="4"/>
  <c r="K112" i="5"/>
  <c r="L96" i="4"/>
  <c r="Q112" i="5"/>
  <c r="M96" i="4"/>
  <c r="R112" i="5"/>
  <c r="T112" i="5"/>
  <c r="U112" i="5"/>
  <c r="P96" i="4"/>
  <c r="W112" i="5"/>
  <c r="Q96" i="4"/>
  <c r="X112" i="5"/>
  <c r="S96" i="4"/>
  <c r="AA112" i="5"/>
  <c r="AH96" i="4"/>
  <c r="T96" i="4" a="1"/>
  <c r="T96" i="4"/>
  <c r="AC112" i="5"/>
  <c r="U96" i="4" a="1"/>
  <c r="U96" i="4"/>
  <c r="AD112" i="5"/>
  <c r="AF112" i="5"/>
  <c r="AG112" i="5"/>
  <c r="X96" i="4"/>
  <c r="AI112" i="5"/>
  <c r="Y96" i="4"/>
  <c r="AJ112" i="5"/>
  <c r="Z96" i="4"/>
  <c r="AL112" i="5"/>
  <c r="AN112" i="5"/>
  <c r="C128" i="4"/>
  <c r="C113" i="5"/>
  <c r="D128" i="4"/>
  <c r="E113" i="5"/>
  <c r="H128" i="4"/>
  <c r="K113" i="5"/>
  <c r="L128" i="4"/>
  <c r="Q113" i="5"/>
  <c r="M128" i="4"/>
  <c r="R113" i="5"/>
  <c r="T113" i="5"/>
  <c r="U113" i="5"/>
  <c r="P128" i="4"/>
  <c r="W113" i="5"/>
  <c r="Q128" i="4"/>
  <c r="X113" i="5"/>
  <c r="S128" i="4"/>
  <c r="AA113" i="5"/>
  <c r="AH128" i="4"/>
  <c r="T128" i="4" a="1"/>
  <c r="T128" i="4"/>
  <c r="AC113" i="5"/>
  <c r="U128" i="4" a="1"/>
  <c r="U128" i="4"/>
  <c r="AD113" i="5"/>
  <c r="AF113" i="5"/>
  <c r="AG113" i="5"/>
  <c r="X128" i="4"/>
  <c r="AI113" i="5"/>
  <c r="Y128" i="4"/>
  <c r="AJ113" i="5"/>
  <c r="Z128" i="4"/>
  <c r="AL113" i="5"/>
  <c r="AN113" i="5"/>
  <c r="C234" i="4"/>
  <c r="C114" i="5"/>
  <c r="D234" i="4"/>
  <c r="E114" i="5"/>
  <c r="K114" i="5"/>
  <c r="L234" i="4"/>
  <c r="Q114" i="5"/>
  <c r="M234" i="4"/>
  <c r="R114" i="5"/>
  <c r="T114" i="5"/>
  <c r="U114" i="5"/>
  <c r="P234" i="4"/>
  <c r="W114" i="5"/>
  <c r="Q234" i="4"/>
  <c r="X114" i="5"/>
  <c r="S234" i="4"/>
  <c r="AA114" i="5"/>
  <c r="AH234" i="4"/>
  <c r="T234" i="4" a="1"/>
  <c r="T234" i="4"/>
  <c r="AC114" i="5"/>
  <c r="U234" i="4" a="1"/>
  <c r="U234" i="4"/>
  <c r="AD114" i="5"/>
  <c r="AF114" i="5"/>
  <c r="AG114" i="5"/>
  <c r="X234" i="4"/>
  <c r="AI114" i="5"/>
  <c r="Y234" i="4"/>
  <c r="AJ114" i="5"/>
  <c r="Z234" i="4"/>
  <c r="AL114" i="5"/>
  <c r="AN114" i="5"/>
  <c r="C77" i="4"/>
  <c r="C115" i="5"/>
  <c r="D77" i="4"/>
  <c r="E115" i="5"/>
  <c r="H77" i="4"/>
  <c r="K115" i="5"/>
  <c r="L77" i="4"/>
  <c r="Q115" i="5"/>
  <c r="M77" i="4"/>
  <c r="R115" i="5"/>
  <c r="T115" i="5"/>
  <c r="U115" i="5"/>
  <c r="P77" i="4"/>
  <c r="W115" i="5"/>
  <c r="Q77" i="4"/>
  <c r="X115" i="5"/>
  <c r="AA115" i="5"/>
  <c r="AH77" i="4"/>
  <c r="T77" i="4" a="1"/>
  <c r="T77" i="4"/>
  <c r="AC115" i="5"/>
  <c r="U77" i="4" a="1"/>
  <c r="U77" i="4"/>
  <c r="AD115" i="5"/>
  <c r="AF115" i="5"/>
  <c r="AG115" i="5"/>
  <c r="X77" i="4"/>
  <c r="AI115" i="5"/>
  <c r="Y77" i="4"/>
  <c r="AJ115" i="5"/>
  <c r="Z77" i="4"/>
  <c r="AL115" i="5"/>
  <c r="AN115" i="5"/>
  <c r="O116" i="5"/>
  <c r="H24" i="2"/>
  <c r="H57" i="4"/>
  <c r="K116" i="5"/>
  <c r="C57" i="4"/>
  <c r="C116" i="5"/>
  <c r="D57" i="4"/>
  <c r="E116" i="5"/>
  <c r="E24" i="2"/>
  <c r="E57" i="4"/>
  <c r="F116" i="5"/>
  <c r="F24" i="2"/>
  <c r="F57" i="4"/>
  <c r="H116" i="5"/>
  <c r="I116" i="5"/>
  <c r="I24" i="2"/>
  <c r="I57" i="4"/>
  <c r="L116" i="5"/>
  <c r="J24" i="2"/>
  <c r="J57" i="4"/>
  <c r="N116" i="5"/>
  <c r="L57" i="4"/>
  <c r="Q116" i="5"/>
  <c r="M57" i="4"/>
  <c r="R116" i="5"/>
  <c r="T116" i="5"/>
  <c r="U116" i="5"/>
  <c r="P57" i="4"/>
  <c r="W116" i="5"/>
  <c r="AA116" i="5"/>
  <c r="AH57" i="4"/>
  <c r="T57" i="4" a="1"/>
  <c r="T57" i="4"/>
  <c r="AC116" i="5"/>
  <c r="U57" i="4" a="1"/>
  <c r="U57" i="4"/>
  <c r="AD116" i="5"/>
  <c r="AF116" i="5"/>
  <c r="AG116" i="5"/>
  <c r="Y57" i="4"/>
  <c r="AJ116" i="5"/>
  <c r="Z57" i="4"/>
  <c r="AL116" i="5"/>
  <c r="AN116" i="5"/>
  <c r="C236" i="4"/>
  <c r="C117" i="5"/>
  <c r="D236" i="4"/>
  <c r="E117" i="5"/>
  <c r="K117" i="5"/>
  <c r="L236" i="4"/>
  <c r="Q117" i="5"/>
  <c r="M236" i="4"/>
  <c r="R117" i="5"/>
  <c r="T117" i="5"/>
  <c r="U117" i="5"/>
  <c r="P236" i="4"/>
  <c r="W117" i="5"/>
  <c r="Q236" i="4"/>
  <c r="X117" i="5"/>
  <c r="S236" i="4"/>
  <c r="AA117" i="5"/>
  <c r="AH236" i="4"/>
  <c r="T236" i="4" a="1"/>
  <c r="T236" i="4"/>
  <c r="AC117" i="5"/>
  <c r="U236" i="4" a="1"/>
  <c r="U236" i="4"/>
  <c r="AD117" i="5"/>
  <c r="AF117" i="5"/>
  <c r="AG117" i="5"/>
  <c r="X236" i="4"/>
  <c r="AI117" i="5"/>
  <c r="AN117" i="5"/>
  <c r="AA118" i="5"/>
  <c r="P8" i="4"/>
  <c r="W118" i="5"/>
  <c r="C8" i="4"/>
  <c r="C118" i="5"/>
  <c r="D8" i="4"/>
  <c r="E118" i="5"/>
  <c r="K118" i="5"/>
  <c r="L8" i="4"/>
  <c r="Q118" i="5"/>
  <c r="M8" i="4"/>
  <c r="R118" i="5"/>
  <c r="T118" i="5"/>
  <c r="U118" i="5"/>
  <c r="Q8" i="4"/>
  <c r="X118" i="5"/>
  <c r="R5" i="2"/>
  <c r="R8" i="4"/>
  <c r="Z118" i="5"/>
  <c r="AH8" i="4"/>
  <c r="T8" i="4" a="1"/>
  <c r="T8" i="4"/>
  <c r="AC118" i="5"/>
  <c r="U8" i="4" a="1"/>
  <c r="U8" i="4"/>
  <c r="AD118" i="5"/>
  <c r="AF118" i="5"/>
  <c r="AG118" i="5"/>
  <c r="Y8" i="4"/>
  <c r="AJ118" i="5"/>
  <c r="Z8" i="4"/>
  <c r="AL118" i="5"/>
  <c r="AN118" i="5"/>
  <c r="C78" i="4"/>
  <c r="C119" i="5"/>
  <c r="D78" i="4"/>
  <c r="E119" i="5"/>
  <c r="E78" i="4"/>
  <c r="F119" i="5"/>
  <c r="F78" i="4"/>
  <c r="H119" i="5"/>
  <c r="I119" i="5"/>
  <c r="K119" i="5"/>
  <c r="L78" i="4"/>
  <c r="Q119" i="5"/>
  <c r="M78" i="4"/>
  <c r="R119" i="5"/>
  <c r="T119" i="5"/>
  <c r="U119" i="5"/>
  <c r="P78" i="4"/>
  <c r="W119" i="5"/>
  <c r="Q78" i="4"/>
  <c r="X119" i="5"/>
  <c r="AA119" i="5"/>
  <c r="AH78" i="4"/>
  <c r="T78" i="4" a="1"/>
  <c r="T78" i="4"/>
  <c r="AC119" i="5"/>
  <c r="U78" i="4" a="1"/>
  <c r="U78" i="4"/>
  <c r="AD119" i="5"/>
  <c r="AF119" i="5"/>
  <c r="AG119" i="5"/>
  <c r="X78" i="4"/>
  <c r="AI119" i="5"/>
  <c r="Y78" i="4"/>
  <c r="AJ119" i="5"/>
  <c r="Z78" i="4"/>
  <c r="AL119" i="5"/>
  <c r="AN119" i="5"/>
  <c r="C100" i="4"/>
  <c r="C120" i="5"/>
  <c r="D100" i="4"/>
  <c r="E120" i="5"/>
  <c r="H100" i="4"/>
  <c r="K120" i="5"/>
  <c r="L100" i="4"/>
  <c r="Q120" i="5"/>
  <c r="M100" i="4"/>
  <c r="R120" i="5"/>
  <c r="T120" i="5"/>
  <c r="U120" i="5"/>
  <c r="W120" i="5"/>
  <c r="Q100" i="4"/>
  <c r="X120" i="5"/>
  <c r="AA120" i="5"/>
  <c r="AH100" i="4"/>
  <c r="T100" i="4" a="1"/>
  <c r="T100" i="4"/>
  <c r="AC120" i="5"/>
  <c r="U100" i="4" a="1"/>
  <c r="U100" i="4"/>
  <c r="AD120" i="5"/>
  <c r="AF120" i="5"/>
  <c r="AG120" i="5"/>
  <c r="Y100" i="4"/>
  <c r="AJ120" i="5"/>
  <c r="Z100" i="4"/>
  <c r="AL120" i="5"/>
  <c r="AN120" i="5"/>
  <c r="C76" i="4"/>
  <c r="C121" i="5"/>
  <c r="D76" i="4"/>
  <c r="E121" i="5"/>
  <c r="H76" i="4"/>
  <c r="K121" i="5"/>
  <c r="L76" i="4"/>
  <c r="Q121" i="5"/>
  <c r="M76" i="4"/>
  <c r="R121" i="5"/>
  <c r="N76" i="4"/>
  <c r="T121" i="5"/>
  <c r="U121" i="5"/>
  <c r="W121" i="5"/>
  <c r="Q76" i="4"/>
  <c r="X121" i="5"/>
  <c r="AA121" i="5"/>
  <c r="AH76" i="4"/>
  <c r="T76" i="4" a="1"/>
  <c r="T76" i="4"/>
  <c r="AC121" i="5"/>
  <c r="U76" i="4" a="1"/>
  <c r="U76" i="4"/>
  <c r="AD121" i="5"/>
  <c r="AF121" i="5"/>
  <c r="AG121" i="5"/>
  <c r="X76" i="4"/>
  <c r="AI121" i="5"/>
  <c r="Y76" i="4"/>
  <c r="AJ121" i="5"/>
  <c r="Z76" i="4"/>
  <c r="AL121" i="5"/>
  <c r="AN121" i="5"/>
  <c r="C88" i="4"/>
  <c r="C122" i="5"/>
  <c r="D88" i="4"/>
  <c r="E122" i="5"/>
  <c r="H88" i="4"/>
  <c r="K122" i="5"/>
  <c r="L88" i="4"/>
  <c r="Q122" i="5"/>
  <c r="M88" i="4"/>
  <c r="R122" i="5"/>
  <c r="T122" i="5"/>
  <c r="U122" i="5"/>
  <c r="P88" i="4"/>
  <c r="W122" i="5"/>
  <c r="Q88" i="4"/>
  <c r="X122" i="5"/>
  <c r="AA122" i="5"/>
  <c r="AH88" i="4"/>
  <c r="T88" i="4" a="1"/>
  <c r="T88" i="4"/>
  <c r="AC122" i="5"/>
  <c r="U88" i="4" a="1"/>
  <c r="U88" i="4"/>
  <c r="AD122" i="5"/>
  <c r="AF122" i="5"/>
  <c r="AG122" i="5"/>
  <c r="Y88" i="4"/>
  <c r="AJ122" i="5"/>
  <c r="Z88" i="4"/>
  <c r="AL122" i="5"/>
  <c r="AN122" i="5"/>
  <c r="O123" i="5"/>
  <c r="H37" i="2"/>
  <c r="H158" i="4"/>
  <c r="K123" i="5"/>
  <c r="C37" i="2"/>
  <c r="C158" i="4"/>
  <c r="C123" i="5"/>
  <c r="D37" i="2"/>
  <c r="D158" i="4"/>
  <c r="E123" i="5"/>
  <c r="E37" i="2"/>
  <c r="E158" i="4"/>
  <c r="F123" i="5"/>
  <c r="F37" i="2"/>
  <c r="F158" i="4"/>
  <c r="H123" i="5"/>
  <c r="I123" i="5"/>
  <c r="I37" i="2"/>
  <c r="I158" i="4"/>
  <c r="L123" i="5"/>
  <c r="J37" i="2"/>
  <c r="J158" i="4"/>
  <c r="N123" i="5"/>
  <c r="L37" i="2"/>
  <c r="L158" i="4"/>
  <c r="Q123" i="5"/>
  <c r="M37" i="2"/>
  <c r="M158" i="4"/>
  <c r="R123" i="5"/>
  <c r="T123" i="5"/>
  <c r="U123" i="5"/>
  <c r="P37" i="2"/>
  <c r="P158" i="4"/>
  <c r="W123" i="5"/>
  <c r="Q37" i="2"/>
  <c r="Q158" i="4"/>
  <c r="X123" i="5"/>
  <c r="S37" i="2"/>
  <c r="S158" i="4"/>
  <c r="AA123" i="5"/>
  <c r="AH158" i="4"/>
  <c r="T158" i="4" a="1"/>
  <c r="T158" i="4"/>
  <c r="AC123" i="5"/>
  <c r="U158" i="4" a="1"/>
  <c r="U158" i="4"/>
  <c r="AD123" i="5"/>
  <c r="AF123" i="5"/>
  <c r="AG123" i="5"/>
  <c r="X37" i="2"/>
  <c r="X158" i="4"/>
  <c r="AI123" i="5"/>
  <c r="Y37" i="2"/>
  <c r="Y158" i="4"/>
  <c r="AJ123" i="5"/>
  <c r="Z37" i="2"/>
  <c r="Z158" i="4"/>
  <c r="AL123" i="5"/>
  <c r="AN123" i="5"/>
  <c r="C291" i="4"/>
  <c r="C124" i="5"/>
  <c r="D291" i="4"/>
  <c r="E124" i="5"/>
  <c r="H291" i="4"/>
  <c r="K124" i="5"/>
  <c r="L291" i="4"/>
  <c r="Q124" i="5"/>
  <c r="M291" i="4"/>
  <c r="R124" i="5"/>
  <c r="T124" i="5"/>
  <c r="U124" i="5"/>
  <c r="P291" i="4"/>
  <c r="W124" i="5"/>
  <c r="Q291" i="4"/>
  <c r="X124" i="5"/>
  <c r="AA124" i="5"/>
  <c r="AH291" i="4"/>
  <c r="T291" i="4" a="1"/>
  <c r="T291" i="4"/>
  <c r="AC124" i="5"/>
  <c r="U291" i="4" a="1"/>
  <c r="U291" i="4"/>
  <c r="AD124" i="5"/>
  <c r="AF124" i="5"/>
  <c r="AG124" i="5"/>
  <c r="X291" i="4"/>
  <c r="AI124" i="5"/>
  <c r="Y291" i="4"/>
  <c r="AJ124" i="5"/>
  <c r="Z291" i="4"/>
  <c r="AL124" i="5"/>
  <c r="AN124" i="5"/>
  <c r="C135" i="4"/>
  <c r="C125" i="5"/>
  <c r="D135" i="4"/>
  <c r="E125" i="5"/>
  <c r="H135" i="4"/>
  <c r="K125" i="5"/>
  <c r="L135" i="4"/>
  <c r="Q125" i="5"/>
  <c r="M135" i="4"/>
  <c r="R125" i="5"/>
  <c r="T125" i="5"/>
  <c r="U125" i="5"/>
  <c r="P135" i="4"/>
  <c r="W125" i="5"/>
  <c r="Q135" i="4"/>
  <c r="X125" i="5"/>
  <c r="S135" i="4"/>
  <c r="AA125" i="5"/>
  <c r="AH135" i="4"/>
  <c r="T135" i="4" a="1"/>
  <c r="T135" i="4"/>
  <c r="AC125" i="5"/>
  <c r="U135" i="4" a="1"/>
  <c r="U135" i="4"/>
  <c r="AD125" i="5"/>
  <c r="AF125" i="5"/>
  <c r="AG125" i="5"/>
  <c r="X135" i="4"/>
  <c r="AI125" i="5"/>
  <c r="Y135" i="4"/>
  <c r="AJ125" i="5"/>
  <c r="Z135" i="4"/>
  <c r="AL125" i="5"/>
  <c r="AN125" i="5"/>
  <c r="C163" i="4"/>
  <c r="C126" i="5"/>
  <c r="D163" i="4"/>
  <c r="E126" i="5"/>
  <c r="H163" i="4"/>
  <c r="K126" i="5"/>
  <c r="L163" i="4"/>
  <c r="Q126" i="5"/>
  <c r="M163" i="4"/>
  <c r="R126" i="5"/>
  <c r="T126" i="5"/>
  <c r="U126" i="5"/>
  <c r="P163" i="4"/>
  <c r="W126" i="5"/>
  <c r="Q163" i="4"/>
  <c r="X126" i="5"/>
  <c r="S163" i="4"/>
  <c r="AA126" i="5"/>
  <c r="AH163" i="4"/>
  <c r="T163" i="4" a="1"/>
  <c r="T163" i="4"/>
  <c r="AC126" i="5"/>
  <c r="U163" i="4" a="1"/>
  <c r="U163" i="4"/>
  <c r="AD126" i="5"/>
  <c r="AF126" i="5"/>
  <c r="AG126" i="5"/>
  <c r="X163" i="4"/>
  <c r="AI126" i="5"/>
  <c r="Y163" i="4"/>
  <c r="AJ126" i="5"/>
  <c r="Z163" i="4"/>
  <c r="AL126" i="5"/>
  <c r="AN126" i="5"/>
  <c r="C28" i="4"/>
  <c r="C127" i="5"/>
  <c r="D28" i="4"/>
  <c r="E127" i="5"/>
  <c r="K127" i="5"/>
  <c r="L28" i="4"/>
  <c r="Q127" i="5"/>
  <c r="M28" i="4"/>
  <c r="R127" i="5"/>
  <c r="T127" i="5"/>
  <c r="U127" i="5"/>
  <c r="P28" i="4"/>
  <c r="W127" i="5"/>
  <c r="Q28" i="4"/>
  <c r="X127" i="5"/>
  <c r="AA127" i="5"/>
  <c r="AH28" i="4"/>
  <c r="T28" i="4" a="1"/>
  <c r="T28" i="4"/>
  <c r="AC127" i="5"/>
  <c r="U28" i="4" a="1"/>
  <c r="U28" i="4"/>
  <c r="AD127" i="5"/>
  <c r="AF127" i="5"/>
  <c r="AG127" i="5"/>
  <c r="X28" i="4"/>
  <c r="AI127" i="5"/>
  <c r="Y28" i="4"/>
  <c r="AJ127" i="5"/>
  <c r="Z28" i="4"/>
  <c r="AL127" i="5"/>
  <c r="AN127" i="5"/>
  <c r="C230" i="4"/>
  <c r="C128" i="5"/>
  <c r="D230" i="4"/>
  <c r="E128" i="5"/>
  <c r="E230" i="4"/>
  <c r="F128" i="5"/>
  <c r="F230" i="4"/>
  <c r="H128" i="5"/>
  <c r="I128" i="5"/>
  <c r="H230" i="4"/>
  <c r="K128" i="5"/>
  <c r="L230" i="4"/>
  <c r="Q128" i="5"/>
  <c r="M230" i="4"/>
  <c r="R128" i="5"/>
  <c r="T128" i="5"/>
  <c r="U128" i="5"/>
  <c r="P230" i="4"/>
  <c r="W128" i="5"/>
  <c r="Q230" i="4"/>
  <c r="X128" i="5"/>
  <c r="S230" i="4"/>
  <c r="AA128" i="5"/>
  <c r="AH230" i="4"/>
  <c r="T230" i="4" a="1"/>
  <c r="T230" i="4"/>
  <c r="AC128" i="5"/>
  <c r="U230" i="4" a="1"/>
  <c r="U230" i="4"/>
  <c r="AD128" i="5"/>
  <c r="AF128" i="5"/>
  <c r="AG128" i="5"/>
  <c r="X230" i="4"/>
  <c r="AI128" i="5"/>
  <c r="Y230" i="4"/>
  <c r="AJ128" i="5"/>
  <c r="Z230" i="4"/>
  <c r="AL128" i="5"/>
  <c r="AN128" i="5"/>
  <c r="S35" i="4"/>
  <c r="AA129" i="5"/>
  <c r="P35" i="4"/>
  <c r="W129" i="5"/>
  <c r="C35" i="4"/>
  <c r="C129" i="5"/>
  <c r="D35" i="4"/>
  <c r="E129" i="5"/>
  <c r="E35" i="4"/>
  <c r="F129" i="5"/>
  <c r="F35" i="4"/>
  <c r="H129" i="5"/>
  <c r="I129" i="5"/>
  <c r="K129" i="5"/>
  <c r="L35" i="4"/>
  <c r="Q129" i="5"/>
  <c r="U129" i="5"/>
  <c r="Q35" i="4"/>
  <c r="X129" i="5"/>
  <c r="R35" i="4"/>
  <c r="Z129" i="5"/>
  <c r="AH35" i="4"/>
  <c r="T35" i="4" a="1"/>
  <c r="T35" i="4"/>
  <c r="AC129" i="5"/>
  <c r="U35" i="4" a="1"/>
  <c r="U35" i="4"/>
  <c r="AD129" i="5"/>
  <c r="AF129" i="5"/>
  <c r="AG129" i="5"/>
  <c r="X35" i="4"/>
  <c r="AI129" i="5"/>
  <c r="Y35" i="4"/>
  <c r="AJ129" i="5"/>
  <c r="Z35" i="4"/>
  <c r="AL129" i="5"/>
  <c r="AN129" i="5"/>
  <c r="C90" i="4"/>
  <c r="C130" i="5"/>
  <c r="D90" i="4"/>
  <c r="E130" i="5"/>
  <c r="E90" i="4"/>
  <c r="F130" i="5"/>
  <c r="F90" i="4"/>
  <c r="H130" i="5"/>
  <c r="I130" i="5"/>
  <c r="H90" i="4"/>
  <c r="K130" i="5"/>
  <c r="L90" i="4"/>
  <c r="Q130" i="5"/>
  <c r="M90" i="4"/>
  <c r="R130" i="5"/>
  <c r="T130" i="5"/>
  <c r="U130" i="5"/>
  <c r="P90" i="4"/>
  <c r="W130" i="5"/>
  <c r="Q90" i="4"/>
  <c r="X130" i="5"/>
  <c r="S90" i="4"/>
  <c r="AA130" i="5"/>
  <c r="AH90" i="4"/>
  <c r="T90" i="4" a="1"/>
  <c r="T90" i="4"/>
  <c r="AC130" i="5"/>
  <c r="U90" i="4" a="1"/>
  <c r="U90" i="4"/>
  <c r="AD130" i="5"/>
  <c r="AF130" i="5"/>
  <c r="AG130" i="5"/>
  <c r="X90" i="4"/>
  <c r="AI130" i="5"/>
  <c r="Y90" i="4"/>
  <c r="AJ130" i="5"/>
  <c r="Z90" i="4"/>
  <c r="AL130" i="5"/>
  <c r="AN130" i="5"/>
  <c r="C82" i="4"/>
  <c r="C131" i="5"/>
  <c r="D82" i="4"/>
  <c r="E131" i="5"/>
  <c r="E82" i="4"/>
  <c r="F131" i="5"/>
  <c r="F82" i="4"/>
  <c r="H131" i="5"/>
  <c r="I131" i="5"/>
  <c r="H82" i="4"/>
  <c r="K131" i="5"/>
  <c r="L82" i="4"/>
  <c r="Q131" i="5"/>
  <c r="M82" i="4"/>
  <c r="R131" i="5"/>
  <c r="T131" i="5"/>
  <c r="U131" i="5"/>
  <c r="P82" i="4"/>
  <c r="W131" i="5"/>
  <c r="Q82" i="4"/>
  <c r="X131" i="5"/>
  <c r="S82" i="4"/>
  <c r="AA131" i="5"/>
  <c r="AH82" i="4"/>
  <c r="T82" i="4" a="1"/>
  <c r="T82" i="4"/>
  <c r="AC131" i="5"/>
  <c r="U82" i="4" a="1"/>
  <c r="U82" i="4"/>
  <c r="AD131" i="5"/>
  <c r="AF131" i="5"/>
  <c r="AG131" i="5"/>
  <c r="X82" i="4"/>
  <c r="AI131" i="5"/>
  <c r="Y82" i="4"/>
  <c r="AJ131" i="5"/>
  <c r="Z82" i="4"/>
  <c r="AL131" i="5"/>
  <c r="AN131" i="5"/>
  <c r="C198" i="4"/>
  <c r="C132" i="5"/>
  <c r="D198" i="4"/>
  <c r="E132" i="5"/>
  <c r="E198" i="4"/>
  <c r="F132" i="5"/>
  <c r="F198" i="4"/>
  <c r="H132" i="5"/>
  <c r="I132" i="5"/>
  <c r="K132" i="5"/>
  <c r="L198" i="4"/>
  <c r="Q132" i="5"/>
  <c r="M198" i="4"/>
  <c r="R132" i="5"/>
  <c r="T132" i="5"/>
  <c r="U132" i="5"/>
  <c r="P198" i="4"/>
  <c r="W132" i="5"/>
  <c r="Q198" i="4"/>
  <c r="X132" i="5"/>
  <c r="S198" i="4"/>
  <c r="AA132" i="5"/>
  <c r="AH198" i="4"/>
  <c r="T198" i="4" a="1"/>
  <c r="T198" i="4"/>
  <c r="AC132" i="5"/>
  <c r="U198" i="4" a="1"/>
  <c r="U198" i="4"/>
  <c r="AD132" i="5"/>
  <c r="AF132" i="5"/>
  <c r="AG132" i="5"/>
  <c r="X198" i="4"/>
  <c r="AI132" i="5"/>
  <c r="Y198" i="4"/>
  <c r="AJ132" i="5"/>
  <c r="Z198" i="4"/>
  <c r="AL132" i="5"/>
  <c r="AN132" i="5"/>
  <c r="AG29" i="4"/>
  <c r="AG12" i="4"/>
  <c r="AG231" i="4"/>
  <c r="AG13" i="4"/>
  <c r="AG15" i="4"/>
  <c r="AG16" i="4"/>
  <c r="AG9" i="4"/>
  <c r="AG32" i="4"/>
  <c r="AG18" i="4"/>
  <c r="AG19" i="4"/>
  <c r="AG240" i="4"/>
  <c r="AG227" i="4"/>
  <c r="AG269" i="4"/>
  <c r="AG121" i="4"/>
  <c r="AG169" i="4"/>
  <c r="AG135" i="4"/>
  <c r="AG283" i="4"/>
  <c r="AG230" i="4"/>
  <c r="AG286" i="4"/>
  <c r="AG217" i="4"/>
  <c r="AG170" i="4"/>
  <c r="AG171" i="4"/>
  <c r="AG172" i="4"/>
  <c r="AG92" i="4"/>
  <c r="AG137" i="4"/>
  <c r="AG138" i="4"/>
  <c r="AG21" i="4"/>
  <c r="AG66" i="4"/>
  <c r="AG139" i="4"/>
  <c r="AG111" i="4"/>
  <c r="AG173" i="4"/>
  <c r="AG174" i="4"/>
  <c r="AG175" i="4"/>
  <c r="AG207" i="4"/>
  <c r="AG177" i="4"/>
  <c r="AG112" i="4"/>
  <c r="AG123" i="4"/>
  <c r="AG276" i="4"/>
  <c r="AG277" i="4"/>
  <c r="AG278" i="4"/>
  <c r="AG271" i="4"/>
  <c r="AG272" i="4"/>
  <c r="AG25" i="4"/>
  <c r="AG86" i="4"/>
  <c r="AG91" i="4"/>
  <c r="AG176" i="4"/>
  <c r="AG232" i="4"/>
  <c r="AG295" i="4"/>
  <c r="AG236" i="4"/>
  <c r="AG17" i="4"/>
  <c r="AG241" i="4"/>
  <c r="AG242" i="4"/>
  <c r="AG60" i="4"/>
  <c r="AG109" i="4"/>
  <c r="AG110" i="4"/>
  <c r="AG65" i="4"/>
  <c r="AG279" i="4"/>
  <c r="AG99" i="4"/>
  <c r="AG61" i="4"/>
  <c r="AG62" i="4"/>
  <c r="AG63" i="4"/>
  <c r="AG122" i="4"/>
  <c r="AG67" i="4"/>
  <c r="AG246" i="4"/>
  <c r="AG71" i="4"/>
  <c r="AG253" i="4"/>
  <c r="AG194" i="4"/>
  <c r="AG82" i="4"/>
  <c r="AG129" i="4"/>
  <c r="AG83" i="4"/>
  <c r="AG84" i="4"/>
  <c r="AG153" i="4"/>
  <c r="AG281" i="4"/>
  <c r="AG238" i="4"/>
  <c r="AG33" i="4"/>
  <c r="AG228" i="4"/>
  <c r="AG24" i="4"/>
  <c r="AG195" i="4"/>
  <c r="AG85" i="4"/>
  <c r="AG158" i="4"/>
  <c r="AG254" i="4"/>
  <c r="AG45" i="4"/>
  <c r="AG28" i="4"/>
  <c r="AG218" i="4"/>
  <c r="AG205" i="4"/>
  <c r="AG78" i="4"/>
  <c r="AG23" i="4"/>
  <c r="AG225" i="4"/>
  <c r="AG196" i="4"/>
  <c r="AG154" i="4"/>
  <c r="AG226" i="4"/>
  <c r="AG197" i="4"/>
  <c r="AG198" i="4"/>
  <c r="AG155" i="4"/>
  <c r="AG116" i="4"/>
  <c r="AG7" i="4"/>
  <c r="AG75" i="4"/>
  <c r="AG229" i="4"/>
  <c r="AG206" i="4"/>
  <c r="AG90" i="4"/>
  <c r="AG70" i="4"/>
  <c r="AG117" i="4"/>
  <c r="AG239" i="4"/>
  <c r="AG159" i="4"/>
  <c r="AG20" i="4"/>
  <c r="AG3" i="4"/>
  <c r="AG262" i="4"/>
  <c r="AG94" i="4"/>
  <c r="AG143" i="4"/>
  <c r="AG97" i="4"/>
  <c r="AG156" i="4"/>
  <c r="AG157" i="4"/>
  <c r="AG160" i="4"/>
  <c r="AG161" i="4"/>
  <c r="AG162" i="4"/>
  <c r="AG214" i="4"/>
  <c r="AG136" i="4"/>
  <c r="AG140" i="4"/>
  <c r="AG141" i="4"/>
  <c r="AG142" i="4"/>
  <c r="AG181" i="4"/>
  <c r="AG182" i="4"/>
  <c r="AG221" i="4"/>
  <c r="AG144" i="4"/>
  <c r="AG183" i="4"/>
  <c r="AG145" i="4"/>
  <c r="AG184" i="4"/>
  <c r="AG146" i="4"/>
  <c r="AG147" i="4"/>
  <c r="AG148" i="4"/>
  <c r="AG152" i="4"/>
  <c r="AG163" i="4"/>
  <c r="AG130" i="4"/>
  <c r="AG46" i="4"/>
  <c r="AG47" i="4"/>
  <c r="AG215" i="4"/>
  <c r="AG216" i="4"/>
  <c r="AG95" i="4"/>
  <c r="AG208" i="4"/>
  <c r="AG209" i="4"/>
  <c r="AG210" i="4"/>
  <c r="AG211" i="4"/>
  <c r="AG212" i="4"/>
  <c r="AG259" i="4"/>
  <c r="AG72" i="4"/>
  <c r="AG263" i="4"/>
  <c r="AG284" i="4"/>
  <c r="AG285" i="4"/>
  <c r="AG64" i="4"/>
  <c r="AG244" i="4"/>
  <c r="AG234" i="4"/>
  <c r="AG294" i="4"/>
  <c r="AG96" i="4"/>
  <c r="AG114" i="4"/>
  <c r="AG73" i="4"/>
  <c r="AG273" i="4"/>
  <c r="AG270" i="4"/>
  <c r="AG282" i="4"/>
  <c r="AG119" i="4"/>
  <c r="AG247" i="4"/>
  <c r="AG191" i="4"/>
  <c r="AG126" i="4"/>
  <c r="AG268" i="4"/>
  <c r="AG274" i="4"/>
  <c r="AG249" i="4"/>
  <c r="AG250" i="4"/>
  <c r="AG164" i="4"/>
  <c r="AG131" i="4"/>
  <c r="AG201" i="4"/>
  <c r="AG2" i="4"/>
  <c r="AG42" i="4"/>
  <c r="AG43" i="4"/>
  <c r="AG44" i="4"/>
  <c r="AG149" i="4"/>
  <c r="AG213" i="4"/>
  <c r="AG189" i="4"/>
  <c r="AG74" i="4"/>
  <c r="AG251" i="4"/>
  <c r="AG192" i="4"/>
  <c r="AG4" i="4"/>
  <c r="AG266" i="4"/>
  <c r="AG179" i="4"/>
  <c r="AG245" i="4"/>
  <c r="AG233" i="4"/>
  <c r="AG31" i="4"/>
  <c r="AG124" i="4"/>
  <c r="AG222" i="4"/>
  <c r="AG252" i="4"/>
  <c r="AG275" i="4"/>
  <c r="AG34" i="4"/>
  <c r="AG35" i="4"/>
  <c r="AG5" i="4"/>
  <c r="AG93" i="4"/>
  <c r="AG280" i="4"/>
  <c r="AG48" i="4"/>
  <c r="AG6" i="4"/>
  <c r="AG267" i="4"/>
  <c r="AG22" i="4"/>
  <c r="AG264" i="4"/>
  <c r="AG289" i="4"/>
  <c r="AG165" i="4"/>
  <c r="AG243" i="4"/>
  <c r="AG98" i="4"/>
  <c r="AG237" i="4"/>
  <c r="AG49" i="4"/>
  <c r="AG27" i="4"/>
  <c r="AG132" i="4"/>
  <c r="AG133" i="4"/>
  <c r="AG134" i="4"/>
  <c r="AG203" i="4"/>
  <c r="AG150" i="4"/>
  <c r="AG151" i="4"/>
  <c r="AG115" i="4"/>
  <c r="AG57" i="4"/>
  <c r="AG80" i="4"/>
  <c r="AG291" i="4"/>
  <c r="AG290" i="4"/>
  <c r="AG81" i="4"/>
  <c r="AG292" i="4"/>
  <c r="AG287" i="4"/>
  <c r="AG127" i="4"/>
  <c r="AG8" i="4"/>
  <c r="AG223" i="4"/>
  <c r="AG248" i="4"/>
  <c r="AG186" i="4"/>
  <c r="AG255" i="4"/>
  <c r="AG219" i="4"/>
  <c r="AG79" i="4"/>
  <c r="AG40" i="4"/>
  <c r="AG68" i="4"/>
  <c r="AG190" i="4"/>
  <c r="AG193" i="4"/>
  <c r="AG288" i="4"/>
  <c r="AG220" i="4"/>
  <c r="AG118" i="4"/>
  <c r="AG120" i="4"/>
  <c r="AG235" i="4"/>
  <c r="AG100" i="4"/>
  <c r="AG168" i="4"/>
  <c r="AG185" i="4"/>
  <c r="AG187" i="4"/>
  <c r="AG125" i="4"/>
  <c r="AG256" i="4"/>
  <c r="AG180" i="4"/>
  <c r="AG89" i="4"/>
  <c r="AG261" i="4"/>
  <c r="AG76" i="4"/>
  <c r="AG188" i="4"/>
  <c r="AG166" i="4"/>
  <c r="AG260" i="4"/>
  <c r="AG50" i="4"/>
  <c r="AG199" i="4"/>
  <c r="AG36" i="4"/>
  <c r="AG26" i="4"/>
  <c r="AG204" i="4"/>
  <c r="AG55" i="4"/>
  <c r="AG38" i="4"/>
  <c r="AG258" i="4"/>
  <c r="AG202" i="4"/>
  <c r="AG88" i="4"/>
  <c r="AG39" i="4"/>
  <c r="AG293" i="4"/>
  <c r="AG59" i="4"/>
  <c r="AG167" i="4"/>
  <c r="AG257" i="4"/>
  <c r="AG51" i="4"/>
  <c r="AG224" i="4"/>
  <c r="AG52" i="4"/>
  <c r="AG87" i="4"/>
  <c r="AG10" i="4"/>
  <c r="AG58" i="4"/>
  <c r="AG200" i="4"/>
  <c r="AG37" i="4"/>
  <c r="AG128" i="4"/>
  <c r="AG41" i="4"/>
  <c r="AG56" i="4"/>
  <c r="AG14" i="4"/>
  <c r="AG53" i="4"/>
  <c r="AG265" i="4"/>
  <c r="AG102" i="4"/>
  <c r="AG54" i="4"/>
  <c r="AG103" i="4"/>
  <c r="AG101" i="4"/>
  <c r="AG11" i="4"/>
  <c r="AG69" i="4"/>
  <c r="AG104" i="4"/>
  <c r="AG30" i="4"/>
  <c r="AG108" i="4"/>
  <c r="AG77" i="4"/>
  <c r="AG113" i="4"/>
  <c r="AG105" i="4"/>
  <c r="AG106" i="4"/>
  <c r="AG107" i="4"/>
  <c r="AG309" i="4"/>
  <c r="AG310" i="4"/>
  <c r="AG296" i="4"/>
  <c r="AG297" i="4"/>
  <c r="AG301" i="4"/>
  <c r="AG302" i="4"/>
  <c r="AG303" i="4"/>
  <c r="AG304" i="4"/>
  <c r="AG305" i="4"/>
  <c r="AG306" i="4"/>
  <c r="AG307" i="4"/>
  <c r="AG298" i="4"/>
  <c r="AG308" i="4"/>
  <c r="AG299" i="4"/>
  <c r="AG300" i="4"/>
  <c r="AG341" i="4"/>
  <c r="AG324" i="4"/>
  <c r="AG312" i="4"/>
  <c r="AG313" i="4"/>
  <c r="AG339" i="4"/>
  <c r="AG342" i="4"/>
  <c r="AG326" i="4"/>
  <c r="AG335" i="4"/>
  <c r="AG340" i="4"/>
  <c r="AG338" i="4"/>
  <c r="AG331" i="4"/>
  <c r="AG343" i="4"/>
  <c r="AG314" i="4"/>
  <c r="AG315" i="4"/>
  <c r="AG316" i="4"/>
  <c r="AG317" i="4"/>
  <c r="AG318" i="4"/>
  <c r="AG319" i="4"/>
  <c r="AG320" i="4"/>
  <c r="AG321" i="4"/>
  <c r="AG311" i="4"/>
  <c r="AG329" i="4"/>
  <c r="AG336" i="4"/>
  <c r="AG332" i="4"/>
  <c r="AG325" i="4"/>
  <c r="AG337" i="4"/>
  <c r="AG333" i="4"/>
  <c r="AG322" i="4"/>
  <c r="AG327" i="4"/>
  <c r="AG328" i="4"/>
  <c r="AG330" i="4"/>
  <c r="AG334" i="4"/>
  <c r="AG323" i="4"/>
  <c r="AG349" i="4"/>
  <c r="AG347" i="4"/>
  <c r="AG364" i="4"/>
  <c r="AG365" i="4"/>
  <c r="AG350" i="4"/>
  <c r="AG355" i="4"/>
  <c r="AG351" i="4"/>
  <c r="AG348" i="4"/>
  <c r="AG352" i="4"/>
  <c r="AG353" i="4"/>
  <c r="AG354" i="4"/>
  <c r="AG357" i="4"/>
  <c r="AG358" i="4"/>
  <c r="AG359" i="4"/>
  <c r="AG360" i="4"/>
  <c r="AG361" i="4"/>
  <c r="AG363" i="4"/>
  <c r="AG344" i="4"/>
  <c r="AG356" i="4"/>
  <c r="AG345" i="4"/>
  <c r="AG346" i="4"/>
  <c r="AG362" i="4"/>
  <c r="AG366" i="4"/>
  <c r="AG367" i="4"/>
  <c r="AG368" i="4"/>
  <c r="AG369" i="4"/>
  <c r="AG370" i="4"/>
  <c r="AG371" i="4"/>
  <c r="AG372" i="4"/>
  <c r="AG373" i="4"/>
  <c r="AG374" i="4"/>
  <c r="AG375" i="4"/>
  <c r="AG376" i="4"/>
  <c r="AG380" i="4"/>
  <c r="AG379" i="4"/>
  <c r="AG378" i="4"/>
  <c r="AG377" i="4"/>
  <c r="AG381" i="4"/>
  <c r="AG401" i="4"/>
  <c r="AG396" i="4"/>
  <c r="AG405" i="4"/>
  <c r="AG393" i="4"/>
  <c r="AG392" i="4"/>
  <c r="AG397" i="4"/>
  <c r="AG384" i="4"/>
  <c r="AG385" i="4"/>
  <c r="AG386" i="4"/>
  <c r="AG387" i="4"/>
  <c r="AG388" i="4"/>
  <c r="AG389" i="4"/>
  <c r="AG390" i="4"/>
  <c r="AG398" i="4"/>
  <c r="AG399" i="4"/>
  <c r="AG400" i="4"/>
  <c r="AG402" i="4"/>
  <c r="AG403" i="4"/>
  <c r="AG394" i="4"/>
  <c r="AG406" i="4"/>
  <c r="AG404" i="4"/>
  <c r="AG395" i="4"/>
  <c r="AG383" i="4"/>
  <c r="AG382" i="4"/>
  <c r="AG391" i="4"/>
  <c r="AG178" i="4"/>
  <c r="O134" i="5"/>
  <c r="K134" i="5"/>
  <c r="B80" i="4"/>
  <c r="C80" i="4"/>
  <c r="C134" i="5"/>
  <c r="D80" i="4"/>
  <c r="E134" i="5"/>
  <c r="I34" i="2"/>
  <c r="I80" i="4"/>
  <c r="L134" i="5"/>
  <c r="J34" i="2"/>
  <c r="J80" i="4"/>
  <c r="N134" i="5"/>
  <c r="L80" i="4"/>
  <c r="Q134" i="5"/>
  <c r="M80" i="4"/>
  <c r="R134" i="5"/>
  <c r="T134" i="5"/>
  <c r="U134" i="5"/>
  <c r="P80" i="4"/>
  <c r="W134" i="5"/>
  <c r="Q80" i="4"/>
  <c r="X134" i="5"/>
  <c r="AA134" i="5"/>
  <c r="AH80" i="4"/>
  <c r="T80" i="4" a="1"/>
  <c r="T80" i="4"/>
  <c r="AC134" i="5"/>
  <c r="U80" i="4" a="1"/>
  <c r="U80" i="4"/>
  <c r="AD134" i="5"/>
  <c r="AF134" i="5"/>
  <c r="AG134" i="5"/>
  <c r="X80" i="4"/>
  <c r="AI134" i="5"/>
  <c r="Y80" i="4"/>
  <c r="AJ134" i="5"/>
  <c r="Z80" i="4"/>
  <c r="AL134" i="5"/>
  <c r="Z134" i="5"/>
  <c r="AN134" i="5"/>
  <c r="B109" i="4"/>
  <c r="C109" i="4"/>
  <c r="C135" i="5"/>
  <c r="D109" i="4"/>
  <c r="E135" i="5"/>
  <c r="H109" i="4"/>
  <c r="K135" i="5"/>
  <c r="L109" i="4"/>
  <c r="Q135" i="5"/>
  <c r="M109" i="4"/>
  <c r="R135" i="5"/>
  <c r="T135" i="5"/>
  <c r="U135" i="5"/>
  <c r="P109" i="4"/>
  <c r="W135" i="5"/>
  <c r="Q109" i="4"/>
  <c r="X135" i="5"/>
  <c r="S109" i="4"/>
  <c r="AA135" i="5"/>
  <c r="AH109" i="4"/>
  <c r="T109" i="4" a="1"/>
  <c r="T109" i="4"/>
  <c r="AC135" i="5"/>
  <c r="U109" i="4" a="1"/>
  <c r="U109" i="4"/>
  <c r="AD135" i="5"/>
  <c r="AF135" i="5"/>
  <c r="AG135" i="5"/>
  <c r="X109" i="4"/>
  <c r="AI135" i="5"/>
  <c r="Y109" i="4"/>
  <c r="AJ135" i="5"/>
  <c r="Z109" i="4"/>
  <c r="AL135" i="5"/>
  <c r="L135" i="5"/>
  <c r="N135" i="5"/>
  <c r="O135" i="5"/>
  <c r="Z135" i="5"/>
  <c r="AN135" i="5"/>
  <c r="O136" i="5"/>
  <c r="B193" i="4"/>
  <c r="H193" i="4"/>
  <c r="K136" i="5"/>
  <c r="C193" i="4"/>
  <c r="C136" i="5"/>
  <c r="D193" i="4"/>
  <c r="E136" i="5"/>
  <c r="I193" i="4"/>
  <c r="L136" i="5"/>
  <c r="J193" i="4"/>
  <c r="N136" i="5"/>
  <c r="L193" i="4"/>
  <c r="Q136" i="5"/>
  <c r="M193" i="4"/>
  <c r="R136" i="5"/>
  <c r="T136" i="5"/>
  <c r="U136" i="5"/>
  <c r="P193" i="4"/>
  <c r="W136" i="5"/>
  <c r="Q193" i="4"/>
  <c r="X136" i="5"/>
  <c r="AA136" i="5"/>
  <c r="AH193" i="4"/>
  <c r="T193" i="4" a="1"/>
  <c r="T193" i="4"/>
  <c r="AC136" i="5"/>
  <c r="U193" i="4" a="1"/>
  <c r="U193" i="4"/>
  <c r="AD136" i="5"/>
  <c r="AF136" i="5"/>
  <c r="AG136" i="5"/>
  <c r="X193" i="4"/>
  <c r="AI136" i="5"/>
  <c r="Y193" i="4"/>
  <c r="AJ136" i="5"/>
  <c r="Z193" i="4"/>
  <c r="AL136" i="5"/>
  <c r="Z136" i="5"/>
  <c r="AN136" i="5"/>
  <c r="B31" i="4"/>
  <c r="S31" i="4"/>
  <c r="AA137" i="5"/>
  <c r="P31" i="4"/>
  <c r="W137" i="5"/>
  <c r="C31" i="4"/>
  <c r="C137" i="5"/>
  <c r="D31" i="4"/>
  <c r="E137" i="5"/>
  <c r="K137" i="5"/>
  <c r="L31" i="4"/>
  <c r="Q137" i="5"/>
  <c r="U137" i="5"/>
  <c r="Q31" i="4"/>
  <c r="X137" i="5"/>
  <c r="R31" i="4"/>
  <c r="Z137" i="5"/>
  <c r="AH31" i="4"/>
  <c r="T31" i="4" a="1"/>
  <c r="T31" i="4"/>
  <c r="AC137" i="5"/>
  <c r="U31" i="4" a="1"/>
  <c r="U31" i="4"/>
  <c r="AD137" i="5"/>
  <c r="AF137" i="5"/>
  <c r="AG137" i="5"/>
  <c r="X31" i="4"/>
  <c r="AI137" i="5"/>
  <c r="Y31" i="4"/>
  <c r="AJ137" i="5"/>
  <c r="Z31" i="4"/>
  <c r="AL137" i="5"/>
  <c r="L137" i="5"/>
  <c r="N137" i="5"/>
  <c r="O137" i="5"/>
  <c r="R137" i="5"/>
  <c r="T137" i="5"/>
  <c r="AN137" i="5"/>
  <c r="B116" i="4"/>
  <c r="C116" i="4"/>
  <c r="C138" i="5"/>
  <c r="D116" i="4"/>
  <c r="E138" i="5"/>
  <c r="H116" i="4"/>
  <c r="K138" i="5"/>
  <c r="L116" i="4"/>
  <c r="Q138" i="5"/>
  <c r="M116" i="4"/>
  <c r="R138" i="5"/>
  <c r="T138" i="5"/>
  <c r="U138" i="5"/>
  <c r="P116" i="4"/>
  <c r="W138" i="5"/>
  <c r="Q116" i="4"/>
  <c r="X138" i="5"/>
  <c r="S116" i="4"/>
  <c r="AA138" i="5"/>
  <c r="AH116" i="4"/>
  <c r="T116" i="4" a="1"/>
  <c r="T116" i="4"/>
  <c r="AC138" i="5"/>
  <c r="U116" i="4" a="1"/>
  <c r="U116" i="4"/>
  <c r="AD138" i="5"/>
  <c r="AF138" i="5"/>
  <c r="AG138" i="5"/>
  <c r="X116" i="4"/>
  <c r="AI138" i="5"/>
  <c r="Y116" i="4"/>
  <c r="AJ138" i="5"/>
  <c r="Z116" i="4"/>
  <c r="AL138" i="5"/>
  <c r="L138" i="5"/>
  <c r="N138" i="5"/>
  <c r="O138" i="5"/>
  <c r="AN138" i="5"/>
  <c r="B272" i="4"/>
  <c r="C272" i="4"/>
  <c r="C139" i="5"/>
  <c r="D272" i="4"/>
  <c r="E139" i="5"/>
  <c r="E272" i="4"/>
  <c r="F139" i="5"/>
  <c r="F272" i="4"/>
  <c r="H139" i="5"/>
  <c r="I139" i="5"/>
  <c r="K139" i="5"/>
  <c r="L272" i="4"/>
  <c r="Q139" i="5"/>
  <c r="M272" i="4"/>
  <c r="R139" i="5"/>
  <c r="T139" i="5"/>
  <c r="U139" i="5"/>
  <c r="P272" i="4"/>
  <c r="W139" i="5"/>
  <c r="Q272" i="4"/>
  <c r="X139" i="5"/>
  <c r="S272" i="4"/>
  <c r="AA139" i="5"/>
  <c r="AH272" i="4"/>
  <c r="T272" i="4" a="1"/>
  <c r="T272" i="4"/>
  <c r="AC139" i="5"/>
  <c r="U272" i="4" a="1"/>
  <c r="U272" i="4"/>
  <c r="AD139" i="5"/>
  <c r="AF139" i="5"/>
  <c r="AG139" i="5"/>
  <c r="X272" i="4"/>
  <c r="AI139" i="5"/>
  <c r="Y272" i="4"/>
  <c r="AJ139" i="5"/>
  <c r="Z272" i="4"/>
  <c r="AL139" i="5"/>
  <c r="L139" i="5"/>
  <c r="N139" i="5"/>
  <c r="O139" i="5"/>
  <c r="AN139" i="5"/>
  <c r="B283" i="4"/>
  <c r="C283" i="4"/>
  <c r="C140" i="5"/>
  <c r="D283" i="4"/>
  <c r="E140" i="5"/>
  <c r="E283" i="4"/>
  <c r="F140" i="5"/>
  <c r="F283" i="4"/>
  <c r="H140" i="5"/>
  <c r="I140" i="5"/>
  <c r="H283" i="4"/>
  <c r="K140" i="5"/>
  <c r="L283" i="4"/>
  <c r="Q140" i="5"/>
  <c r="M283" i="4"/>
  <c r="R140" i="5"/>
  <c r="T140" i="5"/>
  <c r="U140" i="5"/>
  <c r="P283" i="4"/>
  <c r="W140" i="5"/>
  <c r="Q283" i="4"/>
  <c r="X140" i="5"/>
  <c r="S283" i="4"/>
  <c r="AA140" i="5"/>
  <c r="AH283" i="4"/>
  <c r="T283" i="4" a="1"/>
  <c r="T283" i="4"/>
  <c r="AC140" i="5"/>
  <c r="U283" i="4" a="1"/>
  <c r="U283" i="4"/>
  <c r="AD140" i="5"/>
  <c r="AF140" i="5"/>
  <c r="AG140" i="5"/>
  <c r="X283" i="4"/>
  <c r="AI140" i="5"/>
  <c r="Y283" i="4"/>
  <c r="AJ140" i="5"/>
  <c r="Z283" i="4"/>
  <c r="AL140" i="5"/>
  <c r="L140" i="5"/>
  <c r="N140" i="5"/>
  <c r="O140" i="5"/>
  <c r="AN140" i="5"/>
  <c r="B130" i="4"/>
  <c r="C130" i="4"/>
  <c r="C141" i="5"/>
  <c r="D130" i="4"/>
  <c r="E141" i="5"/>
  <c r="E130" i="4"/>
  <c r="F141" i="5"/>
  <c r="F130" i="4"/>
  <c r="H141" i="5"/>
  <c r="I141" i="5"/>
  <c r="H130" i="4"/>
  <c r="K141" i="5"/>
  <c r="L130" i="4"/>
  <c r="Q141" i="5"/>
  <c r="M130" i="4"/>
  <c r="R141" i="5"/>
  <c r="T141" i="5"/>
  <c r="U141" i="5"/>
  <c r="P130" i="4"/>
  <c r="W141" i="5"/>
  <c r="Q130" i="4"/>
  <c r="X141" i="5"/>
  <c r="S130" i="4"/>
  <c r="AA141" i="5"/>
  <c r="AH130" i="4"/>
  <c r="T130" i="4" a="1"/>
  <c r="T130" i="4"/>
  <c r="AC141" i="5"/>
  <c r="U130" i="4" a="1"/>
  <c r="U130" i="4"/>
  <c r="AD141" i="5"/>
  <c r="AF141" i="5"/>
  <c r="AG141" i="5"/>
  <c r="X130" i="4"/>
  <c r="AI141" i="5"/>
  <c r="Y130" i="4"/>
  <c r="AJ141" i="5"/>
  <c r="Z130" i="4"/>
  <c r="AL141" i="5"/>
  <c r="L141" i="5"/>
  <c r="N141" i="5"/>
  <c r="O141" i="5"/>
  <c r="AN141" i="5"/>
  <c r="O142" i="5"/>
  <c r="K142" i="5"/>
  <c r="B20" i="4"/>
  <c r="C20" i="4"/>
  <c r="C142" i="5"/>
  <c r="D20" i="4"/>
  <c r="E142" i="5"/>
  <c r="I38" i="2"/>
  <c r="I20" i="4"/>
  <c r="L142" i="5"/>
  <c r="J38" i="2"/>
  <c r="J20" i="4"/>
  <c r="N142" i="5"/>
  <c r="L20" i="4"/>
  <c r="Q142" i="5"/>
  <c r="M20" i="4"/>
  <c r="R142" i="5"/>
  <c r="T142" i="5"/>
  <c r="U142" i="5"/>
  <c r="P20" i="4"/>
  <c r="W142" i="5"/>
  <c r="Q20" i="4"/>
  <c r="X142" i="5"/>
  <c r="AA142" i="5"/>
  <c r="AH20" i="4"/>
  <c r="T20" i="4" a="1"/>
  <c r="T20" i="4"/>
  <c r="AC142" i="5"/>
  <c r="U20" i="4" a="1"/>
  <c r="U20" i="4"/>
  <c r="AD142" i="5"/>
  <c r="AF142" i="5"/>
  <c r="AG142" i="5"/>
  <c r="X20" i="4"/>
  <c r="AI142" i="5"/>
  <c r="Y20" i="4"/>
  <c r="AJ142" i="5"/>
  <c r="Z20" i="4"/>
  <c r="AL142" i="5"/>
  <c r="F142" i="5"/>
  <c r="H142" i="5"/>
  <c r="I142" i="5"/>
  <c r="AN142" i="5"/>
  <c r="B285" i="4"/>
  <c r="C285" i="4"/>
  <c r="C143" i="5"/>
  <c r="D285" i="4"/>
  <c r="E143" i="5"/>
  <c r="H285" i="4"/>
  <c r="K143" i="5"/>
  <c r="L285" i="4"/>
  <c r="Q143" i="5"/>
  <c r="M285" i="4"/>
  <c r="R143" i="5"/>
  <c r="T143" i="5"/>
  <c r="U143" i="5"/>
  <c r="P285" i="4"/>
  <c r="W143" i="5"/>
  <c r="Q285" i="4"/>
  <c r="X143" i="5"/>
  <c r="S285" i="4"/>
  <c r="AA143" i="5"/>
  <c r="AH285" i="4"/>
  <c r="T285" i="4" a="1"/>
  <c r="T285" i="4"/>
  <c r="AC143" i="5"/>
  <c r="U285" i="4" a="1"/>
  <c r="U285" i="4"/>
  <c r="AD143" i="5"/>
  <c r="AF143" i="5"/>
  <c r="AG143" i="5"/>
  <c r="X285" i="4"/>
  <c r="AI143" i="5"/>
  <c r="Y285" i="4"/>
  <c r="AJ143" i="5"/>
  <c r="Z285" i="4"/>
  <c r="AL143" i="5"/>
  <c r="F143" i="5"/>
  <c r="H143" i="5"/>
  <c r="I143" i="5"/>
  <c r="L143" i="5"/>
  <c r="N143" i="5"/>
  <c r="O143" i="5"/>
  <c r="AN143" i="5"/>
  <c r="O144" i="5"/>
  <c r="H25" i="2"/>
  <c r="B287" i="4"/>
  <c r="H287" i="4"/>
  <c r="K144" i="5"/>
  <c r="C287" i="4"/>
  <c r="C144" i="5"/>
  <c r="D287" i="4"/>
  <c r="E144" i="5"/>
  <c r="E287" i="4"/>
  <c r="F144" i="5"/>
  <c r="F287" i="4"/>
  <c r="H144" i="5"/>
  <c r="I144" i="5"/>
  <c r="I25" i="2"/>
  <c r="I287" i="4"/>
  <c r="L144" i="5"/>
  <c r="J25" i="2"/>
  <c r="J287" i="4"/>
  <c r="N144" i="5"/>
  <c r="L287" i="4"/>
  <c r="Q144" i="5"/>
  <c r="M287" i="4"/>
  <c r="R144" i="5"/>
  <c r="T144" i="5"/>
  <c r="U144" i="5"/>
  <c r="P287" i="4"/>
  <c r="W144" i="5"/>
  <c r="Q287" i="4"/>
  <c r="X144" i="5"/>
  <c r="AA144" i="5"/>
  <c r="AH287" i="4"/>
  <c r="T287" i="4" a="1"/>
  <c r="T287" i="4"/>
  <c r="AC144" i="5"/>
  <c r="U287" i="4" a="1"/>
  <c r="U287" i="4"/>
  <c r="AD144" i="5"/>
  <c r="AF144" i="5"/>
  <c r="AG144" i="5"/>
  <c r="X287" i="4"/>
  <c r="AI144" i="5"/>
  <c r="Y287" i="4"/>
  <c r="AJ144" i="5"/>
  <c r="Z287" i="4"/>
  <c r="AL144" i="5"/>
  <c r="AN144" i="5"/>
  <c r="B129" i="4"/>
  <c r="C129" i="4"/>
  <c r="C145" i="5"/>
  <c r="D129" i="4"/>
  <c r="E145" i="5"/>
  <c r="E129" i="4"/>
  <c r="F145" i="5"/>
  <c r="F129" i="4"/>
  <c r="H145" i="5"/>
  <c r="I145" i="5"/>
  <c r="H129" i="4"/>
  <c r="K145" i="5"/>
  <c r="L129" i="4"/>
  <c r="Q145" i="5"/>
  <c r="M129" i="4"/>
  <c r="R145" i="5"/>
  <c r="T145" i="5"/>
  <c r="U145" i="5"/>
  <c r="P129" i="4"/>
  <c r="W145" i="5"/>
  <c r="Q129" i="4"/>
  <c r="X145" i="5"/>
  <c r="S129" i="4"/>
  <c r="AA145" i="5"/>
  <c r="AH129" i="4"/>
  <c r="T129" i="4" a="1"/>
  <c r="T129" i="4"/>
  <c r="AC145" i="5"/>
  <c r="U129" i="4" a="1"/>
  <c r="U129" i="4"/>
  <c r="AD145" i="5"/>
  <c r="AF145" i="5"/>
  <c r="AG145" i="5"/>
  <c r="X129" i="4"/>
  <c r="AI145" i="5"/>
  <c r="Y129" i="4"/>
  <c r="AJ145" i="5"/>
  <c r="Z129" i="4"/>
  <c r="AL145" i="5"/>
  <c r="L145" i="5"/>
  <c r="N145" i="5"/>
  <c r="O145" i="5"/>
  <c r="AN145" i="5"/>
  <c r="B242" i="4"/>
  <c r="C242" i="4"/>
  <c r="C146" i="5"/>
  <c r="D242" i="4"/>
  <c r="E146" i="5"/>
  <c r="E242" i="4"/>
  <c r="F146" i="5"/>
  <c r="F242" i="4"/>
  <c r="H146" i="5"/>
  <c r="I146" i="5"/>
  <c r="H242" i="4"/>
  <c r="K146" i="5"/>
  <c r="L242" i="4"/>
  <c r="Q146" i="5"/>
  <c r="M242" i="4"/>
  <c r="R146" i="5"/>
  <c r="T146" i="5"/>
  <c r="U146" i="5"/>
  <c r="P242" i="4"/>
  <c r="W146" i="5"/>
  <c r="Q242" i="4"/>
  <c r="X146" i="5"/>
  <c r="S242" i="4"/>
  <c r="AA146" i="5"/>
  <c r="AH242" i="4"/>
  <c r="T242" i="4" a="1"/>
  <c r="T242" i="4"/>
  <c r="AC146" i="5"/>
  <c r="U242" i="4" a="1"/>
  <c r="U242" i="4"/>
  <c r="AD146" i="5"/>
  <c r="AF146" i="5"/>
  <c r="AG146" i="5"/>
  <c r="X242" i="4"/>
  <c r="AI146" i="5"/>
  <c r="Y242" i="4"/>
  <c r="AJ146" i="5"/>
  <c r="Z242" i="4"/>
  <c r="AL146" i="5"/>
  <c r="L146" i="5"/>
  <c r="N146" i="5"/>
  <c r="O146" i="5"/>
  <c r="AN146" i="5"/>
  <c r="O147" i="5"/>
  <c r="K147" i="5"/>
  <c r="B81" i="4"/>
  <c r="C81" i="4"/>
  <c r="C147" i="5"/>
  <c r="D81" i="4"/>
  <c r="E147" i="5"/>
  <c r="I81" i="4"/>
  <c r="L147" i="5"/>
  <c r="J81" i="4"/>
  <c r="N147" i="5"/>
  <c r="L81" i="4"/>
  <c r="Q147" i="5"/>
  <c r="M81" i="4"/>
  <c r="R147" i="5"/>
  <c r="T147" i="5"/>
  <c r="U147" i="5"/>
  <c r="P81" i="4"/>
  <c r="W147" i="5"/>
  <c r="Q81" i="4"/>
  <c r="X147" i="5"/>
  <c r="AA147" i="5"/>
  <c r="AH81" i="4"/>
  <c r="T81" i="4" a="1"/>
  <c r="T81" i="4"/>
  <c r="AC147" i="5"/>
  <c r="U81" i="4" a="1"/>
  <c r="U81" i="4"/>
  <c r="AD147" i="5"/>
  <c r="AF147" i="5"/>
  <c r="AG147" i="5"/>
  <c r="X81" i="4"/>
  <c r="AI147" i="5"/>
  <c r="Y81" i="4"/>
  <c r="AJ147" i="5"/>
  <c r="Z81" i="4"/>
  <c r="AL147" i="5"/>
  <c r="F147" i="5"/>
  <c r="H147" i="5"/>
  <c r="I147" i="5"/>
  <c r="AN147" i="5"/>
  <c r="O148" i="5"/>
  <c r="K148" i="5"/>
  <c r="B75" i="4"/>
  <c r="C75" i="4"/>
  <c r="C148" i="5"/>
  <c r="D75" i="4"/>
  <c r="E148" i="5"/>
  <c r="E75" i="4"/>
  <c r="F148" i="5"/>
  <c r="F75" i="4"/>
  <c r="H148" i="5"/>
  <c r="I148" i="5"/>
  <c r="I75" i="4"/>
  <c r="L148" i="5"/>
  <c r="J75" i="4"/>
  <c r="N148" i="5"/>
  <c r="L75" i="4"/>
  <c r="Q148" i="5"/>
  <c r="M75" i="4"/>
  <c r="R148" i="5"/>
  <c r="T148" i="5"/>
  <c r="U148" i="5"/>
  <c r="P75" i="4"/>
  <c r="W148" i="5"/>
  <c r="Q75" i="4"/>
  <c r="X148" i="5"/>
  <c r="S75" i="4"/>
  <c r="AA148" i="5"/>
  <c r="AH75" i="4"/>
  <c r="T75" i="4" a="1"/>
  <c r="T75" i="4"/>
  <c r="AC148" i="5"/>
  <c r="U75" i="4" a="1"/>
  <c r="U75" i="4"/>
  <c r="AD148" i="5"/>
  <c r="AF148" i="5"/>
  <c r="AG148" i="5"/>
  <c r="X75" i="4"/>
  <c r="AI148" i="5"/>
  <c r="Y75" i="4"/>
  <c r="AJ148" i="5"/>
  <c r="Z75" i="4"/>
  <c r="AL148" i="5"/>
  <c r="AN148" i="5"/>
  <c r="B34" i="4"/>
  <c r="S34" i="4"/>
  <c r="AA149" i="5"/>
  <c r="P34" i="4"/>
  <c r="W149" i="5"/>
  <c r="C34" i="4"/>
  <c r="C149" i="5"/>
  <c r="D34" i="4"/>
  <c r="E149" i="5"/>
  <c r="K149" i="5"/>
  <c r="L34" i="4"/>
  <c r="Q149" i="5"/>
  <c r="U149" i="5"/>
  <c r="Q34" i="4"/>
  <c r="X149" i="5"/>
  <c r="R34" i="4"/>
  <c r="Z149" i="5"/>
  <c r="AH34" i="4"/>
  <c r="T34" i="4" a="1"/>
  <c r="T34" i="4"/>
  <c r="AC149" i="5"/>
  <c r="U34" i="4" a="1"/>
  <c r="U34" i="4"/>
  <c r="AD149" i="5"/>
  <c r="AF149" i="5"/>
  <c r="AG149" i="5"/>
  <c r="X34" i="4"/>
  <c r="AI149" i="5"/>
  <c r="Y34" i="4"/>
  <c r="AJ149" i="5"/>
  <c r="Z34" i="4"/>
  <c r="AL149" i="5"/>
  <c r="F149" i="5"/>
  <c r="H149" i="5"/>
  <c r="I149" i="5"/>
  <c r="L149" i="5"/>
  <c r="N149" i="5"/>
  <c r="O149" i="5"/>
  <c r="R149" i="5"/>
  <c r="T149" i="5"/>
  <c r="AN149" i="5"/>
  <c r="B180" i="4"/>
  <c r="C180" i="4"/>
  <c r="C150" i="5"/>
  <c r="D180" i="4"/>
  <c r="E150" i="5"/>
  <c r="E4" i="2"/>
  <c r="E180" i="4"/>
  <c r="F150" i="5"/>
  <c r="F4" i="2"/>
  <c r="F180" i="4"/>
  <c r="H150" i="5"/>
  <c r="I150" i="5"/>
  <c r="H180" i="4"/>
  <c r="K150" i="5"/>
  <c r="L180" i="4"/>
  <c r="Q150" i="5"/>
  <c r="M180" i="4"/>
  <c r="R150" i="5"/>
  <c r="T150" i="5"/>
  <c r="U150" i="5"/>
  <c r="P180" i="4"/>
  <c r="W150" i="5"/>
  <c r="Q180" i="4"/>
  <c r="X150" i="5"/>
  <c r="AA150" i="5"/>
  <c r="AH180" i="4"/>
  <c r="T180" i="4" a="1"/>
  <c r="T180" i="4"/>
  <c r="AC150" i="5"/>
  <c r="U180" i="4" a="1"/>
  <c r="U180" i="4"/>
  <c r="AD150" i="5"/>
  <c r="AF150" i="5"/>
  <c r="AG150" i="5"/>
  <c r="X180" i="4"/>
  <c r="AI150" i="5"/>
  <c r="Y180" i="4"/>
  <c r="AJ150" i="5"/>
  <c r="Z180" i="4"/>
  <c r="AL150" i="5"/>
  <c r="L150" i="5"/>
  <c r="N150" i="5"/>
  <c r="O150" i="5"/>
  <c r="Z150" i="5"/>
  <c r="AN150" i="5"/>
  <c r="O151" i="5"/>
  <c r="B190" i="4"/>
  <c r="H190" i="4"/>
  <c r="K151" i="5"/>
  <c r="C190" i="4"/>
  <c r="C151" i="5"/>
  <c r="D190" i="4"/>
  <c r="E151" i="5"/>
  <c r="I35" i="2"/>
  <c r="I190" i="4"/>
  <c r="L151" i="5"/>
  <c r="J35" i="2"/>
  <c r="J190" i="4"/>
  <c r="N151" i="5"/>
  <c r="L190" i="4"/>
  <c r="Q151" i="5"/>
  <c r="M190" i="4"/>
  <c r="R151" i="5"/>
  <c r="T151" i="5"/>
  <c r="U151" i="5"/>
  <c r="P190" i="4"/>
  <c r="W151" i="5"/>
  <c r="Q190" i="4"/>
  <c r="X151" i="5"/>
  <c r="S190" i="4"/>
  <c r="AA151" i="5"/>
  <c r="AH190" i="4"/>
  <c r="T190" i="4" a="1"/>
  <c r="T190" i="4"/>
  <c r="AC151" i="5"/>
  <c r="U190" i="4" a="1"/>
  <c r="U190" i="4"/>
  <c r="AD151" i="5"/>
  <c r="AF151" i="5"/>
  <c r="AG151" i="5"/>
  <c r="X190" i="4"/>
  <c r="AI151" i="5"/>
  <c r="Y190" i="4"/>
  <c r="AJ151" i="5"/>
  <c r="Z190" i="4"/>
  <c r="AL151" i="5"/>
  <c r="F151" i="5"/>
  <c r="H151" i="5"/>
  <c r="I151" i="5"/>
  <c r="Z151" i="5"/>
  <c r="AN151" i="5"/>
  <c r="S26" i="2"/>
  <c r="B182" i="4"/>
  <c r="S182" i="4"/>
  <c r="AA152" i="5"/>
  <c r="P26" i="2"/>
  <c r="P182" i="4"/>
  <c r="W152" i="5"/>
  <c r="C26" i="2"/>
  <c r="C182" i="4"/>
  <c r="C152" i="5"/>
  <c r="D26" i="2"/>
  <c r="D182" i="4"/>
  <c r="E152" i="5"/>
  <c r="E26" i="2"/>
  <c r="E182" i="4"/>
  <c r="F152" i="5"/>
  <c r="F26" i="2"/>
  <c r="F182" i="4"/>
  <c r="H152" i="5"/>
  <c r="I152" i="5"/>
  <c r="K152" i="5"/>
  <c r="L26" i="2"/>
  <c r="L182" i="4"/>
  <c r="Q152" i="5"/>
  <c r="M26" i="2"/>
  <c r="M182" i="4"/>
  <c r="R152" i="5"/>
  <c r="T152" i="5"/>
  <c r="U152" i="5"/>
  <c r="Q26" i="2"/>
  <c r="Q182" i="4"/>
  <c r="X152" i="5"/>
  <c r="R26" i="2"/>
  <c r="R182" i="4"/>
  <c r="Z152" i="5"/>
  <c r="AH182" i="4"/>
  <c r="T182" i="4" a="1"/>
  <c r="T182" i="4"/>
  <c r="AC152" i="5"/>
  <c r="U182" i="4" a="1"/>
  <c r="U182" i="4"/>
  <c r="AD152" i="5"/>
  <c r="AF152" i="5"/>
  <c r="AG152" i="5"/>
  <c r="X26" i="2"/>
  <c r="X182" i="4"/>
  <c r="AI152" i="5"/>
  <c r="Y26" i="2"/>
  <c r="Y182" i="4"/>
  <c r="AJ152" i="5"/>
  <c r="Z26" i="2"/>
  <c r="Z182" i="4"/>
  <c r="AL152" i="5"/>
  <c r="L152" i="5"/>
  <c r="N152" i="5"/>
  <c r="O152" i="5"/>
  <c r="AN152" i="5"/>
  <c r="O153" i="5"/>
  <c r="B293" i="4"/>
  <c r="H293" i="4"/>
  <c r="K153" i="5"/>
  <c r="C293" i="4"/>
  <c r="C153" i="5"/>
  <c r="D293" i="4"/>
  <c r="E153" i="5"/>
  <c r="I293" i="4"/>
  <c r="L153" i="5"/>
  <c r="J293" i="4"/>
  <c r="N153" i="5"/>
  <c r="L293" i="4"/>
  <c r="Q153" i="5"/>
  <c r="M293" i="4"/>
  <c r="R153" i="5"/>
  <c r="T153" i="5"/>
  <c r="U153" i="5"/>
  <c r="P293" i="4"/>
  <c r="W153" i="5"/>
  <c r="Q293" i="4"/>
  <c r="X153" i="5"/>
  <c r="S293" i="4"/>
  <c r="AA153" i="5"/>
  <c r="AH293" i="4"/>
  <c r="T293" i="4" a="1"/>
  <c r="T293" i="4"/>
  <c r="AC153" i="5"/>
  <c r="U293" i="4" a="1"/>
  <c r="U293" i="4"/>
  <c r="AD153" i="5"/>
  <c r="AF153" i="5"/>
  <c r="AG153" i="5"/>
  <c r="X293" i="4"/>
  <c r="AI153" i="5"/>
  <c r="Y293" i="4"/>
  <c r="AJ153" i="5"/>
  <c r="Z293" i="4"/>
  <c r="AL153" i="5"/>
  <c r="F153" i="5"/>
  <c r="H153" i="5"/>
  <c r="I153" i="5"/>
  <c r="Z153" i="5"/>
  <c r="AN153" i="5"/>
  <c r="B292" i="4"/>
  <c r="C292" i="4"/>
  <c r="C154" i="5"/>
  <c r="D292" i="4"/>
  <c r="E154" i="5"/>
  <c r="H292" i="4"/>
  <c r="K154" i="5"/>
  <c r="L292" i="4"/>
  <c r="Q154" i="5"/>
  <c r="M292" i="4"/>
  <c r="R154" i="5"/>
  <c r="T154" i="5"/>
  <c r="U154" i="5"/>
  <c r="P292" i="4"/>
  <c r="W154" i="5"/>
  <c r="Q292" i="4"/>
  <c r="X154" i="5"/>
  <c r="AA154" i="5"/>
  <c r="AH292" i="4"/>
  <c r="T292" i="4" a="1"/>
  <c r="T292" i="4"/>
  <c r="AC154" i="5"/>
  <c r="U292" i="4" a="1"/>
  <c r="U292" i="4"/>
  <c r="AD154" i="5"/>
  <c r="AF154" i="5"/>
  <c r="AG154" i="5"/>
  <c r="X292" i="4"/>
  <c r="AI154" i="5"/>
  <c r="Y292" i="4"/>
  <c r="AJ154" i="5"/>
  <c r="Z292" i="4"/>
  <c r="AL154" i="5"/>
  <c r="F154" i="5"/>
  <c r="H154" i="5"/>
  <c r="I154" i="5"/>
  <c r="L154" i="5"/>
  <c r="N154" i="5"/>
  <c r="O154" i="5"/>
  <c r="Z154" i="5"/>
  <c r="AN154" i="5"/>
  <c r="B159" i="4"/>
  <c r="C159" i="4"/>
  <c r="C155" i="5"/>
  <c r="D159" i="4"/>
  <c r="E155" i="5"/>
  <c r="E159" i="4"/>
  <c r="F155" i="5"/>
  <c r="F159" i="4"/>
  <c r="H155" i="5"/>
  <c r="I155" i="5"/>
  <c r="H159" i="4"/>
  <c r="K155" i="5"/>
  <c r="L159" i="4"/>
  <c r="Q155" i="5"/>
  <c r="M159" i="4"/>
  <c r="R155" i="5"/>
  <c r="T155" i="5"/>
  <c r="U155" i="5"/>
  <c r="P159" i="4"/>
  <c r="W155" i="5"/>
  <c r="Q159" i="4"/>
  <c r="X155" i="5"/>
  <c r="S159" i="4"/>
  <c r="AA155" i="5"/>
  <c r="AH159" i="4"/>
  <c r="T159" i="4" a="1"/>
  <c r="T159" i="4"/>
  <c r="AC155" i="5"/>
  <c r="U159" i="4" a="1"/>
  <c r="U159" i="4"/>
  <c r="AD155" i="5"/>
  <c r="AF155" i="5"/>
  <c r="AG155" i="5"/>
  <c r="X159" i="4"/>
  <c r="AI155" i="5"/>
  <c r="Y159" i="4"/>
  <c r="AJ155" i="5"/>
  <c r="Z159" i="4"/>
  <c r="AL155" i="5"/>
  <c r="L155" i="5"/>
  <c r="N155" i="5"/>
  <c r="O155" i="5"/>
  <c r="Z155" i="5"/>
  <c r="AN155" i="5"/>
  <c r="AA156" i="5"/>
  <c r="B289" i="4"/>
  <c r="P289" i="4"/>
  <c r="W156" i="5"/>
  <c r="O156" i="5"/>
  <c r="H289" i="4"/>
  <c r="K156" i="5"/>
  <c r="C289" i="4"/>
  <c r="C156" i="5"/>
  <c r="D289" i="4"/>
  <c r="E156" i="5"/>
  <c r="I4" i="2"/>
  <c r="I289" i="4"/>
  <c r="L156" i="5"/>
  <c r="J4" i="2"/>
  <c r="J289" i="4"/>
  <c r="N156" i="5"/>
  <c r="L289" i="4"/>
  <c r="Q156" i="5"/>
  <c r="M289" i="4"/>
  <c r="R156" i="5"/>
  <c r="T156" i="5"/>
  <c r="U156" i="5"/>
  <c r="Q289" i="4"/>
  <c r="X156" i="5"/>
  <c r="R4" i="2"/>
  <c r="R289" i="4"/>
  <c r="Z156" i="5"/>
  <c r="AH289" i="4"/>
  <c r="T289" i="4" a="1"/>
  <c r="T289" i="4"/>
  <c r="AC156" i="5"/>
  <c r="U289" i="4" a="1"/>
  <c r="U289" i="4"/>
  <c r="AD156" i="5"/>
  <c r="AF156" i="5"/>
  <c r="AG156" i="5"/>
  <c r="X289" i="4"/>
  <c r="AI156" i="5"/>
  <c r="Y289" i="4"/>
  <c r="AJ156" i="5"/>
  <c r="Z289" i="4"/>
  <c r="AL156" i="5"/>
  <c r="F156" i="5"/>
  <c r="H156" i="5"/>
  <c r="I156" i="5"/>
  <c r="AN156" i="5"/>
  <c r="B245" i="4"/>
  <c r="C245" i="4"/>
  <c r="C157" i="5"/>
  <c r="D245" i="4"/>
  <c r="E157" i="5"/>
  <c r="H245" i="4"/>
  <c r="K157" i="5"/>
  <c r="L245" i="4"/>
  <c r="Q157" i="5"/>
  <c r="M245" i="4"/>
  <c r="R157" i="5"/>
  <c r="T157" i="5"/>
  <c r="U157" i="5"/>
  <c r="P245" i="4"/>
  <c r="W157" i="5"/>
  <c r="Q245" i="4"/>
  <c r="X157" i="5"/>
  <c r="S245" i="4"/>
  <c r="AA157" i="5"/>
  <c r="AH245" i="4"/>
  <c r="T245" i="4" a="1"/>
  <c r="T245" i="4"/>
  <c r="AC157" i="5"/>
  <c r="U245" i="4" a="1"/>
  <c r="U245" i="4"/>
  <c r="AD157" i="5"/>
  <c r="AF157" i="5"/>
  <c r="AG157" i="5"/>
  <c r="X245" i="4"/>
  <c r="AI157" i="5"/>
  <c r="Y245" i="4"/>
  <c r="AJ157" i="5"/>
  <c r="Z245" i="4"/>
  <c r="AL157" i="5"/>
  <c r="F157" i="5"/>
  <c r="H157" i="5"/>
  <c r="I157" i="5"/>
  <c r="AN157" i="5"/>
  <c r="B85" i="4"/>
  <c r="C85" i="4"/>
  <c r="C158" i="5"/>
  <c r="D85" i="4"/>
  <c r="E158" i="5"/>
  <c r="E85" i="4"/>
  <c r="F158" i="5"/>
  <c r="F85" i="4"/>
  <c r="H158" i="5"/>
  <c r="I158" i="5"/>
  <c r="H85" i="4"/>
  <c r="K158" i="5"/>
  <c r="L85" i="4"/>
  <c r="Q158" i="5"/>
  <c r="M85" i="4"/>
  <c r="R158" i="5"/>
  <c r="T158" i="5"/>
  <c r="U158" i="5"/>
  <c r="P85" i="4"/>
  <c r="W158" i="5"/>
  <c r="Q85" i="4"/>
  <c r="X158" i="5"/>
  <c r="S85" i="4"/>
  <c r="AA158" i="5"/>
  <c r="AH85" i="4"/>
  <c r="T85" i="4" a="1"/>
  <c r="T85" i="4"/>
  <c r="AC158" i="5"/>
  <c r="U85" i="4" a="1"/>
  <c r="U85" i="4"/>
  <c r="AD158" i="5"/>
  <c r="AF158" i="5"/>
  <c r="AG158" i="5"/>
  <c r="X85" i="4"/>
  <c r="AI158" i="5"/>
  <c r="Y85" i="4"/>
  <c r="AJ158" i="5"/>
  <c r="Z85" i="4"/>
  <c r="AL158" i="5"/>
  <c r="AN158" i="5"/>
  <c r="B83" i="4"/>
  <c r="C83" i="4"/>
  <c r="C159" i="5"/>
  <c r="D83" i="4"/>
  <c r="E159" i="5"/>
  <c r="E83" i="4"/>
  <c r="F159" i="5"/>
  <c r="F83" i="4"/>
  <c r="H159" i="5"/>
  <c r="I159" i="5"/>
  <c r="H83" i="4"/>
  <c r="K159" i="5"/>
  <c r="L83" i="4"/>
  <c r="Q159" i="5"/>
  <c r="M83" i="4"/>
  <c r="R159" i="5"/>
  <c r="T159" i="5"/>
  <c r="U159" i="5"/>
  <c r="P83" i="4"/>
  <c r="W159" i="5"/>
  <c r="Q83" i="4"/>
  <c r="X159" i="5"/>
  <c r="S83" i="4"/>
  <c r="AA159" i="5"/>
  <c r="AH83" i="4"/>
  <c r="T83" i="4" a="1"/>
  <c r="T83" i="4"/>
  <c r="AC159" i="5"/>
  <c r="U83" i="4" a="1"/>
  <c r="U83" i="4"/>
  <c r="AD159" i="5"/>
  <c r="AF159" i="5"/>
  <c r="AG159" i="5"/>
  <c r="X83" i="4"/>
  <c r="AI159" i="5"/>
  <c r="Y83" i="4"/>
  <c r="AJ159" i="5"/>
  <c r="Z83" i="4"/>
  <c r="AL159" i="5"/>
  <c r="AN159" i="5"/>
  <c r="B84" i="4"/>
  <c r="C84" i="4"/>
  <c r="C160" i="5"/>
  <c r="D84" i="4"/>
  <c r="E160" i="5"/>
  <c r="E84" i="4"/>
  <c r="F160" i="5"/>
  <c r="F84" i="4"/>
  <c r="H160" i="5"/>
  <c r="I160" i="5"/>
  <c r="H84" i="4"/>
  <c r="K160" i="5"/>
  <c r="L84" i="4"/>
  <c r="Q160" i="5"/>
  <c r="M84" i="4"/>
  <c r="R160" i="5"/>
  <c r="T160" i="5"/>
  <c r="U160" i="5"/>
  <c r="P84" i="4"/>
  <c r="W160" i="5"/>
  <c r="Q84" i="4"/>
  <c r="X160" i="5"/>
  <c r="S84" i="4"/>
  <c r="AA160" i="5"/>
  <c r="AH84" i="4"/>
  <c r="T84" i="4" a="1"/>
  <c r="T84" i="4"/>
  <c r="AC160" i="5"/>
  <c r="U84" i="4" a="1"/>
  <c r="U84" i="4"/>
  <c r="AD160" i="5"/>
  <c r="AF160" i="5"/>
  <c r="AG160" i="5"/>
  <c r="X84" i="4"/>
  <c r="AI160" i="5"/>
  <c r="Y84" i="4"/>
  <c r="AJ160" i="5"/>
  <c r="Z84" i="4"/>
  <c r="AL160" i="5"/>
  <c r="AN160" i="5"/>
  <c r="B113" i="4"/>
  <c r="C113" i="4"/>
  <c r="C161" i="5"/>
  <c r="D113" i="4"/>
  <c r="E161" i="5"/>
  <c r="H113" i="4"/>
  <c r="K161" i="5"/>
  <c r="L113" i="4"/>
  <c r="Q161" i="5"/>
  <c r="M113" i="4"/>
  <c r="R161" i="5"/>
  <c r="N22" i="2"/>
  <c r="N113" i="4"/>
  <c r="T161" i="5"/>
  <c r="O22" i="2"/>
  <c r="O113" i="4"/>
  <c r="U161" i="5"/>
  <c r="P22" i="2"/>
  <c r="P113" i="4"/>
  <c r="W161" i="5"/>
  <c r="Q113" i="4"/>
  <c r="X161" i="5"/>
  <c r="AA161" i="5"/>
  <c r="AH113" i="4"/>
  <c r="T113" i="4" a="1"/>
  <c r="T113" i="4"/>
  <c r="AC161" i="5"/>
  <c r="H33" i="3"/>
  <c r="U113" i="4" a="1"/>
  <c r="U113" i="4"/>
  <c r="AD161" i="5"/>
  <c r="AF161" i="5"/>
  <c r="AG161" i="5"/>
  <c r="X113" i="4"/>
  <c r="AI161" i="5"/>
  <c r="Y113" i="4"/>
  <c r="AJ161" i="5"/>
  <c r="Z113" i="4"/>
  <c r="AL161" i="5"/>
  <c r="F161" i="5"/>
  <c r="AN161" i="5"/>
  <c r="B119" i="4"/>
  <c r="C119" i="4"/>
  <c r="C162" i="5"/>
  <c r="D119" i="4"/>
  <c r="E162" i="5"/>
  <c r="H119" i="4"/>
  <c r="K162" i="5"/>
  <c r="L119" i="4"/>
  <c r="Q162" i="5"/>
  <c r="M119" i="4"/>
  <c r="R162" i="5"/>
  <c r="T162" i="5"/>
  <c r="U162" i="5"/>
  <c r="P119" i="4"/>
  <c r="W162" i="5"/>
  <c r="Q119" i="4"/>
  <c r="X162" i="5"/>
  <c r="AA162" i="5"/>
  <c r="AH119" i="4"/>
  <c r="T119" i="4" a="1"/>
  <c r="T119" i="4"/>
  <c r="AC162" i="5"/>
  <c r="U119" i="4" a="1"/>
  <c r="U119" i="4"/>
  <c r="AD162" i="5"/>
  <c r="AF162" i="5"/>
  <c r="AG162" i="5"/>
  <c r="Y119" i="4"/>
  <c r="AJ162" i="5"/>
  <c r="Z119" i="4"/>
  <c r="AL162" i="5"/>
  <c r="F162" i="5"/>
  <c r="AN162" i="5"/>
  <c r="B98" i="4"/>
  <c r="C98" i="4"/>
  <c r="C163" i="5"/>
  <c r="D98" i="4"/>
  <c r="E163" i="5"/>
  <c r="H98" i="4"/>
  <c r="K163" i="5"/>
  <c r="L98" i="4"/>
  <c r="Q163" i="5"/>
  <c r="M98" i="4"/>
  <c r="R163" i="5"/>
  <c r="T163" i="5"/>
  <c r="U163" i="5"/>
  <c r="P98" i="4"/>
  <c r="W163" i="5"/>
  <c r="Q98" i="4"/>
  <c r="X163" i="5"/>
  <c r="S98" i="4"/>
  <c r="AA163" i="5"/>
  <c r="AH98" i="4"/>
  <c r="T98" i="4" a="1"/>
  <c r="T98" i="4"/>
  <c r="AC163" i="5"/>
  <c r="U98" i="4" a="1"/>
  <c r="U98" i="4"/>
  <c r="AD163" i="5"/>
  <c r="AF163" i="5"/>
  <c r="AG163" i="5"/>
  <c r="X98" i="4"/>
  <c r="AI163" i="5"/>
  <c r="Y98" i="4"/>
  <c r="AJ163" i="5"/>
  <c r="Z98" i="4"/>
  <c r="AL163" i="5"/>
  <c r="F163" i="5"/>
  <c r="AN163" i="5"/>
  <c r="O164" i="5"/>
  <c r="K164" i="5"/>
  <c r="B65" i="4"/>
  <c r="C65" i="4"/>
  <c r="C164" i="5"/>
  <c r="D65" i="4"/>
  <c r="E164" i="5"/>
  <c r="E65" i="4"/>
  <c r="F164" i="5"/>
  <c r="F65" i="4"/>
  <c r="H164" i="5"/>
  <c r="I164" i="5"/>
  <c r="I15" i="2"/>
  <c r="I65" i="4"/>
  <c r="L164" i="5"/>
  <c r="J15" i="2"/>
  <c r="J65" i="4"/>
  <c r="N164" i="5"/>
  <c r="L65" i="4"/>
  <c r="Q164" i="5"/>
  <c r="M65" i="4"/>
  <c r="R164" i="5"/>
  <c r="T164" i="5"/>
  <c r="U164" i="5"/>
  <c r="P65" i="4"/>
  <c r="W164" i="5"/>
  <c r="Q65" i="4"/>
  <c r="X164" i="5"/>
  <c r="S65" i="4"/>
  <c r="AA164" i="5"/>
  <c r="AH65" i="4"/>
  <c r="T65" i="4" a="1"/>
  <c r="T65" i="4"/>
  <c r="AC164" i="5"/>
  <c r="U65" i="4" a="1"/>
  <c r="U65" i="4"/>
  <c r="AD164" i="5"/>
  <c r="AF164" i="5"/>
  <c r="AG164" i="5"/>
  <c r="X65" i="4"/>
  <c r="AI164" i="5"/>
  <c r="Y65" i="4"/>
  <c r="AJ164" i="5"/>
  <c r="Z65" i="4"/>
  <c r="AL164" i="5"/>
  <c r="AN164" i="5"/>
  <c r="O165" i="5"/>
  <c r="B60" i="4"/>
  <c r="H60" i="4"/>
  <c r="K165" i="5"/>
  <c r="C60" i="4"/>
  <c r="C165" i="5"/>
  <c r="D60" i="4"/>
  <c r="E165" i="5"/>
  <c r="E12" i="2"/>
  <c r="E60" i="4"/>
  <c r="F165" i="5"/>
  <c r="F12" i="2"/>
  <c r="F60" i="4"/>
  <c r="H165" i="5"/>
  <c r="I165" i="5"/>
  <c r="L165" i="5"/>
  <c r="J12" i="2"/>
  <c r="J60" i="4"/>
  <c r="N165" i="5"/>
  <c r="L60" i="4"/>
  <c r="Q165" i="5"/>
  <c r="M60" i="4"/>
  <c r="R165" i="5"/>
  <c r="T165" i="5"/>
  <c r="U165" i="5"/>
  <c r="P60" i="4"/>
  <c r="W165" i="5"/>
  <c r="Q60" i="4"/>
  <c r="X165" i="5"/>
  <c r="S60" i="4"/>
  <c r="AA165" i="5"/>
  <c r="AH60" i="4"/>
  <c r="T60" i="4" a="1"/>
  <c r="T60" i="4"/>
  <c r="AC165" i="5"/>
  <c r="U60" i="4" a="1"/>
  <c r="U60" i="4"/>
  <c r="AD165" i="5"/>
  <c r="AF165" i="5"/>
  <c r="AG165" i="5"/>
  <c r="X60" i="4"/>
  <c r="AI165" i="5"/>
  <c r="Y60" i="4"/>
  <c r="AJ165" i="5"/>
  <c r="Z60" i="4"/>
  <c r="AL165" i="5"/>
  <c r="AN165" i="5"/>
  <c r="O166" i="5"/>
  <c r="B99" i="4"/>
  <c r="H99" i="4"/>
  <c r="K166" i="5"/>
  <c r="C99" i="4"/>
  <c r="C166" i="5"/>
  <c r="D99" i="4"/>
  <c r="E166" i="5"/>
  <c r="E33" i="2"/>
  <c r="E99" i="4"/>
  <c r="F166" i="5"/>
  <c r="F33" i="2"/>
  <c r="F99" i="4"/>
  <c r="H166" i="5"/>
  <c r="I166" i="5"/>
  <c r="I33" i="2"/>
  <c r="I99" i="4"/>
  <c r="L166" i="5"/>
  <c r="J33" i="2"/>
  <c r="J99" i="4"/>
  <c r="N166" i="5"/>
  <c r="L99" i="4"/>
  <c r="Q166" i="5"/>
  <c r="M99" i="4"/>
  <c r="R166" i="5"/>
  <c r="T166" i="5"/>
  <c r="U166" i="5"/>
  <c r="P99" i="4"/>
  <c r="W166" i="5"/>
  <c r="Q99" i="4"/>
  <c r="X166" i="5"/>
  <c r="AA166" i="5"/>
  <c r="AH99" i="4"/>
  <c r="T99" i="4" a="1"/>
  <c r="T99" i="4"/>
  <c r="AC166" i="5"/>
  <c r="U99" i="4" a="1"/>
  <c r="U99" i="4"/>
  <c r="AD166" i="5"/>
  <c r="AF166" i="5"/>
  <c r="AG166" i="5"/>
  <c r="X99" i="4"/>
  <c r="AI166" i="5"/>
  <c r="Y99" i="4"/>
  <c r="AJ166" i="5"/>
  <c r="Z99" i="4"/>
  <c r="AL166" i="5"/>
  <c r="AN166" i="5"/>
  <c r="B197" i="4"/>
  <c r="C197" i="4"/>
  <c r="C167" i="5"/>
  <c r="D197" i="4"/>
  <c r="E167" i="5"/>
  <c r="K167" i="5"/>
  <c r="L197" i="4"/>
  <c r="Q167" i="5"/>
  <c r="M197" i="4"/>
  <c r="R167" i="5"/>
  <c r="T167" i="5"/>
  <c r="U167" i="5"/>
  <c r="P197" i="4"/>
  <c r="W167" i="5"/>
  <c r="Q197" i="4"/>
  <c r="X167" i="5"/>
  <c r="S197" i="4"/>
  <c r="AA167" i="5"/>
  <c r="AH197" i="4"/>
  <c r="T197" i="4" a="1"/>
  <c r="T197" i="4"/>
  <c r="AC167" i="5"/>
  <c r="U197" i="4" a="1"/>
  <c r="U197" i="4"/>
  <c r="AD167" i="5"/>
  <c r="AF167" i="5"/>
  <c r="AG167" i="5"/>
  <c r="X197" i="4"/>
  <c r="AI167" i="5"/>
  <c r="Y197" i="4"/>
  <c r="AJ167" i="5"/>
  <c r="Z197" i="4"/>
  <c r="AL167" i="5"/>
  <c r="AN167" i="5"/>
  <c r="B253" i="4"/>
  <c r="C253" i="4"/>
  <c r="C168" i="5"/>
  <c r="D253" i="4"/>
  <c r="E168" i="5"/>
  <c r="K168" i="5"/>
  <c r="L253" i="4"/>
  <c r="Q168" i="5"/>
  <c r="M253" i="4"/>
  <c r="R168" i="5"/>
  <c r="T168" i="5"/>
  <c r="U168" i="5"/>
  <c r="P253" i="4"/>
  <c r="W168" i="5"/>
  <c r="Q253" i="4"/>
  <c r="X168" i="5"/>
  <c r="S253" i="4"/>
  <c r="AA168" i="5"/>
  <c r="AH253" i="4"/>
  <c r="T253" i="4" a="1"/>
  <c r="T253" i="4"/>
  <c r="AC168" i="5"/>
  <c r="U253" i="4" a="1"/>
  <c r="U253" i="4"/>
  <c r="AD168" i="5"/>
  <c r="AF168" i="5"/>
  <c r="AG168" i="5"/>
  <c r="X253" i="4"/>
  <c r="AI168" i="5"/>
  <c r="Y253" i="4"/>
  <c r="AJ168" i="5"/>
  <c r="Z253" i="4"/>
  <c r="AL168" i="5"/>
  <c r="AN168" i="5"/>
  <c r="B226" i="4"/>
  <c r="C226" i="4"/>
  <c r="C169" i="5"/>
  <c r="D226" i="4"/>
  <c r="E169" i="5"/>
  <c r="K169" i="5"/>
  <c r="L226" i="4"/>
  <c r="Q169" i="5"/>
  <c r="M226" i="4"/>
  <c r="R169" i="5"/>
  <c r="T169" i="5"/>
  <c r="U169" i="5"/>
  <c r="P226" i="4"/>
  <c r="W169" i="5"/>
  <c r="Q226" i="4"/>
  <c r="X169" i="5"/>
  <c r="S226" i="4"/>
  <c r="AA169" i="5"/>
  <c r="AH226" i="4"/>
  <c r="T226" i="4" a="1"/>
  <c r="T226" i="4"/>
  <c r="AC169" i="5"/>
  <c r="U226" i="4" a="1"/>
  <c r="U226" i="4"/>
  <c r="AD169" i="5"/>
  <c r="AF169" i="5"/>
  <c r="AG169" i="5"/>
  <c r="X226" i="4"/>
  <c r="AI169" i="5"/>
  <c r="Y226" i="4"/>
  <c r="AJ169" i="5"/>
  <c r="Z226" i="4"/>
  <c r="AL169" i="5"/>
  <c r="AN169" i="5"/>
  <c r="B62" i="4"/>
  <c r="C62" i="4"/>
  <c r="C170" i="5"/>
  <c r="D62" i="4"/>
  <c r="E170" i="5"/>
  <c r="H62" i="4"/>
  <c r="K170" i="5"/>
  <c r="L62" i="4"/>
  <c r="Q170" i="5"/>
  <c r="M62" i="4"/>
  <c r="R170" i="5"/>
  <c r="T170" i="5"/>
  <c r="U170" i="5"/>
  <c r="P62" i="4"/>
  <c r="W170" i="5"/>
  <c r="Q62" i="4"/>
  <c r="X170" i="5"/>
  <c r="S62" i="4"/>
  <c r="AA170" i="5"/>
  <c r="AH62" i="4"/>
  <c r="T62" i="4" a="1"/>
  <c r="T62" i="4"/>
  <c r="AC170" i="5"/>
  <c r="U62" i="4" a="1"/>
  <c r="U62" i="4"/>
  <c r="AD170" i="5"/>
  <c r="AF170" i="5"/>
  <c r="AG170" i="5"/>
  <c r="X62" i="4"/>
  <c r="AI170" i="5"/>
  <c r="Y62" i="4"/>
  <c r="AJ170" i="5"/>
  <c r="Z62" i="4"/>
  <c r="AL170" i="5"/>
  <c r="AN170" i="5"/>
  <c r="B121" i="4"/>
  <c r="C121" i="4"/>
  <c r="C171" i="5"/>
  <c r="D121" i="4"/>
  <c r="E171" i="5"/>
  <c r="K171" i="5"/>
  <c r="L121" i="4"/>
  <c r="Q171" i="5"/>
  <c r="M121" i="4"/>
  <c r="R171" i="5"/>
  <c r="T171" i="5"/>
  <c r="U171" i="5"/>
  <c r="P121" i="4"/>
  <c r="W171" i="5"/>
  <c r="Q121" i="4"/>
  <c r="X171" i="5"/>
  <c r="S121" i="4"/>
  <c r="AA171" i="5"/>
  <c r="AH121" i="4"/>
  <c r="T121" i="4" a="1"/>
  <c r="T121" i="4"/>
  <c r="AC171" i="5"/>
  <c r="U121" i="4" a="1"/>
  <c r="U121" i="4"/>
  <c r="AD171" i="5"/>
  <c r="AF171" i="5"/>
  <c r="AG171" i="5"/>
  <c r="X121" i="4"/>
  <c r="AI171" i="5"/>
  <c r="Y121" i="4"/>
  <c r="AJ171" i="5"/>
  <c r="Z121" i="4"/>
  <c r="AL171" i="5"/>
  <c r="AN171" i="5"/>
  <c r="B67" i="4"/>
  <c r="C67" i="4"/>
  <c r="C172" i="5"/>
  <c r="D67" i="4"/>
  <c r="E172" i="5"/>
  <c r="K172" i="5"/>
  <c r="L67" i="4"/>
  <c r="Q172" i="5"/>
  <c r="M67" i="4"/>
  <c r="R172" i="5"/>
  <c r="T172" i="5"/>
  <c r="U172" i="5"/>
  <c r="P67" i="4"/>
  <c r="W172" i="5"/>
  <c r="Q67" i="4"/>
  <c r="X172" i="5"/>
  <c r="AA172" i="5"/>
  <c r="AH67" i="4"/>
  <c r="T67" i="4" a="1"/>
  <c r="T67" i="4"/>
  <c r="AC172" i="5"/>
  <c r="U67" i="4" a="1"/>
  <c r="U67" i="4"/>
  <c r="AD172" i="5"/>
  <c r="AF172" i="5"/>
  <c r="AG172" i="5"/>
  <c r="X67" i="4"/>
  <c r="AI172" i="5"/>
  <c r="Y67" i="4"/>
  <c r="AJ172" i="5"/>
  <c r="Z67" i="4"/>
  <c r="AL172" i="5"/>
  <c r="AN172" i="5"/>
  <c r="B32" i="4"/>
  <c r="S32" i="4"/>
  <c r="AA173" i="5"/>
  <c r="P32" i="4"/>
  <c r="W173" i="5"/>
  <c r="O173" i="5"/>
  <c r="K173" i="5"/>
  <c r="C32" i="4"/>
  <c r="C173" i="5"/>
  <c r="D32" i="4"/>
  <c r="E173" i="5"/>
  <c r="E32" i="4"/>
  <c r="F173" i="5"/>
  <c r="F32" i="4"/>
  <c r="H173" i="5"/>
  <c r="I173" i="5"/>
  <c r="L32" i="4"/>
  <c r="Q173" i="5"/>
  <c r="M32" i="4"/>
  <c r="R173" i="5"/>
  <c r="T173" i="5"/>
  <c r="U173" i="5"/>
  <c r="Q32" i="4"/>
  <c r="X173" i="5"/>
  <c r="R36" i="2"/>
  <c r="R32" i="4"/>
  <c r="Z173" i="5"/>
  <c r="AH32" i="4"/>
  <c r="T32" i="4" a="1"/>
  <c r="T32" i="4"/>
  <c r="AC173" i="5"/>
  <c r="U32" i="4" a="1"/>
  <c r="U32" i="4"/>
  <c r="AD173" i="5"/>
  <c r="AF173" i="5"/>
  <c r="AG173" i="5"/>
  <c r="X32" i="4"/>
  <c r="AI173" i="5"/>
  <c r="Y32" i="4"/>
  <c r="AJ173" i="5"/>
  <c r="Z32" i="4"/>
  <c r="AL173" i="5"/>
  <c r="AN173" i="5"/>
  <c r="B9" i="4"/>
  <c r="S9" i="4"/>
  <c r="AA174" i="5"/>
  <c r="P9" i="4"/>
  <c r="W174" i="5"/>
  <c r="O174" i="5"/>
  <c r="H9" i="4"/>
  <c r="K174" i="5"/>
  <c r="C9" i="4"/>
  <c r="C174" i="5"/>
  <c r="D9" i="4"/>
  <c r="E174" i="5"/>
  <c r="E9" i="4"/>
  <c r="F174" i="5"/>
  <c r="F9" i="4"/>
  <c r="H174" i="5"/>
  <c r="I174" i="5"/>
  <c r="I36" i="2"/>
  <c r="I9" i="4"/>
  <c r="L174" i="5"/>
  <c r="J36" i="2"/>
  <c r="J9" i="4"/>
  <c r="N174" i="5"/>
  <c r="L9" i="4"/>
  <c r="Q174" i="5"/>
  <c r="M9" i="4"/>
  <c r="R174" i="5"/>
  <c r="T174" i="5"/>
  <c r="U174" i="5"/>
  <c r="Q9" i="4"/>
  <c r="X174" i="5"/>
  <c r="R9" i="4"/>
  <c r="Z174" i="5"/>
  <c r="AH9" i="4"/>
  <c r="T9" i="4" a="1"/>
  <c r="T9" i="4"/>
  <c r="AC174" i="5"/>
  <c r="U9" i="4" a="1"/>
  <c r="U9" i="4"/>
  <c r="AD174" i="5"/>
  <c r="AF174" i="5"/>
  <c r="AG174" i="5"/>
  <c r="X9" i="4"/>
  <c r="AI174" i="5"/>
  <c r="Y9" i="4"/>
  <c r="AJ174" i="5"/>
  <c r="Z9" i="4"/>
  <c r="AL174" i="5"/>
  <c r="AN174" i="5"/>
  <c r="B6" i="4"/>
  <c r="AA175" i="5"/>
  <c r="P6" i="4"/>
  <c r="W175" i="5"/>
  <c r="O175" i="5"/>
  <c r="K175" i="5"/>
  <c r="C6" i="4"/>
  <c r="C175" i="5"/>
  <c r="D6" i="4"/>
  <c r="E175" i="5"/>
  <c r="L175" i="5"/>
  <c r="N175" i="5"/>
  <c r="L6" i="4"/>
  <c r="Q175" i="5"/>
  <c r="U175" i="5"/>
  <c r="Q6" i="4"/>
  <c r="X175" i="5"/>
  <c r="R6" i="4"/>
  <c r="Z175" i="5"/>
  <c r="AH6" i="4"/>
  <c r="T6" i="4" a="1"/>
  <c r="T6" i="4"/>
  <c r="AC175" i="5"/>
  <c r="U6" i="4" a="1"/>
  <c r="U6" i="4"/>
  <c r="AD175" i="5"/>
  <c r="AF175" i="5"/>
  <c r="AG175" i="5"/>
  <c r="X6" i="4"/>
  <c r="AI175" i="5"/>
  <c r="Y6" i="4"/>
  <c r="AJ175" i="5"/>
  <c r="Z6" i="4"/>
  <c r="AL175" i="5"/>
  <c r="F175" i="5"/>
  <c r="R175" i="5"/>
  <c r="T175" i="5"/>
  <c r="AN175" i="5"/>
  <c r="B4" i="4"/>
  <c r="AA176" i="5"/>
  <c r="P4" i="4"/>
  <c r="W176" i="5"/>
  <c r="O176" i="5"/>
  <c r="K176" i="5"/>
  <c r="C4" i="4"/>
  <c r="C176" i="5"/>
  <c r="D4" i="4"/>
  <c r="E176" i="5"/>
  <c r="L176" i="5"/>
  <c r="N176" i="5"/>
  <c r="L4" i="4"/>
  <c r="Q176" i="5"/>
  <c r="U176" i="5"/>
  <c r="Q4" i="4"/>
  <c r="X176" i="5"/>
  <c r="R4" i="4"/>
  <c r="Z176" i="5"/>
  <c r="AH4" i="4"/>
  <c r="T4" i="4" a="1"/>
  <c r="T4" i="4"/>
  <c r="AC176" i="5"/>
  <c r="U4" i="4" a="1"/>
  <c r="U4" i="4"/>
  <c r="AD176" i="5"/>
  <c r="AF176" i="5"/>
  <c r="AG176" i="5"/>
  <c r="X4" i="4"/>
  <c r="AI176" i="5"/>
  <c r="Y4" i="4"/>
  <c r="AJ176" i="5"/>
  <c r="Z4" i="4"/>
  <c r="AL176" i="5"/>
  <c r="F176" i="5"/>
  <c r="R176" i="5"/>
  <c r="T176" i="5"/>
  <c r="AN176" i="5"/>
  <c r="B2" i="4"/>
  <c r="AA177" i="5"/>
  <c r="P2" i="4"/>
  <c r="W177" i="5"/>
  <c r="O177" i="5"/>
  <c r="H2" i="4"/>
  <c r="K177" i="5"/>
  <c r="C2" i="4"/>
  <c r="C177" i="5"/>
  <c r="D2" i="4"/>
  <c r="E177" i="5"/>
  <c r="L177" i="5"/>
  <c r="J2" i="4"/>
  <c r="N177" i="5"/>
  <c r="L2" i="4"/>
  <c r="Q177" i="5"/>
  <c r="M2" i="4"/>
  <c r="R177" i="5"/>
  <c r="T177" i="5"/>
  <c r="U177" i="5"/>
  <c r="Q2" i="4"/>
  <c r="X177" i="5"/>
  <c r="R12" i="2"/>
  <c r="R2" i="4"/>
  <c r="Z177" i="5"/>
  <c r="AH2" i="4"/>
  <c r="T2" i="4" a="1"/>
  <c r="T2" i="4"/>
  <c r="AC177" i="5"/>
  <c r="U2" i="4" a="1"/>
  <c r="U2" i="4"/>
  <c r="AD177" i="5"/>
  <c r="AF177" i="5"/>
  <c r="AG177" i="5"/>
  <c r="X2" i="4"/>
  <c r="AI177" i="5"/>
  <c r="Y2" i="4"/>
  <c r="AJ177" i="5"/>
  <c r="Z2" i="4"/>
  <c r="AL177" i="5"/>
  <c r="F177" i="5"/>
  <c r="AN177" i="5"/>
  <c r="B148" i="4"/>
  <c r="C148" i="4"/>
  <c r="C178" i="5"/>
  <c r="D148" i="4"/>
  <c r="E178" i="5"/>
  <c r="H148" i="4"/>
  <c r="K178" i="5"/>
  <c r="L148" i="4"/>
  <c r="Q178" i="5"/>
  <c r="M148" i="4"/>
  <c r="R178" i="5"/>
  <c r="T178" i="5"/>
  <c r="U178" i="5"/>
  <c r="P148" i="4"/>
  <c r="W178" i="5"/>
  <c r="Q148" i="4"/>
  <c r="X178" i="5"/>
  <c r="S148" i="4"/>
  <c r="AA178" i="5"/>
  <c r="AH148" i="4"/>
  <c r="T148" i="4" a="1"/>
  <c r="T148" i="4"/>
  <c r="AC178" i="5"/>
  <c r="U148" i="4" a="1"/>
  <c r="U148" i="4"/>
  <c r="AD178" i="5"/>
  <c r="AF178" i="5"/>
  <c r="AG178" i="5"/>
  <c r="X148" i="4"/>
  <c r="AI178" i="5"/>
  <c r="Y148" i="4"/>
  <c r="AJ178" i="5"/>
  <c r="Z148" i="4"/>
  <c r="AL178" i="5"/>
  <c r="F178" i="5"/>
  <c r="L178" i="5"/>
  <c r="N178" i="5"/>
  <c r="O178" i="5"/>
  <c r="Z178" i="5"/>
  <c r="AN178" i="5"/>
  <c r="B124" i="4"/>
  <c r="C124" i="4"/>
  <c r="C179" i="5"/>
  <c r="D124" i="4"/>
  <c r="E179" i="5"/>
  <c r="E124" i="4"/>
  <c r="F179" i="5"/>
  <c r="F124" i="4"/>
  <c r="H179" i="5"/>
  <c r="I179" i="5"/>
  <c r="H26" i="2"/>
  <c r="H124" i="4"/>
  <c r="K179" i="5"/>
  <c r="L124" i="4"/>
  <c r="Q179" i="5"/>
  <c r="M124" i="4"/>
  <c r="R179" i="5"/>
  <c r="T179" i="5"/>
  <c r="U179" i="5"/>
  <c r="P124" i="4"/>
  <c r="W179" i="5"/>
  <c r="Q124" i="4"/>
  <c r="X179" i="5"/>
  <c r="S124" i="4"/>
  <c r="AA179" i="5"/>
  <c r="AH124" i="4"/>
  <c r="T124" i="4" a="1"/>
  <c r="T124" i="4"/>
  <c r="AC179" i="5"/>
  <c r="U124" i="4" a="1"/>
  <c r="U124" i="4"/>
  <c r="AD179" i="5"/>
  <c r="AF179" i="5"/>
  <c r="AG179" i="5"/>
  <c r="X124" i="4"/>
  <c r="AI179" i="5"/>
  <c r="Y124" i="4"/>
  <c r="AJ179" i="5"/>
  <c r="Z124" i="4"/>
  <c r="AL179" i="5"/>
  <c r="L179" i="5"/>
  <c r="N179" i="5"/>
  <c r="O179" i="5"/>
  <c r="Z179" i="5"/>
  <c r="AN179" i="5"/>
  <c r="B17" i="4"/>
  <c r="S17" i="4"/>
  <c r="AA180" i="5"/>
  <c r="P17" i="4"/>
  <c r="W180" i="5"/>
  <c r="O180" i="5"/>
  <c r="K180" i="5"/>
  <c r="C17" i="4"/>
  <c r="C180" i="5"/>
  <c r="D17" i="4"/>
  <c r="E180" i="5"/>
  <c r="E17" i="4"/>
  <c r="F180" i="5"/>
  <c r="F17" i="4"/>
  <c r="H180" i="5"/>
  <c r="I180" i="5"/>
  <c r="I17" i="4"/>
  <c r="L180" i="5"/>
  <c r="J17" i="4"/>
  <c r="N180" i="5"/>
  <c r="L17" i="4"/>
  <c r="Q180" i="5"/>
  <c r="M17" i="4"/>
  <c r="R180" i="5"/>
  <c r="T180" i="5"/>
  <c r="U180" i="5"/>
  <c r="Q17" i="4"/>
  <c r="X180" i="5"/>
  <c r="R17" i="4"/>
  <c r="Z180" i="5"/>
  <c r="AH17" i="4"/>
  <c r="T17" i="4" a="1"/>
  <c r="T17" i="4"/>
  <c r="AC180" i="5"/>
  <c r="U17" i="4" a="1"/>
  <c r="U17" i="4"/>
  <c r="AD180" i="5"/>
  <c r="AF180" i="5"/>
  <c r="AG180" i="5"/>
  <c r="X17" i="4"/>
  <c r="AI180" i="5"/>
  <c r="Y17" i="4"/>
  <c r="AJ180" i="5"/>
  <c r="Z17" i="4"/>
  <c r="AL180" i="5"/>
  <c r="AN180" i="5"/>
  <c r="B19" i="4"/>
  <c r="S19" i="4"/>
  <c r="AA181" i="5"/>
  <c r="P19" i="4"/>
  <c r="W181" i="5"/>
  <c r="O181" i="5"/>
  <c r="H19" i="4"/>
  <c r="K181" i="5"/>
  <c r="C19" i="4"/>
  <c r="C181" i="5"/>
  <c r="D19" i="4"/>
  <c r="E181" i="5"/>
  <c r="E19" i="4"/>
  <c r="F181" i="5"/>
  <c r="F19" i="4"/>
  <c r="H181" i="5"/>
  <c r="I181" i="5"/>
  <c r="I19" i="4"/>
  <c r="L181" i="5"/>
  <c r="J19" i="4"/>
  <c r="N181" i="5"/>
  <c r="L19" i="4"/>
  <c r="Q181" i="5"/>
  <c r="M19" i="4"/>
  <c r="R181" i="5"/>
  <c r="T181" i="5"/>
  <c r="U181" i="5"/>
  <c r="Q19" i="4"/>
  <c r="X181" i="5"/>
  <c r="R38" i="2"/>
  <c r="R19" i="4"/>
  <c r="Z181" i="5"/>
  <c r="AH19" i="4"/>
  <c r="T19" i="4" a="1"/>
  <c r="T19" i="4"/>
  <c r="AC181" i="5"/>
  <c r="U19" i="4" a="1"/>
  <c r="U19" i="4"/>
  <c r="AD181" i="5"/>
  <c r="AF181" i="5"/>
  <c r="AG181" i="5"/>
  <c r="X19" i="4"/>
  <c r="AI181" i="5"/>
  <c r="Y19" i="4"/>
  <c r="AJ181" i="5"/>
  <c r="Z19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12" i="4"/>
  <c r="S12" i="4"/>
  <c r="AA183" i="5"/>
  <c r="P12" i="4"/>
  <c r="W183" i="5"/>
  <c r="O183" i="5"/>
  <c r="K183" i="5"/>
  <c r="C12" i="4"/>
  <c r="C183" i="5"/>
  <c r="D12" i="4"/>
  <c r="E183" i="5"/>
  <c r="E12" i="4"/>
  <c r="F183" i="5"/>
  <c r="F12" i="4"/>
  <c r="H183" i="5"/>
  <c r="I183" i="5"/>
  <c r="I12" i="4"/>
  <c r="L183" i="5"/>
  <c r="J12" i="4"/>
  <c r="N183" i="5"/>
  <c r="L12" i="4"/>
  <c r="Q183" i="5"/>
  <c r="M12" i="4"/>
  <c r="R183" i="5"/>
  <c r="T183" i="5"/>
  <c r="U183" i="5"/>
  <c r="Q12" i="4"/>
  <c r="X183" i="5"/>
  <c r="R15" i="2"/>
  <c r="R12" i="4"/>
  <c r="Z183" i="5"/>
  <c r="AH12" i="4"/>
  <c r="T12" i="4" a="1"/>
  <c r="T12" i="4"/>
  <c r="AC183" i="5"/>
  <c r="U12" i="4" a="1"/>
  <c r="U12" i="4"/>
  <c r="AD183" i="5"/>
  <c r="AF183" i="5"/>
  <c r="AG183" i="5"/>
  <c r="X12" i="4"/>
  <c r="AI183" i="5"/>
  <c r="Y12" i="4"/>
  <c r="AJ183" i="5"/>
  <c r="Z12" i="4"/>
  <c r="AL183" i="5"/>
  <c r="AN183" i="5"/>
  <c r="B16" i="4"/>
  <c r="S16" i="4"/>
  <c r="AA184" i="5"/>
  <c r="P16" i="4"/>
  <c r="W184" i="5"/>
  <c r="O184" i="5"/>
  <c r="K184" i="5"/>
  <c r="C16" i="4"/>
  <c r="C184" i="5"/>
  <c r="D16" i="4"/>
  <c r="E184" i="5"/>
  <c r="E16" i="4"/>
  <c r="F184" i="5"/>
  <c r="F16" i="4"/>
  <c r="H184" i="5"/>
  <c r="I184" i="5"/>
  <c r="I16" i="4"/>
  <c r="L184" i="5"/>
  <c r="J16" i="4"/>
  <c r="N184" i="5"/>
  <c r="L16" i="4"/>
  <c r="Q184" i="5"/>
  <c r="M16" i="4"/>
  <c r="R184" i="5"/>
  <c r="T184" i="5"/>
  <c r="U184" i="5"/>
  <c r="Q16" i="4"/>
  <c r="X184" i="5"/>
  <c r="R16" i="4"/>
  <c r="Z184" i="5"/>
  <c r="AH16" i="4"/>
  <c r="T16" i="4" a="1"/>
  <c r="T16" i="4"/>
  <c r="AC184" i="5"/>
  <c r="U16" i="4" a="1"/>
  <c r="U16" i="4"/>
  <c r="AD184" i="5"/>
  <c r="AF184" i="5"/>
  <c r="AG184" i="5"/>
  <c r="X16" i="4"/>
  <c r="AI184" i="5"/>
  <c r="Y16" i="4"/>
  <c r="AJ184" i="5"/>
  <c r="Z16" i="4"/>
  <c r="AL184" i="5"/>
  <c r="AN184" i="5"/>
  <c r="B13" i="4"/>
  <c r="S13" i="4"/>
  <c r="AA185" i="5"/>
  <c r="P13" i="4"/>
  <c r="W185" i="5"/>
  <c r="O185" i="5"/>
  <c r="H13" i="4"/>
  <c r="K185" i="5"/>
  <c r="C13" i="4"/>
  <c r="C185" i="5"/>
  <c r="D13" i="4"/>
  <c r="E185" i="5"/>
  <c r="E13" i="4"/>
  <c r="F185" i="5"/>
  <c r="F13" i="4"/>
  <c r="H185" i="5"/>
  <c r="I185" i="5"/>
  <c r="I13" i="4"/>
  <c r="L185" i="5"/>
  <c r="J13" i="4"/>
  <c r="N185" i="5"/>
  <c r="L13" i="4"/>
  <c r="Q185" i="5"/>
  <c r="M13" i="4"/>
  <c r="R185" i="5"/>
  <c r="T185" i="5"/>
  <c r="U185" i="5"/>
  <c r="Q13" i="4"/>
  <c r="X185" i="5"/>
  <c r="R13" i="4"/>
  <c r="Z185" i="5"/>
  <c r="AH13" i="4"/>
  <c r="T13" i="4" a="1"/>
  <c r="T13" i="4"/>
  <c r="AC185" i="5"/>
  <c r="U13" i="4" a="1"/>
  <c r="U13" i="4"/>
  <c r="AD185" i="5"/>
  <c r="AF185" i="5"/>
  <c r="AG185" i="5"/>
  <c r="X13" i="4"/>
  <c r="AI185" i="5"/>
  <c r="Y13" i="4"/>
  <c r="AJ185" i="5"/>
  <c r="Z13" i="4"/>
  <c r="AL185" i="5"/>
  <c r="AN185" i="5"/>
  <c r="B18" i="4"/>
  <c r="S18" i="4"/>
  <c r="AA186" i="5"/>
  <c r="P18" i="4"/>
  <c r="W186" i="5"/>
  <c r="O186" i="5"/>
  <c r="K186" i="5"/>
  <c r="C18" i="4"/>
  <c r="C186" i="5"/>
  <c r="D18" i="4"/>
  <c r="E186" i="5"/>
  <c r="E18" i="4"/>
  <c r="F186" i="5"/>
  <c r="F18" i="4"/>
  <c r="H186" i="5"/>
  <c r="I186" i="5"/>
  <c r="I18" i="4"/>
  <c r="L186" i="5"/>
  <c r="J18" i="4"/>
  <c r="N186" i="5"/>
  <c r="L18" i="4"/>
  <c r="Q186" i="5"/>
  <c r="M18" i="4"/>
  <c r="R186" i="5"/>
  <c r="T186" i="5"/>
  <c r="U186" i="5"/>
  <c r="Q18" i="4"/>
  <c r="X186" i="5"/>
  <c r="R37" i="2"/>
  <c r="R18" i="4"/>
  <c r="Z186" i="5"/>
  <c r="AH18" i="4"/>
  <c r="T18" i="4" a="1"/>
  <c r="T18" i="4"/>
  <c r="AC186" i="5"/>
  <c r="U18" i="4" a="1"/>
  <c r="U18" i="4"/>
  <c r="AD186" i="5"/>
  <c r="AF186" i="5"/>
  <c r="AG186" i="5"/>
  <c r="X18" i="4"/>
  <c r="AI186" i="5"/>
  <c r="Y18" i="4"/>
  <c r="AJ186" i="5"/>
  <c r="Z18" i="4"/>
  <c r="AL186" i="5"/>
  <c r="AN186" i="5"/>
  <c r="B15" i="4"/>
  <c r="S15" i="4"/>
  <c r="AA187" i="5"/>
  <c r="P15" i="4"/>
  <c r="W187" i="5"/>
  <c r="O187" i="5"/>
  <c r="K187" i="5"/>
  <c r="C15" i="4"/>
  <c r="C187" i="5"/>
  <c r="D15" i="4"/>
  <c r="E187" i="5"/>
  <c r="E15" i="4"/>
  <c r="F187" i="5"/>
  <c r="F15" i="4"/>
  <c r="H187" i="5"/>
  <c r="I187" i="5"/>
  <c r="I27" i="2"/>
  <c r="I15" i="4"/>
  <c r="L187" i="5"/>
  <c r="J27" i="2"/>
  <c r="J15" i="4"/>
  <c r="N187" i="5"/>
  <c r="L15" i="4"/>
  <c r="Q187" i="5"/>
  <c r="M15" i="4"/>
  <c r="R187" i="5"/>
  <c r="T187" i="5"/>
  <c r="U187" i="5"/>
  <c r="Q15" i="4"/>
  <c r="X187" i="5"/>
  <c r="R27" i="2"/>
  <c r="R15" i="4"/>
  <c r="Z187" i="5"/>
  <c r="AH15" i="4"/>
  <c r="T15" i="4" a="1"/>
  <c r="T15" i="4"/>
  <c r="AC187" i="5"/>
  <c r="U15" i="4" a="1"/>
  <c r="U15" i="4"/>
  <c r="AD187" i="5"/>
  <c r="AF187" i="5"/>
  <c r="AG187" i="5"/>
  <c r="X15" i="4"/>
  <c r="AI187" i="5"/>
  <c r="Y15" i="4"/>
  <c r="AJ187" i="5"/>
  <c r="Z15" i="4"/>
  <c r="AL187" i="5"/>
  <c r="AN187" i="5"/>
  <c r="B5" i="4"/>
  <c r="AA188" i="5"/>
  <c r="P5" i="4"/>
  <c r="W188" i="5"/>
  <c r="O188" i="5"/>
  <c r="K188" i="5"/>
  <c r="C5" i="4"/>
  <c r="C188" i="5"/>
  <c r="D5" i="4"/>
  <c r="E188" i="5"/>
  <c r="L188" i="5"/>
  <c r="N188" i="5"/>
  <c r="L5" i="4"/>
  <c r="Q188" i="5"/>
  <c r="U188" i="5"/>
  <c r="Q5" i="4"/>
  <c r="X188" i="5"/>
  <c r="R5" i="4"/>
  <c r="Z188" i="5"/>
  <c r="AH5" i="4"/>
  <c r="T5" i="4" a="1"/>
  <c r="T5" i="4"/>
  <c r="AC188" i="5"/>
  <c r="U5" i="4" a="1"/>
  <c r="U5" i="4"/>
  <c r="AD188" i="5"/>
  <c r="AF188" i="5"/>
  <c r="AG188" i="5"/>
  <c r="X5" i="4"/>
  <c r="AI188" i="5"/>
  <c r="Y5" i="4"/>
  <c r="AJ188" i="5"/>
  <c r="Z5" i="4"/>
  <c r="AL188" i="5"/>
  <c r="R188" i="5"/>
  <c r="T188" i="5"/>
  <c r="AN188" i="5"/>
  <c r="B294" i="4"/>
  <c r="C294" i="4"/>
  <c r="C189" i="5"/>
  <c r="D294" i="4"/>
  <c r="E189" i="5"/>
  <c r="K189" i="5"/>
  <c r="L294" i="4"/>
  <c r="Q189" i="5"/>
  <c r="M294" i="4"/>
  <c r="R189" i="5"/>
  <c r="T189" i="5"/>
  <c r="U189" i="5"/>
  <c r="P294" i="4"/>
  <c r="W189" i="5"/>
  <c r="Q294" i="4"/>
  <c r="X189" i="5"/>
  <c r="S294" i="4"/>
  <c r="AA189" i="5"/>
  <c r="AH294" i="4"/>
  <c r="T294" i="4" a="1"/>
  <c r="T294" i="4"/>
  <c r="AC189" i="5"/>
  <c r="U294" i="4" a="1"/>
  <c r="U294" i="4"/>
  <c r="AD189" i="5"/>
  <c r="AF189" i="5"/>
  <c r="AG189" i="5"/>
  <c r="X294" i="4"/>
  <c r="AI189" i="5"/>
  <c r="Y294" i="4"/>
  <c r="AJ189" i="5"/>
  <c r="Z294" i="4"/>
  <c r="AL189" i="5"/>
  <c r="AN189" i="5"/>
  <c r="B64" i="4"/>
  <c r="C64" i="4"/>
  <c r="C190" i="5"/>
  <c r="D64" i="4"/>
  <c r="E190" i="5"/>
  <c r="H64" i="4"/>
  <c r="K190" i="5"/>
  <c r="L64" i="4"/>
  <c r="Q190" i="5"/>
  <c r="M64" i="4"/>
  <c r="R190" i="5"/>
  <c r="T190" i="5"/>
  <c r="U190" i="5"/>
  <c r="P64" i="4"/>
  <c r="W190" i="5"/>
  <c r="Q64" i="4"/>
  <c r="X190" i="5"/>
  <c r="AA190" i="5"/>
  <c r="AH64" i="4"/>
  <c r="T64" i="4" a="1"/>
  <c r="T64" i="4"/>
  <c r="AC190" i="5"/>
  <c r="U64" i="4" a="1"/>
  <c r="U64" i="4"/>
  <c r="AD190" i="5"/>
  <c r="AF190" i="5"/>
  <c r="AG190" i="5"/>
  <c r="X64" i="4"/>
  <c r="AI190" i="5"/>
  <c r="Y64" i="4"/>
  <c r="AJ190" i="5"/>
  <c r="Z64" i="4"/>
  <c r="AL190" i="5"/>
  <c r="AN190" i="5"/>
  <c r="B73" i="4"/>
  <c r="C73" i="4"/>
  <c r="C191" i="5"/>
  <c r="D73" i="4"/>
  <c r="E191" i="5"/>
  <c r="H73" i="4"/>
  <c r="K191" i="5"/>
  <c r="L73" i="4"/>
  <c r="Q191" i="5"/>
  <c r="M73" i="4"/>
  <c r="R191" i="5"/>
  <c r="T191" i="5"/>
  <c r="U191" i="5"/>
  <c r="P73" i="4"/>
  <c r="W191" i="5"/>
  <c r="Q73" i="4"/>
  <c r="X191" i="5"/>
  <c r="AA191" i="5"/>
  <c r="AH73" i="4"/>
  <c r="T73" i="4" a="1"/>
  <c r="T73" i="4"/>
  <c r="AC191" i="5"/>
  <c r="U73" i="4" a="1"/>
  <c r="U73" i="4"/>
  <c r="AD191" i="5"/>
  <c r="AF191" i="5"/>
  <c r="AG191" i="5"/>
  <c r="X73" i="4"/>
  <c r="AI191" i="5"/>
  <c r="Y73" i="4"/>
  <c r="AJ191" i="5"/>
  <c r="Z73" i="4"/>
  <c r="AL191" i="5"/>
  <c r="AN191" i="5"/>
  <c r="B72" i="4"/>
  <c r="C72" i="4"/>
  <c r="C192" i="5"/>
  <c r="D72" i="4"/>
  <c r="E192" i="5"/>
  <c r="H72" i="4"/>
  <c r="K192" i="5"/>
  <c r="L72" i="4"/>
  <c r="Q192" i="5"/>
  <c r="M72" i="4"/>
  <c r="R192" i="5"/>
  <c r="T192" i="5"/>
  <c r="U192" i="5"/>
  <c r="P72" i="4"/>
  <c r="W192" i="5"/>
  <c r="Q72" i="4"/>
  <c r="X192" i="5"/>
  <c r="AA192" i="5"/>
  <c r="AH72" i="4"/>
  <c r="T72" i="4" a="1"/>
  <c r="T72" i="4"/>
  <c r="AC192" i="5"/>
  <c r="U72" i="4" a="1"/>
  <c r="U72" i="4"/>
  <c r="AD192" i="5"/>
  <c r="AF192" i="5"/>
  <c r="AG192" i="5"/>
  <c r="X72" i="4"/>
  <c r="AI192" i="5"/>
  <c r="Y72" i="4"/>
  <c r="AJ192" i="5"/>
  <c r="Z72" i="4"/>
  <c r="AL192" i="5"/>
  <c r="AN192" i="5"/>
  <c r="B233" i="4"/>
  <c r="C233" i="4"/>
  <c r="C193" i="5"/>
  <c r="D233" i="4"/>
  <c r="E193" i="5"/>
  <c r="H233" i="4"/>
  <c r="K193" i="5"/>
  <c r="L233" i="4"/>
  <c r="Q193" i="5"/>
  <c r="M233" i="4"/>
  <c r="R193" i="5"/>
  <c r="T193" i="5"/>
  <c r="U193" i="5"/>
  <c r="P233" i="4"/>
  <c r="W193" i="5"/>
  <c r="Q233" i="4"/>
  <c r="X193" i="5"/>
  <c r="S233" i="4"/>
  <c r="AA193" i="5"/>
  <c r="AH233" i="4"/>
  <c r="T233" i="4" a="1"/>
  <c r="T233" i="4"/>
  <c r="AC193" i="5"/>
  <c r="U233" i="4" a="1"/>
  <c r="U233" i="4"/>
  <c r="AD193" i="5"/>
  <c r="AF193" i="5"/>
  <c r="AG193" i="5"/>
  <c r="X233" i="4"/>
  <c r="AI193" i="5"/>
  <c r="Y233" i="4"/>
  <c r="AJ193" i="5"/>
  <c r="Z233" i="4"/>
  <c r="AL193" i="5"/>
  <c r="AN193" i="5"/>
  <c r="B248" i="4"/>
  <c r="C248" i="4"/>
  <c r="C194" i="5"/>
  <c r="D248" i="4"/>
  <c r="E194" i="5"/>
  <c r="K194" i="5"/>
  <c r="L248" i="4"/>
  <c r="Q194" i="5"/>
  <c r="M248" i="4"/>
  <c r="R194" i="5"/>
  <c r="T194" i="5"/>
  <c r="U194" i="5"/>
  <c r="P248" i="4"/>
  <c r="W194" i="5"/>
  <c r="Q248" i="4"/>
  <c r="X194" i="5"/>
  <c r="S248" i="4"/>
  <c r="AA194" i="5"/>
  <c r="AH248" i="4"/>
  <c r="T248" i="4" a="1"/>
  <c r="T248" i="4"/>
  <c r="AC194" i="5"/>
  <c r="U248" i="4" a="1"/>
  <c r="U248" i="4"/>
  <c r="AD194" i="5"/>
  <c r="AF194" i="5"/>
  <c r="AG194" i="5"/>
  <c r="X248" i="4"/>
  <c r="AI194" i="5"/>
  <c r="Y248" i="4"/>
  <c r="AJ194" i="5"/>
  <c r="Z248" i="4"/>
  <c r="AL194" i="5"/>
  <c r="AN194" i="5"/>
  <c r="B247" i="4"/>
  <c r="C247" i="4"/>
  <c r="C195" i="5"/>
  <c r="D247" i="4"/>
  <c r="E195" i="5"/>
  <c r="K195" i="5"/>
  <c r="L247" i="4"/>
  <c r="Q195" i="5"/>
  <c r="M247" i="4"/>
  <c r="R195" i="5"/>
  <c r="T195" i="5"/>
  <c r="U195" i="5"/>
  <c r="P247" i="4"/>
  <c r="W195" i="5"/>
  <c r="Q247" i="4"/>
  <c r="X195" i="5"/>
  <c r="S247" i="4"/>
  <c r="AA195" i="5"/>
  <c r="AH247" i="4"/>
  <c r="T247" i="4" a="1"/>
  <c r="T247" i="4"/>
  <c r="AC195" i="5"/>
  <c r="U247" i="4" a="1"/>
  <c r="U247" i="4"/>
  <c r="AD195" i="5"/>
  <c r="AF195" i="5"/>
  <c r="AG195" i="5"/>
  <c r="X247" i="4"/>
  <c r="AI195" i="5"/>
  <c r="Y247" i="4"/>
  <c r="AJ195" i="5"/>
  <c r="Z247" i="4"/>
  <c r="AL195" i="5"/>
  <c r="AN195" i="5"/>
  <c r="B219" i="4"/>
  <c r="C219" i="4"/>
  <c r="C196" i="5"/>
  <c r="D219" i="4"/>
  <c r="E196" i="5"/>
  <c r="H219" i="4"/>
  <c r="K196" i="5"/>
  <c r="L219" i="4"/>
  <c r="Q196" i="5"/>
  <c r="M219" i="4"/>
  <c r="R196" i="5"/>
  <c r="T196" i="5"/>
  <c r="U196" i="5"/>
  <c r="P219" i="4"/>
  <c r="W196" i="5"/>
  <c r="Q219" i="4"/>
  <c r="X196" i="5"/>
  <c r="S219" i="4"/>
  <c r="AA196" i="5"/>
  <c r="AH219" i="4"/>
  <c r="T219" i="4" a="1"/>
  <c r="T219" i="4"/>
  <c r="AC196" i="5"/>
  <c r="U219" i="4" a="1"/>
  <c r="U219" i="4"/>
  <c r="AD196" i="5"/>
  <c r="AF196" i="5"/>
  <c r="AG196" i="5"/>
  <c r="X219" i="4"/>
  <c r="AI196" i="5"/>
  <c r="Y219" i="4"/>
  <c r="AJ196" i="5"/>
  <c r="Z219" i="4"/>
  <c r="AL196" i="5"/>
  <c r="AN196" i="5"/>
  <c r="B220" i="4"/>
  <c r="C220" i="4"/>
  <c r="C197" i="5"/>
  <c r="D220" i="4"/>
  <c r="E197" i="5"/>
  <c r="H220" i="4"/>
  <c r="K197" i="5"/>
  <c r="I220" i="4"/>
  <c r="L197" i="5"/>
  <c r="J220" i="4"/>
  <c r="N197" i="5"/>
  <c r="O197" i="5"/>
  <c r="L220" i="4"/>
  <c r="Q197" i="5"/>
  <c r="M220" i="4"/>
  <c r="R197" i="5"/>
  <c r="N25" i="2"/>
  <c r="N220" i="4"/>
  <c r="T197" i="5"/>
  <c r="O25" i="2"/>
  <c r="O220" i="4"/>
  <c r="U197" i="5"/>
  <c r="P220" i="4"/>
  <c r="W197" i="5"/>
  <c r="Q220" i="4"/>
  <c r="X197" i="5"/>
  <c r="S220" i="4"/>
  <c r="AA197" i="5"/>
  <c r="AH220" i="4"/>
  <c r="T220" i="4" a="1"/>
  <c r="T220" i="4"/>
  <c r="AC197" i="5"/>
  <c r="U220" i="4" a="1"/>
  <c r="U220" i="4"/>
  <c r="AD197" i="5"/>
  <c r="AF197" i="5"/>
  <c r="AG197" i="5"/>
  <c r="X220" i="4"/>
  <c r="AI197" i="5"/>
  <c r="Y220" i="4"/>
  <c r="AJ197" i="5"/>
  <c r="Z220" i="4"/>
  <c r="AL197" i="5"/>
  <c r="AN197" i="5"/>
  <c r="B258" i="4"/>
  <c r="C258" i="4"/>
  <c r="C198" i="5"/>
  <c r="D258" i="4"/>
  <c r="E198" i="5"/>
  <c r="E258" i="4"/>
  <c r="F198" i="5"/>
  <c r="F258" i="4"/>
  <c r="H198" i="5"/>
  <c r="I198" i="5"/>
  <c r="H258" i="4"/>
  <c r="K198" i="5"/>
  <c r="L258" i="4"/>
  <c r="Q198" i="5"/>
  <c r="M258" i="4"/>
  <c r="R198" i="5"/>
  <c r="T198" i="5"/>
  <c r="U198" i="5"/>
  <c r="P258" i="4"/>
  <c r="W198" i="5"/>
  <c r="Q258" i="4"/>
  <c r="X198" i="5"/>
  <c r="S258" i="4"/>
  <c r="AA198" i="5"/>
  <c r="AH258" i="4"/>
  <c r="T258" i="4" a="1"/>
  <c r="T258" i="4"/>
  <c r="AC198" i="5"/>
  <c r="U258" i="4" a="1"/>
  <c r="U258" i="4"/>
  <c r="AD198" i="5"/>
  <c r="AF198" i="5"/>
  <c r="AG198" i="5"/>
  <c r="X258" i="4"/>
  <c r="AI198" i="5"/>
  <c r="Y258" i="4"/>
  <c r="AJ198" i="5"/>
  <c r="Z258" i="4"/>
  <c r="AL198" i="5"/>
  <c r="L198" i="5"/>
  <c r="N198" i="5"/>
  <c r="O198" i="5"/>
  <c r="AN198" i="5"/>
  <c r="B122" i="4"/>
  <c r="C122" i="4"/>
  <c r="C199" i="5"/>
  <c r="D122" i="4"/>
  <c r="E199" i="5"/>
  <c r="E122" i="4"/>
  <c r="F199" i="5"/>
  <c r="F122" i="4"/>
  <c r="H199" i="5"/>
  <c r="I199" i="5"/>
  <c r="H122" i="4"/>
  <c r="K199" i="5"/>
  <c r="L122" i="4"/>
  <c r="Q199" i="5"/>
  <c r="M122" i="4"/>
  <c r="R199" i="5"/>
  <c r="T199" i="5"/>
  <c r="U199" i="5"/>
  <c r="P122" i="4"/>
  <c r="W199" i="5"/>
  <c r="Q122" i="4"/>
  <c r="X199" i="5"/>
  <c r="S122" i="4"/>
  <c r="AA199" i="5"/>
  <c r="AH122" i="4"/>
  <c r="T122" i="4" a="1"/>
  <c r="T122" i="4"/>
  <c r="AC199" i="5"/>
  <c r="U122" i="4" a="1"/>
  <c r="U122" i="4"/>
  <c r="AD199" i="5"/>
  <c r="AF199" i="5"/>
  <c r="AG199" i="5"/>
  <c r="X122" i="4"/>
  <c r="AI199" i="5"/>
  <c r="Y122" i="4"/>
  <c r="AJ199" i="5"/>
  <c r="Z122" i="4"/>
  <c r="AL199" i="5"/>
  <c r="L199" i="5"/>
  <c r="N199" i="5"/>
  <c r="O199" i="5"/>
  <c r="AN199" i="5"/>
  <c r="B150" i="4"/>
  <c r="C150" i="4"/>
  <c r="C200" i="5"/>
  <c r="D150" i="4"/>
  <c r="E200" i="5"/>
  <c r="L150" i="4"/>
  <c r="Q200" i="5"/>
  <c r="M150" i="4"/>
  <c r="R200" i="5"/>
  <c r="T200" i="5"/>
  <c r="U200" i="5"/>
  <c r="P150" i="4"/>
  <c r="W200" i="5"/>
  <c r="Q150" i="4"/>
  <c r="X200" i="5"/>
  <c r="S150" i="4"/>
  <c r="AA200" i="5"/>
  <c r="AH150" i="4"/>
  <c r="T150" i="4" a="1"/>
  <c r="T150" i="4"/>
  <c r="AC200" i="5"/>
  <c r="U150" i="4" a="1"/>
  <c r="U150" i="4"/>
  <c r="AD200" i="5"/>
  <c r="AF200" i="5"/>
  <c r="AG200" i="5"/>
  <c r="X150" i="4"/>
  <c r="AI200" i="5"/>
  <c r="Y150" i="4"/>
  <c r="AJ200" i="5"/>
  <c r="Z150" i="4"/>
  <c r="AL200" i="5"/>
  <c r="L200" i="5"/>
  <c r="N200" i="5"/>
  <c r="O200" i="5"/>
  <c r="AN200" i="5"/>
  <c r="C30" i="2"/>
  <c r="B140" i="4"/>
  <c r="C140" i="4"/>
  <c r="C201" i="5"/>
  <c r="D30" i="2"/>
  <c r="D140" i="4"/>
  <c r="E201" i="5"/>
  <c r="K201" i="5"/>
  <c r="L30" i="2"/>
  <c r="L140" i="4"/>
  <c r="Q201" i="5"/>
  <c r="M30" i="2"/>
  <c r="M140" i="4"/>
  <c r="R201" i="5"/>
  <c r="N30" i="2"/>
  <c r="N140" i="4"/>
  <c r="T201" i="5"/>
  <c r="O30" i="2"/>
  <c r="O140" i="4"/>
  <c r="U201" i="5"/>
  <c r="P30" i="2"/>
  <c r="P140" i="4"/>
  <c r="W201" i="5"/>
  <c r="Q30" i="2"/>
  <c r="Q140" i="4"/>
  <c r="X201" i="5"/>
  <c r="S30" i="2"/>
  <c r="S140" i="4"/>
  <c r="AA201" i="5"/>
  <c r="AH140" i="4"/>
  <c r="T140" i="4" a="1"/>
  <c r="T140" i="4"/>
  <c r="AC201" i="5"/>
  <c r="U140" i="4" a="1"/>
  <c r="U140" i="4"/>
  <c r="AD201" i="5"/>
  <c r="AF201" i="5"/>
  <c r="AG201" i="5"/>
  <c r="X30" i="2"/>
  <c r="X140" i="4"/>
  <c r="AI201" i="5"/>
  <c r="Y30" i="2"/>
  <c r="Y140" i="4"/>
  <c r="AJ201" i="5"/>
  <c r="Z30" i="2"/>
  <c r="Z140" i="4"/>
  <c r="AL201" i="5"/>
  <c r="L201" i="5"/>
  <c r="N201" i="5"/>
  <c r="O201" i="5"/>
  <c r="AN201" i="5"/>
  <c r="B141" i="4"/>
  <c r="C141" i="4"/>
  <c r="C202" i="5"/>
  <c r="D141" i="4"/>
  <c r="E202" i="5"/>
  <c r="K202" i="5"/>
  <c r="I26" i="2"/>
  <c r="I141" i="4"/>
  <c r="L202" i="5"/>
  <c r="J26" i="2"/>
  <c r="J141" i="4"/>
  <c r="N202" i="5"/>
  <c r="O202" i="5"/>
  <c r="L141" i="4"/>
  <c r="Q202" i="5"/>
  <c r="M141" i="4"/>
  <c r="R202" i="5"/>
  <c r="N26" i="2"/>
  <c r="N141" i="4"/>
  <c r="T202" i="5"/>
  <c r="O26" i="2"/>
  <c r="O141" i="4"/>
  <c r="U202" i="5"/>
  <c r="P141" i="4"/>
  <c r="W202" i="5"/>
  <c r="Q141" i="4"/>
  <c r="X202" i="5"/>
  <c r="S141" i="4"/>
  <c r="AA202" i="5"/>
  <c r="AH141" i="4"/>
  <c r="T141" i="4" a="1"/>
  <c r="T141" i="4"/>
  <c r="AC202" i="5"/>
  <c r="U141" i="4" a="1"/>
  <c r="U141" i="4"/>
  <c r="AD202" i="5"/>
  <c r="AF202" i="5"/>
  <c r="AG202" i="5"/>
  <c r="X141" i="4"/>
  <c r="AI202" i="5"/>
  <c r="Y141" i="4"/>
  <c r="AJ202" i="5"/>
  <c r="Z141" i="4"/>
  <c r="AL202" i="5"/>
  <c r="AN202" i="5"/>
  <c r="B221" i="4"/>
  <c r="C221" i="4"/>
  <c r="C203" i="5"/>
  <c r="D221" i="4"/>
  <c r="E203" i="5"/>
  <c r="K203" i="5"/>
  <c r="L221" i="4"/>
  <c r="Q203" i="5"/>
  <c r="M221" i="4"/>
  <c r="R203" i="5"/>
  <c r="N27" i="2"/>
  <c r="N221" i="4"/>
  <c r="T203" i="5"/>
  <c r="O27" i="2"/>
  <c r="O221" i="4"/>
  <c r="U203" i="5"/>
  <c r="P221" i="4"/>
  <c r="W203" i="5"/>
  <c r="Q221" i="4"/>
  <c r="X203" i="5"/>
  <c r="S221" i="4"/>
  <c r="AA203" i="5"/>
  <c r="AH221" i="4"/>
  <c r="T221" i="4" a="1"/>
  <c r="T221" i="4"/>
  <c r="AC203" i="5"/>
  <c r="U221" i="4" a="1"/>
  <c r="U221" i="4"/>
  <c r="AD203" i="5"/>
  <c r="AF203" i="5"/>
  <c r="AG203" i="5"/>
  <c r="X221" i="4"/>
  <c r="AI203" i="5"/>
  <c r="Y221" i="4"/>
  <c r="AJ203" i="5"/>
  <c r="Z221" i="4"/>
  <c r="AL203" i="5"/>
  <c r="L203" i="5"/>
  <c r="N203" i="5"/>
  <c r="O203" i="5"/>
  <c r="AN203" i="5"/>
  <c r="B145" i="4"/>
  <c r="C145" i="4"/>
  <c r="C204" i="5"/>
  <c r="D145" i="4"/>
  <c r="E204" i="5"/>
  <c r="K204" i="5"/>
  <c r="L145" i="4"/>
  <c r="Q204" i="5"/>
  <c r="M145" i="4"/>
  <c r="R204" i="5"/>
  <c r="T204" i="5"/>
  <c r="U204" i="5"/>
  <c r="P145" i="4"/>
  <c r="W204" i="5"/>
  <c r="Q145" i="4"/>
  <c r="X204" i="5"/>
  <c r="S145" i="4"/>
  <c r="AA204" i="5"/>
  <c r="AH145" i="4"/>
  <c r="T145" i="4" a="1"/>
  <c r="T145" i="4"/>
  <c r="AC204" i="5"/>
  <c r="U145" i="4" a="1"/>
  <c r="U145" i="4"/>
  <c r="AD204" i="5"/>
  <c r="AF204" i="5"/>
  <c r="AG204" i="5"/>
  <c r="X145" i="4"/>
  <c r="AI204" i="5"/>
  <c r="Y145" i="4"/>
  <c r="AJ204" i="5"/>
  <c r="Z145" i="4"/>
  <c r="AL204" i="5"/>
  <c r="L204" i="5"/>
  <c r="N204" i="5"/>
  <c r="O204" i="5"/>
  <c r="AN204" i="5"/>
  <c r="B144" i="4"/>
  <c r="C144" i="4"/>
  <c r="C205" i="5"/>
  <c r="D144" i="4"/>
  <c r="E205" i="5"/>
  <c r="K205" i="5"/>
  <c r="I29" i="2"/>
  <c r="I144" i="4"/>
  <c r="L205" i="5"/>
  <c r="J29" i="2"/>
  <c r="J144" i="4"/>
  <c r="N205" i="5"/>
  <c r="O205" i="5"/>
  <c r="L144" i="4"/>
  <c r="Q205" i="5"/>
  <c r="M144" i="4"/>
  <c r="R205" i="5"/>
  <c r="N29" i="2"/>
  <c r="N144" i="4"/>
  <c r="T205" i="5"/>
  <c r="O29" i="2"/>
  <c r="O144" i="4"/>
  <c r="U205" i="5"/>
  <c r="P144" i="4"/>
  <c r="W205" i="5"/>
  <c r="Q144" i="4"/>
  <c r="X205" i="5"/>
  <c r="S144" i="4"/>
  <c r="AA205" i="5"/>
  <c r="AH144" i="4"/>
  <c r="T144" i="4" a="1"/>
  <c r="T144" i="4"/>
  <c r="AC205" i="5"/>
  <c r="U144" i="4" a="1"/>
  <c r="U144" i="4"/>
  <c r="AD205" i="5"/>
  <c r="AF205" i="5"/>
  <c r="AG205" i="5"/>
  <c r="X144" i="4"/>
  <c r="AI205" i="5"/>
  <c r="Y144" i="4"/>
  <c r="AJ205" i="5"/>
  <c r="Z144" i="4"/>
  <c r="AL205" i="5"/>
  <c r="AN205" i="5"/>
  <c r="B146" i="4"/>
  <c r="C146" i="4"/>
  <c r="C206" i="5"/>
  <c r="D146" i="4"/>
  <c r="E206" i="5"/>
  <c r="K206" i="5"/>
  <c r="L146" i="4"/>
  <c r="Q206" i="5"/>
  <c r="M146" i="4"/>
  <c r="R206" i="5"/>
  <c r="N28" i="2"/>
  <c r="N146" i="4"/>
  <c r="T206" i="5"/>
  <c r="O28" i="2"/>
  <c r="O146" i="4"/>
  <c r="U206" i="5"/>
  <c r="P146" i="4"/>
  <c r="W206" i="5"/>
  <c r="Q146" i="4"/>
  <c r="X206" i="5"/>
  <c r="S146" i="4"/>
  <c r="AA206" i="5"/>
  <c r="AH146" i="4"/>
  <c r="T146" i="4" a="1"/>
  <c r="T146" i="4"/>
  <c r="AC206" i="5"/>
  <c r="U146" i="4" a="1"/>
  <c r="U146" i="4"/>
  <c r="AD206" i="5"/>
  <c r="AF206" i="5"/>
  <c r="AG206" i="5"/>
  <c r="X146" i="4"/>
  <c r="AI206" i="5"/>
  <c r="Y146" i="4"/>
  <c r="AJ206" i="5"/>
  <c r="Z146" i="4"/>
  <c r="AL206" i="5"/>
  <c r="L206" i="5"/>
  <c r="N206" i="5"/>
  <c r="O206" i="5"/>
  <c r="AN206" i="5"/>
  <c r="B151" i="4"/>
  <c r="C151" i="4"/>
  <c r="C207" i="5"/>
  <c r="D151" i="4"/>
  <c r="E207" i="5"/>
  <c r="H32" i="2"/>
  <c r="H151" i="4"/>
  <c r="K207" i="5"/>
  <c r="I32" i="2"/>
  <c r="I151" i="4"/>
  <c r="L207" i="5"/>
  <c r="J32" i="2"/>
  <c r="J151" i="4"/>
  <c r="N207" i="5"/>
  <c r="O207" i="5"/>
  <c r="L151" i="4"/>
  <c r="Q207" i="5"/>
  <c r="M151" i="4"/>
  <c r="R207" i="5"/>
  <c r="N32" i="2"/>
  <c r="N151" i="4"/>
  <c r="T207" i="5"/>
  <c r="O32" i="2"/>
  <c r="O151" i="4"/>
  <c r="U207" i="5"/>
  <c r="P151" i="4"/>
  <c r="W207" i="5"/>
  <c r="Q151" i="4"/>
  <c r="X207" i="5"/>
  <c r="S151" i="4"/>
  <c r="AA207" i="5"/>
  <c r="AF207" i="5"/>
  <c r="AG207" i="5"/>
  <c r="X151" i="4"/>
  <c r="AI207" i="5"/>
  <c r="Y151" i="4"/>
  <c r="AJ207" i="5"/>
  <c r="Z151" i="4"/>
  <c r="AL207" i="5"/>
  <c r="AN207" i="5"/>
  <c r="B71" i="4"/>
  <c r="C71" i="4"/>
  <c r="C208" i="5"/>
  <c r="D71" i="4"/>
  <c r="E208" i="5"/>
  <c r="H71" i="4"/>
  <c r="K208" i="5"/>
  <c r="L71" i="4"/>
  <c r="Q208" i="5"/>
  <c r="M71" i="4"/>
  <c r="R208" i="5"/>
  <c r="T208" i="5"/>
  <c r="U208" i="5"/>
  <c r="P71" i="4"/>
  <c r="W208" i="5"/>
  <c r="Q71" i="4"/>
  <c r="X208" i="5"/>
  <c r="S71" i="4"/>
  <c r="AA208" i="5"/>
  <c r="AH71" i="4"/>
  <c r="T71" i="4" a="1"/>
  <c r="T71" i="4"/>
  <c r="AC208" i="5"/>
  <c r="U71" i="4" a="1"/>
  <c r="U71" i="4"/>
  <c r="AD208" i="5"/>
  <c r="AF208" i="5"/>
  <c r="AG208" i="5"/>
  <c r="X71" i="4"/>
  <c r="AI208" i="5"/>
  <c r="Y71" i="4"/>
  <c r="AJ208" i="5"/>
  <c r="Z71" i="4"/>
  <c r="AL208" i="5"/>
  <c r="AN208" i="5"/>
  <c r="B153" i="4"/>
  <c r="C153" i="4"/>
  <c r="C209" i="5"/>
  <c r="D153" i="4"/>
  <c r="E209" i="5"/>
  <c r="E153" i="4"/>
  <c r="F209" i="5"/>
  <c r="F153" i="4"/>
  <c r="H209" i="5"/>
  <c r="I209" i="5"/>
  <c r="H153" i="4"/>
  <c r="K209" i="5"/>
  <c r="L153" i="4"/>
  <c r="Q209" i="5"/>
  <c r="M153" i="4"/>
  <c r="R209" i="5"/>
  <c r="T209" i="5"/>
  <c r="U209" i="5"/>
  <c r="P153" i="4"/>
  <c r="W209" i="5"/>
  <c r="Q153" i="4"/>
  <c r="X209" i="5"/>
  <c r="S153" i="4"/>
  <c r="AA209" i="5"/>
  <c r="AH153" i="4"/>
  <c r="T153" i="4" a="1"/>
  <c r="T153" i="4"/>
  <c r="AC209" i="5"/>
  <c r="U153" i="4" a="1"/>
  <c r="U153" i="4"/>
  <c r="AD209" i="5"/>
  <c r="AF209" i="5"/>
  <c r="AG209" i="5"/>
  <c r="X153" i="4"/>
  <c r="AI209" i="5"/>
  <c r="Y153" i="4"/>
  <c r="AJ209" i="5"/>
  <c r="Z153" i="4"/>
  <c r="AL209" i="5"/>
  <c r="AN209" i="5"/>
  <c r="B194" i="4"/>
  <c r="C194" i="4"/>
  <c r="C210" i="5"/>
  <c r="D194" i="4"/>
  <c r="E210" i="5"/>
  <c r="E194" i="4"/>
  <c r="F210" i="5"/>
  <c r="F194" i="4"/>
  <c r="H210" i="5"/>
  <c r="I210" i="5"/>
  <c r="H194" i="4"/>
  <c r="K210" i="5"/>
  <c r="L194" i="4"/>
  <c r="Q210" i="5"/>
  <c r="M194" i="4"/>
  <c r="R210" i="5"/>
  <c r="N36" i="2"/>
  <c r="N194" i="4"/>
  <c r="T210" i="5"/>
  <c r="O36" i="2"/>
  <c r="O194" i="4"/>
  <c r="U210" i="5"/>
  <c r="P194" i="4"/>
  <c r="W210" i="5"/>
  <c r="Q194" i="4"/>
  <c r="X210" i="5"/>
  <c r="S194" i="4"/>
  <c r="AA210" i="5"/>
  <c r="AC210" i="5"/>
  <c r="AD210" i="5"/>
  <c r="AF210" i="5"/>
  <c r="AG210" i="5"/>
  <c r="X194" i="4"/>
  <c r="AI210" i="5"/>
  <c r="Y194" i="4"/>
  <c r="AJ210" i="5"/>
  <c r="Z194" i="4"/>
  <c r="AL210" i="5"/>
  <c r="AN210" i="5"/>
  <c r="B156" i="4"/>
  <c r="C156" i="4"/>
  <c r="C211" i="5"/>
  <c r="D156" i="4"/>
  <c r="E211" i="5"/>
  <c r="E156" i="4"/>
  <c r="F211" i="5"/>
  <c r="F156" i="4"/>
  <c r="H211" i="5"/>
  <c r="I211" i="5"/>
  <c r="H156" i="4"/>
  <c r="K211" i="5"/>
  <c r="L156" i="4"/>
  <c r="Q211" i="5"/>
  <c r="M156" i="4"/>
  <c r="R211" i="5"/>
  <c r="T211" i="5"/>
  <c r="U211" i="5"/>
  <c r="P156" i="4"/>
  <c r="W211" i="5"/>
  <c r="Q156" i="4"/>
  <c r="X211" i="5"/>
  <c r="S156" i="4"/>
  <c r="AA211" i="5"/>
  <c r="AH156" i="4"/>
  <c r="T156" i="4" a="1"/>
  <c r="T156" i="4"/>
  <c r="AC211" i="5"/>
  <c r="U156" i="4" a="1"/>
  <c r="U156" i="4"/>
  <c r="AD211" i="5"/>
  <c r="AF211" i="5"/>
  <c r="AG211" i="5"/>
  <c r="X156" i="4"/>
  <c r="AI211" i="5"/>
  <c r="Y156" i="4"/>
  <c r="AJ211" i="5"/>
  <c r="Z156" i="4"/>
  <c r="AL211" i="5"/>
  <c r="AN211" i="5"/>
  <c r="B155" i="4"/>
  <c r="C155" i="4"/>
  <c r="C212" i="5"/>
  <c r="D155" i="4"/>
  <c r="E212" i="5"/>
  <c r="E155" i="4"/>
  <c r="F212" i="5"/>
  <c r="F155" i="4"/>
  <c r="H212" i="5"/>
  <c r="I212" i="5"/>
  <c r="H155" i="4"/>
  <c r="K212" i="5"/>
  <c r="L155" i="4"/>
  <c r="Q212" i="5"/>
  <c r="M155" i="4"/>
  <c r="R212" i="5"/>
  <c r="T212" i="5"/>
  <c r="U212" i="5"/>
  <c r="P155" i="4"/>
  <c r="W212" i="5"/>
  <c r="Q155" i="4"/>
  <c r="X212" i="5"/>
  <c r="S155" i="4"/>
  <c r="AA212" i="5"/>
  <c r="AH155" i="4"/>
  <c r="T155" i="4" a="1"/>
  <c r="T155" i="4"/>
  <c r="AC212" i="5"/>
  <c r="U155" i="4" a="1"/>
  <c r="U155" i="4"/>
  <c r="AD212" i="5"/>
  <c r="AF212" i="5"/>
  <c r="AG212" i="5"/>
  <c r="X155" i="4"/>
  <c r="AI212" i="5"/>
  <c r="Y155" i="4"/>
  <c r="AJ212" i="5"/>
  <c r="Z155" i="4"/>
  <c r="AL212" i="5"/>
  <c r="AN212" i="5"/>
  <c r="B254" i="4"/>
  <c r="C254" i="4"/>
  <c r="C213" i="5"/>
  <c r="D254" i="4"/>
  <c r="E213" i="5"/>
  <c r="E254" i="4"/>
  <c r="F213" i="5"/>
  <c r="F254" i="4"/>
  <c r="H213" i="5"/>
  <c r="I213" i="5"/>
  <c r="H254" i="4"/>
  <c r="K213" i="5"/>
  <c r="L254" i="4"/>
  <c r="Q213" i="5"/>
  <c r="M254" i="4"/>
  <c r="R213" i="5"/>
  <c r="T213" i="5"/>
  <c r="U213" i="5"/>
  <c r="P254" i="4"/>
  <c r="W213" i="5"/>
  <c r="Q254" i="4"/>
  <c r="X213" i="5"/>
  <c r="S254" i="4"/>
  <c r="AA213" i="5"/>
  <c r="AH254" i="4"/>
  <c r="T254" i="4" a="1"/>
  <c r="T254" i="4"/>
  <c r="AC213" i="5"/>
  <c r="U254" i="4" a="1"/>
  <c r="U254" i="4"/>
  <c r="AD213" i="5"/>
  <c r="AF213" i="5"/>
  <c r="AG213" i="5"/>
  <c r="X254" i="4"/>
  <c r="AI213" i="5"/>
  <c r="Y254" i="4"/>
  <c r="AJ213" i="5"/>
  <c r="Z254" i="4"/>
  <c r="AL213" i="5"/>
  <c r="AN213" i="5"/>
  <c r="B281" i="4"/>
  <c r="C281" i="4"/>
  <c r="C214" i="5"/>
  <c r="D281" i="4"/>
  <c r="E214" i="5"/>
  <c r="E281" i="4"/>
  <c r="F214" i="5"/>
  <c r="F281" i="4"/>
  <c r="H214" i="5"/>
  <c r="I214" i="5"/>
  <c r="H281" i="4"/>
  <c r="K214" i="5"/>
  <c r="L281" i="4"/>
  <c r="Q214" i="5"/>
  <c r="M281" i="4"/>
  <c r="R214" i="5"/>
  <c r="T214" i="5"/>
  <c r="U214" i="5"/>
  <c r="P281" i="4"/>
  <c r="W214" i="5"/>
  <c r="Q281" i="4"/>
  <c r="X214" i="5"/>
  <c r="S281" i="4"/>
  <c r="AA214" i="5"/>
  <c r="AH281" i="4"/>
  <c r="T281" i="4" a="1"/>
  <c r="T281" i="4"/>
  <c r="AC214" i="5"/>
  <c r="U281" i="4" a="1"/>
  <c r="U281" i="4"/>
  <c r="AD214" i="5"/>
  <c r="AF214" i="5"/>
  <c r="AG214" i="5"/>
  <c r="X281" i="4"/>
  <c r="AI214" i="5"/>
  <c r="Y281" i="4"/>
  <c r="AJ214" i="5"/>
  <c r="Z281" i="4"/>
  <c r="AL214" i="5"/>
  <c r="AN214" i="5"/>
  <c r="O215" i="5"/>
  <c r="B160" i="4"/>
  <c r="H160" i="4"/>
  <c r="K215" i="5"/>
  <c r="C160" i="4"/>
  <c r="C215" i="5"/>
  <c r="D160" i="4"/>
  <c r="E215" i="5"/>
  <c r="E160" i="4"/>
  <c r="F215" i="5"/>
  <c r="F160" i="4"/>
  <c r="H215" i="5"/>
  <c r="I215" i="5"/>
  <c r="I160" i="4"/>
  <c r="L215" i="5"/>
  <c r="J160" i="4"/>
  <c r="N215" i="5"/>
  <c r="L160" i="4"/>
  <c r="Q215" i="5"/>
  <c r="M160" i="4"/>
  <c r="R215" i="5"/>
  <c r="N37" i="2"/>
  <c r="N160" i="4"/>
  <c r="T215" i="5"/>
  <c r="O37" i="2"/>
  <c r="O160" i="4"/>
  <c r="U215" i="5"/>
  <c r="P160" i="4"/>
  <c r="W215" i="5"/>
  <c r="Q160" i="4"/>
  <c r="X215" i="5"/>
  <c r="S160" i="4"/>
  <c r="AA215" i="5"/>
  <c r="AH160" i="4"/>
  <c r="T160" i="4" a="1"/>
  <c r="T160" i="4"/>
  <c r="AC215" i="5"/>
  <c r="U160" i="4" a="1"/>
  <c r="U160" i="4"/>
  <c r="AD215" i="5"/>
  <c r="AF215" i="5"/>
  <c r="AG215" i="5"/>
  <c r="X160" i="4"/>
  <c r="AI215" i="5"/>
  <c r="Y160" i="4"/>
  <c r="AJ215" i="5"/>
  <c r="Z160" i="4"/>
  <c r="AL215" i="5"/>
  <c r="AN215" i="5"/>
  <c r="O216" i="5"/>
  <c r="B162" i="4"/>
  <c r="H162" i="4"/>
  <c r="K216" i="5"/>
  <c r="C162" i="4"/>
  <c r="C216" i="5"/>
  <c r="D162" i="4"/>
  <c r="E216" i="5"/>
  <c r="E162" i="4"/>
  <c r="F216" i="5"/>
  <c r="F162" i="4"/>
  <c r="H216" i="5"/>
  <c r="I216" i="5"/>
  <c r="L162" i="4"/>
  <c r="Q216" i="5"/>
  <c r="M162" i="4"/>
  <c r="R216" i="5"/>
  <c r="T216" i="5"/>
  <c r="U216" i="5"/>
  <c r="P162" i="4"/>
  <c r="W216" i="5"/>
  <c r="Q162" i="4"/>
  <c r="X216" i="5"/>
  <c r="S162" i="4"/>
  <c r="AA216" i="5"/>
  <c r="AH162" i="4"/>
  <c r="T162" i="4" a="1"/>
  <c r="T162" i="4"/>
  <c r="AC216" i="5"/>
  <c r="U162" i="4" a="1"/>
  <c r="U162" i="4"/>
  <c r="AD216" i="5"/>
  <c r="AF216" i="5"/>
  <c r="AG216" i="5"/>
  <c r="X162" i="4"/>
  <c r="AI216" i="5"/>
  <c r="Y162" i="4"/>
  <c r="AJ216" i="5"/>
  <c r="Z162" i="4"/>
  <c r="AL216" i="5"/>
  <c r="AN216" i="5"/>
  <c r="O217" i="5"/>
  <c r="B161" i="4"/>
  <c r="H161" i="4"/>
  <c r="K217" i="5"/>
  <c r="C161" i="4"/>
  <c r="C217" i="5"/>
  <c r="D161" i="4"/>
  <c r="E217" i="5"/>
  <c r="E161" i="4"/>
  <c r="F217" i="5"/>
  <c r="F161" i="4"/>
  <c r="H217" i="5"/>
  <c r="I217" i="5"/>
  <c r="I161" i="4"/>
  <c r="L217" i="5"/>
  <c r="J161" i="4"/>
  <c r="N217" i="5"/>
  <c r="L161" i="4"/>
  <c r="Q217" i="5"/>
  <c r="M161" i="4"/>
  <c r="R217" i="5"/>
  <c r="T217" i="5"/>
  <c r="U217" i="5"/>
  <c r="P161" i="4"/>
  <c r="W217" i="5"/>
  <c r="Q161" i="4"/>
  <c r="X217" i="5"/>
  <c r="S161" i="4"/>
  <c r="AA217" i="5"/>
  <c r="AH161" i="4"/>
  <c r="T161" i="4" a="1"/>
  <c r="T161" i="4"/>
  <c r="AC217" i="5"/>
  <c r="U161" i="4" a="1"/>
  <c r="U161" i="4"/>
  <c r="AD217" i="5"/>
  <c r="AF217" i="5"/>
  <c r="AG217" i="5"/>
  <c r="X161" i="4"/>
  <c r="AI217" i="5"/>
  <c r="Y161" i="4"/>
  <c r="AJ217" i="5"/>
  <c r="Z161" i="4"/>
  <c r="AL217" i="5"/>
  <c r="AN217" i="5"/>
  <c r="B228" i="4"/>
  <c r="C228" i="4"/>
  <c r="C218" i="5"/>
  <c r="D228" i="4"/>
  <c r="E218" i="5"/>
  <c r="H228" i="4"/>
  <c r="K218" i="5"/>
  <c r="L228" i="4"/>
  <c r="Q218" i="5"/>
  <c r="M228" i="4"/>
  <c r="R218" i="5"/>
  <c r="N38" i="2"/>
  <c r="N228" i="4"/>
  <c r="T218" i="5"/>
  <c r="O38" i="2"/>
  <c r="O228" i="4"/>
  <c r="U218" i="5"/>
  <c r="P228" i="4"/>
  <c r="W218" i="5"/>
  <c r="Q228" i="4"/>
  <c r="X218" i="5"/>
  <c r="S228" i="4"/>
  <c r="AA218" i="5"/>
  <c r="AH228" i="4"/>
  <c r="T228" i="4" a="1"/>
  <c r="T228" i="4"/>
  <c r="AC218" i="5"/>
  <c r="U228" i="4" a="1"/>
  <c r="U228" i="4"/>
  <c r="AD218" i="5"/>
  <c r="AF218" i="5"/>
  <c r="AG218" i="5"/>
  <c r="X228" i="4"/>
  <c r="AI218" i="5"/>
  <c r="Y228" i="4"/>
  <c r="AJ218" i="5"/>
  <c r="Z228" i="4"/>
  <c r="AL218" i="5"/>
  <c r="F218" i="5"/>
  <c r="H218" i="5"/>
  <c r="I218" i="5"/>
  <c r="L218" i="5"/>
  <c r="N218" i="5"/>
  <c r="O218" i="5"/>
  <c r="AN218" i="5"/>
  <c r="B240" i="4"/>
  <c r="C240" i="4"/>
  <c r="C219" i="5"/>
  <c r="D240" i="4"/>
  <c r="E219" i="5"/>
  <c r="E240" i="4"/>
  <c r="F219" i="5"/>
  <c r="F240" i="4"/>
  <c r="H219" i="5"/>
  <c r="I219" i="5"/>
  <c r="H240" i="4"/>
  <c r="K219" i="5"/>
  <c r="L240" i="4"/>
  <c r="Q219" i="5"/>
  <c r="M240" i="4"/>
  <c r="R219" i="5"/>
  <c r="T219" i="5"/>
  <c r="U219" i="5"/>
  <c r="P240" i="4"/>
  <c r="W219" i="5"/>
  <c r="Q240" i="4"/>
  <c r="X219" i="5"/>
  <c r="AA219" i="5"/>
  <c r="AH240" i="4"/>
  <c r="T240" i="4" a="1"/>
  <c r="T240" i="4"/>
  <c r="AC219" i="5"/>
  <c r="U240" i="4" a="1"/>
  <c r="U240" i="4"/>
  <c r="AD219" i="5"/>
  <c r="AF219" i="5"/>
  <c r="AG219" i="5"/>
  <c r="X240" i="4"/>
  <c r="AI219" i="5"/>
  <c r="L219" i="5"/>
  <c r="N219" i="5"/>
  <c r="O219" i="5"/>
  <c r="AN219" i="5"/>
  <c r="B227" i="4"/>
  <c r="C227" i="4"/>
  <c r="C220" i="5"/>
  <c r="D227" i="4"/>
  <c r="E220" i="5"/>
  <c r="E227" i="4"/>
  <c r="F220" i="5"/>
  <c r="F227" i="4"/>
  <c r="H220" i="5"/>
  <c r="I220" i="5"/>
  <c r="H227" i="4"/>
  <c r="K220" i="5"/>
  <c r="L227" i="4"/>
  <c r="Q220" i="5"/>
  <c r="M227" i="4"/>
  <c r="R220" i="5"/>
  <c r="T220" i="5"/>
  <c r="U220" i="5"/>
  <c r="P227" i="4"/>
  <c r="W220" i="5"/>
  <c r="Q227" i="4"/>
  <c r="X220" i="5"/>
  <c r="S227" i="4"/>
  <c r="AA220" i="5"/>
  <c r="AH227" i="4"/>
  <c r="T227" i="4" a="1"/>
  <c r="T227" i="4"/>
  <c r="AC220" i="5"/>
  <c r="U227" i="4" a="1"/>
  <c r="U227" i="4"/>
  <c r="AD220" i="5"/>
  <c r="AF220" i="5"/>
  <c r="AG220" i="5"/>
  <c r="X227" i="4"/>
  <c r="AI220" i="5"/>
  <c r="Y227" i="4"/>
  <c r="AJ220" i="5"/>
  <c r="Z227" i="4"/>
  <c r="AL220" i="5"/>
  <c r="L220" i="5"/>
  <c r="N220" i="5"/>
  <c r="O220" i="5"/>
  <c r="AN220" i="5"/>
  <c r="O221" i="5"/>
  <c r="B223" i="4"/>
  <c r="H223" i="4"/>
  <c r="K221" i="5"/>
  <c r="C223" i="4"/>
  <c r="C221" i="5"/>
  <c r="D223" i="4"/>
  <c r="E221" i="5"/>
  <c r="E223" i="4"/>
  <c r="F221" i="5"/>
  <c r="F223" i="4"/>
  <c r="H221" i="5"/>
  <c r="I221" i="5"/>
  <c r="I223" i="4"/>
  <c r="L221" i="5"/>
  <c r="J223" i="4"/>
  <c r="N221" i="5"/>
  <c r="L223" i="4"/>
  <c r="Q221" i="5"/>
  <c r="M223" i="4"/>
  <c r="R221" i="5"/>
  <c r="T221" i="5"/>
  <c r="U221" i="5"/>
  <c r="P223" i="4"/>
  <c r="W221" i="5"/>
  <c r="Q223" i="4"/>
  <c r="X221" i="5"/>
  <c r="S223" i="4"/>
  <c r="AA221" i="5"/>
  <c r="AH223" i="4"/>
  <c r="T223" i="4" a="1"/>
  <c r="T223" i="4"/>
  <c r="AC221" i="5"/>
  <c r="U223" i="4" a="1"/>
  <c r="U223" i="4"/>
  <c r="AD221" i="5"/>
  <c r="AF221" i="5"/>
  <c r="AG221" i="5"/>
  <c r="X223" i="4"/>
  <c r="AI221" i="5"/>
  <c r="Y223" i="4"/>
  <c r="AJ221" i="5"/>
  <c r="Z223" i="4"/>
  <c r="AL221" i="5"/>
  <c r="AN221" i="5"/>
  <c r="B271" i="4"/>
  <c r="C271" i="4"/>
  <c r="C222" i="5"/>
  <c r="D271" i="4"/>
  <c r="E222" i="5"/>
  <c r="E271" i="4"/>
  <c r="F222" i="5"/>
  <c r="F271" i="4"/>
  <c r="H222" i="5"/>
  <c r="I222" i="5"/>
  <c r="H271" i="4"/>
  <c r="K222" i="5"/>
  <c r="L271" i="4"/>
  <c r="Q222" i="5"/>
  <c r="M271" i="4"/>
  <c r="R222" i="5"/>
  <c r="T222" i="5"/>
  <c r="U222" i="5"/>
  <c r="P271" i="4"/>
  <c r="W222" i="5"/>
  <c r="Q271" i="4"/>
  <c r="X222" i="5"/>
  <c r="S271" i="4"/>
  <c r="AA222" i="5"/>
  <c r="AH271" i="4"/>
  <c r="T271" i="4" a="1"/>
  <c r="T271" i="4"/>
  <c r="AC222" i="5"/>
  <c r="U271" i="4" a="1"/>
  <c r="U271" i="4"/>
  <c r="AD222" i="5"/>
  <c r="AF222" i="5"/>
  <c r="AG222" i="5"/>
  <c r="X271" i="4"/>
  <c r="AI222" i="5"/>
  <c r="Y271" i="4"/>
  <c r="AJ222" i="5"/>
  <c r="Z271" i="4"/>
  <c r="AL222" i="5"/>
  <c r="L222" i="5"/>
  <c r="N222" i="5"/>
  <c r="O222" i="5"/>
  <c r="AN222" i="5"/>
  <c r="B202" i="4"/>
  <c r="C202" i="4"/>
  <c r="C223" i="5"/>
  <c r="D202" i="4"/>
  <c r="E223" i="5"/>
  <c r="K223" i="5"/>
  <c r="L202" i="4"/>
  <c r="Q223" i="5"/>
  <c r="M202" i="4"/>
  <c r="R223" i="5"/>
  <c r="T223" i="5"/>
  <c r="U223" i="5"/>
  <c r="P202" i="4"/>
  <c r="W223" i="5"/>
  <c r="Q202" i="4"/>
  <c r="X223" i="5"/>
  <c r="S202" i="4"/>
  <c r="AA223" i="5"/>
  <c r="AH202" i="4"/>
  <c r="T202" i="4" a="1"/>
  <c r="T202" i="4"/>
  <c r="AC223" i="5"/>
  <c r="U202" i="4" a="1"/>
  <c r="U202" i="4"/>
  <c r="AD223" i="5"/>
  <c r="AF223" i="5"/>
  <c r="AG223" i="5"/>
  <c r="X202" i="4"/>
  <c r="AI223" i="5"/>
  <c r="Y202" i="4"/>
  <c r="AJ223" i="5"/>
  <c r="Z202" i="4"/>
  <c r="AL223" i="5"/>
  <c r="F223" i="5"/>
  <c r="H223" i="5"/>
  <c r="I223" i="5"/>
  <c r="L223" i="5"/>
  <c r="N223" i="5"/>
  <c r="O223" i="5"/>
  <c r="AN223" i="5"/>
  <c r="O224" i="5"/>
  <c r="B79" i="4"/>
  <c r="H79" i="4"/>
  <c r="K224" i="5"/>
  <c r="C79" i="4"/>
  <c r="C224" i="5"/>
  <c r="D79" i="4"/>
  <c r="E224" i="5"/>
  <c r="I79" i="4"/>
  <c r="L224" i="5"/>
  <c r="J79" i="4"/>
  <c r="N224" i="5"/>
  <c r="L79" i="4"/>
  <c r="Q224" i="5"/>
  <c r="M79" i="4"/>
  <c r="R224" i="5"/>
  <c r="T224" i="5"/>
  <c r="U224" i="5"/>
  <c r="P79" i="4"/>
  <c r="W224" i="5"/>
  <c r="Q79" i="4"/>
  <c r="X224" i="5"/>
  <c r="AA224" i="5"/>
  <c r="AH79" i="4"/>
  <c r="T79" i="4" a="1"/>
  <c r="T79" i="4"/>
  <c r="AC224" i="5"/>
  <c r="U79" i="4" a="1"/>
  <c r="U79" i="4"/>
  <c r="AD224" i="5"/>
  <c r="AF224" i="5"/>
  <c r="AG224" i="5"/>
  <c r="X79" i="4"/>
  <c r="AI224" i="5"/>
  <c r="Y79" i="4"/>
  <c r="AJ224" i="5"/>
  <c r="Z79" i="4"/>
  <c r="AL224" i="5"/>
  <c r="F224" i="5"/>
  <c r="H224" i="5"/>
  <c r="I224" i="5"/>
  <c r="AN224" i="5"/>
  <c r="B270" i="4"/>
  <c r="C270" i="4"/>
  <c r="C225" i="5"/>
  <c r="D270" i="4"/>
  <c r="E225" i="5"/>
  <c r="E270" i="4"/>
  <c r="F225" i="5"/>
  <c r="F270" i="4"/>
  <c r="H225" i="5"/>
  <c r="I225" i="5"/>
  <c r="H270" i="4"/>
  <c r="K225" i="5"/>
  <c r="L270" i="4"/>
  <c r="Q225" i="5"/>
  <c r="M270" i="4"/>
  <c r="R225" i="5"/>
  <c r="T225" i="5"/>
  <c r="U225" i="5"/>
  <c r="P270" i="4"/>
  <c r="W225" i="5"/>
  <c r="S270" i="4"/>
  <c r="AA225" i="5"/>
  <c r="AH270" i="4"/>
  <c r="T270" i="4" a="1"/>
  <c r="T270" i="4"/>
  <c r="AC225" i="5"/>
  <c r="U270" i="4" a="1"/>
  <c r="U270" i="4"/>
  <c r="AD225" i="5"/>
  <c r="AF225" i="5"/>
  <c r="AG225" i="5"/>
  <c r="X270" i="4"/>
  <c r="AI225" i="5"/>
  <c r="Y270" i="4"/>
  <c r="AJ225" i="5"/>
  <c r="Z270" i="4"/>
  <c r="AL225" i="5"/>
  <c r="L225" i="5"/>
  <c r="N225" i="5"/>
  <c r="O225" i="5"/>
  <c r="X225" i="5"/>
  <c r="AN225" i="5"/>
  <c r="B199" i="4"/>
  <c r="S199" i="4"/>
  <c r="AA226" i="5"/>
  <c r="P199" i="4"/>
  <c r="W226" i="5"/>
  <c r="O226" i="5"/>
  <c r="H199" i="4"/>
  <c r="K226" i="5"/>
  <c r="C199" i="4"/>
  <c r="C226" i="5"/>
  <c r="D199" i="4"/>
  <c r="E226" i="5"/>
  <c r="E199" i="4"/>
  <c r="F226" i="5"/>
  <c r="F199" i="4"/>
  <c r="H226" i="5"/>
  <c r="I226" i="5"/>
  <c r="I199" i="4"/>
  <c r="L226" i="5"/>
  <c r="J199" i="4"/>
  <c r="N226" i="5"/>
  <c r="L199" i="4"/>
  <c r="Q226" i="5"/>
  <c r="M199" i="4"/>
  <c r="R226" i="5"/>
  <c r="T226" i="5"/>
  <c r="U226" i="5"/>
  <c r="Q199" i="4"/>
  <c r="X226" i="5"/>
  <c r="R199" i="4"/>
  <c r="Z226" i="5"/>
  <c r="AH199" i="4"/>
  <c r="T199" i="4" a="1"/>
  <c r="T199" i="4"/>
  <c r="AC226" i="5"/>
  <c r="U199" i="4" a="1"/>
  <c r="U199" i="4"/>
  <c r="AD226" i="5"/>
  <c r="AF226" i="5"/>
  <c r="AG226" i="5"/>
  <c r="X199" i="4"/>
  <c r="AI226" i="5"/>
  <c r="Y199" i="4"/>
  <c r="AJ226" i="5"/>
  <c r="Z199" i="4"/>
  <c r="AL226" i="5"/>
  <c r="AN226" i="5"/>
  <c r="B214" i="4"/>
  <c r="C214" i="4"/>
  <c r="C227" i="5"/>
  <c r="D214" i="4"/>
  <c r="E227" i="5"/>
  <c r="H214" i="4"/>
  <c r="K227" i="5"/>
  <c r="L214" i="4"/>
  <c r="Q227" i="5"/>
  <c r="M214" i="4"/>
  <c r="R227" i="5"/>
  <c r="T227" i="5"/>
  <c r="U227" i="5"/>
  <c r="P214" i="4"/>
  <c r="W227" i="5"/>
  <c r="Q214" i="4"/>
  <c r="X227" i="5"/>
  <c r="AA227" i="5"/>
  <c r="AH214" i="4"/>
  <c r="T214" i="4" a="1"/>
  <c r="T214" i="4"/>
  <c r="AC227" i="5"/>
  <c r="U214" i="4" a="1"/>
  <c r="U214" i="4"/>
  <c r="AD227" i="5"/>
  <c r="AF227" i="5"/>
  <c r="AG227" i="5"/>
  <c r="X214" i="4"/>
  <c r="AI227" i="5"/>
  <c r="Y214" i="4"/>
  <c r="AJ227" i="5"/>
  <c r="Z214" i="4"/>
  <c r="AL227" i="5"/>
  <c r="F227" i="5"/>
  <c r="H227" i="5"/>
  <c r="I227" i="5"/>
  <c r="L227" i="5"/>
  <c r="N227" i="5"/>
  <c r="O227" i="5"/>
  <c r="AN227" i="5"/>
  <c r="O228" i="5"/>
  <c r="K228" i="5"/>
  <c r="B179" i="4"/>
  <c r="C179" i="4"/>
  <c r="C228" i="5"/>
  <c r="D179" i="4"/>
  <c r="E228" i="5"/>
  <c r="E179" i="4"/>
  <c r="F228" i="5"/>
  <c r="F179" i="4"/>
  <c r="H228" i="5"/>
  <c r="I228" i="5"/>
  <c r="I179" i="4"/>
  <c r="L228" i="5"/>
  <c r="J179" i="4"/>
  <c r="N228" i="5"/>
  <c r="L179" i="4"/>
  <c r="Q228" i="5"/>
  <c r="M179" i="4"/>
  <c r="R228" i="5"/>
  <c r="T228" i="5"/>
  <c r="U228" i="5"/>
  <c r="P179" i="4"/>
  <c r="W228" i="5"/>
  <c r="Q179" i="4"/>
  <c r="X228" i="5"/>
  <c r="S4" i="2"/>
  <c r="S179" i="4"/>
  <c r="AA228" i="5"/>
  <c r="AH179" i="4"/>
  <c r="T179" i="4" a="1"/>
  <c r="T179" i="4"/>
  <c r="AC228" i="5"/>
  <c r="U179" i="4" a="1"/>
  <c r="U179" i="4"/>
  <c r="AD228" i="5"/>
  <c r="AF228" i="5"/>
  <c r="AG228" i="5"/>
  <c r="X179" i="4"/>
  <c r="AI228" i="5"/>
  <c r="Y179" i="4"/>
  <c r="AJ228" i="5"/>
  <c r="Z179" i="4"/>
  <c r="AL228" i="5"/>
  <c r="AN228" i="5"/>
  <c r="B238" i="4"/>
  <c r="C238" i="4"/>
  <c r="C229" i="5"/>
  <c r="D238" i="4"/>
  <c r="E229" i="5"/>
  <c r="E238" i="4"/>
  <c r="F229" i="5"/>
  <c r="F238" i="4"/>
  <c r="H229" i="5"/>
  <c r="I229" i="5"/>
  <c r="H238" i="4"/>
  <c r="K229" i="5"/>
  <c r="L238" i="4"/>
  <c r="Q229" i="5"/>
  <c r="M238" i="4"/>
  <c r="R229" i="5"/>
  <c r="T229" i="5"/>
  <c r="U229" i="5"/>
  <c r="P238" i="4"/>
  <c r="W229" i="5"/>
  <c r="Q238" i="4"/>
  <c r="X229" i="5"/>
  <c r="S238" i="4"/>
  <c r="AA229" i="5"/>
  <c r="AH238" i="4"/>
  <c r="T238" i="4" a="1"/>
  <c r="T238" i="4"/>
  <c r="AC229" i="5"/>
  <c r="U238" i="4" a="1"/>
  <c r="U238" i="4"/>
  <c r="AD229" i="5"/>
  <c r="AF229" i="5"/>
  <c r="AG229" i="5"/>
  <c r="X238" i="4"/>
  <c r="AI229" i="5"/>
  <c r="Y238" i="4"/>
  <c r="AJ229" i="5"/>
  <c r="Z238" i="4"/>
  <c r="AL229" i="5"/>
  <c r="L229" i="5"/>
  <c r="N229" i="5"/>
  <c r="O229" i="5"/>
  <c r="AN229" i="5"/>
  <c r="B239" i="4"/>
  <c r="C239" i="4"/>
  <c r="C230" i="5"/>
  <c r="D239" i="4"/>
  <c r="E230" i="5"/>
  <c r="E239" i="4"/>
  <c r="F230" i="5"/>
  <c r="F239" i="4"/>
  <c r="H230" i="5"/>
  <c r="I230" i="5"/>
  <c r="H239" i="4"/>
  <c r="K230" i="5"/>
  <c r="L239" i="4"/>
  <c r="Q230" i="5"/>
  <c r="M239" i="4"/>
  <c r="R230" i="5"/>
  <c r="T230" i="5"/>
  <c r="U230" i="5"/>
  <c r="P239" i="4"/>
  <c r="W230" i="5"/>
  <c r="Q239" i="4"/>
  <c r="X230" i="5"/>
  <c r="S239" i="4"/>
  <c r="AA230" i="5"/>
  <c r="AH239" i="4"/>
  <c r="T239" i="4" a="1"/>
  <c r="T239" i="4"/>
  <c r="AC230" i="5"/>
  <c r="U239" i="4" a="1"/>
  <c r="U239" i="4"/>
  <c r="AD230" i="5"/>
  <c r="AF230" i="5"/>
  <c r="AG230" i="5"/>
  <c r="X239" i="4"/>
  <c r="AI230" i="5"/>
  <c r="Y239" i="4"/>
  <c r="AJ230" i="5"/>
  <c r="Z239" i="4"/>
  <c r="AL230" i="5"/>
  <c r="L230" i="5"/>
  <c r="N230" i="5"/>
  <c r="O230" i="5"/>
  <c r="AN230" i="5"/>
  <c r="B237" i="4"/>
  <c r="C237" i="4"/>
  <c r="C231" i="5"/>
  <c r="D237" i="4"/>
  <c r="E231" i="5"/>
  <c r="H237" i="4"/>
  <c r="K231" i="5"/>
  <c r="L237" i="4"/>
  <c r="Q231" i="5"/>
  <c r="M237" i="4"/>
  <c r="R231" i="5"/>
  <c r="T231" i="5"/>
  <c r="U231" i="5"/>
  <c r="P237" i="4"/>
  <c r="W231" i="5"/>
  <c r="Q237" i="4"/>
  <c r="X231" i="5"/>
  <c r="S237" i="4"/>
  <c r="AA231" i="5"/>
  <c r="AH237" i="4"/>
  <c r="T237" i="4" a="1"/>
  <c r="T237" i="4"/>
  <c r="AC231" i="5"/>
  <c r="U237" i="4" a="1"/>
  <c r="U237" i="4"/>
  <c r="AD231" i="5"/>
  <c r="AF231" i="5"/>
  <c r="AG231" i="5"/>
  <c r="X237" i="4"/>
  <c r="AI231" i="5"/>
  <c r="Y237" i="4"/>
  <c r="AJ231" i="5"/>
  <c r="Z237" i="4"/>
  <c r="AL231" i="5"/>
  <c r="L231" i="5"/>
  <c r="N231" i="5"/>
  <c r="O231" i="5"/>
  <c r="AN231" i="5"/>
  <c r="B110" i="4"/>
  <c r="C110" i="4"/>
  <c r="C232" i="5"/>
  <c r="D110" i="4"/>
  <c r="E232" i="5"/>
  <c r="H110" i="4"/>
  <c r="K232" i="5"/>
  <c r="L110" i="4"/>
  <c r="Q232" i="5"/>
  <c r="M110" i="4"/>
  <c r="R232" i="5"/>
  <c r="T232" i="5"/>
  <c r="U232" i="5"/>
  <c r="P110" i="4"/>
  <c r="W232" i="5"/>
  <c r="Q110" i="4"/>
  <c r="X232" i="5"/>
  <c r="S110" i="4"/>
  <c r="AA232" i="5"/>
  <c r="AH110" i="4"/>
  <c r="T110" i="4" a="1"/>
  <c r="T110" i="4"/>
  <c r="AC232" i="5"/>
  <c r="U110" i="4" a="1"/>
  <c r="U110" i="4"/>
  <c r="AD232" i="5"/>
  <c r="AF232" i="5"/>
  <c r="AG232" i="5"/>
  <c r="X110" i="4"/>
  <c r="AI232" i="5"/>
  <c r="Y110" i="4"/>
  <c r="AJ232" i="5"/>
  <c r="Z110" i="4"/>
  <c r="AL232" i="5"/>
  <c r="L232" i="5"/>
  <c r="N232" i="5"/>
  <c r="O232" i="5"/>
  <c r="AN232" i="5"/>
  <c r="B47" i="4"/>
  <c r="S47" i="4"/>
  <c r="AA233" i="5"/>
  <c r="P47" i="4"/>
  <c r="W233" i="5"/>
  <c r="C47" i="4"/>
  <c r="C233" i="5"/>
  <c r="D47" i="4"/>
  <c r="E233" i="5"/>
  <c r="K233" i="5"/>
  <c r="L47" i="4"/>
  <c r="Q233" i="5"/>
  <c r="M47" i="4"/>
  <c r="R233" i="5"/>
  <c r="T233" i="5"/>
  <c r="U233" i="5"/>
  <c r="Q47" i="4"/>
  <c r="X233" i="5"/>
  <c r="R47" i="4"/>
  <c r="Z233" i="5"/>
  <c r="AH47" i="4"/>
  <c r="T47" i="4" a="1"/>
  <c r="T47" i="4"/>
  <c r="AC233" i="5"/>
  <c r="U47" i="4" a="1"/>
  <c r="U47" i="4"/>
  <c r="AD233" i="5"/>
  <c r="AF233" i="5"/>
  <c r="AG233" i="5"/>
  <c r="X47" i="4"/>
  <c r="AI233" i="5"/>
  <c r="Y47" i="4"/>
  <c r="AJ233" i="5"/>
  <c r="Z47" i="4"/>
  <c r="AL233" i="5"/>
  <c r="L233" i="5"/>
  <c r="N233" i="5"/>
  <c r="O233" i="5"/>
  <c r="AN233" i="5"/>
  <c r="B183" i="4"/>
  <c r="C183" i="4"/>
  <c r="C234" i="5"/>
  <c r="D183" i="4"/>
  <c r="E234" i="5"/>
  <c r="K234" i="5"/>
  <c r="L183" i="4"/>
  <c r="Q234" i="5"/>
  <c r="M183" i="4"/>
  <c r="R234" i="5"/>
  <c r="T234" i="5"/>
  <c r="U234" i="5"/>
  <c r="P183" i="4"/>
  <c r="W234" i="5"/>
  <c r="Q183" i="4"/>
  <c r="X234" i="5"/>
  <c r="S183" i="4"/>
  <c r="AA234" i="5"/>
  <c r="AH183" i="4"/>
  <c r="T183" i="4" a="1"/>
  <c r="T183" i="4"/>
  <c r="AC234" i="5"/>
  <c r="U183" i="4" a="1"/>
  <c r="U183" i="4"/>
  <c r="AD234" i="5"/>
  <c r="AF234" i="5"/>
  <c r="AG234" i="5"/>
  <c r="X183" i="4"/>
  <c r="AI234" i="5"/>
  <c r="Y183" i="4"/>
  <c r="AJ234" i="5"/>
  <c r="Z183" i="4"/>
  <c r="AL234" i="5"/>
  <c r="AN234" i="5"/>
  <c r="B184" i="4"/>
  <c r="C184" i="4"/>
  <c r="C235" i="5"/>
  <c r="D184" i="4"/>
  <c r="E235" i="5"/>
  <c r="K235" i="5"/>
  <c r="L184" i="4"/>
  <c r="Q235" i="5"/>
  <c r="M184" i="4"/>
  <c r="R235" i="5"/>
  <c r="T235" i="5"/>
  <c r="U235" i="5"/>
  <c r="P184" i="4"/>
  <c r="W235" i="5"/>
  <c r="Q184" i="4"/>
  <c r="X235" i="5"/>
  <c r="S184" i="4"/>
  <c r="AA235" i="5"/>
  <c r="AH184" i="4"/>
  <c r="T184" i="4" a="1"/>
  <c r="T184" i="4"/>
  <c r="AC235" i="5"/>
  <c r="U184" i="4" a="1"/>
  <c r="U184" i="4"/>
  <c r="AD235" i="5"/>
  <c r="AF235" i="5"/>
  <c r="AG235" i="5"/>
  <c r="X184" i="4"/>
  <c r="AI235" i="5"/>
  <c r="Y184" i="4"/>
  <c r="AJ235" i="5"/>
  <c r="Z184" i="4"/>
  <c r="AL235" i="5"/>
  <c r="AN235" i="5"/>
  <c r="B114" i="4"/>
  <c r="C114" i="4"/>
  <c r="C236" i="5"/>
  <c r="D114" i="4"/>
  <c r="E236" i="5"/>
  <c r="K236" i="5"/>
  <c r="L114" i="4"/>
  <c r="Q236" i="5"/>
  <c r="M114" i="4"/>
  <c r="R236" i="5"/>
  <c r="T236" i="5"/>
  <c r="U236" i="5"/>
  <c r="P114" i="4"/>
  <c r="W236" i="5"/>
  <c r="Q114" i="4"/>
  <c r="X236" i="5"/>
  <c r="S114" i="4"/>
  <c r="AA236" i="5"/>
  <c r="AH114" i="4"/>
  <c r="T114" i="4" a="1"/>
  <c r="T114" i="4"/>
  <c r="AC236" i="5"/>
  <c r="U114" i="4" a="1"/>
  <c r="U114" i="4"/>
  <c r="AD236" i="5"/>
  <c r="AF236" i="5"/>
  <c r="AG236" i="5"/>
  <c r="X114" i="4"/>
  <c r="AI236" i="5"/>
  <c r="Y114" i="4"/>
  <c r="AJ236" i="5"/>
  <c r="Z114" i="4"/>
  <c r="AL236" i="5"/>
  <c r="AN236" i="5"/>
  <c r="B142" i="4"/>
  <c r="C142" i="4"/>
  <c r="C237" i="5"/>
  <c r="D142" i="4"/>
  <c r="E237" i="5"/>
  <c r="K237" i="5"/>
  <c r="L142" i="4"/>
  <c r="Q237" i="5"/>
  <c r="M142" i="4"/>
  <c r="R237" i="5"/>
  <c r="T237" i="5"/>
  <c r="U237" i="5"/>
  <c r="P142" i="4"/>
  <c r="W237" i="5"/>
  <c r="Q142" i="4"/>
  <c r="X237" i="5"/>
  <c r="S142" i="4"/>
  <c r="AA237" i="5"/>
  <c r="AH142" i="4"/>
  <c r="T142" i="4" a="1"/>
  <c r="T142" i="4"/>
  <c r="AC237" i="5"/>
  <c r="U142" i="4" a="1"/>
  <c r="U142" i="4"/>
  <c r="AD237" i="5"/>
  <c r="AF237" i="5"/>
  <c r="AG237" i="5"/>
  <c r="X142" i="4"/>
  <c r="AI237" i="5"/>
  <c r="Y142" i="4"/>
  <c r="AJ237" i="5"/>
  <c r="Z142" i="4"/>
  <c r="AL237" i="5"/>
  <c r="AN237" i="5"/>
  <c r="B94" i="4"/>
  <c r="C94" i="4"/>
  <c r="C238" i="5"/>
  <c r="D94" i="4"/>
  <c r="E238" i="5"/>
  <c r="K238" i="5"/>
  <c r="L94" i="4"/>
  <c r="Q238" i="5"/>
  <c r="M94" i="4"/>
  <c r="R238" i="5"/>
  <c r="T238" i="5"/>
  <c r="U238" i="5"/>
  <c r="P94" i="4"/>
  <c r="W238" i="5"/>
  <c r="Q94" i="4"/>
  <c r="X238" i="5"/>
  <c r="S94" i="4"/>
  <c r="AA238" i="5"/>
  <c r="AH94" i="4"/>
  <c r="T94" i="4" a="1"/>
  <c r="T94" i="4"/>
  <c r="AC238" i="5"/>
  <c r="U94" i="4" a="1"/>
  <c r="U94" i="4"/>
  <c r="AD238" i="5"/>
  <c r="AF238" i="5"/>
  <c r="AG238" i="5"/>
  <c r="X94" i="4"/>
  <c r="AI238" i="5"/>
  <c r="Y94" i="4"/>
  <c r="AJ238" i="5"/>
  <c r="Z94" i="4"/>
  <c r="AL238" i="5"/>
  <c r="AN238" i="5"/>
  <c r="B154" i="4"/>
  <c r="C154" i="4"/>
  <c r="C239" i="5"/>
  <c r="D154" i="4"/>
  <c r="E239" i="5"/>
  <c r="E154" i="4"/>
  <c r="F239" i="5"/>
  <c r="F154" i="4"/>
  <c r="H239" i="5"/>
  <c r="I239" i="5"/>
  <c r="K239" i="5"/>
  <c r="L154" i="4"/>
  <c r="Q239" i="5"/>
  <c r="M154" i="4"/>
  <c r="R239" i="5"/>
  <c r="T239" i="5"/>
  <c r="U239" i="5"/>
  <c r="P154" i="4"/>
  <c r="W239" i="5"/>
  <c r="Q154" i="4"/>
  <c r="X239" i="5"/>
  <c r="S154" i="4"/>
  <c r="AA239" i="5"/>
  <c r="AH154" i="4"/>
  <c r="T154" i="4" a="1"/>
  <c r="T154" i="4"/>
  <c r="AC239" i="5"/>
  <c r="U154" i="4" a="1"/>
  <c r="U154" i="4"/>
  <c r="AD239" i="5"/>
  <c r="AF239" i="5"/>
  <c r="AG239" i="5"/>
  <c r="X154" i="4"/>
  <c r="AI239" i="5"/>
  <c r="Y154" i="4"/>
  <c r="AJ239" i="5"/>
  <c r="Z154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93" i="4"/>
  <c r="P393" i="4"/>
  <c r="W241" i="5"/>
  <c r="O241" i="5"/>
  <c r="K241" i="5"/>
  <c r="C241" i="5"/>
  <c r="L241" i="5"/>
  <c r="N241" i="5"/>
  <c r="L393" i="4"/>
  <c r="Q241" i="5"/>
  <c r="U241" i="5"/>
  <c r="Q393" i="4"/>
  <c r="X241" i="5"/>
  <c r="R6" i="2"/>
  <c r="R393" i="4"/>
  <c r="Z241" i="5"/>
  <c r="AC241" i="5"/>
  <c r="AD241" i="5"/>
  <c r="AF241" i="5"/>
  <c r="AG241" i="5"/>
  <c r="X393" i="4"/>
  <c r="AI241" i="5"/>
  <c r="Y393" i="4"/>
  <c r="AJ241" i="5"/>
  <c r="AL241" i="5"/>
  <c r="AN241" i="5"/>
  <c r="AA242" i="5"/>
  <c r="B396" i="4"/>
  <c r="P396" i="4"/>
  <c r="W242" i="5"/>
  <c r="O242" i="5"/>
  <c r="K242" i="5"/>
  <c r="C242" i="5"/>
  <c r="L242" i="5"/>
  <c r="N242" i="5"/>
  <c r="L396" i="4"/>
  <c r="Q242" i="5"/>
  <c r="U242" i="5"/>
  <c r="Q396" i="4"/>
  <c r="X242" i="5"/>
  <c r="R396" i="4"/>
  <c r="Z242" i="5"/>
  <c r="AC242" i="5"/>
  <c r="AD242" i="5"/>
  <c r="AF242" i="5"/>
  <c r="AG242" i="5"/>
  <c r="X396" i="4"/>
  <c r="AI242" i="5"/>
  <c r="Y396" i="4"/>
  <c r="AJ242" i="5"/>
  <c r="AL242" i="5"/>
  <c r="AN242" i="5"/>
  <c r="AA243" i="5"/>
  <c r="B401" i="4"/>
  <c r="P401" i="4"/>
  <c r="W243" i="5"/>
  <c r="O243" i="5"/>
  <c r="K243" i="5"/>
  <c r="C243" i="5"/>
  <c r="L243" i="5"/>
  <c r="N243" i="5"/>
  <c r="L401" i="4"/>
  <c r="Q243" i="5"/>
  <c r="U243" i="5"/>
  <c r="Q401" i="4"/>
  <c r="X243" i="5"/>
  <c r="R401" i="4"/>
  <c r="Z243" i="5"/>
  <c r="AC243" i="5"/>
  <c r="AD243" i="5"/>
  <c r="AF243" i="5"/>
  <c r="AG243" i="5"/>
  <c r="X401" i="4"/>
  <c r="AI243" i="5"/>
  <c r="Y401" i="4"/>
  <c r="AJ243" i="5"/>
  <c r="AN243" i="5"/>
  <c r="AA244" i="5"/>
  <c r="B384" i="4"/>
  <c r="P384" i="4"/>
  <c r="W244" i="5"/>
  <c r="O244" i="5"/>
  <c r="K244" i="5"/>
  <c r="C244" i="5"/>
  <c r="L244" i="5"/>
  <c r="N244" i="5"/>
  <c r="L384" i="4"/>
  <c r="Q244" i="5"/>
  <c r="U244" i="5"/>
  <c r="Q384" i="4"/>
  <c r="X244" i="5"/>
  <c r="R384" i="4"/>
  <c r="Z244" i="5"/>
  <c r="AC244" i="5"/>
  <c r="AD244" i="5"/>
  <c r="AF244" i="5"/>
  <c r="AG244" i="5"/>
  <c r="X384" i="4"/>
  <c r="AI244" i="5"/>
  <c r="Y384" i="4"/>
  <c r="AJ244" i="5"/>
  <c r="AL244" i="5"/>
  <c r="AN244" i="5"/>
  <c r="AA245" i="5"/>
  <c r="B385" i="4"/>
  <c r="P385" i="4"/>
  <c r="W245" i="5"/>
  <c r="O245" i="5"/>
  <c r="K245" i="5"/>
  <c r="C245" i="5"/>
  <c r="L245" i="5"/>
  <c r="N245" i="5"/>
  <c r="L385" i="4"/>
  <c r="Q245" i="5"/>
  <c r="U245" i="5"/>
  <c r="Q385" i="4"/>
  <c r="X245" i="5"/>
  <c r="R385" i="4"/>
  <c r="Z245" i="5"/>
  <c r="AC245" i="5"/>
  <c r="AD245" i="5"/>
  <c r="AF245" i="5"/>
  <c r="AG245" i="5"/>
  <c r="X385" i="4"/>
  <c r="AI245" i="5"/>
  <c r="Y385" i="4"/>
  <c r="AJ245" i="5"/>
  <c r="AL245" i="5"/>
  <c r="AN245" i="5"/>
  <c r="AA246" i="5"/>
  <c r="B386" i="4"/>
  <c r="P386" i="4"/>
  <c r="W246" i="5"/>
  <c r="O246" i="5"/>
  <c r="K246" i="5"/>
  <c r="C246" i="5"/>
  <c r="L246" i="5"/>
  <c r="N246" i="5"/>
  <c r="L386" i="4"/>
  <c r="Q246" i="5"/>
  <c r="U246" i="5"/>
  <c r="Q386" i="4"/>
  <c r="X246" i="5"/>
  <c r="R386" i="4"/>
  <c r="Z246" i="5"/>
  <c r="AC246" i="5"/>
  <c r="AD246" i="5"/>
  <c r="AF246" i="5"/>
  <c r="AG246" i="5"/>
  <c r="X386" i="4"/>
  <c r="AI246" i="5"/>
  <c r="Y386" i="4"/>
  <c r="AJ246" i="5"/>
  <c r="AL246" i="5"/>
  <c r="AN246" i="5"/>
  <c r="AA247" i="5"/>
  <c r="B387" i="4"/>
  <c r="P387" i="4"/>
  <c r="W247" i="5"/>
  <c r="O247" i="5"/>
  <c r="K247" i="5"/>
  <c r="C247" i="5"/>
  <c r="L247" i="5"/>
  <c r="N247" i="5"/>
  <c r="L387" i="4"/>
  <c r="Q247" i="5"/>
  <c r="U247" i="5"/>
  <c r="Q387" i="4"/>
  <c r="X247" i="5"/>
  <c r="R387" i="4"/>
  <c r="Z247" i="5"/>
  <c r="AC247" i="5"/>
  <c r="AD247" i="5"/>
  <c r="AF247" i="5"/>
  <c r="AG247" i="5"/>
  <c r="X387" i="4"/>
  <c r="AI247" i="5"/>
  <c r="Y387" i="4"/>
  <c r="AJ247" i="5"/>
  <c r="AL247" i="5"/>
  <c r="AN247" i="5"/>
  <c r="AA248" i="5"/>
  <c r="B406" i="4"/>
  <c r="P406" i="4"/>
  <c r="W248" i="5"/>
  <c r="O248" i="5"/>
  <c r="K248" i="5"/>
  <c r="C248" i="5"/>
  <c r="L248" i="5"/>
  <c r="N248" i="5"/>
  <c r="L406" i="4"/>
  <c r="Q248" i="5"/>
  <c r="U248" i="5"/>
  <c r="Q406" i="4"/>
  <c r="X248" i="5"/>
  <c r="R406" i="4"/>
  <c r="Z248" i="5"/>
  <c r="AC248" i="5"/>
  <c r="AD248" i="5"/>
  <c r="AF248" i="5"/>
  <c r="AG248" i="5"/>
  <c r="X406" i="4"/>
  <c r="AI248" i="5"/>
  <c r="Y406" i="4"/>
  <c r="AJ248" i="5"/>
  <c r="AL248" i="5"/>
  <c r="AN248" i="5"/>
  <c r="AA249" i="5"/>
  <c r="B397" i="4"/>
  <c r="P397" i="4"/>
  <c r="W249" i="5"/>
  <c r="O249" i="5"/>
  <c r="K249" i="5"/>
  <c r="C249" i="5"/>
  <c r="L249" i="5"/>
  <c r="N249" i="5"/>
  <c r="L397" i="4"/>
  <c r="Q249" i="5"/>
  <c r="U249" i="5"/>
  <c r="Q397" i="4"/>
  <c r="X249" i="5"/>
  <c r="R9" i="2"/>
  <c r="R397" i="4"/>
  <c r="Z249" i="5"/>
  <c r="AC249" i="5"/>
  <c r="AD249" i="5"/>
  <c r="AF249" i="5"/>
  <c r="AG249" i="5"/>
  <c r="X397" i="4"/>
  <c r="AI249" i="5"/>
  <c r="Y397" i="4"/>
  <c r="AJ249" i="5"/>
  <c r="AL249" i="5"/>
  <c r="AN249" i="5"/>
  <c r="AA250" i="5"/>
  <c r="B404" i="4"/>
  <c r="P404" i="4"/>
  <c r="W250" i="5"/>
  <c r="O250" i="5"/>
  <c r="K250" i="5"/>
  <c r="C250" i="5"/>
  <c r="L250" i="5"/>
  <c r="N250" i="5"/>
  <c r="L404" i="4"/>
  <c r="Q250" i="5"/>
  <c r="U250" i="5"/>
  <c r="Q404" i="4"/>
  <c r="X250" i="5"/>
  <c r="R29" i="2"/>
  <c r="R404" i="4"/>
  <c r="Z250" i="5"/>
  <c r="AC250" i="5"/>
  <c r="AD250" i="5"/>
  <c r="AF250" i="5"/>
  <c r="AG250" i="5"/>
  <c r="X404" i="4"/>
  <c r="AI250" i="5"/>
  <c r="Y404" i="4"/>
  <c r="AJ250" i="5"/>
  <c r="AL250" i="5"/>
  <c r="AN250" i="5"/>
  <c r="AA251" i="5"/>
  <c r="B398" i="4"/>
  <c r="P398" i="4"/>
  <c r="W251" i="5"/>
  <c r="O251" i="5"/>
  <c r="K251" i="5"/>
  <c r="C251" i="5"/>
  <c r="L251" i="5"/>
  <c r="N251" i="5"/>
  <c r="L398" i="4"/>
  <c r="Q251" i="5"/>
  <c r="U251" i="5"/>
  <c r="Q398" i="4"/>
  <c r="X251" i="5"/>
  <c r="R398" i="4"/>
  <c r="Z251" i="5"/>
  <c r="AC251" i="5"/>
  <c r="AD251" i="5"/>
  <c r="AF251" i="5"/>
  <c r="AG251" i="5"/>
  <c r="X398" i="4"/>
  <c r="AI251" i="5"/>
  <c r="Y398" i="4"/>
  <c r="AJ251" i="5"/>
  <c r="AL251" i="5"/>
  <c r="AN251" i="5"/>
  <c r="AA252" i="5"/>
  <c r="B399" i="4"/>
  <c r="P399" i="4"/>
  <c r="W252" i="5"/>
  <c r="O252" i="5"/>
  <c r="K252" i="5"/>
  <c r="C252" i="5"/>
  <c r="L252" i="5"/>
  <c r="N252" i="5"/>
  <c r="L399" i="4"/>
  <c r="Q252" i="5"/>
  <c r="U252" i="5"/>
  <c r="Q399" i="4"/>
  <c r="X252" i="5"/>
  <c r="R399" i="4"/>
  <c r="Z252" i="5"/>
  <c r="AC252" i="5"/>
  <c r="AD252" i="5"/>
  <c r="AF252" i="5"/>
  <c r="AG252" i="5"/>
  <c r="X399" i="4"/>
  <c r="AI252" i="5"/>
  <c r="Y399" i="4"/>
  <c r="AJ252" i="5"/>
  <c r="AL252" i="5"/>
  <c r="AN252" i="5"/>
  <c r="AA253" i="5"/>
  <c r="B388" i="4"/>
  <c r="P388" i="4"/>
  <c r="W253" i="5"/>
  <c r="O253" i="5"/>
  <c r="K253" i="5"/>
  <c r="C253" i="5"/>
  <c r="L253" i="5"/>
  <c r="N253" i="5"/>
  <c r="L388" i="4"/>
  <c r="Q253" i="5"/>
  <c r="U253" i="5"/>
  <c r="Q388" i="4"/>
  <c r="X253" i="5"/>
  <c r="R388" i="4"/>
  <c r="Z253" i="5"/>
  <c r="AC253" i="5"/>
  <c r="AD253" i="5"/>
  <c r="AF253" i="5"/>
  <c r="AG253" i="5"/>
  <c r="X388" i="4"/>
  <c r="AI253" i="5"/>
  <c r="Y388" i="4"/>
  <c r="AJ253" i="5"/>
  <c r="AL253" i="5"/>
  <c r="AN253" i="5"/>
  <c r="AA254" i="5"/>
  <c r="B391" i="4"/>
  <c r="P391" i="4"/>
  <c r="W254" i="5"/>
  <c r="O254" i="5"/>
  <c r="K254" i="5"/>
  <c r="C254" i="5"/>
  <c r="L254" i="5"/>
  <c r="N254" i="5"/>
  <c r="L391" i="4"/>
  <c r="Q254" i="5"/>
  <c r="U254" i="5"/>
  <c r="Q391" i="4"/>
  <c r="X254" i="5"/>
  <c r="R391" i="4"/>
  <c r="Z254" i="5"/>
  <c r="AC254" i="5"/>
  <c r="AD254" i="5"/>
  <c r="AF254" i="5"/>
  <c r="AG254" i="5"/>
  <c r="X391" i="4"/>
  <c r="AI254" i="5"/>
  <c r="Y391" i="4"/>
  <c r="AJ254" i="5"/>
  <c r="AL254" i="5"/>
  <c r="AN254" i="5"/>
  <c r="AA255" i="5"/>
  <c r="B389" i="4"/>
  <c r="P389" i="4"/>
  <c r="W255" i="5"/>
  <c r="O255" i="5"/>
  <c r="K255" i="5"/>
  <c r="C255" i="5"/>
  <c r="L255" i="5"/>
  <c r="N255" i="5"/>
  <c r="L389" i="4"/>
  <c r="Q255" i="5"/>
  <c r="U255" i="5"/>
  <c r="Q389" i="4"/>
  <c r="X255" i="5"/>
  <c r="R389" i="4"/>
  <c r="Z255" i="5"/>
  <c r="AC255" i="5"/>
  <c r="AD255" i="5"/>
  <c r="AF255" i="5"/>
  <c r="AG255" i="5"/>
  <c r="X389" i="4"/>
  <c r="AI255" i="5"/>
  <c r="Y389" i="4"/>
  <c r="AJ255" i="5"/>
  <c r="AL255" i="5"/>
  <c r="AN255" i="5"/>
  <c r="AA256" i="5"/>
  <c r="B390" i="4"/>
  <c r="P390" i="4"/>
  <c r="W256" i="5"/>
  <c r="O256" i="5"/>
  <c r="K256" i="5"/>
  <c r="C256" i="5"/>
  <c r="L256" i="5"/>
  <c r="N256" i="5"/>
  <c r="L390" i="4"/>
  <c r="Q256" i="5"/>
  <c r="U256" i="5"/>
  <c r="Q390" i="4"/>
  <c r="X256" i="5"/>
  <c r="R390" i="4"/>
  <c r="Z256" i="5"/>
  <c r="AC256" i="5"/>
  <c r="AD256" i="5"/>
  <c r="AF256" i="5"/>
  <c r="AG256" i="5"/>
  <c r="X390" i="4"/>
  <c r="AI256" i="5"/>
  <c r="Y390" i="4"/>
  <c r="AJ256" i="5"/>
  <c r="AL256" i="5"/>
  <c r="AN256" i="5"/>
  <c r="AA257" i="5"/>
  <c r="B405" i="4"/>
  <c r="P405" i="4"/>
  <c r="W257" i="5"/>
  <c r="O257" i="5"/>
  <c r="K257" i="5"/>
  <c r="C257" i="5"/>
  <c r="L257" i="5"/>
  <c r="N257" i="5"/>
  <c r="L405" i="4"/>
  <c r="Q257" i="5"/>
  <c r="U257" i="5"/>
  <c r="Q405" i="4"/>
  <c r="X257" i="5"/>
  <c r="R405" i="4"/>
  <c r="Z257" i="5"/>
  <c r="AC257" i="5"/>
  <c r="AD257" i="5"/>
  <c r="AF257" i="5"/>
  <c r="AG257" i="5"/>
  <c r="X405" i="4"/>
  <c r="AI257" i="5"/>
  <c r="Y405" i="4"/>
  <c r="AJ257" i="5"/>
  <c r="AL257" i="5"/>
  <c r="AN257" i="5"/>
  <c r="B269" i="4"/>
  <c r="C269" i="4"/>
  <c r="C258" i="5"/>
  <c r="D269" i="4"/>
  <c r="E258" i="5"/>
  <c r="E269" i="4"/>
  <c r="F258" i="5"/>
  <c r="F269" i="4"/>
  <c r="H258" i="5"/>
  <c r="I258" i="5"/>
  <c r="K258" i="5"/>
  <c r="L269" i="4"/>
  <c r="Q258" i="5"/>
  <c r="M269" i="4"/>
  <c r="R258" i="5"/>
  <c r="T258" i="5"/>
  <c r="U258" i="5"/>
  <c r="P269" i="4"/>
  <c r="W258" i="5"/>
  <c r="S269" i="4"/>
  <c r="AA258" i="5"/>
  <c r="AH269" i="4"/>
  <c r="T269" i="4" a="1"/>
  <c r="T269" i="4"/>
  <c r="AC258" i="5"/>
  <c r="U269" i="4" a="1"/>
  <c r="U269" i="4"/>
  <c r="AD258" i="5"/>
  <c r="AF258" i="5"/>
  <c r="AG258" i="5"/>
  <c r="X269" i="4"/>
  <c r="AI258" i="5"/>
  <c r="Y269" i="4"/>
  <c r="AJ258" i="5"/>
  <c r="Z269" i="4"/>
  <c r="AL258" i="5"/>
  <c r="L258" i="5"/>
  <c r="N258" i="5"/>
  <c r="O258" i="5"/>
  <c r="X258" i="5"/>
  <c r="Z258" i="5"/>
  <c r="AN258" i="5"/>
  <c r="AA259" i="5"/>
  <c r="B395" i="4"/>
  <c r="P395" i="4"/>
  <c r="W259" i="5"/>
  <c r="O259" i="5"/>
  <c r="K259" i="5"/>
  <c r="C259" i="5"/>
  <c r="L259" i="5"/>
  <c r="N259" i="5"/>
  <c r="L395" i="4"/>
  <c r="Q259" i="5"/>
  <c r="U259" i="5"/>
  <c r="Q395" i="4"/>
  <c r="X259" i="5"/>
  <c r="R33" i="2"/>
  <c r="R395" i="4"/>
  <c r="Z259" i="5"/>
  <c r="AC259" i="5"/>
  <c r="AD259" i="5"/>
  <c r="AF259" i="5"/>
  <c r="AG259" i="5"/>
  <c r="X395" i="4"/>
  <c r="AI259" i="5"/>
  <c r="Y395" i="4"/>
  <c r="AJ259" i="5"/>
  <c r="AL259" i="5"/>
  <c r="AN259" i="5"/>
  <c r="AA260" i="5"/>
  <c r="B400" i="4"/>
  <c r="P400" i="4"/>
  <c r="W260" i="5"/>
  <c r="O260" i="5"/>
  <c r="K260" i="5"/>
  <c r="C260" i="5"/>
  <c r="L260" i="5"/>
  <c r="N260" i="5"/>
  <c r="L400" i="4"/>
  <c r="Q260" i="5"/>
  <c r="U260" i="5"/>
  <c r="Q400" i="4"/>
  <c r="X260" i="5"/>
  <c r="R400" i="4"/>
  <c r="Z260" i="5"/>
  <c r="AC260" i="5"/>
  <c r="AD260" i="5"/>
  <c r="AF260" i="5"/>
  <c r="AG260" i="5"/>
  <c r="X400" i="4"/>
  <c r="AI260" i="5"/>
  <c r="Y400" i="4"/>
  <c r="AJ260" i="5"/>
  <c r="AL260" i="5"/>
  <c r="AN260" i="5"/>
  <c r="AA261" i="5"/>
  <c r="B392" i="4"/>
  <c r="P392" i="4"/>
  <c r="W261" i="5"/>
  <c r="O261" i="5"/>
  <c r="K261" i="5"/>
  <c r="C261" i="5"/>
  <c r="L261" i="5"/>
  <c r="N261" i="5"/>
  <c r="L392" i="4"/>
  <c r="Q261" i="5"/>
  <c r="U261" i="5"/>
  <c r="Q392" i="4"/>
  <c r="X261" i="5"/>
  <c r="R10" i="2"/>
  <c r="R392" i="4"/>
  <c r="Z261" i="5"/>
  <c r="AC261" i="5"/>
  <c r="AD261" i="5"/>
  <c r="AF261" i="5"/>
  <c r="AG261" i="5"/>
  <c r="X392" i="4"/>
  <c r="AI261" i="5"/>
  <c r="Y392" i="4"/>
  <c r="AJ261" i="5"/>
  <c r="AL261" i="5"/>
  <c r="AN261" i="5"/>
  <c r="AA262" i="5"/>
  <c r="P18" i="2"/>
  <c r="B382" i="4"/>
  <c r="P382" i="4"/>
  <c r="W262" i="5"/>
  <c r="O262" i="5"/>
  <c r="K262" i="5"/>
  <c r="C262" i="5"/>
  <c r="L262" i="5"/>
  <c r="N262" i="5"/>
  <c r="L18" i="2"/>
  <c r="L382" i="4"/>
  <c r="Q262" i="5"/>
  <c r="U262" i="5"/>
  <c r="Q18" i="2"/>
  <c r="Q382" i="4"/>
  <c r="X262" i="5"/>
  <c r="R18" i="2"/>
  <c r="R382" i="4"/>
  <c r="Z262" i="5"/>
  <c r="AC262" i="5"/>
  <c r="AD262" i="5"/>
  <c r="AF262" i="5"/>
  <c r="AG262" i="5"/>
  <c r="X18" i="2"/>
  <c r="X382" i="4"/>
  <c r="AI262" i="5"/>
  <c r="Y18" i="2"/>
  <c r="Y382" i="4"/>
  <c r="AJ262" i="5"/>
  <c r="AL262" i="5"/>
  <c r="AN262" i="5"/>
  <c r="AA263" i="5"/>
  <c r="B402" i="4"/>
  <c r="P402" i="4"/>
  <c r="W263" i="5"/>
  <c r="O263" i="5"/>
  <c r="K263" i="5"/>
  <c r="C263" i="5"/>
  <c r="L263" i="5"/>
  <c r="N263" i="5"/>
  <c r="L402" i="4"/>
  <c r="Q263" i="5"/>
  <c r="U263" i="5"/>
  <c r="Q402" i="4"/>
  <c r="X263" i="5"/>
  <c r="R402" i="4"/>
  <c r="Z263" i="5"/>
  <c r="AC263" i="5"/>
  <c r="AD263" i="5"/>
  <c r="AF263" i="5"/>
  <c r="AG263" i="5"/>
  <c r="X402" i="4"/>
  <c r="AI263" i="5"/>
  <c r="Y402" i="4"/>
  <c r="AJ263" i="5"/>
  <c r="AL263" i="5"/>
  <c r="AN263" i="5"/>
  <c r="AA264" i="5"/>
  <c r="B403" i="4"/>
  <c r="P403" i="4"/>
  <c r="W264" i="5"/>
  <c r="O264" i="5"/>
  <c r="K264" i="5"/>
  <c r="C264" i="5"/>
  <c r="L264" i="5"/>
  <c r="N264" i="5"/>
  <c r="L403" i="4"/>
  <c r="Q264" i="5"/>
  <c r="U264" i="5"/>
  <c r="Q403" i="4"/>
  <c r="X264" i="5"/>
  <c r="R403" i="4"/>
  <c r="Z264" i="5"/>
  <c r="AC264" i="5"/>
  <c r="AD264" i="5"/>
  <c r="AF264" i="5"/>
  <c r="AG264" i="5"/>
  <c r="X403" i="4"/>
  <c r="AI264" i="5"/>
  <c r="Y403" i="4"/>
  <c r="AJ264" i="5"/>
  <c r="AL264" i="5"/>
  <c r="AN264" i="5"/>
  <c r="AA265" i="5"/>
  <c r="B394" i="4"/>
  <c r="P394" i="4"/>
  <c r="W265" i="5"/>
  <c r="O265" i="5"/>
  <c r="K265" i="5"/>
  <c r="C265" i="5"/>
  <c r="L265" i="5"/>
  <c r="N265" i="5"/>
  <c r="L394" i="4"/>
  <c r="Q265" i="5"/>
  <c r="U265" i="5"/>
  <c r="Q394" i="4"/>
  <c r="X265" i="5"/>
  <c r="R394" i="4"/>
  <c r="Z265" i="5"/>
  <c r="AC265" i="5"/>
  <c r="AD265" i="5"/>
  <c r="AF265" i="5"/>
  <c r="AG265" i="5"/>
  <c r="X394" i="4"/>
  <c r="AI265" i="5"/>
  <c r="Y394" i="4"/>
  <c r="AJ265" i="5"/>
  <c r="AL265" i="5"/>
  <c r="AN265" i="5"/>
  <c r="B203" i="4"/>
  <c r="C203" i="4"/>
  <c r="C266" i="5"/>
  <c r="D203" i="4"/>
  <c r="E266" i="5"/>
  <c r="H203" i="4"/>
  <c r="K266" i="5"/>
  <c r="L203" i="4"/>
  <c r="Q266" i="5"/>
  <c r="M203" i="4"/>
  <c r="R266" i="5"/>
  <c r="T266" i="5"/>
  <c r="U266" i="5"/>
  <c r="P203" i="4"/>
  <c r="W266" i="5"/>
  <c r="Q203" i="4"/>
  <c r="X266" i="5"/>
  <c r="AA266" i="5"/>
  <c r="AH203" i="4"/>
  <c r="T203" i="4" a="1"/>
  <c r="T203" i="4"/>
  <c r="AC266" i="5"/>
  <c r="U203" i="4" a="1"/>
  <c r="U203" i="4"/>
  <c r="AD266" i="5"/>
  <c r="AF266" i="5"/>
  <c r="AG266" i="5"/>
  <c r="Y203" i="4"/>
  <c r="AJ266" i="5"/>
  <c r="Z203" i="4"/>
  <c r="AL266" i="5"/>
  <c r="AN266" i="5"/>
  <c r="B164" i="4"/>
  <c r="C164" i="4"/>
  <c r="C267" i="5"/>
  <c r="D164" i="4"/>
  <c r="E267" i="5"/>
  <c r="H164" i="4"/>
  <c r="K267" i="5"/>
  <c r="L164" i="4"/>
  <c r="Q267" i="5"/>
  <c r="M164" i="4"/>
  <c r="R267" i="5"/>
  <c r="T267" i="5"/>
  <c r="U267" i="5"/>
  <c r="P164" i="4"/>
  <c r="W267" i="5"/>
  <c r="Q164" i="4"/>
  <c r="X267" i="5"/>
  <c r="AA267" i="5"/>
  <c r="AH164" i="4"/>
  <c r="T164" i="4" a="1"/>
  <c r="T164" i="4"/>
  <c r="AC267" i="5"/>
  <c r="U164" i="4" a="1"/>
  <c r="U164" i="4"/>
  <c r="AD267" i="5"/>
  <c r="AF267" i="5"/>
  <c r="AG267" i="5"/>
  <c r="X164" i="4"/>
  <c r="AI267" i="5"/>
  <c r="Y164" i="4"/>
  <c r="AJ267" i="5"/>
  <c r="Z164" i="4"/>
  <c r="AL267" i="5"/>
  <c r="AN267" i="5"/>
  <c r="B165" i="4"/>
  <c r="C165" i="4"/>
  <c r="C268" i="5"/>
  <c r="D165" i="4"/>
  <c r="E268" i="5"/>
  <c r="H165" i="4"/>
  <c r="K268" i="5"/>
  <c r="L165" i="4"/>
  <c r="Q268" i="5"/>
  <c r="M165" i="4"/>
  <c r="R268" i="5"/>
  <c r="T268" i="5"/>
  <c r="U268" i="5"/>
  <c r="P165" i="4"/>
  <c r="W268" i="5"/>
  <c r="Q165" i="4"/>
  <c r="X268" i="5"/>
  <c r="AA268" i="5"/>
  <c r="AH165" i="4"/>
  <c r="T165" i="4" a="1"/>
  <c r="T165" i="4"/>
  <c r="AC268" i="5"/>
  <c r="U165" i="4" a="1"/>
  <c r="U165" i="4"/>
  <c r="AD268" i="5"/>
  <c r="AF268" i="5"/>
  <c r="AG268" i="5"/>
  <c r="X165" i="4"/>
  <c r="AI268" i="5"/>
  <c r="Y165" i="4"/>
  <c r="AJ268" i="5"/>
  <c r="Z165" i="4"/>
  <c r="AL268" i="5"/>
  <c r="AN268" i="5"/>
  <c r="B131" i="4"/>
  <c r="C131" i="4"/>
  <c r="C269" i="5"/>
  <c r="D131" i="4"/>
  <c r="E269" i="5"/>
  <c r="H131" i="4"/>
  <c r="K269" i="5"/>
  <c r="L131" i="4"/>
  <c r="Q269" i="5"/>
  <c r="M131" i="4"/>
  <c r="R269" i="5"/>
  <c r="T269" i="5"/>
  <c r="U269" i="5"/>
  <c r="P131" i="4"/>
  <c r="W269" i="5"/>
  <c r="Q131" i="4"/>
  <c r="X269" i="5"/>
  <c r="AA269" i="5"/>
  <c r="AH131" i="4"/>
  <c r="T131" i="4" a="1"/>
  <c r="T131" i="4"/>
  <c r="AC269" i="5"/>
  <c r="U131" i="4" a="1"/>
  <c r="U131" i="4"/>
  <c r="AD269" i="5"/>
  <c r="AF269" i="5"/>
  <c r="AG269" i="5"/>
  <c r="X131" i="4"/>
  <c r="AI269" i="5"/>
  <c r="Y131" i="4"/>
  <c r="AJ269" i="5"/>
  <c r="Z131" i="4"/>
  <c r="AL269" i="5"/>
  <c r="AN269" i="5"/>
  <c r="B132" i="4"/>
  <c r="C132" i="4"/>
  <c r="C270" i="5"/>
  <c r="D132" i="4"/>
  <c r="E270" i="5"/>
  <c r="H132" i="4"/>
  <c r="K270" i="5"/>
  <c r="L132" i="4"/>
  <c r="Q270" i="5"/>
  <c r="M132" i="4"/>
  <c r="R270" i="5"/>
  <c r="T270" i="5"/>
  <c r="U270" i="5"/>
  <c r="P132" i="4"/>
  <c r="W270" i="5"/>
  <c r="Q132" i="4"/>
  <c r="X270" i="5"/>
  <c r="AA270" i="5"/>
  <c r="AH132" i="4"/>
  <c r="T132" i="4" a="1"/>
  <c r="T132" i="4"/>
  <c r="AC270" i="5"/>
  <c r="U132" i="4" a="1"/>
  <c r="U132" i="4"/>
  <c r="AD270" i="5"/>
  <c r="AF270" i="5"/>
  <c r="AG270" i="5"/>
  <c r="X132" i="4"/>
  <c r="AI270" i="5"/>
  <c r="Y132" i="4"/>
  <c r="AJ270" i="5"/>
  <c r="Z132" i="4"/>
  <c r="AL270" i="5"/>
  <c r="AN270" i="5"/>
  <c r="B134" i="4"/>
  <c r="C134" i="4"/>
  <c r="C271" i="5"/>
  <c r="D134" i="4"/>
  <c r="E271" i="5"/>
  <c r="H134" i="4"/>
  <c r="K271" i="5"/>
  <c r="L134" i="4"/>
  <c r="Q271" i="5"/>
  <c r="M134" i="4"/>
  <c r="R271" i="5"/>
  <c r="T271" i="5"/>
  <c r="U271" i="5"/>
  <c r="P134" i="4"/>
  <c r="W271" i="5"/>
  <c r="Q134" i="4"/>
  <c r="X271" i="5"/>
  <c r="AA271" i="5"/>
  <c r="AH134" i="4"/>
  <c r="T134" i="4" a="1"/>
  <c r="T134" i="4"/>
  <c r="AC271" i="5"/>
  <c r="U134" i="4" a="1"/>
  <c r="U134" i="4"/>
  <c r="AD271" i="5"/>
  <c r="AF271" i="5"/>
  <c r="AG271" i="5"/>
  <c r="X134" i="4"/>
  <c r="AI271" i="5"/>
  <c r="Y134" i="4"/>
  <c r="AJ271" i="5"/>
  <c r="Z134" i="4"/>
  <c r="AL271" i="5"/>
  <c r="AN271" i="5"/>
  <c r="B133" i="4"/>
  <c r="C133" i="4"/>
  <c r="C272" i="5"/>
  <c r="D133" i="4"/>
  <c r="E272" i="5"/>
  <c r="H133" i="4"/>
  <c r="K272" i="5"/>
  <c r="L133" i="4"/>
  <c r="Q272" i="5"/>
  <c r="M133" i="4"/>
  <c r="R272" i="5"/>
  <c r="T272" i="5"/>
  <c r="U272" i="5"/>
  <c r="P133" i="4"/>
  <c r="W272" i="5"/>
  <c r="Q133" i="4"/>
  <c r="X272" i="5"/>
  <c r="AA272" i="5"/>
  <c r="AH133" i="4"/>
  <c r="T133" i="4" a="1"/>
  <c r="T133" i="4"/>
  <c r="AC272" i="5"/>
  <c r="U133" i="4" a="1"/>
  <c r="U133" i="4"/>
  <c r="AD272" i="5"/>
  <c r="AF272" i="5"/>
  <c r="AG272" i="5"/>
  <c r="X133" i="4"/>
  <c r="AI272" i="5"/>
  <c r="Y133" i="4"/>
  <c r="AJ272" i="5"/>
  <c r="Z133" i="4"/>
  <c r="AL272" i="5"/>
  <c r="AN272" i="5"/>
  <c r="B187" i="4"/>
  <c r="C187" i="4"/>
  <c r="C273" i="5"/>
  <c r="D187" i="4"/>
  <c r="E273" i="5"/>
  <c r="H187" i="4"/>
  <c r="K273" i="5"/>
  <c r="L187" i="4"/>
  <c r="Q273" i="5"/>
  <c r="M187" i="4"/>
  <c r="R273" i="5"/>
  <c r="T273" i="5"/>
  <c r="U273" i="5"/>
  <c r="P187" i="4"/>
  <c r="W273" i="5"/>
  <c r="Q187" i="4"/>
  <c r="X273" i="5"/>
  <c r="S187" i="4"/>
  <c r="AA273" i="5"/>
  <c r="AH187" i="4"/>
  <c r="T187" i="4" a="1"/>
  <c r="T187" i="4"/>
  <c r="AC273" i="5"/>
  <c r="U187" i="4" a="1"/>
  <c r="U187" i="4"/>
  <c r="AD273" i="5"/>
  <c r="AF273" i="5"/>
  <c r="AG273" i="5"/>
  <c r="X187" i="4"/>
  <c r="AI273" i="5"/>
  <c r="Y187" i="4"/>
  <c r="AJ273" i="5"/>
  <c r="Z187" i="4"/>
  <c r="AL273" i="5"/>
  <c r="AN273" i="5"/>
  <c r="B63" i="4"/>
  <c r="C63" i="4"/>
  <c r="C274" i="5"/>
  <c r="D63" i="4"/>
  <c r="E274" i="5"/>
  <c r="H63" i="4"/>
  <c r="K274" i="5"/>
  <c r="L63" i="4"/>
  <c r="Q274" i="5"/>
  <c r="M63" i="4"/>
  <c r="R274" i="5"/>
  <c r="T274" i="5"/>
  <c r="U274" i="5"/>
  <c r="P63" i="4"/>
  <c r="W274" i="5"/>
  <c r="Q63" i="4"/>
  <c r="X274" i="5"/>
  <c r="S63" i="4"/>
  <c r="AA274" i="5"/>
  <c r="AH63" i="4"/>
  <c r="T63" i="4" a="1"/>
  <c r="T63" i="4"/>
  <c r="AC274" i="5"/>
  <c r="U63" i="4" a="1"/>
  <c r="U63" i="4"/>
  <c r="AD274" i="5"/>
  <c r="AF274" i="5"/>
  <c r="AG274" i="5"/>
  <c r="X63" i="4"/>
  <c r="AI274" i="5"/>
  <c r="Y63" i="4"/>
  <c r="AJ274" i="5"/>
  <c r="Z63" i="4"/>
  <c r="AL274" i="5"/>
  <c r="AN274" i="5"/>
  <c r="B186" i="4"/>
  <c r="C186" i="4"/>
  <c r="C275" i="5"/>
  <c r="D186" i="4"/>
  <c r="E275" i="5"/>
  <c r="H186" i="4"/>
  <c r="K275" i="5"/>
  <c r="L186" i="4"/>
  <c r="Q275" i="5"/>
  <c r="M186" i="4"/>
  <c r="R275" i="5"/>
  <c r="T275" i="5"/>
  <c r="U275" i="5"/>
  <c r="P186" i="4"/>
  <c r="W275" i="5"/>
  <c r="Q186" i="4"/>
  <c r="X275" i="5"/>
  <c r="S186" i="4"/>
  <c r="AA275" i="5"/>
  <c r="AH186" i="4"/>
  <c r="T186" i="4" a="1"/>
  <c r="T186" i="4"/>
  <c r="AC275" i="5"/>
  <c r="U186" i="4" a="1"/>
  <c r="U186" i="4"/>
  <c r="AD275" i="5"/>
  <c r="AF275" i="5"/>
  <c r="AG275" i="5"/>
  <c r="X186" i="4"/>
  <c r="AI275" i="5"/>
  <c r="Y186" i="4"/>
  <c r="AJ275" i="5"/>
  <c r="Z186" i="4"/>
  <c r="AL275" i="5"/>
  <c r="AN275" i="5"/>
  <c r="B21" i="4"/>
  <c r="C21" i="4"/>
  <c r="C276" i="5"/>
  <c r="D21" i="4"/>
  <c r="E276" i="5"/>
  <c r="K276" i="5"/>
  <c r="L21" i="4"/>
  <c r="Q276" i="5"/>
  <c r="M21" i="4"/>
  <c r="R276" i="5"/>
  <c r="T276" i="5"/>
  <c r="U276" i="5"/>
  <c r="P21" i="4"/>
  <c r="W276" i="5"/>
  <c r="Q21" i="4"/>
  <c r="X276" i="5"/>
  <c r="AA276" i="5"/>
  <c r="AH21" i="4"/>
  <c r="T21" i="4" a="1"/>
  <c r="T21" i="4"/>
  <c r="AC276" i="5"/>
  <c r="U21" i="4" a="1"/>
  <c r="U21" i="4"/>
  <c r="AD276" i="5"/>
  <c r="AF276" i="5"/>
  <c r="AG276" i="5"/>
  <c r="X21" i="4"/>
  <c r="AI276" i="5"/>
  <c r="Y21" i="4"/>
  <c r="AJ276" i="5"/>
  <c r="Z21" i="4"/>
  <c r="AL276" i="5"/>
  <c r="AN276" i="5"/>
  <c r="O277" i="5"/>
  <c r="K277" i="5"/>
  <c r="B231" i="4"/>
  <c r="C231" i="4"/>
  <c r="C277" i="5"/>
  <c r="D231" i="4"/>
  <c r="E277" i="5"/>
  <c r="I231" i="4"/>
  <c r="L277" i="5"/>
  <c r="J231" i="4"/>
  <c r="N277" i="5"/>
  <c r="L231" i="4"/>
  <c r="Q277" i="5"/>
  <c r="M231" i="4"/>
  <c r="R277" i="5"/>
  <c r="T277" i="5"/>
  <c r="U277" i="5"/>
  <c r="P231" i="4"/>
  <c r="W277" i="5"/>
  <c r="Q231" i="4"/>
  <c r="X277" i="5"/>
  <c r="S231" i="4"/>
  <c r="AA277" i="5"/>
  <c r="AH231" i="4"/>
  <c r="T231" i="4" a="1"/>
  <c r="T231" i="4"/>
  <c r="AC277" i="5"/>
  <c r="U231" i="4" a="1"/>
  <c r="U231" i="4"/>
  <c r="AD277" i="5"/>
  <c r="AF277" i="5"/>
  <c r="AG277" i="5"/>
  <c r="X231" i="4"/>
  <c r="AI277" i="5"/>
  <c r="Y231" i="4"/>
  <c r="AJ277" i="5"/>
  <c r="Z231" i="4"/>
  <c r="AL277" i="5"/>
  <c r="AN277" i="5"/>
  <c r="B11" i="4"/>
  <c r="C11" i="4"/>
  <c r="C278" i="5"/>
  <c r="D11" i="4"/>
  <c r="E278" i="5"/>
  <c r="H11" i="4"/>
  <c r="K278" i="5"/>
  <c r="L11" i="4"/>
  <c r="Q278" i="5"/>
  <c r="M11" i="4"/>
  <c r="R278" i="5"/>
  <c r="T278" i="5"/>
  <c r="U278" i="5"/>
  <c r="P11" i="4"/>
  <c r="W278" i="5"/>
  <c r="Q11" i="4"/>
  <c r="X278" i="5"/>
  <c r="AA278" i="5"/>
  <c r="AH11" i="4"/>
  <c r="T11" i="4" a="1"/>
  <c r="T11" i="4"/>
  <c r="AC278" i="5"/>
  <c r="U11" i="4" a="1"/>
  <c r="U11" i="4"/>
  <c r="AD278" i="5"/>
  <c r="AF278" i="5"/>
  <c r="AG278" i="5"/>
  <c r="X11" i="4"/>
  <c r="AI278" i="5"/>
  <c r="Y11" i="4"/>
  <c r="AJ278" i="5"/>
  <c r="Z11" i="4"/>
  <c r="AL278" i="5"/>
  <c r="L278" i="5"/>
  <c r="N278" i="5"/>
  <c r="O278" i="5"/>
  <c r="AN278" i="5"/>
  <c r="O279" i="5"/>
  <c r="B10" i="4"/>
  <c r="H10" i="4"/>
  <c r="K279" i="5"/>
  <c r="C10" i="4"/>
  <c r="C279" i="5"/>
  <c r="D10" i="4"/>
  <c r="E279" i="5"/>
  <c r="I6" i="2"/>
  <c r="I10" i="4"/>
  <c r="L279" i="5"/>
  <c r="J6" i="2"/>
  <c r="J10" i="4"/>
  <c r="N279" i="5"/>
  <c r="L10" i="4"/>
  <c r="Q279" i="5"/>
  <c r="M10" i="4"/>
  <c r="R279" i="5"/>
  <c r="T279" i="5"/>
  <c r="U279" i="5"/>
  <c r="P10" i="4"/>
  <c r="W279" i="5"/>
  <c r="Q10" i="4"/>
  <c r="X279" i="5"/>
  <c r="AA279" i="5"/>
  <c r="AH10" i="4"/>
  <c r="T10" i="4" a="1"/>
  <c r="T10" i="4"/>
  <c r="AC279" i="5"/>
  <c r="U10" i="4" a="1"/>
  <c r="U10" i="4"/>
  <c r="AD279" i="5"/>
  <c r="AF279" i="5"/>
  <c r="AG279" i="5"/>
  <c r="X10" i="4"/>
  <c r="AI279" i="5"/>
  <c r="Y10" i="4"/>
  <c r="AJ279" i="5"/>
  <c r="Z10" i="4"/>
  <c r="AL279" i="5"/>
  <c r="AN279" i="5"/>
  <c r="B102" i="4"/>
  <c r="C102" i="4"/>
  <c r="C280" i="5"/>
  <c r="D102" i="4"/>
  <c r="E280" i="5"/>
  <c r="H102" i="4"/>
  <c r="K280" i="5"/>
  <c r="L102" i="4"/>
  <c r="Q280" i="5"/>
  <c r="M102" i="4"/>
  <c r="R280" i="5"/>
  <c r="T280" i="5"/>
  <c r="U280" i="5"/>
  <c r="W280" i="5"/>
  <c r="Q102" i="4"/>
  <c r="X280" i="5"/>
  <c r="AA280" i="5"/>
  <c r="AH102" i="4"/>
  <c r="T102" i="4" a="1"/>
  <c r="T102" i="4"/>
  <c r="AC280" i="5"/>
  <c r="U102" i="4" a="1"/>
  <c r="U102" i="4"/>
  <c r="AD280" i="5"/>
  <c r="AF280" i="5"/>
  <c r="AG280" i="5"/>
  <c r="X102" i="4"/>
  <c r="AI280" i="5"/>
  <c r="Y102" i="4"/>
  <c r="AJ280" i="5"/>
  <c r="Z102" i="4"/>
  <c r="AL280" i="5"/>
  <c r="AN280" i="5"/>
  <c r="B56" i="4"/>
  <c r="C56" i="4"/>
  <c r="C281" i="5"/>
  <c r="D56" i="4"/>
  <c r="E281" i="5"/>
  <c r="K281" i="5"/>
  <c r="L56" i="4"/>
  <c r="Q281" i="5"/>
  <c r="M56" i="4"/>
  <c r="R281" i="5"/>
  <c r="T281" i="5"/>
  <c r="U281" i="5"/>
  <c r="W281" i="5"/>
  <c r="Q56" i="4"/>
  <c r="X281" i="5"/>
  <c r="AA281" i="5"/>
  <c r="AH56" i="4"/>
  <c r="T56" i="4" a="1"/>
  <c r="T56" i="4"/>
  <c r="AC281" i="5"/>
  <c r="U56" i="4" a="1"/>
  <c r="U56" i="4"/>
  <c r="AD281" i="5"/>
  <c r="AF281" i="5"/>
  <c r="AG281" i="5"/>
  <c r="X56" i="4"/>
  <c r="AI281" i="5"/>
  <c r="Y56" i="4"/>
  <c r="AJ281" i="5"/>
  <c r="Z56" i="4"/>
  <c r="AL281" i="5"/>
  <c r="AN281" i="5"/>
  <c r="B157" i="4"/>
  <c r="C157" i="4"/>
  <c r="C282" i="5"/>
  <c r="D157" i="4"/>
  <c r="E282" i="5"/>
  <c r="H157" i="4"/>
  <c r="K282" i="5"/>
  <c r="L157" i="4"/>
  <c r="Q282" i="5"/>
  <c r="M157" i="4"/>
  <c r="R282" i="5"/>
  <c r="T282" i="5"/>
  <c r="U282" i="5"/>
  <c r="P157" i="4"/>
  <c r="W282" i="5"/>
  <c r="Q157" i="4"/>
  <c r="X282" i="5"/>
  <c r="S157" i="4"/>
  <c r="AA282" i="5"/>
  <c r="AH157" i="4"/>
  <c r="T157" i="4" a="1"/>
  <c r="T157" i="4"/>
  <c r="AC282" i="5"/>
  <c r="U157" i="4" a="1"/>
  <c r="U157" i="4"/>
  <c r="AD282" i="5"/>
  <c r="AF282" i="5"/>
  <c r="AG282" i="5"/>
  <c r="X157" i="4"/>
  <c r="AI282" i="5"/>
  <c r="Y157" i="4"/>
  <c r="AJ282" i="5"/>
  <c r="Z157" i="4"/>
  <c r="AL282" i="5"/>
  <c r="AN282" i="5"/>
  <c r="B207" i="4"/>
  <c r="C207" i="4"/>
  <c r="C283" i="5"/>
  <c r="D207" i="4"/>
  <c r="E283" i="5"/>
  <c r="K283" i="5"/>
  <c r="L207" i="4"/>
  <c r="Q283" i="5"/>
  <c r="M207" i="4"/>
  <c r="R283" i="5"/>
  <c r="T283" i="5"/>
  <c r="U283" i="5"/>
  <c r="P207" i="4"/>
  <c r="W283" i="5"/>
  <c r="Q207" i="4"/>
  <c r="X283" i="5"/>
  <c r="S207" i="4"/>
  <c r="AA283" i="5"/>
  <c r="AH207" i="4"/>
  <c r="T207" i="4" a="1"/>
  <c r="T207" i="4"/>
  <c r="AC283" i="5"/>
  <c r="U207" i="4" a="1"/>
  <c r="U207" i="4"/>
  <c r="AD283" i="5"/>
  <c r="AF283" i="5"/>
  <c r="AG283" i="5"/>
  <c r="X207" i="4"/>
  <c r="AI283" i="5"/>
  <c r="Y207" i="4"/>
  <c r="AJ283" i="5"/>
  <c r="Z207" i="4"/>
  <c r="AL283" i="5"/>
  <c r="AN283" i="5"/>
  <c r="B139" i="4"/>
  <c r="C139" i="4"/>
  <c r="C284" i="5"/>
  <c r="D139" i="4"/>
  <c r="E284" i="5"/>
  <c r="K284" i="5"/>
  <c r="L139" i="4"/>
  <c r="Q284" i="5"/>
  <c r="M139" i="4"/>
  <c r="R284" i="5"/>
  <c r="T284" i="5"/>
  <c r="U284" i="5"/>
  <c r="P139" i="4"/>
  <c r="W284" i="5"/>
  <c r="Q139" i="4"/>
  <c r="X284" i="5"/>
  <c r="S139" i="4"/>
  <c r="AA284" i="5"/>
  <c r="AH139" i="4"/>
  <c r="T139" i="4" a="1"/>
  <c r="T139" i="4"/>
  <c r="AC284" i="5"/>
  <c r="U139" i="4" a="1"/>
  <c r="U139" i="4"/>
  <c r="AD284" i="5"/>
  <c r="AF284" i="5"/>
  <c r="AG284" i="5"/>
  <c r="X139" i="4"/>
  <c r="AI284" i="5"/>
  <c r="Y139" i="4"/>
  <c r="AJ284" i="5"/>
  <c r="Z139" i="4"/>
  <c r="AL284" i="5"/>
  <c r="AN284" i="5"/>
  <c r="B66" i="4"/>
  <c r="C66" i="4"/>
  <c r="C285" i="5"/>
  <c r="D66" i="4"/>
  <c r="E285" i="5"/>
  <c r="K285" i="5"/>
  <c r="L66" i="4"/>
  <c r="Q285" i="5"/>
  <c r="M66" i="4"/>
  <c r="R285" i="5"/>
  <c r="T285" i="5"/>
  <c r="U285" i="5"/>
  <c r="P66" i="4"/>
  <c r="W285" i="5"/>
  <c r="Q66" i="4"/>
  <c r="X285" i="5"/>
  <c r="S66" i="4"/>
  <c r="AA285" i="5"/>
  <c r="AH66" i="4"/>
  <c r="T66" i="4" a="1"/>
  <c r="T66" i="4"/>
  <c r="AC285" i="5"/>
  <c r="U66" i="4" a="1"/>
  <c r="U66" i="4"/>
  <c r="AD285" i="5"/>
  <c r="AF285" i="5"/>
  <c r="AG285" i="5"/>
  <c r="X66" i="4"/>
  <c r="AI285" i="5"/>
  <c r="Y66" i="4"/>
  <c r="AJ285" i="5"/>
  <c r="Z66" i="4"/>
  <c r="AL285" i="5"/>
  <c r="AN285" i="5"/>
  <c r="B14" i="4"/>
  <c r="C14" i="4"/>
  <c r="C286" i="5"/>
  <c r="D14" i="4"/>
  <c r="E286" i="5"/>
  <c r="H14" i="4"/>
  <c r="K286" i="5"/>
  <c r="L14" i="4"/>
  <c r="Q286" i="5"/>
  <c r="M14" i="4"/>
  <c r="R286" i="5"/>
  <c r="N4" i="2"/>
  <c r="N14" i="4"/>
  <c r="T286" i="5"/>
  <c r="U286" i="5"/>
  <c r="P14" i="4"/>
  <c r="W286" i="5"/>
  <c r="Q14" i="4"/>
  <c r="X286" i="5"/>
  <c r="AA286" i="5"/>
  <c r="AH14" i="4"/>
  <c r="T14" i="4" a="1"/>
  <c r="T14" i="4"/>
  <c r="AC286" i="5"/>
  <c r="U14" i="4" a="1"/>
  <c r="U14" i="4"/>
  <c r="AD286" i="5"/>
  <c r="AF286" i="5"/>
  <c r="AG286" i="5"/>
  <c r="X14" i="4"/>
  <c r="AI286" i="5"/>
  <c r="Y14" i="4"/>
  <c r="AJ286" i="5"/>
  <c r="Z14" i="4"/>
  <c r="AL286" i="5"/>
  <c r="AN286" i="5"/>
  <c r="O287" i="5"/>
  <c r="K287" i="5"/>
  <c r="B29" i="4"/>
  <c r="C29" i="4"/>
  <c r="C287" i="5"/>
  <c r="D29" i="4"/>
  <c r="E287" i="5"/>
  <c r="E19" i="2"/>
  <c r="E29" i="4"/>
  <c r="F287" i="5"/>
  <c r="F19" i="2"/>
  <c r="F29" i="4"/>
  <c r="H287" i="5"/>
  <c r="I287" i="5"/>
  <c r="I29" i="4"/>
  <c r="L287" i="5"/>
  <c r="J29" i="4"/>
  <c r="N287" i="5"/>
  <c r="L29" i="4"/>
  <c r="Q287" i="5"/>
  <c r="M29" i="4"/>
  <c r="R287" i="5"/>
  <c r="N29" i="4"/>
  <c r="T287" i="5"/>
  <c r="U287" i="5"/>
  <c r="P29" i="4"/>
  <c r="W287" i="5"/>
  <c r="Q29" i="4"/>
  <c r="X287" i="5"/>
  <c r="S29" i="4"/>
  <c r="AA287" i="5"/>
  <c r="AH29" i="4"/>
  <c r="T29" i="4" a="1"/>
  <c r="T29" i="4"/>
  <c r="AC287" i="5"/>
  <c r="U29" i="4" a="1"/>
  <c r="U29" i="4"/>
  <c r="AD287" i="5"/>
  <c r="AF287" i="5"/>
  <c r="AG287" i="5"/>
  <c r="X29" i="4"/>
  <c r="AI287" i="5"/>
  <c r="Y29" i="4"/>
  <c r="AJ287" i="5"/>
  <c r="Z29" i="4"/>
  <c r="AL287" i="5"/>
  <c r="AN287" i="5"/>
  <c r="B217" i="4"/>
  <c r="C217" i="4"/>
  <c r="C288" i="5"/>
  <c r="D217" i="4"/>
  <c r="E288" i="5"/>
  <c r="H217" i="4"/>
  <c r="K288" i="5"/>
  <c r="I217" i="4"/>
  <c r="L288" i="5"/>
  <c r="J217" i="4"/>
  <c r="N288" i="5"/>
  <c r="O288" i="5"/>
  <c r="L217" i="4"/>
  <c r="Q288" i="5"/>
  <c r="M217" i="4"/>
  <c r="R288" i="5"/>
  <c r="N217" i="4"/>
  <c r="T288" i="5"/>
  <c r="U288" i="5"/>
  <c r="P217" i="4"/>
  <c r="W288" i="5"/>
  <c r="Q217" i="4"/>
  <c r="X288" i="5"/>
  <c r="S217" i="4"/>
  <c r="AA288" i="5"/>
  <c r="AH217" i="4"/>
  <c r="T217" i="4" a="1"/>
  <c r="T217" i="4"/>
  <c r="AC288" i="5"/>
  <c r="U217" i="4" a="1"/>
  <c r="U217" i="4"/>
  <c r="AD288" i="5"/>
  <c r="AF288" i="5"/>
  <c r="AG288" i="5"/>
  <c r="X217" i="4"/>
  <c r="AI288" i="5"/>
  <c r="Y217" i="4"/>
  <c r="AJ288" i="5"/>
  <c r="Z217" i="4"/>
  <c r="AL288" i="5"/>
  <c r="F288" i="5"/>
  <c r="H288" i="5"/>
  <c r="I288" i="5"/>
  <c r="AN288" i="5"/>
  <c r="O289" i="5"/>
  <c r="K289" i="5"/>
  <c r="B111" i="4"/>
  <c r="C111" i="4"/>
  <c r="C289" i="5"/>
  <c r="D111" i="4"/>
  <c r="E289" i="5"/>
  <c r="I111" i="4"/>
  <c r="L289" i="5"/>
  <c r="J111" i="4"/>
  <c r="N289" i="5"/>
  <c r="L111" i="4"/>
  <c r="Q289" i="5"/>
  <c r="M111" i="4"/>
  <c r="R289" i="5"/>
  <c r="N111" i="4"/>
  <c r="T289" i="5"/>
  <c r="U289" i="5"/>
  <c r="P111" i="4"/>
  <c r="W289" i="5"/>
  <c r="Q111" i="4"/>
  <c r="X289" i="5"/>
  <c r="S111" i="4"/>
  <c r="AA289" i="5"/>
  <c r="AH111" i="4"/>
  <c r="T111" i="4" a="1"/>
  <c r="T111" i="4"/>
  <c r="AC289" i="5"/>
  <c r="U111" i="4" a="1"/>
  <c r="U111" i="4"/>
  <c r="AD289" i="5"/>
  <c r="AF289" i="5"/>
  <c r="AG289" i="5"/>
  <c r="X111" i="4"/>
  <c r="AI289" i="5"/>
  <c r="Y111" i="4"/>
  <c r="AJ289" i="5"/>
  <c r="Z111" i="4"/>
  <c r="AL289" i="5"/>
  <c r="F289" i="5"/>
  <c r="H289" i="5"/>
  <c r="I289" i="5"/>
  <c r="AN289" i="5"/>
  <c r="O290" i="5"/>
  <c r="K290" i="5"/>
  <c r="C290" i="5"/>
  <c r="D39" i="2"/>
  <c r="B334" i="4"/>
  <c r="D334" i="4"/>
  <c r="E290" i="5"/>
  <c r="I290" i="5"/>
  <c r="I39" i="2"/>
  <c r="I334" i="4"/>
  <c r="L290" i="5"/>
  <c r="J39" i="2"/>
  <c r="J334" i="4"/>
  <c r="N290" i="5"/>
  <c r="L39" i="2"/>
  <c r="L334" i="4"/>
  <c r="Q290" i="5"/>
  <c r="M39" i="2"/>
  <c r="M334" i="4"/>
  <c r="R290" i="5"/>
  <c r="N39" i="2"/>
  <c r="N334" i="4"/>
  <c r="T290" i="5"/>
  <c r="O39" i="2"/>
  <c r="O334" i="4"/>
  <c r="U290" i="5"/>
  <c r="P39" i="2"/>
  <c r="P334" i="4"/>
  <c r="W290" i="5"/>
  <c r="Q39" i="2"/>
  <c r="Q334" i="4"/>
  <c r="X290" i="5"/>
  <c r="AA290" i="5"/>
  <c r="AC290" i="5"/>
  <c r="AD290" i="5"/>
  <c r="V39" i="2"/>
  <c r="V334" i="4"/>
  <c r="AF290" i="5"/>
  <c r="AG290" i="5"/>
  <c r="X39" i="2"/>
  <c r="X334" i="4"/>
  <c r="AI290" i="5"/>
  <c r="Y39" i="2"/>
  <c r="Y334" i="4"/>
  <c r="AJ290" i="5"/>
  <c r="AL290" i="5"/>
  <c r="AN290" i="5"/>
  <c r="O291" i="5"/>
  <c r="K291" i="5"/>
  <c r="C291" i="5"/>
  <c r="B323" i="4"/>
  <c r="D323" i="4"/>
  <c r="E291" i="5"/>
  <c r="I291" i="5"/>
  <c r="I323" i="4"/>
  <c r="L291" i="5"/>
  <c r="J323" i="4"/>
  <c r="N291" i="5"/>
  <c r="L323" i="4"/>
  <c r="Q291" i="5"/>
  <c r="M323" i="4"/>
  <c r="R291" i="5"/>
  <c r="N323" i="4"/>
  <c r="T291" i="5"/>
  <c r="O323" i="4"/>
  <c r="U291" i="5"/>
  <c r="P323" i="4"/>
  <c r="W291" i="5"/>
  <c r="Q323" i="4"/>
  <c r="X291" i="5"/>
  <c r="AA291" i="5"/>
  <c r="AC291" i="5"/>
  <c r="AD291" i="5"/>
  <c r="V323" i="4"/>
  <c r="AF291" i="5"/>
  <c r="AG291" i="5"/>
  <c r="X323" i="4"/>
  <c r="AI291" i="5"/>
  <c r="Y323" i="4"/>
  <c r="AJ291" i="5"/>
  <c r="AL291" i="5"/>
  <c r="AN291" i="5"/>
  <c r="O292" i="5"/>
  <c r="K292" i="5"/>
  <c r="C292" i="5"/>
  <c r="B330" i="4"/>
  <c r="D330" i="4"/>
  <c r="E292" i="5"/>
  <c r="I292" i="5"/>
  <c r="I330" i="4"/>
  <c r="L292" i="5"/>
  <c r="J330" i="4"/>
  <c r="N292" i="5"/>
  <c r="L330" i="4"/>
  <c r="Q292" i="5"/>
  <c r="M330" i="4"/>
  <c r="R292" i="5"/>
  <c r="N330" i="4"/>
  <c r="T292" i="5"/>
  <c r="O330" i="4"/>
  <c r="U292" i="5"/>
  <c r="P330" i="4"/>
  <c r="W292" i="5"/>
  <c r="Q330" i="4"/>
  <c r="X292" i="5"/>
  <c r="AA292" i="5"/>
  <c r="AC292" i="5"/>
  <c r="AD292" i="5"/>
  <c r="V330" i="4"/>
  <c r="AF292" i="5"/>
  <c r="AG292" i="5"/>
  <c r="X330" i="4"/>
  <c r="AI292" i="5"/>
  <c r="Y330" i="4"/>
  <c r="AJ292" i="5"/>
  <c r="AL292" i="5"/>
  <c r="AN292" i="5"/>
  <c r="O293" i="5"/>
  <c r="K293" i="5"/>
  <c r="C293" i="5"/>
  <c r="B327" i="4"/>
  <c r="D327" i="4"/>
  <c r="E293" i="5"/>
  <c r="I293" i="5"/>
  <c r="I327" i="4"/>
  <c r="L293" i="5"/>
  <c r="J327" i="4"/>
  <c r="N293" i="5"/>
  <c r="L327" i="4"/>
  <c r="Q293" i="5"/>
  <c r="M327" i="4"/>
  <c r="R293" i="5"/>
  <c r="N327" i="4"/>
  <c r="T293" i="5"/>
  <c r="O327" i="4"/>
  <c r="U293" i="5"/>
  <c r="P327" i="4"/>
  <c r="W293" i="5"/>
  <c r="Q327" i="4"/>
  <c r="X293" i="5"/>
  <c r="AA293" i="5"/>
  <c r="AC293" i="5"/>
  <c r="AD293" i="5"/>
  <c r="V327" i="4"/>
  <c r="AF293" i="5"/>
  <c r="AG293" i="5"/>
  <c r="X327" i="4"/>
  <c r="AI293" i="5"/>
  <c r="Y327" i="4"/>
  <c r="AJ293" i="5"/>
  <c r="AL293" i="5"/>
  <c r="AN293" i="5"/>
  <c r="O294" i="5"/>
  <c r="K294" i="5"/>
  <c r="C294" i="5"/>
  <c r="B328" i="4"/>
  <c r="D328" i="4"/>
  <c r="E294" i="5"/>
  <c r="I294" i="5"/>
  <c r="I328" i="4"/>
  <c r="L294" i="5"/>
  <c r="J328" i="4"/>
  <c r="N294" i="5"/>
  <c r="L328" i="4"/>
  <c r="Q294" i="5"/>
  <c r="M328" i="4"/>
  <c r="R294" i="5"/>
  <c r="N328" i="4"/>
  <c r="T294" i="5"/>
  <c r="O328" i="4"/>
  <c r="U294" i="5"/>
  <c r="P328" i="4"/>
  <c r="W294" i="5"/>
  <c r="Q328" i="4"/>
  <c r="X294" i="5"/>
  <c r="AA294" i="5"/>
  <c r="AC294" i="5"/>
  <c r="AD294" i="5"/>
  <c r="V328" i="4"/>
  <c r="AF294" i="5"/>
  <c r="AG294" i="5"/>
  <c r="X328" i="4"/>
  <c r="AI294" i="5"/>
  <c r="Y328" i="4"/>
  <c r="AJ294" i="5"/>
  <c r="AL294" i="5"/>
  <c r="AN294" i="5"/>
  <c r="O295" i="5"/>
  <c r="K295" i="5"/>
  <c r="C295" i="5"/>
  <c r="B314" i="4"/>
  <c r="D314" i="4"/>
  <c r="E295" i="5"/>
  <c r="I314" i="4"/>
  <c r="L295" i="5"/>
  <c r="J314" i="4"/>
  <c r="N295" i="5"/>
  <c r="L314" i="4"/>
  <c r="Q295" i="5"/>
  <c r="M314" i="4"/>
  <c r="R295" i="5"/>
  <c r="N314" i="4"/>
  <c r="T295" i="5"/>
  <c r="O314" i="4"/>
  <c r="U295" i="5"/>
  <c r="P314" i="4"/>
  <c r="W295" i="5"/>
  <c r="Q314" i="4"/>
  <c r="X295" i="5"/>
  <c r="AA295" i="5"/>
  <c r="AC295" i="5"/>
  <c r="AD295" i="5"/>
  <c r="V314" i="4"/>
  <c r="AF295" i="5"/>
  <c r="AG295" i="5"/>
  <c r="X314" i="4"/>
  <c r="AI295" i="5"/>
  <c r="Y314" i="4"/>
  <c r="AJ295" i="5"/>
  <c r="AL295" i="5"/>
  <c r="F295" i="5"/>
  <c r="H295" i="5"/>
  <c r="I295" i="5"/>
  <c r="AN295" i="5"/>
  <c r="O296" i="5"/>
  <c r="K296" i="5"/>
  <c r="C296" i="5"/>
  <c r="B322" i="4"/>
  <c r="D322" i="4"/>
  <c r="E296" i="5"/>
  <c r="I296" i="5"/>
  <c r="I322" i="4"/>
  <c r="L296" i="5"/>
  <c r="J322" i="4"/>
  <c r="N296" i="5"/>
  <c r="L322" i="4"/>
  <c r="Q296" i="5"/>
  <c r="M322" i="4"/>
  <c r="R296" i="5"/>
  <c r="N322" i="4"/>
  <c r="T296" i="5"/>
  <c r="O322" i="4"/>
  <c r="U296" i="5"/>
  <c r="P322" i="4"/>
  <c r="W296" i="5"/>
  <c r="Q322" i="4"/>
  <c r="X296" i="5"/>
  <c r="AA296" i="5"/>
  <c r="AC296" i="5"/>
  <c r="AD296" i="5"/>
  <c r="AF296" i="5"/>
  <c r="AG296" i="5"/>
  <c r="X322" i="4"/>
  <c r="AI296" i="5"/>
  <c r="Y322" i="4"/>
  <c r="AJ296" i="5"/>
  <c r="AL296" i="5"/>
  <c r="AN296" i="5"/>
  <c r="O297" i="5"/>
  <c r="K297" i="5"/>
  <c r="C297" i="5"/>
  <c r="B319" i="4"/>
  <c r="D319" i="4"/>
  <c r="E297" i="5"/>
  <c r="I297" i="5"/>
  <c r="I319" i="4"/>
  <c r="L297" i="5"/>
  <c r="J319" i="4"/>
  <c r="N297" i="5"/>
  <c r="L319" i="4"/>
  <c r="Q297" i="5"/>
  <c r="M319" i="4"/>
  <c r="R297" i="5"/>
  <c r="N319" i="4"/>
  <c r="T297" i="5"/>
  <c r="O319" i="4"/>
  <c r="U297" i="5"/>
  <c r="P319" i="4"/>
  <c r="W297" i="5"/>
  <c r="Q319" i="4"/>
  <c r="X297" i="5"/>
  <c r="AA297" i="5"/>
  <c r="AC297" i="5"/>
  <c r="AD297" i="5"/>
  <c r="V319" i="4"/>
  <c r="AF297" i="5"/>
  <c r="AG297" i="5"/>
  <c r="X319" i="4"/>
  <c r="AI297" i="5"/>
  <c r="Y319" i="4"/>
  <c r="AJ297" i="5"/>
  <c r="AL297" i="5"/>
  <c r="AN297" i="5"/>
  <c r="O298" i="5"/>
  <c r="K298" i="5"/>
  <c r="C298" i="5"/>
  <c r="B320" i="4"/>
  <c r="D320" i="4"/>
  <c r="E298" i="5"/>
  <c r="I320" i="4"/>
  <c r="L298" i="5"/>
  <c r="J320" i="4"/>
  <c r="N298" i="5"/>
  <c r="L320" i="4"/>
  <c r="Q298" i="5"/>
  <c r="M320" i="4"/>
  <c r="R298" i="5"/>
  <c r="N320" i="4"/>
  <c r="T298" i="5"/>
  <c r="O320" i="4"/>
  <c r="U298" i="5"/>
  <c r="P320" i="4"/>
  <c r="W298" i="5"/>
  <c r="Q320" i="4"/>
  <c r="X298" i="5"/>
  <c r="AA298" i="5"/>
  <c r="AC298" i="5"/>
  <c r="AD298" i="5"/>
  <c r="V320" i="4"/>
  <c r="AF298" i="5"/>
  <c r="AG298" i="5"/>
  <c r="X320" i="4"/>
  <c r="AI298" i="5"/>
  <c r="Y320" i="4"/>
  <c r="AJ298" i="5"/>
  <c r="AL298" i="5"/>
  <c r="F298" i="5"/>
  <c r="AN298" i="5"/>
  <c r="O299" i="5"/>
  <c r="K299" i="5"/>
  <c r="C299" i="5"/>
  <c r="B321" i="4"/>
  <c r="D321" i="4"/>
  <c r="E299" i="5"/>
  <c r="I321" i="4"/>
  <c r="L299" i="5"/>
  <c r="J321" i="4"/>
  <c r="N299" i="5"/>
  <c r="L321" i="4"/>
  <c r="Q299" i="5"/>
  <c r="M321" i="4"/>
  <c r="R299" i="5"/>
  <c r="N321" i="4"/>
  <c r="T299" i="5"/>
  <c r="O321" i="4"/>
  <c r="U299" i="5"/>
  <c r="P321" i="4"/>
  <c r="W299" i="5"/>
  <c r="Q321" i="4"/>
  <c r="X299" i="5"/>
  <c r="AA299" i="5"/>
  <c r="AC299" i="5"/>
  <c r="AD299" i="5"/>
  <c r="V321" i="4"/>
  <c r="AF299" i="5"/>
  <c r="AG299" i="5"/>
  <c r="X321" i="4"/>
  <c r="AI299" i="5"/>
  <c r="Y321" i="4"/>
  <c r="AJ299" i="5"/>
  <c r="AL299" i="5"/>
  <c r="F299" i="5"/>
  <c r="AN299" i="5"/>
  <c r="O300" i="5"/>
  <c r="K300" i="5"/>
  <c r="C300" i="5"/>
  <c r="B311" i="4"/>
  <c r="D311" i="4"/>
  <c r="E300" i="5"/>
  <c r="I311" i="4"/>
  <c r="L300" i="5"/>
  <c r="J311" i="4"/>
  <c r="N300" i="5"/>
  <c r="L311" i="4"/>
  <c r="Q300" i="5"/>
  <c r="M311" i="4"/>
  <c r="R300" i="5"/>
  <c r="N311" i="4"/>
  <c r="T300" i="5"/>
  <c r="O311" i="4"/>
  <c r="U300" i="5"/>
  <c r="P311" i="4"/>
  <c r="W300" i="5"/>
  <c r="Q311" i="4"/>
  <c r="X300" i="5"/>
  <c r="AA300" i="5"/>
  <c r="AC300" i="5"/>
  <c r="AD300" i="5"/>
  <c r="V311" i="4"/>
  <c r="AF300" i="5"/>
  <c r="AG300" i="5"/>
  <c r="X311" i="4"/>
  <c r="AI300" i="5"/>
  <c r="Y311" i="4"/>
  <c r="AJ300" i="5"/>
  <c r="AL300" i="5"/>
  <c r="F300" i="5"/>
  <c r="AN300" i="5"/>
  <c r="O301" i="5"/>
  <c r="K301" i="5"/>
  <c r="C301" i="5"/>
  <c r="B336" i="4"/>
  <c r="D336" i="4"/>
  <c r="E301" i="5"/>
  <c r="I301" i="5"/>
  <c r="I336" i="4"/>
  <c r="L301" i="5"/>
  <c r="J336" i="4"/>
  <c r="N301" i="5"/>
  <c r="L336" i="4"/>
  <c r="Q301" i="5"/>
  <c r="M336" i="4"/>
  <c r="R301" i="5"/>
  <c r="N336" i="4"/>
  <c r="T301" i="5"/>
  <c r="O336" i="4"/>
  <c r="U301" i="5"/>
  <c r="P336" i="4"/>
  <c r="W301" i="5"/>
  <c r="Q336" i="4"/>
  <c r="X301" i="5"/>
  <c r="AA301" i="5"/>
  <c r="AC301" i="5"/>
  <c r="AD301" i="5"/>
  <c r="V336" i="4"/>
  <c r="AF301" i="5"/>
  <c r="AG301" i="5"/>
  <c r="X336" i="4"/>
  <c r="AI301" i="5"/>
  <c r="Y336" i="4"/>
  <c r="AJ301" i="5"/>
  <c r="AL301" i="5"/>
  <c r="AN301" i="5"/>
  <c r="O302" i="5"/>
  <c r="K302" i="5"/>
  <c r="C302" i="5"/>
  <c r="B333" i="4"/>
  <c r="D333" i="4"/>
  <c r="E302" i="5"/>
  <c r="I302" i="5"/>
  <c r="I333" i="4"/>
  <c r="L302" i="5"/>
  <c r="J333" i="4"/>
  <c r="N302" i="5"/>
  <c r="L333" i="4"/>
  <c r="Q302" i="5"/>
  <c r="M333" i="4"/>
  <c r="R302" i="5"/>
  <c r="N333" i="4"/>
  <c r="T302" i="5"/>
  <c r="O333" i="4"/>
  <c r="U302" i="5"/>
  <c r="P333" i="4"/>
  <c r="W302" i="5"/>
  <c r="Q333" i="4"/>
  <c r="X302" i="5"/>
  <c r="AA302" i="5"/>
  <c r="AC302" i="5"/>
  <c r="AD302" i="5"/>
  <c r="V333" i="4"/>
  <c r="AF302" i="5"/>
  <c r="AG302" i="5"/>
  <c r="X333" i="4"/>
  <c r="AI302" i="5"/>
  <c r="AN302" i="5"/>
  <c r="O303" i="5"/>
  <c r="K303" i="5"/>
  <c r="C303" i="5"/>
  <c r="B329" i="4"/>
  <c r="D329" i="4"/>
  <c r="E303" i="5"/>
  <c r="I303" i="5"/>
  <c r="I329" i="4"/>
  <c r="L303" i="5"/>
  <c r="J329" i="4"/>
  <c r="N303" i="5"/>
  <c r="L329" i="4"/>
  <c r="Q303" i="5"/>
  <c r="M329" i="4"/>
  <c r="R303" i="5"/>
  <c r="N329" i="4"/>
  <c r="T303" i="5"/>
  <c r="O329" i="4"/>
  <c r="U303" i="5"/>
  <c r="P329" i="4"/>
  <c r="W303" i="5"/>
  <c r="Q329" i="4"/>
  <c r="X303" i="5"/>
  <c r="AA303" i="5"/>
  <c r="AC303" i="5"/>
  <c r="AD303" i="5"/>
  <c r="V329" i="4"/>
  <c r="AF303" i="5"/>
  <c r="AG303" i="5"/>
  <c r="X329" i="4"/>
  <c r="AI303" i="5"/>
  <c r="Y329" i="4"/>
  <c r="AJ303" i="5"/>
  <c r="AL303" i="5"/>
  <c r="AN303" i="5"/>
  <c r="O304" i="5"/>
  <c r="K304" i="5"/>
  <c r="C304" i="5"/>
  <c r="B331" i="4"/>
  <c r="D331" i="4"/>
  <c r="E304" i="5"/>
  <c r="I304" i="5"/>
  <c r="I331" i="4"/>
  <c r="L304" i="5"/>
  <c r="J331" i="4"/>
  <c r="N304" i="5"/>
  <c r="L331" i="4"/>
  <c r="Q304" i="5"/>
  <c r="M331" i="4"/>
  <c r="R304" i="5"/>
  <c r="N331" i="4"/>
  <c r="T304" i="5"/>
  <c r="O331" i="4"/>
  <c r="U304" i="5"/>
  <c r="P331" i="4"/>
  <c r="W304" i="5"/>
  <c r="Q331" i="4"/>
  <c r="X304" i="5"/>
  <c r="AA304" i="5"/>
  <c r="AC304" i="5"/>
  <c r="AD304" i="5"/>
  <c r="V331" i="4"/>
  <c r="AF304" i="5"/>
  <c r="AG304" i="5"/>
  <c r="X331" i="4"/>
  <c r="AI304" i="5"/>
  <c r="Y331" i="4"/>
  <c r="AJ304" i="5"/>
  <c r="AL304" i="5"/>
  <c r="AN304" i="5"/>
  <c r="O305" i="5"/>
  <c r="K305" i="5"/>
  <c r="C305" i="5"/>
  <c r="B332" i="4"/>
  <c r="D332" i="4"/>
  <c r="E305" i="5"/>
  <c r="I332" i="4"/>
  <c r="L305" i="5"/>
  <c r="J332" i="4"/>
  <c r="N305" i="5"/>
  <c r="L332" i="4"/>
  <c r="Q305" i="5"/>
  <c r="M332" i="4"/>
  <c r="R305" i="5"/>
  <c r="N332" i="4"/>
  <c r="T305" i="5"/>
  <c r="O332" i="4"/>
  <c r="U305" i="5"/>
  <c r="P332" i="4"/>
  <c r="W305" i="5"/>
  <c r="Q332" i="4"/>
  <c r="X305" i="5"/>
  <c r="AA305" i="5"/>
  <c r="AC305" i="5"/>
  <c r="AD305" i="5"/>
  <c r="V332" i="4"/>
  <c r="AF305" i="5"/>
  <c r="AG305" i="5"/>
  <c r="X332" i="4"/>
  <c r="AI305" i="5"/>
  <c r="Y332" i="4"/>
  <c r="AJ305" i="5"/>
  <c r="AL305" i="5"/>
  <c r="F305" i="5"/>
  <c r="H305" i="5"/>
  <c r="I305" i="5"/>
  <c r="AN305" i="5"/>
  <c r="O306" i="5"/>
  <c r="K306" i="5"/>
  <c r="C306" i="5"/>
  <c r="B341" i="4"/>
  <c r="D341" i="4"/>
  <c r="E306" i="5"/>
  <c r="I341" i="4"/>
  <c r="L306" i="5"/>
  <c r="J341" i="4"/>
  <c r="N306" i="5"/>
  <c r="L341" i="4"/>
  <c r="Q306" i="5"/>
  <c r="M341" i="4"/>
  <c r="R306" i="5"/>
  <c r="N341" i="4"/>
  <c r="T306" i="5"/>
  <c r="O341" i="4"/>
  <c r="U306" i="5"/>
  <c r="P341" i="4"/>
  <c r="W306" i="5"/>
  <c r="Q341" i="4"/>
  <c r="X306" i="5"/>
  <c r="AA306" i="5"/>
  <c r="AC306" i="5"/>
  <c r="AD306" i="5"/>
  <c r="V341" i="4"/>
  <c r="AF306" i="5"/>
  <c r="AG306" i="5"/>
  <c r="X341" i="4"/>
  <c r="AI306" i="5"/>
  <c r="Y341" i="4"/>
  <c r="AJ306" i="5"/>
  <c r="AL306" i="5"/>
  <c r="F306" i="5"/>
  <c r="H306" i="5"/>
  <c r="I306" i="5"/>
  <c r="AN306" i="5"/>
  <c r="O307" i="5"/>
  <c r="K307" i="5"/>
  <c r="C307" i="5"/>
  <c r="B340" i="4"/>
  <c r="D340" i="4"/>
  <c r="E307" i="5"/>
  <c r="I307" i="5"/>
  <c r="I340" i="4"/>
  <c r="L307" i="5"/>
  <c r="J340" i="4"/>
  <c r="N307" i="5"/>
  <c r="L340" i="4"/>
  <c r="Q307" i="5"/>
  <c r="M340" i="4"/>
  <c r="R307" i="5"/>
  <c r="N340" i="4"/>
  <c r="T307" i="5"/>
  <c r="O340" i="4"/>
  <c r="U307" i="5"/>
  <c r="P340" i="4"/>
  <c r="W307" i="5"/>
  <c r="Q340" i="4"/>
  <c r="X307" i="5"/>
  <c r="AA307" i="5"/>
  <c r="AC307" i="5"/>
  <c r="AD307" i="5"/>
  <c r="V340" i="4"/>
  <c r="AF307" i="5"/>
  <c r="AG307" i="5"/>
  <c r="X340" i="4"/>
  <c r="AI307" i="5"/>
  <c r="Y340" i="4"/>
  <c r="AJ307" i="5"/>
  <c r="AL307" i="5"/>
  <c r="AN307" i="5"/>
  <c r="O308" i="5"/>
  <c r="K308" i="5"/>
  <c r="C308" i="5"/>
  <c r="B337" i="4"/>
  <c r="D337" i="4"/>
  <c r="E308" i="5"/>
  <c r="I308" i="5"/>
  <c r="I337" i="4"/>
  <c r="L308" i="5"/>
  <c r="J337" i="4"/>
  <c r="N308" i="5"/>
  <c r="L337" i="4"/>
  <c r="Q308" i="5"/>
  <c r="M337" i="4"/>
  <c r="R308" i="5"/>
  <c r="N337" i="4"/>
  <c r="T308" i="5"/>
  <c r="O337" i="4"/>
  <c r="U308" i="5"/>
  <c r="P337" i="4"/>
  <c r="W308" i="5"/>
  <c r="Q337" i="4"/>
  <c r="X308" i="5"/>
  <c r="AA308" i="5"/>
  <c r="AC308" i="5"/>
  <c r="AD308" i="5"/>
  <c r="AF308" i="5"/>
  <c r="AG308" i="5"/>
  <c r="X337" i="4"/>
  <c r="AI308" i="5"/>
  <c r="Y337" i="4"/>
  <c r="AJ308" i="5"/>
  <c r="AL308" i="5"/>
  <c r="AN308" i="5"/>
  <c r="O309" i="5"/>
  <c r="K309" i="5"/>
  <c r="C309" i="5"/>
  <c r="B335" i="4"/>
  <c r="D335" i="4"/>
  <c r="E309" i="5"/>
  <c r="I309" i="5"/>
  <c r="I335" i="4"/>
  <c r="L309" i="5"/>
  <c r="J335" i="4"/>
  <c r="N309" i="5"/>
  <c r="L335" i="4"/>
  <c r="Q309" i="5"/>
  <c r="M335" i="4"/>
  <c r="R309" i="5"/>
  <c r="N335" i="4"/>
  <c r="T309" i="5"/>
  <c r="O335" i="4"/>
  <c r="U309" i="5"/>
  <c r="P335" i="4"/>
  <c r="W309" i="5"/>
  <c r="Q335" i="4"/>
  <c r="X309" i="5"/>
  <c r="AA309" i="5"/>
  <c r="AC309" i="5"/>
  <c r="AD309" i="5"/>
  <c r="V335" i="4"/>
  <c r="AF309" i="5"/>
  <c r="AG309" i="5"/>
  <c r="X335" i="4"/>
  <c r="AI309" i="5"/>
  <c r="Y335" i="4"/>
  <c r="AJ309" i="5"/>
  <c r="AL309" i="5"/>
  <c r="AN309" i="5"/>
  <c r="O310" i="5"/>
  <c r="K310" i="5"/>
  <c r="C310" i="5"/>
  <c r="B342" i="4"/>
  <c r="D342" i="4"/>
  <c r="E310" i="5"/>
  <c r="I310" i="5"/>
  <c r="I342" i="4"/>
  <c r="L310" i="5"/>
  <c r="J342" i="4"/>
  <c r="N310" i="5"/>
  <c r="L342" i="4"/>
  <c r="Q310" i="5"/>
  <c r="M342" i="4"/>
  <c r="R310" i="5"/>
  <c r="N342" i="4"/>
  <c r="T310" i="5"/>
  <c r="O342" i="4"/>
  <c r="U310" i="5"/>
  <c r="P342" i="4"/>
  <c r="W310" i="5"/>
  <c r="Q342" i="4"/>
  <c r="X310" i="5"/>
  <c r="AA310" i="5"/>
  <c r="AC310" i="5"/>
  <c r="AD310" i="5"/>
  <c r="V342" i="4"/>
  <c r="AF310" i="5"/>
  <c r="AG310" i="5"/>
  <c r="X342" i="4"/>
  <c r="AI310" i="5"/>
  <c r="Y342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15" i="4"/>
  <c r="D315" i="4"/>
  <c r="E312" i="5"/>
  <c r="I315" i="4"/>
  <c r="L312" i="5"/>
  <c r="J315" i="4"/>
  <c r="N312" i="5"/>
  <c r="L315" i="4"/>
  <c r="Q312" i="5"/>
  <c r="M315" i="4"/>
  <c r="R312" i="5"/>
  <c r="N315" i="4"/>
  <c r="T312" i="5"/>
  <c r="O315" i="4"/>
  <c r="U312" i="5"/>
  <c r="P315" i="4"/>
  <c r="W312" i="5"/>
  <c r="Q315" i="4"/>
  <c r="X312" i="5"/>
  <c r="AA312" i="5"/>
  <c r="AC312" i="5"/>
  <c r="AD312" i="5"/>
  <c r="V315" i="4"/>
  <c r="AF312" i="5"/>
  <c r="AG312" i="5"/>
  <c r="X315" i="4"/>
  <c r="AI312" i="5"/>
  <c r="Y315" i="4"/>
  <c r="AJ312" i="5"/>
  <c r="AL312" i="5"/>
  <c r="F312" i="5"/>
  <c r="H312" i="5"/>
  <c r="I312" i="5"/>
  <c r="AN312" i="5"/>
  <c r="O313" i="5"/>
  <c r="K313" i="5"/>
  <c r="C313" i="5"/>
  <c r="B316" i="4"/>
  <c r="D316" i="4"/>
  <c r="E313" i="5"/>
  <c r="I313" i="5"/>
  <c r="I316" i="4"/>
  <c r="L313" i="5"/>
  <c r="J316" i="4"/>
  <c r="N313" i="5"/>
  <c r="L316" i="4"/>
  <c r="Q313" i="5"/>
  <c r="M316" i="4"/>
  <c r="R313" i="5"/>
  <c r="N316" i="4"/>
  <c r="T313" i="5"/>
  <c r="O316" i="4"/>
  <c r="U313" i="5"/>
  <c r="P316" i="4"/>
  <c r="W313" i="5"/>
  <c r="Q316" i="4"/>
  <c r="X313" i="5"/>
  <c r="AA313" i="5"/>
  <c r="AC313" i="5"/>
  <c r="AD313" i="5"/>
  <c r="V316" i="4"/>
  <c r="AF313" i="5"/>
  <c r="AG313" i="5"/>
  <c r="X316" i="4"/>
  <c r="AI313" i="5"/>
  <c r="Y316" i="4"/>
  <c r="AJ313" i="5"/>
  <c r="AL313" i="5"/>
  <c r="AN313" i="5"/>
  <c r="O314" i="5"/>
  <c r="K314" i="5"/>
  <c r="C314" i="5"/>
  <c r="B317" i="4"/>
  <c r="D317" i="4"/>
  <c r="E314" i="5"/>
  <c r="I317" i="4"/>
  <c r="L314" i="5"/>
  <c r="J317" i="4"/>
  <c r="N314" i="5"/>
  <c r="L317" i="4"/>
  <c r="Q314" i="5"/>
  <c r="M317" i="4"/>
  <c r="R314" i="5"/>
  <c r="N317" i="4"/>
  <c r="T314" i="5"/>
  <c r="O317" i="4"/>
  <c r="U314" i="5"/>
  <c r="P317" i="4"/>
  <c r="W314" i="5"/>
  <c r="Q317" i="4"/>
  <c r="X314" i="5"/>
  <c r="AA314" i="5"/>
  <c r="AC314" i="5"/>
  <c r="AD314" i="5"/>
  <c r="V317" i="4"/>
  <c r="AF314" i="5"/>
  <c r="AG314" i="5"/>
  <c r="X317" i="4"/>
  <c r="AI314" i="5"/>
  <c r="Y317" i="4"/>
  <c r="AJ314" i="5"/>
  <c r="AL314" i="5"/>
  <c r="F314" i="5"/>
  <c r="H314" i="5"/>
  <c r="I314" i="5"/>
  <c r="AN314" i="5"/>
  <c r="O315" i="5"/>
  <c r="K315" i="5"/>
  <c r="C315" i="5"/>
  <c r="B318" i="4"/>
  <c r="D318" i="4"/>
  <c r="E315" i="5"/>
  <c r="I315" i="5"/>
  <c r="I318" i="4"/>
  <c r="L315" i="5"/>
  <c r="J318" i="4"/>
  <c r="N315" i="5"/>
  <c r="L318" i="4"/>
  <c r="Q315" i="5"/>
  <c r="M318" i="4"/>
  <c r="R315" i="5"/>
  <c r="N318" i="4"/>
  <c r="T315" i="5"/>
  <c r="O318" i="4"/>
  <c r="U315" i="5"/>
  <c r="P318" i="4"/>
  <c r="W315" i="5"/>
  <c r="Q318" i="4"/>
  <c r="X315" i="5"/>
  <c r="AA315" i="5"/>
  <c r="AC315" i="5"/>
  <c r="AD315" i="5"/>
  <c r="V318" i="4"/>
  <c r="AF315" i="5"/>
  <c r="AG315" i="5"/>
  <c r="X318" i="4"/>
  <c r="AI315" i="5"/>
  <c r="Y318" i="4"/>
  <c r="AJ315" i="5"/>
  <c r="AL315" i="5"/>
  <c r="AN315" i="5"/>
  <c r="O316" i="5"/>
  <c r="K316" i="5"/>
  <c r="C316" i="5"/>
  <c r="B326" i="4"/>
  <c r="D326" i="4"/>
  <c r="E316" i="5"/>
  <c r="I316" i="5"/>
  <c r="I326" i="4"/>
  <c r="L316" i="5"/>
  <c r="J326" i="4"/>
  <c r="N316" i="5"/>
  <c r="L326" i="4"/>
  <c r="Q316" i="5"/>
  <c r="M326" i="4"/>
  <c r="R316" i="5"/>
  <c r="N326" i="4"/>
  <c r="T316" i="5"/>
  <c r="O326" i="4"/>
  <c r="U316" i="5"/>
  <c r="P326" i="4"/>
  <c r="W316" i="5"/>
  <c r="Q326" i="4"/>
  <c r="X316" i="5"/>
  <c r="AA316" i="5"/>
  <c r="AC316" i="5"/>
  <c r="AD316" i="5"/>
  <c r="V326" i="4"/>
  <c r="AF316" i="5"/>
  <c r="AG316" i="5"/>
  <c r="X326" i="4"/>
  <c r="AI316" i="5"/>
  <c r="Y326" i="4"/>
  <c r="AJ316" i="5"/>
  <c r="AL316" i="5"/>
  <c r="AN316" i="5"/>
  <c r="O317" i="5"/>
  <c r="K317" i="5"/>
  <c r="C39" i="2"/>
  <c r="B296" i="4"/>
  <c r="C296" i="4"/>
  <c r="C317" i="5"/>
  <c r="D296" i="4"/>
  <c r="E317" i="5"/>
  <c r="I296" i="4"/>
  <c r="L317" i="5"/>
  <c r="J296" i="4"/>
  <c r="N317" i="5"/>
  <c r="L296" i="4"/>
  <c r="Q317" i="5"/>
  <c r="M296" i="4"/>
  <c r="R317" i="5"/>
  <c r="N296" i="4"/>
  <c r="T317" i="5"/>
  <c r="O296" i="4"/>
  <c r="U317" i="5"/>
  <c r="P296" i="4"/>
  <c r="W317" i="5"/>
  <c r="Q296" i="4"/>
  <c r="X317" i="5"/>
  <c r="AA317" i="5"/>
  <c r="T39" i="2"/>
  <c r="T296" i="4"/>
  <c r="AC317" i="5"/>
  <c r="U39" i="2"/>
  <c r="U296" i="4"/>
  <c r="AD317" i="5"/>
  <c r="V296" i="4"/>
  <c r="AF317" i="5"/>
  <c r="AG317" i="5"/>
  <c r="X296" i="4"/>
  <c r="AI317" i="5"/>
  <c r="Y296" i="4"/>
  <c r="AJ317" i="5"/>
  <c r="Z39" i="2"/>
  <c r="Z296" i="4"/>
  <c r="AL317" i="5"/>
  <c r="F317" i="5"/>
  <c r="H317" i="5"/>
  <c r="I317" i="5"/>
  <c r="AN317" i="5"/>
  <c r="O318" i="5"/>
  <c r="K318" i="5"/>
  <c r="B297" i="4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U297" i="4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1" i="2"/>
  <c r="B352" i="4"/>
  <c r="K352" i="4"/>
  <c r="O319" i="5"/>
  <c r="H41" i="2"/>
  <c r="H352" i="4"/>
  <c r="K319" i="5"/>
  <c r="C41" i="2"/>
  <c r="C352" i="4"/>
  <c r="C319" i="5"/>
  <c r="D41" i="2"/>
  <c r="D352" i="4"/>
  <c r="E319" i="5"/>
  <c r="I41" i="2"/>
  <c r="I352" i="4"/>
  <c r="L319" i="5"/>
  <c r="J41" i="2"/>
  <c r="J352" i="4"/>
  <c r="N319" i="5"/>
  <c r="L41" i="2"/>
  <c r="L352" i="4"/>
  <c r="Q319" i="5"/>
  <c r="M41" i="2"/>
  <c r="M352" i="4"/>
  <c r="R319" i="5"/>
  <c r="N41" i="2"/>
  <c r="N352" i="4"/>
  <c r="T319" i="5"/>
  <c r="O41" i="2"/>
  <c r="O352" i="4"/>
  <c r="U319" i="5"/>
  <c r="P41" i="2"/>
  <c r="P352" i="4"/>
  <c r="W319" i="5"/>
  <c r="Q41" i="2"/>
  <c r="Q352" i="4"/>
  <c r="X319" i="5"/>
  <c r="S41" i="2"/>
  <c r="S352" i="4"/>
  <c r="AA319" i="5"/>
  <c r="T41" i="2"/>
  <c r="T352" i="4"/>
  <c r="AC319" i="5"/>
  <c r="U41" i="2"/>
  <c r="U352" i="4"/>
  <c r="AD319" i="5"/>
  <c r="V41" i="2"/>
  <c r="V352" i="4"/>
  <c r="AF319" i="5"/>
  <c r="W41" i="2"/>
  <c r="W352" i="4"/>
  <c r="AG319" i="5"/>
  <c r="X41" i="2"/>
  <c r="X352" i="4"/>
  <c r="AI319" i="5"/>
  <c r="Y41" i="2"/>
  <c r="Y352" i="4"/>
  <c r="AJ319" i="5"/>
  <c r="Z41" i="2"/>
  <c r="Z352" i="4"/>
  <c r="AL319" i="5"/>
  <c r="F319" i="5"/>
  <c r="H319" i="5"/>
  <c r="I319" i="5"/>
  <c r="AN319" i="5"/>
  <c r="B173" i="4"/>
  <c r="C173" i="4"/>
  <c r="C320" i="5"/>
  <c r="D173" i="4"/>
  <c r="E320" i="5"/>
  <c r="K320" i="5"/>
  <c r="L173" i="4"/>
  <c r="Q320" i="5"/>
  <c r="M173" i="4"/>
  <c r="R320" i="5"/>
  <c r="N173" i="4"/>
  <c r="T320" i="5"/>
  <c r="U320" i="5"/>
  <c r="P173" i="4"/>
  <c r="W320" i="5"/>
  <c r="Q173" i="4"/>
  <c r="X320" i="5"/>
  <c r="S173" i="4"/>
  <c r="AA320" i="5"/>
  <c r="AH173" i="4"/>
  <c r="T173" i="4" a="1"/>
  <c r="T173" i="4"/>
  <c r="AC320" i="5"/>
  <c r="U173" i="4" a="1"/>
  <c r="U173" i="4"/>
  <c r="AD320" i="5"/>
  <c r="AF320" i="5"/>
  <c r="AG320" i="5"/>
  <c r="X173" i="4"/>
  <c r="AI320" i="5"/>
  <c r="Y173" i="4"/>
  <c r="AJ320" i="5"/>
  <c r="Z173" i="4"/>
  <c r="AL320" i="5"/>
  <c r="F320" i="5"/>
  <c r="H320" i="5"/>
  <c r="I320" i="5"/>
  <c r="L320" i="5"/>
  <c r="N320" i="5"/>
  <c r="O320" i="5"/>
  <c r="AN320" i="5"/>
  <c r="O321" i="5"/>
  <c r="K321" i="5"/>
  <c r="C321" i="5"/>
  <c r="D40" i="2"/>
  <c r="B325" i="4"/>
  <c r="D325" i="4"/>
  <c r="E321" i="5"/>
  <c r="I321" i="5"/>
  <c r="I40" i="2"/>
  <c r="I325" i="4"/>
  <c r="L321" i="5"/>
  <c r="J40" i="2"/>
  <c r="J325" i="4"/>
  <c r="N321" i="5"/>
  <c r="L40" i="2"/>
  <c r="L325" i="4"/>
  <c r="Q321" i="5"/>
  <c r="M40" i="2"/>
  <c r="M325" i="4"/>
  <c r="R321" i="5"/>
  <c r="N40" i="2"/>
  <c r="N325" i="4"/>
  <c r="T321" i="5"/>
  <c r="O40" i="2"/>
  <c r="O325" i="4"/>
  <c r="U321" i="5"/>
  <c r="P40" i="2"/>
  <c r="P325" i="4"/>
  <c r="W321" i="5"/>
  <c r="Q40" i="2"/>
  <c r="Q325" i="4"/>
  <c r="X321" i="5"/>
  <c r="AA321" i="5"/>
  <c r="AC321" i="5"/>
  <c r="AD321" i="5"/>
  <c r="V40" i="2"/>
  <c r="V325" i="4"/>
  <c r="AF321" i="5"/>
  <c r="AG321" i="5"/>
  <c r="X40" i="2"/>
  <c r="X325" i="4"/>
  <c r="AI321" i="5"/>
  <c r="Y40" i="2"/>
  <c r="Y325" i="4"/>
  <c r="AJ321" i="5"/>
  <c r="AL321" i="5"/>
  <c r="AN321" i="5"/>
  <c r="O322" i="5"/>
  <c r="K322" i="5"/>
  <c r="C322" i="5"/>
  <c r="B312" i="4"/>
  <c r="D312" i="4"/>
  <c r="E322" i="5"/>
  <c r="I312" i="4"/>
  <c r="L322" i="5"/>
  <c r="J312" i="4"/>
  <c r="N322" i="5"/>
  <c r="L312" i="4"/>
  <c r="Q322" i="5"/>
  <c r="M312" i="4"/>
  <c r="R322" i="5"/>
  <c r="N312" i="4"/>
  <c r="T322" i="5"/>
  <c r="O312" i="4"/>
  <c r="U322" i="5"/>
  <c r="P312" i="4"/>
  <c r="W322" i="5"/>
  <c r="Q312" i="4"/>
  <c r="X322" i="5"/>
  <c r="AA322" i="5"/>
  <c r="AC322" i="5"/>
  <c r="AD322" i="5"/>
  <c r="V312" i="4"/>
  <c r="AF322" i="5"/>
  <c r="AG322" i="5"/>
  <c r="X312" i="4"/>
  <c r="AI322" i="5"/>
  <c r="Y312" i="4"/>
  <c r="AJ322" i="5"/>
  <c r="AL322" i="5"/>
  <c r="F322" i="5"/>
  <c r="AN322" i="5"/>
  <c r="O323" i="5"/>
  <c r="K323" i="5"/>
  <c r="C323" i="5"/>
  <c r="B313" i="4"/>
  <c r="D313" i="4"/>
  <c r="E323" i="5"/>
  <c r="I313" i="4"/>
  <c r="L323" i="5"/>
  <c r="J313" i="4"/>
  <c r="N323" i="5"/>
  <c r="L313" i="4"/>
  <c r="Q323" i="5"/>
  <c r="M313" i="4"/>
  <c r="R323" i="5"/>
  <c r="N313" i="4"/>
  <c r="T323" i="5"/>
  <c r="O313" i="4"/>
  <c r="U323" i="5"/>
  <c r="P313" i="4"/>
  <c r="W323" i="5"/>
  <c r="Q313" i="4"/>
  <c r="X323" i="5"/>
  <c r="AA323" i="5"/>
  <c r="AC323" i="5"/>
  <c r="AD323" i="5"/>
  <c r="V313" i="4"/>
  <c r="AF323" i="5"/>
  <c r="AG323" i="5"/>
  <c r="X313" i="4"/>
  <c r="AI323" i="5"/>
  <c r="Y313" i="4"/>
  <c r="AJ323" i="5"/>
  <c r="AL323" i="5"/>
  <c r="F323" i="5"/>
  <c r="AN323" i="5"/>
  <c r="O324" i="5"/>
  <c r="K324" i="5"/>
  <c r="C324" i="5"/>
  <c r="B324" i="4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V324" i="4"/>
  <c r="AF324" i="5"/>
  <c r="AG324" i="5"/>
  <c r="X324" i="4"/>
  <c r="AI324" i="5"/>
  <c r="Y324" i="4"/>
  <c r="AJ324" i="5"/>
  <c r="AL324" i="5"/>
  <c r="F324" i="5"/>
  <c r="AN324" i="5"/>
  <c r="O325" i="5"/>
  <c r="K325" i="5"/>
  <c r="B310" i="4"/>
  <c r="C310" i="4"/>
  <c r="C325" i="5"/>
  <c r="D310" i="4"/>
  <c r="E325" i="5"/>
  <c r="I310" i="4"/>
  <c r="L325" i="5"/>
  <c r="J310" i="4"/>
  <c r="N325" i="5"/>
  <c r="L310" i="4"/>
  <c r="Q325" i="5"/>
  <c r="M310" i="4"/>
  <c r="R325" i="5"/>
  <c r="N310" i="4"/>
  <c r="T325" i="5"/>
  <c r="O310" i="4"/>
  <c r="U325" i="5"/>
  <c r="P310" i="4"/>
  <c r="W325" i="5"/>
  <c r="Q310" i="4"/>
  <c r="X325" i="5"/>
  <c r="AA325" i="5"/>
  <c r="T310" i="4"/>
  <c r="AC325" i="5"/>
  <c r="U310" i="4"/>
  <c r="AD325" i="5"/>
  <c r="V310" i="4"/>
  <c r="AF325" i="5"/>
  <c r="AG325" i="5"/>
  <c r="X310" i="4"/>
  <c r="AI325" i="5"/>
  <c r="Y310" i="4"/>
  <c r="AJ325" i="5"/>
  <c r="Z310" i="4"/>
  <c r="AL325" i="5"/>
  <c r="F325" i="5"/>
  <c r="AN325" i="5"/>
  <c r="O326" i="5"/>
  <c r="K326" i="5"/>
  <c r="B309" i="4"/>
  <c r="C309" i="4"/>
  <c r="C326" i="5"/>
  <c r="D309" i="4"/>
  <c r="E326" i="5"/>
  <c r="I309" i="4"/>
  <c r="L326" i="5"/>
  <c r="J309" i="4"/>
  <c r="N326" i="5"/>
  <c r="L309" i="4"/>
  <c r="Q326" i="5"/>
  <c r="M309" i="4"/>
  <c r="R326" i="5"/>
  <c r="N309" i="4"/>
  <c r="T326" i="5"/>
  <c r="O309" i="4"/>
  <c r="U326" i="5"/>
  <c r="P309" i="4"/>
  <c r="W326" i="5"/>
  <c r="Q309" i="4"/>
  <c r="X326" i="5"/>
  <c r="AA326" i="5"/>
  <c r="T309" i="4"/>
  <c r="AC326" i="5"/>
  <c r="U309" i="4"/>
  <c r="AD326" i="5"/>
  <c r="V309" i="4"/>
  <c r="AF326" i="5"/>
  <c r="AG326" i="5"/>
  <c r="X309" i="4"/>
  <c r="AI326" i="5"/>
  <c r="Y309" i="4"/>
  <c r="AJ326" i="5"/>
  <c r="Z309" i="4"/>
  <c r="AL326" i="5"/>
  <c r="F326" i="5"/>
  <c r="AN326" i="5"/>
  <c r="K43" i="2"/>
  <c r="B369" i="4"/>
  <c r="K369" i="4"/>
  <c r="O327" i="5"/>
  <c r="H43" i="2"/>
  <c r="H369" i="4"/>
  <c r="K327" i="5"/>
  <c r="C43" i="2"/>
  <c r="C369" i="4"/>
  <c r="C327" i="5"/>
  <c r="D43" i="2"/>
  <c r="D369" i="4"/>
  <c r="E327" i="5"/>
  <c r="I43" i="2"/>
  <c r="I369" i="4"/>
  <c r="L327" i="5"/>
  <c r="J43" i="2"/>
  <c r="J369" i="4"/>
  <c r="N327" i="5"/>
  <c r="L43" i="2"/>
  <c r="L369" i="4"/>
  <c r="Q327" i="5"/>
  <c r="M43" i="2"/>
  <c r="M369" i="4"/>
  <c r="R327" i="5"/>
  <c r="N43" i="2"/>
  <c r="N369" i="4"/>
  <c r="T327" i="5"/>
  <c r="O43" i="2"/>
  <c r="O369" i="4"/>
  <c r="U327" i="5"/>
  <c r="P43" i="2"/>
  <c r="P369" i="4"/>
  <c r="W327" i="5"/>
  <c r="Q43" i="2"/>
  <c r="Q369" i="4"/>
  <c r="X327" i="5"/>
  <c r="S43" i="2"/>
  <c r="S369" i="4"/>
  <c r="AA327" i="5"/>
  <c r="T43" i="2"/>
  <c r="T369" i="4"/>
  <c r="AC327" i="5"/>
  <c r="U43" i="2"/>
  <c r="U369" i="4"/>
  <c r="AD327" i="5"/>
  <c r="V43" i="2"/>
  <c r="V369" i="4"/>
  <c r="AF327" i="5"/>
  <c r="W43" i="2"/>
  <c r="W369" i="4"/>
  <c r="AG327" i="5"/>
  <c r="X43" i="2"/>
  <c r="X369" i="4"/>
  <c r="AI327" i="5"/>
  <c r="Y43" i="2"/>
  <c r="Y369" i="4"/>
  <c r="AJ327" i="5"/>
  <c r="Z43" i="2"/>
  <c r="Z369" i="4"/>
  <c r="AL327" i="5"/>
  <c r="AN327" i="5"/>
  <c r="B367" i="4"/>
  <c r="K367" i="4"/>
  <c r="O328" i="5"/>
  <c r="H367" i="4"/>
  <c r="K328" i="5"/>
  <c r="C367" i="4"/>
  <c r="C328" i="5"/>
  <c r="D367" i="4"/>
  <c r="E328" i="5"/>
  <c r="I367" i="4"/>
  <c r="L328" i="5"/>
  <c r="J367" i="4"/>
  <c r="N328" i="5"/>
  <c r="L367" i="4"/>
  <c r="Q328" i="5"/>
  <c r="M367" i="4"/>
  <c r="R328" i="5"/>
  <c r="N367" i="4"/>
  <c r="T328" i="5"/>
  <c r="O367" i="4"/>
  <c r="U328" i="5"/>
  <c r="P367" i="4"/>
  <c r="W328" i="5"/>
  <c r="Q367" i="4"/>
  <c r="X328" i="5"/>
  <c r="S367" i="4"/>
  <c r="AA328" i="5"/>
  <c r="T367" i="4"/>
  <c r="AC328" i="5"/>
  <c r="U367" i="4"/>
  <c r="AD328" i="5"/>
  <c r="V367" i="4"/>
  <c r="AF328" i="5"/>
  <c r="W367" i="4"/>
  <c r="AG328" i="5"/>
  <c r="X367" i="4"/>
  <c r="AI328" i="5"/>
  <c r="Y367" i="4"/>
  <c r="AJ328" i="5"/>
  <c r="Z367" i="4"/>
  <c r="AL328" i="5"/>
  <c r="AN328" i="5"/>
  <c r="B370" i="4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370" i="4"/>
  <c r="AC329" i="5"/>
  <c r="U370" i="4"/>
  <c r="AD329" i="5"/>
  <c r="V370" i="4"/>
  <c r="AF329" i="5"/>
  <c r="W370" i="4"/>
  <c r="AG329" i="5"/>
  <c r="X370" i="4"/>
  <c r="AI329" i="5"/>
  <c r="Y370" i="4"/>
  <c r="AJ329" i="5"/>
  <c r="Z370" i="4"/>
  <c r="AL329" i="5"/>
  <c r="AN329" i="5"/>
  <c r="B373" i="4"/>
  <c r="K373" i="4"/>
  <c r="O330" i="5"/>
  <c r="H373" i="4"/>
  <c r="K330" i="5"/>
  <c r="C373" i="4"/>
  <c r="C330" i="5"/>
  <c r="D373" i="4"/>
  <c r="E330" i="5"/>
  <c r="I373" i="4"/>
  <c r="L330" i="5"/>
  <c r="J373" i="4"/>
  <c r="N330" i="5"/>
  <c r="L373" i="4"/>
  <c r="Q330" i="5"/>
  <c r="M373" i="4"/>
  <c r="R330" i="5"/>
  <c r="N373" i="4"/>
  <c r="T330" i="5"/>
  <c r="O373" i="4"/>
  <c r="U330" i="5"/>
  <c r="P373" i="4"/>
  <c r="W330" i="5"/>
  <c r="Q373" i="4"/>
  <c r="X330" i="5"/>
  <c r="S373" i="4"/>
  <c r="AA330" i="5"/>
  <c r="T373" i="4"/>
  <c r="AC330" i="5"/>
  <c r="U373" i="4"/>
  <c r="AD330" i="5"/>
  <c r="V373" i="4"/>
  <c r="AF330" i="5"/>
  <c r="W373" i="4"/>
  <c r="AG330" i="5"/>
  <c r="X373" i="4"/>
  <c r="AI330" i="5"/>
  <c r="Y373" i="4"/>
  <c r="AJ330" i="5"/>
  <c r="Z373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66" i="4"/>
  <c r="K366" i="4"/>
  <c r="O332" i="5"/>
  <c r="H366" i="4"/>
  <c r="K332" i="5"/>
  <c r="C366" i="4"/>
  <c r="C332" i="5"/>
  <c r="D366" i="4"/>
  <c r="E332" i="5"/>
  <c r="I366" i="4"/>
  <c r="L332" i="5"/>
  <c r="J366" i="4"/>
  <c r="N332" i="5"/>
  <c r="L366" i="4"/>
  <c r="Q332" i="5"/>
  <c r="M366" i="4"/>
  <c r="R332" i="5"/>
  <c r="N366" i="4"/>
  <c r="T332" i="5"/>
  <c r="O366" i="4"/>
  <c r="U332" i="5"/>
  <c r="P366" i="4"/>
  <c r="W332" i="5"/>
  <c r="Q366" i="4"/>
  <c r="X332" i="5"/>
  <c r="S366" i="4"/>
  <c r="AA332" i="5"/>
  <c r="T366" i="4"/>
  <c r="AC332" i="5"/>
  <c r="U366" i="4"/>
  <c r="AD332" i="5"/>
  <c r="V366" i="4"/>
  <c r="AF332" i="5"/>
  <c r="W366" i="4"/>
  <c r="AG332" i="5"/>
  <c r="X366" i="4"/>
  <c r="AI332" i="5"/>
  <c r="Y366" i="4"/>
  <c r="AJ332" i="5"/>
  <c r="Z366" i="4"/>
  <c r="AL332" i="5"/>
  <c r="AN332" i="5"/>
  <c r="B374" i="4"/>
  <c r="K374" i="4"/>
  <c r="O333" i="5"/>
  <c r="H374" i="4"/>
  <c r="K333" i="5"/>
  <c r="C374" i="4"/>
  <c r="C333" i="5"/>
  <c r="D374" i="4"/>
  <c r="E333" i="5"/>
  <c r="I374" i="4"/>
  <c r="L333" i="5"/>
  <c r="J374" i="4"/>
  <c r="N333" i="5"/>
  <c r="L374" i="4"/>
  <c r="Q333" i="5"/>
  <c r="M374" i="4"/>
  <c r="R333" i="5"/>
  <c r="N374" i="4"/>
  <c r="T333" i="5"/>
  <c r="O374" i="4"/>
  <c r="U333" i="5"/>
  <c r="P374" i="4"/>
  <c r="W333" i="5"/>
  <c r="Q374" i="4"/>
  <c r="X333" i="5"/>
  <c r="S374" i="4"/>
  <c r="AA333" i="5"/>
  <c r="T374" i="4"/>
  <c r="AC333" i="5"/>
  <c r="U374" i="4"/>
  <c r="AD333" i="5"/>
  <c r="V374" i="4"/>
  <c r="AF333" i="5"/>
  <c r="W374" i="4"/>
  <c r="AG333" i="5"/>
  <c r="X374" i="4"/>
  <c r="AI333" i="5"/>
  <c r="Y374" i="4"/>
  <c r="AJ333" i="5"/>
  <c r="Z374" i="4"/>
  <c r="AL333" i="5"/>
  <c r="AN333" i="5"/>
  <c r="B372" i="4"/>
  <c r="K372" i="4"/>
  <c r="O334" i="5"/>
  <c r="H372" i="4"/>
  <c r="K334" i="5"/>
  <c r="C372" i="4"/>
  <c r="C334" i="5"/>
  <c r="D372" i="4"/>
  <c r="E334" i="5"/>
  <c r="I372" i="4"/>
  <c r="L334" i="5"/>
  <c r="J372" i="4"/>
  <c r="N334" i="5"/>
  <c r="L372" i="4"/>
  <c r="Q334" i="5"/>
  <c r="M372" i="4"/>
  <c r="R334" i="5"/>
  <c r="N372" i="4"/>
  <c r="T334" i="5"/>
  <c r="O372" i="4"/>
  <c r="U334" i="5"/>
  <c r="P372" i="4"/>
  <c r="W334" i="5"/>
  <c r="Q372" i="4"/>
  <c r="X334" i="5"/>
  <c r="S372" i="4"/>
  <c r="AA334" i="5"/>
  <c r="T372" i="4"/>
  <c r="AC334" i="5"/>
  <c r="U372" i="4"/>
  <c r="AD334" i="5"/>
  <c r="V372" i="4"/>
  <c r="AF334" i="5"/>
  <c r="W372" i="4"/>
  <c r="AG334" i="5"/>
  <c r="X372" i="4"/>
  <c r="AI334" i="5"/>
  <c r="Y372" i="4"/>
  <c r="AJ334" i="5"/>
  <c r="Z372" i="4"/>
  <c r="AL334" i="5"/>
  <c r="AN334" i="5"/>
  <c r="B376" i="4"/>
  <c r="K376" i="4"/>
  <c r="O335" i="5"/>
  <c r="H376" i="4"/>
  <c r="K335" i="5"/>
  <c r="C376" i="4"/>
  <c r="C335" i="5"/>
  <c r="D376" i="4"/>
  <c r="E335" i="5"/>
  <c r="I376" i="4"/>
  <c r="L335" i="5"/>
  <c r="J376" i="4"/>
  <c r="N335" i="5"/>
  <c r="L376" i="4"/>
  <c r="Q335" i="5"/>
  <c r="M376" i="4"/>
  <c r="R335" i="5"/>
  <c r="N376" i="4"/>
  <c r="T335" i="5"/>
  <c r="O376" i="4"/>
  <c r="U335" i="5"/>
  <c r="P376" i="4"/>
  <c r="W335" i="5"/>
  <c r="Q376" i="4"/>
  <c r="X335" i="5"/>
  <c r="S376" i="4"/>
  <c r="AA335" i="5"/>
  <c r="T376" i="4"/>
  <c r="AC335" i="5"/>
  <c r="U376" i="4"/>
  <c r="AD335" i="5"/>
  <c r="V376" i="4"/>
  <c r="AF335" i="5"/>
  <c r="W376" i="4"/>
  <c r="AG335" i="5"/>
  <c r="X376" i="4"/>
  <c r="AI335" i="5"/>
  <c r="Y376" i="4"/>
  <c r="AJ335" i="5"/>
  <c r="Z376" i="4"/>
  <c r="AL335" i="5"/>
  <c r="AN335" i="5"/>
  <c r="B368" i="4"/>
  <c r="K368" i="4"/>
  <c r="O336" i="5"/>
  <c r="H368" i="4"/>
  <c r="K336" i="5"/>
  <c r="C368" i="4"/>
  <c r="C336" i="5"/>
  <c r="D368" i="4"/>
  <c r="E336" i="5"/>
  <c r="I368" i="4"/>
  <c r="L336" i="5"/>
  <c r="J368" i="4"/>
  <c r="N336" i="5"/>
  <c r="L368" i="4"/>
  <c r="Q336" i="5"/>
  <c r="M368" i="4"/>
  <c r="R336" i="5"/>
  <c r="N368" i="4"/>
  <c r="T336" i="5"/>
  <c r="O368" i="4"/>
  <c r="U336" i="5"/>
  <c r="P368" i="4"/>
  <c r="W336" i="5"/>
  <c r="Q368" i="4"/>
  <c r="X336" i="5"/>
  <c r="S368" i="4"/>
  <c r="AA336" i="5"/>
  <c r="T368" i="4"/>
  <c r="AC336" i="5"/>
  <c r="U368" i="4"/>
  <c r="AD336" i="5"/>
  <c r="V368" i="4"/>
  <c r="AF336" i="5"/>
  <c r="W368" i="4"/>
  <c r="AG336" i="5"/>
  <c r="X368" i="4"/>
  <c r="AI336" i="5"/>
  <c r="Y368" i="4"/>
  <c r="AJ336" i="5"/>
  <c r="Z368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K42" i="2"/>
  <c r="B361" i="4"/>
  <c r="K361" i="4"/>
  <c r="O338" i="5"/>
  <c r="H42" i="2"/>
  <c r="H361" i="4"/>
  <c r="K338" i="5"/>
  <c r="C42" i="2"/>
  <c r="C361" i="4"/>
  <c r="C338" i="5"/>
  <c r="D42" i="2"/>
  <c r="D361" i="4"/>
  <c r="E338" i="5"/>
  <c r="I42" i="2"/>
  <c r="I361" i="4"/>
  <c r="L338" i="5"/>
  <c r="J42" i="2"/>
  <c r="J361" i="4"/>
  <c r="N338" i="5"/>
  <c r="L42" i="2"/>
  <c r="L361" i="4"/>
  <c r="Q338" i="5"/>
  <c r="M42" i="2"/>
  <c r="M361" i="4"/>
  <c r="R338" i="5"/>
  <c r="N42" i="2"/>
  <c r="N361" i="4"/>
  <c r="T338" i="5"/>
  <c r="O42" i="2"/>
  <c r="O361" i="4"/>
  <c r="U338" i="5"/>
  <c r="P42" i="2"/>
  <c r="P361" i="4"/>
  <c r="W338" i="5"/>
  <c r="Q42" i="2"/>
  <c r="Q361" i="4"/>
  <c r="X338" i="5"/>
  <c r="S42" i="2"/>
  <c r="S361" i="4"/>
  <c r="AA338" i="5"/>
  <c r="T42" i="2"/>
  <c r="T361" i="4"/>
  <c r="AC338" i="5"/>
  <c r="U42" i="2"/>
  <c r="U361" i="4"/>
  <c r="AD338" i="5"/>
  <c r="V42" i="2"/>
  <c r="V361" i="4"/>
  <c r="AF338" i="5"/>
  <c r="W42" i="2"/>
  <c r="W361" i="4"/>
  <c r="AG338" i="5"/>
  <c r="X42" i="2"/>
  <c r="X361" i="4"/>
  <c r="AI338" i="5"/>
  <c r="Y42" i="2"/>
  <c r="Y361" i="4"/>
  <c r="AJ338" i="5"/>
  <c r="Z42" i="2"/>
  <c r="Z361" i="4"/>
  <c r="AL338" i="5"/>
  <c r="F338" i="5"/>
  <c r="H338" i="5"/>
  <c r="I338" i="5"/>
  <c r="AN338" i="5"/>
  <c r="B363" i="4"/>
  <c r="K363" i="4"/>
  <c r="O339" i="5"/>
  <c r="H363" i="4"/>
  <c r="K339" i="5"/>
  <c r="C363" i="4"/>
  <c r="C339" i="5"/>
  <c r="D363" i="4"/>
  <c r="E339" i="5"/>
  <c r="I363" i="4"/>
  <c r="L339" i="5"/>
  <c r="J363" i="4"/>
  <c r="N339" i="5"/>
  <c r="L363" i="4"/>
  <c r="Q339" i="5"/>
  <c r="M363" i="4"/>
  <c r="R339" i="5"/>
  <c r="N363" i="4"/>
  <c r="T339" i="5"/>
  <c r="O363" i="4"/>
  <c r="U339" i="5"/>
  <c r="P363" i="4"/>
  <c r="W339" i="5"/>
  <c r="Q363" i="4"/>
  <c r="X339" i="5"/>
  <c r="S363" i="4"/>
  <c r="AA339" i="5"/>
  <c r="T363" i="4"/>
  <c r="AC339" i="5"/>
  <c r="U363" i="4"/>
  <c r="AD339" i="5"/>
  <c r="V363" i="4"/>
  <c r="AF339" i="5"/>
  <c r="W363" i="4"/>
  <c r="AG339" i="5"/>
  <c r="X363" i="4"/>
  <c r="AI339" i="5"/>
  <c r="Y363" i="4"/>
  <c r="AJ339" i="5"/>
  <c r="Z363" i="4"/>
  <c r="AL339" i="5"/>
  <c r="F339" i="5"/>
  <c r="H339" i="5"/>
  <c r="I339" i="5"/>
  <c r="AN339" i="5"/>
  <c r="O340" i="5"/>
  <c r="K340" i="5"/>
  <c r="C40" i="2"/>
  <c r="B305" i="4"/>
  <c r="C305" i="4"/>
  <c r="C340" i="5"/>
  <c r="D305" i="4"/>
  <c r="E340" i="5"/>
  <c r="I305" i="4"/>
  <c r="L340" i="5"/>
  <c r="J305" i="4"/>
  <c r="N340" i="5"/>
  <c r="L305" i="4"/>
  <c r="Q340" i="5"/>
  <c r="M305" i="4"/>
  <c r="R340" i="5"/>
  <c r="N305" i="4"/>
  <c r="T340" i="5"/>
  <c r="O305" i="4"/>
  <c r="U340" i="5"/>
  <c r="P305" i="4"/>
  <c r="W340" i="5"/>
  <c r="Q305" i="4"/>
  <c r="X340" i="5"/>
  <c r="AA340" i="5"/>
  <c r="AC340" i="5"/>
  <c r="AD340" i="5"/>
  <c r="V305" i="4"/>
  <c r="AF340" i="5"/>
  <c r="AG340" i="5"/>
  <c r="X305" i="4"/>
  <c r="AI340" i="5"/>
  <c r="Y305" i="4"/>
  <c r="AJ340" i="5"/>
  <c r="Z40" i="2"/>
  <c r="Z305" i="4"/>
  <c r="AL340" i="5"/>
  <c r="F340" i="5"/>
  <c r="H340" i="5"/>
  <c r="I340" i="5"/>
  <c r="AN340" i="5"/>
  <c r="O341" i="5"/>
  <c r="K341" i="5"/>
  <c r="B301" i="4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T40" i="2"/>
  <c r="T301" i="4"/>
  <c r="AC341" i="5"/>
  <c r="U40" i="2"/>
  <c r="U301" i="4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O342" i="5"/>
  <c r="K342" i="5"/>
  <c r="B302" i="4"/>
  <c r="C302" i="4"/>
  <c r="C342" i="5"/>
  <c r="D302" i="4"/>
  <c r="E342" i="5"/>
  <c r="I302" i="4"/>
  <c r="L342" i="5"/>
  <c r="J302" i="4"/>
  <c r="N342" i="5"/>
  <c r="L302" i="4"/>
  <c r="Q342" i="5"/>
  <c r="M302" i="4"/>
  <c r="R342" i="5"/>
  <c r="N302" i="4"/>
  <c r="T342" i="5"/>
  <c r="O302" i="4"/>
  <c r="U342" i="5"/>
  <c r="P302" i="4"/>
  <c r="W342" i="5"/>
  <c r="Q302" i="4"/>
  <c r="X342" i="5"/>
  <c r="AA342" i="5"/>
  <c r="T302" i="4"/>
  <c r="AC342" i="5"/>
  <c r="U302" i="4"/>
  <c r="AD342" i="5"/>
  <c r="V302" i="4"/>
  <c r="AF342" i="5"/>
  <c r="AG342" i="5"/>
  <c r="X302" i="4"/>
  <c r="AI342" i="5"/>
  <c r="Y302" i="4"/>
  <c r="AJ342" i="5"/>
  <c r="Z302" i="4"/>
  <c r="AL342" i="5"/>
  <c r="F342" i="5"/>
  <c r="H342" i="5"/>
  <c r="I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U303" i="4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O344" i="5"/>
  <c r="K344" i="5"/>
  <c r="B304" i="4"/>
  <c r="C304" i="4"/>
  <c r="C344" i="5"/>
  <c r="D304" i="4"/>
  <c r="E344" i="5"/>
  <c r="I304" i="4"/>
  <c r="L344" i="5"/>
  <c r="J304" i="4"/>
  <c r="N344" i="5"/>
  <c r="L304" i="4"/>
  <c r="Q344" i="5"/>
  <c r="M304" i="4"/>
  <c r="R344" i="5"/>
  <c r="N304" i="4"/>
  <c r="T344" i="5"/>
  <c r="O304" i="4"/>
  <c r="U344" i="5"/>
  <c r="P304" i="4"/>
  <c r="W344" i="5"/>
  <c r="Q304" i="4"/>
  <c r="X344" i="5"/>
  <c r="AA344" i="5"/>
  <c r="T304" i="4"/>
  <c r="AC344" i="5"/>
  <c r="U304" i="4"/>
  <c r="AD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8" i="4"/>
  <c r="D338" i="4"/>
  <c r="E346" i="5"/>
  <c r="I338" i="4"/>
  <c r="L346" i="5"/>
  <c r="J338" i="4"/>
  <c r="N346" i="5"/>
  <c r="L338" i="4"/>
  <c r="Q346" i="5"/>
  <c r="M338" i="4"/>
  <c r="R346" i="5"/>
  <c r="N338" i="4"/>
  <c r="T346" i="5"/>
  <c r="O338" i="4"/>
  <c r="U346" i="5"/>
  <c r="P338" i="4"/>
  <c r="W346" i="5"/>
  <c r="Q338" i="4"/>
  <c r="X346" i="5"/>
  <c r="AA346" i="5"/>
  <c r="AC346" i="5"/>
  <c r="AD346" i="5"/>
  <c r="V338" i="4"/>
  <c r="AF346" i="5"/>
  <c r="AG346" i="5"/>
  <c r="X338" i="4"/>
  <c r="AI346" i="5"/>
  <c r="Y338" i="4"/>
  <c r="AJ346" i="5"/>
  <c r="AL346" i="5"/>
  <c r="F346" i="5"/>
  <c r="H346" i="5"/>
  <c r="I346" i="5"/>
  <c r="Z346" i="5"/>
  <c r="AN346" i="5"/>
  <c r="B33" i="4"/>
  <c r="C33" i="4"/>
  <c r="C347" i="5"/>
  <c r="D33" i="4"/>
  <c r="E347" i="5"/>
  <c r="E33" i="4"/>
  <c r="F347" i="5"/>
  <c r="F33" i="4"/>
  <c r="H347" i="5"/>
  <c r="I347" i="5"/>
  <c r="H33" i="4"/>
  <c r="K347" i="5"/>
  <c r="L33" i="4"/>
  <c r="Q347" i="5"/>
  <c r="M33" i="4"/>
  <c r="R347" i="5"/>
  <c r="N33" i="4"/>
  <c r="T347" i="5"/>
  <c r="U347" i="5"/>
  <c r="P33" i="4"/>
  <c r="W347" i="5"/>
  <c r="Q33" i="4"/>
  <c r="X347" i="5"/>
  <c r="S33" i="4"/>
  <c r="AA347" i="5"/>
  <c r="AH33" i="4"/>
  <c r="T33" i="4" a="1"/>
  <c r="T33" i="4"/>
  <c r="AC347" i="5"/>
  <c r="U33" i="4" a="1"/>
  <c r="U33" i="4"/>
  <c r="AD347" i="5"/>
  <c r="AF347" i="5"/>
  <c r="AG347" i="5"/>
  <c r="X33" i="4"/>
  <c r="AI347" i="5"/>
  <c r="Y33" i="4"/>
  <c r="AJ347" i="5"/>
  <c r="Z33" i="4"/>
  <c r="AL347" i="5"/>
  <c r="L347" i="5"/>
  <c r="N347" i="5"/>
  <c r="O347" i="5"/>
  <c r="Z347" i="5"/>
  <c r="AN347" i="5"/>
  <c r="O348" i="5"/>
  <c r="B222" i="4"/>
  <c r="H222" i="4"/>
  <c r="K348" i="5"/>
  <c r="C222" i="4"/>
  <c r="C348" i="5"/>
  <c r="D222" i="4"/>
  <c r="E348" i="5"/>
  <c r="I222" i="4"/>
  <c r="L348" i="5"/>
  <c r="J222" i="4"/>
  <c r="N348" i="5"/>
  <c r="L222" i="4"/>
  <c r="Q348" i="5"/>
  <c r="M222" i="4"/>
  <c r="R348" i="5"/>
  <c r="T348" i="5"/>
  <c r="U348" i="5"/>
  <c r="P222" i="4"/>
  <c r="W348" i="5"/>
  <c r="Q222" i="4"/>
  <c r="X348" i="5"/>
  <c r="S222" i="4"/>
  <c r="AA348" i="5"/>
  <c r="AH222" i="4"/>
  <c r="T222" i="4" a="1"/>
  <c r="T222" i="4"/>
  <c r="AC348" i="5"/>
  <c r="U222" i="4" a="1"/>
  <c r="U222" i="4"/>
  <c r="AD348" i="5"/>
  <c r="AF348" i="5"/>
  <c r="AG348" i="5"/>
  <c r="X222" i="4"/>
  <c r="AI348" i="5"/>
  <c r="Y222" i="4"/>
  <c r="AJ348" i="5"/>
  <c r="Z222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S22" i="2"/>
  <c r="B70" i="4"/>
  <c r="S70" i="4"/>
  <c r="AA350" i="5"/>
  <c r="P70" i="4"/>
  <c r="W350" i="5"/>
  <c r="C70" i="4"/>
  <c r="C350" i="5"/>
  <c r="D70" i="4"/>
  <c r="E350" i="5"/>
  <c r="E22" i="2"/>
  <c r="E70" i="4"/>
  <c r="F350" i="5"/>
  <c r="F22" i="2"/>
  <c r="F70" i="4"/>
  <c r="H350" i="5"/>
  <c r="I350" i="5"/>
  <c r="K350" i="5"/>
  <c r="L70" i="4"/>
  <c r="Q350" i="5"/>
  <c r="M70" i="4"/>
  <c r="R350" i="5"/>
  <c r="T350" i="5"/>
  <c r="U350" i="5"/>
  <c r="Q70" i="4"/>
  <c r="X350" i="5"/>
  <c r="R22" i="2"/>
  <c r="R70" i="4"/>
  <c r="Z350" i="5"/>
  <c r="AH70" i="4"/>
  <c r="T70" i="4" a="1"/>
  <c r="T70" i="4"/>
  <c r="AC350" i="5"/>
  <c r="U70" i="4" a="1"/>
  <c r="U70" i="4"/>
  <c r="AD350" i="5"/>
  <c r="AF350" i="5"/>
  <c r="AG350" i="5"/>
  <c r="X70" i="4"/>
  <c r="AI350" i="5"/>
  <c r="Y70" i="4"/>
  <c r="AJ350" i="5"/>
  <c r="Z70" i="4"/>
  <c r="AL350" i="5"/>
  <c r="L350" i="5"/>
  <c r="N350" i="5"/>
  <c r="O350" i="5"/>
  <c r="AN350" i="5"/>
  <c r="S18" i="2"/>
  <c r="B200" i="4"/>
  <c r="S200" i="4"/>
  <c r="AA351" i="5"/>
  <c r="P200" i="4"/>
  <c r="W351" i="5"/>
  <c r="C18" i="2"/>
  <c r="C200" i="4"/>
  <c r="C351" i="5"/>
  <c r="D18" i="2"/>
  <c r="D200" i="4"/>
  <c r="E351" i="5"/>
  <c r="E18" i="2"/>
  <c r="E200" i="4"/>
  <c r="F351" i="5"/>
  <c r="F18" i="2"/>
  <c r="F200" i="4"/>
  <c r="H351" i="5"/>
  <c r="I351" i="5"/>
  <c r="K351" i="5"/>
  <c r="L200" i="4"/>
  <c r="Q351" i="5"/>
  <c r="U351" i="5"/>
  <c r="Q200" i="4"/>
  <c r="X351" i="5"/>
  <c r="R200" i="4"/>
  <c r="Z351" i="5"/>
  <c r="AH200" i="4"/>
  <c r="T200" i="4" a="1"/>
  <c r="T200" i="4"/>
  <c r="AC351" i="5"/>
  <c r="U200" i="4" a="1"/>
  <c r="U200" i="4"/>
  <c r="AD351" i="5"/>
  <c r="AF351" i="5"/>
  <c r="AG351" i="5"/>
  <c r="X200" i="4"/>
  <c r="AI351" i="5"/>
  <c r="Y200" i="4"/>
  <c r="AJ351" i="5"/>
  <c r="Z18" i="2"/>
  <c r="Z200" i="4"/>
  <c r="AL351" i="5"/>
  <c r="L351" i="5"/>
  <c r="N351" i="5"/>
  <c r="O351" i="5"/>
  <c r="R351" i="5"/>
  <c r="AN351" i="5"/>
  <c r="O352" i="5"/>
  <c r="B290" i="4"/>
  <c r="H290" i="4"/>
  <c r="K352" i="5"/>
  <c r="C290" i="4"/>
  <c r="C352" i="5"/>
  <c r="D290" i="4"/>
  <c r="E352" i="5"/>
  <c r="E35" i="2"/>
  <c r="E290" i="4"/>
  <c r="F352" i="5"/>
  <c r="F35" i="2"/>
  <c r="F290" i="4"/>
  <c r="H352" i="5"/>
  <c r="I352" i="5"/>
  <c r="I290" i="4"/>
  <c r="L352" i="5"/>
  <c r="J290" i="4"/>
  <c r="N352" i="5"/>
  <c r="L290" i="4"/>
  <c r="Q352" i="5"/>
  <c r="M290" i="4"/>
  <c r="R352" i="5"/>
  <c r="N290" i="4"/>
  <c r="T352" i="5"/>
  <c r="U352" i="5"/>
  <c r="P290" i="4"/>
  <c r="W352" i="5"/>
  <c r="Q290" i="4"/>
  <c r="X352" i="5"/>
  <c r="S290" i="4"/>
  <c r="AA352" i="5"/>
  <c r="AH290" i="4"/>
  <c r="T290" i="4" a="1"/>
  <c r="T290" i="4"/>
  <c r="AC352" i="5"/>
  <c r="U290" i="4" a="1"/>
  <c r="U290" i="4"/>
  <c r="AD352" i="5"/>
  <c r="AF352" i="5"/>
  <c r="AG352" i="5"/>
  <c r="X290" i="4"/>
  <c r="AI352" i="5"/>
  <c r="Y290" i="4"/>
  <c r="AJ352" i="5"/>
  <c r="Z290" i="4"/>
  <c r="AL352" i="5"/>
  <c r="Z352" i="5"/>
  <c r="AN352" i="5"/>
  <c r="B362" i="4"/>
  <c r="S362" i="4"/>
  <c r="AA353" i="5"/>
  <c r="P362" i="4"/>
  <c r="W353" i="5"/>
  <c r="K362" i="4"/>
  <c r="O353" i="5"/>
  <c r="H362" i="4"/>
  <c r="K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Q362" i="4"/>
  <c r="X353" i="5"/>
  <c r="R42" i="2"/>
  <c r="R362" i="4"/>
  <c r="Z353" i="5"/>
  <c r="T362" i="4"/>
  <c r="AC353" i="5"/>
  <c r="U362" i="4"/>
  <c r="AD353" i="5"/>
  <c r="V362" i="4"/>
  <c r="AF353" i="5"/>
  <c r="W362" i="4"/>
  <c r="AG353" i="5"/>
  <c r="X362" i="4"/>
  <c r="AI353" i="5"/>
  <c r="Y362" i="4"/>
  <c r="AJ353" i="5"/>
  <c r="Z362" i="4"/>
  <c r="AL353" i="5"/>
  <c r="F353" i="5"/>
  <c r="H353" i="5"/>
  <c r="I353" i="5"/>
  <c r="AN353" i="5"/>
  <c r="AA354" i="5"/>
  <c r="W354" i="5"/>
  <c r="O354" i="5"/>
  <c r="K354" i="5"/>
  <c r="B378" i="4"/>
  <c r="C378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64" i="4"/>
  <c r="K364" i="4"/>
  <c r="O355" i="5"/>
  <c r="H364" i="4"/>
  <c r="K355" i="5"/>
  <c r="C364" i="4"/>
  <c r="C355" i="5"/>
  <c r="D364" i="4"/>
  <c r="E355" i="5"/>
  <c r="I364" i="4"/>
  <c r="L355" i="5"/>
  <c r="J364" i="4"/>
  <c r="N355" i="5"/>
  <c r="L364" i="4"/>
  <c r="Q355" i="5"/>
  <c r="M364" i="4"/>
  <c r="R355" i="5"/>
  <c r="N364" i="4"/>
  <c r="T355" i="5"/>
  <c r="O364" i="4"/>
  <c r="U355" i="5"/>
  <c r="P364" i="4"/>
  <c r="W355" i="5"/>
  <c r="Q364" i="4"/>
  <c r="X355" i="5"/>
  <c r="S364" i="4"/>
  <c r="AA355" i="5"/>
  <c r="T364" i="4"/>
  <c r="AC355" i="5"/>
  <c r="U364" i="4"/>
  <c r="AD355" i="5"/>
  <c r="V364" i="4"/>
  <c r="AF355" i="5"/>
  <c r="W364" i="4"/>
  <c r="AG355" i="5"/>
  <c r="X364" i="4"/>
  <c r="AI355" i="5"/>
  <c r="Y364" i="4"/>
  <c r="AJ355" i="5"/>
  <c r="Z364" i="4"/>
  <c r="AL355" i="5"/>
  <c r="F355" i="5"/>
  <c r="H355" i="5"/>
  <c r="I355" i="5"/>
  <c r="AN355" i="5"/>
  <c r="O356" i="5"/>
  <c r="B93" i="4"/>
  <c r="H93" i="4"/>
  <c r="K356" i="5"/>
  <c r="C93" i="4"/>
  <c r="C356" i="5"/>
  <c r="D93" i="4"/>
  <c r="E356" i="5"/>
  <c r="E93" i="4"/>
  <c r="F356" i="5"/>
  <c r="F93" i="4"/>
  <c r="H356" i="5"/>
  <c r="I356" i="5"/>
  <c r="I93" i="4"/>
  <c r="L356" i="5"/>
  <c r="J93" i="4"/>
  <c r="N356" i="5"/>
  <c r="L93" i="4"/>
  <c r="Q356" i="5"/>
  <c r="M93" i="4"/>
  <c r="R356" i="5"/>
  <c r="T356" i="5"/>
  <c r="U356" i="5"/>
  <c r="W356" i="5"/>
  <c r="Q93" i="4"/>
  <c r="X356" i="5"/>
  <c r="AA356" i="5"/>
  <c r="AH93" i="4"/>
  <c r="T93" i="4" a="1"/>
  <c r="T93" i="4"/>
  <c r="AC356" i="5"/>
  <c r="U93" i="4" a="1"/>
  <c r="U93" i="4"/>
  <c r="AD356" i="5"/>
  <c r="AF356" i="5"/>
  <c r="AG356" i="5"/>
  <c r="X93" i="4"/>
  <c r="AI356" i="5"/>
  <c r="Y93" i="4"/>
  <c r="AJ356" i="5"/>
  <c r="Z93" i="4"/>
  <c r="AL356" i="5"/>
  <c r="AN356" i="5"/>
  <c r="B115" i="4"/>
  <c r="C115" i="4"/>
  <c r="C357" i="5"/>
  <c r="D115" i="4"/>
  <c r="E357" i="5"/>
  <c r="H115" i="4"/>
  <c r="K357" i="5"/>
  <c r="L115" i="4"/>
  <c r="Q357" i="5"/>
  <c r="M115" i="4"/>
  <c r="R357" i="5"/>
  <c r="T357" i="5"/>
  <c r="U357" i="5"/>
  <c r="P115" i="4"/>
  <c r="W357" i="5"/>
  <c r="Q115" i="4"/>
  <c r="X357" i="5"/>
  <c r="S115" i="4"/>
  <c r="AA357" i="5"/>
  <c r="AH115" i="4"/>
  <c r="T115" i="4" a="1"/>
  <c r="T115" i="4"/>
  <c r="AC357" i="5"/>
  <c r="U115" i="4" a="1"/>
  <c r="U115" i="4"/>
  <c r="AD357" i="5"/>
  <c r="AF357" i="5"/>
  <c r="AG357" i="5"/>
  <c r="X115" i="4"/>
  <c r="AI357" i="5"/>
  <c r="Y115" i="4"/>
  <c r="AJ357" i="5"/>
  <c r="Z115" i="4"/>
  <c r="AL357" i="5"/>
  <c r="F357" i="5"/>
  <c r="H357" i="5"/>
  <c r="I357" i="5"/>
  <c r="L357" i="5"/>
  <c r="N357" i="5"/>
  <c r="O357" i="5"/>
  <c r="AN357" i="5"/>
  <c r="B365" i="4"/>
  <c r="K365" i="4"/>
  <c r="O358" i="5"/>
  <c r="H365" i="4"/>
  <c r="K358" i="5"/>
  <c r="C365" i="4"/>
  <c r="C358" i="5"/>
  <c r="D365" i="4"/>
  <c r="E358" i="5"/>
  <c r="I365" i="4"/>
  <c r="L358" i="5"/>
  <c r="J365" i="4"/>
  <c r="N358" i="5"/>
  <c r="L365" i="4"/>
  <c r="Q358" i="5"/>
  <c r="M365" i="4"/>
  <c r="R358" i="5"/>
  <c r="N365" i="4"/>
  <c r="T358" i="5"/>
  <c r="O365" i="4"/>
  <c r="U358" i="5"/>
  <c r="P365" i="4"/>
  <c r="W358" i="5"/>
  <c r="Q365" i="4"/>
  <c r="X358" i="5"/>
  <c r="S365" i="4"/>
  <c r="AA358" i="5"/>
  <c r="T365" i="4"/>
  <c r="AC358" i="5"/>
  <c r="U365" i="4"/>
  <c r="AD358" i="5"/>
  <c r="V365" i="4"/>
  <c r="AF358" i="5"/>
  <c r="W365" i="4"/>
  <c r="AG358" i="5"/>
  <c r="X365" i="4"/>
  <c r="AI358" i="5"/>
  <c r="Y365" i="4"/>
  <c r="AJ358" i="5"/>
  <c r="Z365" i="4"/>
  <c r="AL358" i="5"/>
  <c r="F358" i="5"/>
  <c r="H358" i="5"/>
  <c r="I358" i="5"/>
  <c r="AN358" i="5"/>
  <c r="O359" i="5"/>
  <c r="K359" i="5"/>
  <c r="B27" i="4"/>
  <c r="C27" i="4"/>
  <c r="C359" i="5"/>
  <c r="D27" i="4"/>
  <c r="E359" i="5"/>
  <c r="L359" i="5"/>
  <c r="N359" i="5"/>
  <c r="L27" i="4"/>
  <c r="Q359" i="5"/>
  <c r="M27" i="4"/>
  <c r="R359" i="5"/>
  <c r="N27" i="4"/>
  <c r="T359" i="5"/>
  <c r="U359" i="5"/>
  <c r="P27" i="4"/>
  <c r="W359" i="5"/>
  <c r="Q27" i="4"/>
  <c r="X359" i="5"/>
  <c r="AA359" i="5"/>
  <c r="AH27" i="4"/>
  <c r="T27" i="4" a="1"/>
  <c r="T27" i="4"/>
  <c r="AC359" i="5"/>
  <c r="U27" i="4" a="1"/>
  <c r="U27" i="4"/>
  <c r="AD359" i="5"/>
  <c r="AF359" i="5"/>
  <c r="AG359" i="5"/>
  <c r="X27" i="4"/>
  <c r="AI359" i="5"/>
  <c r="Y27" i="4"/>
  <c r="AJ359" i="5"/>
  <c r="Z27" i="4"/>
  <c r="AL359" i="5"/>
  <c r="F359" i="5"/>
  <c r="H359" i="5"/>
  <c r="I359" i="5"/>
  <c r="AN359" i="5"/>
  <c r="B344" i="4"/>
  <c r="K344" i="4"/>
  <c r="O360" i="5"/>
  <c r="H344" i="4"/>
  <c r="K360" i="5"/>
  <c r="C344" i="4"/>
  <c r="C360" i="5"/>
  <c r="D344" i="4"/>
  <c r="E360" i="5"/>
  <c r="I344" i="4"/>
  <c r="L360" i="5"/>
  <c r="J344" i="4"/>
  <c r="N360" i="5"/>
  <c r="L344" i="4"/>
  <c r="Q360" i="5"/>
  <c r="M344" i="4"/>
  <c r="R360" i="5"/>
  <c r="N344" i="4"/>
  <c r="T360" i="5"/>
  <c r="O344" i="4"/>
  <c r="U360" i="5"/>
  <c r="P344" i="4"/>
  <c r="W360" i="5"/>
  <c r="Q344" i="4"/>
  <c r="X360" i="5"/>
  <c r="S344" i="4"/>
  <c r="AA360" i="5"/>
  <c r="T344" i="4"/>
  <c r="AC360" i="5"/>
  <c r="U344" i="4"/>
  <c r="AD360" i="5"/>
  <c r="V344" i="4"/>
  <c r="AF360" i="5"/>
  <c r="W344" i="4"/>
  <c r="AG360" i="5"/>
  <c r="X344" i="4"/>
  <c r="AI360" i="5"/>
  <c r="Y344" i="4"/>
  <c r="AJ360" i="5"/>
  <c r="Z344" i="4"/>
  <c r="AL360" i="5"/>
  <c r="F360" i="5"/>
  <c r="H360" i="5"/>
  <c r="I360" i="5"/>
  <c r="AN360" i="5"/>
  <c r="B356" i="4"/>
  <c r="K356" i="4"/>
  <c r="O361" i="5"/>
  <c r="H356" i="4"/>
  <c r="K361" i="5"/>
  <c r="C356" i="4"/>
  <c r="C361" i="5"/>
  <c r="D356" i="4"/>
  <c r="E361" i="5"/>
  <c r="I356" i="4"/>
  <c r="L361" i="5"/>
  <c r="J356" i="4"/>
  <c r="N361" i="5"/>
  <c r="L356" i="4"/>
  <c r="Q361" i="5"/>
  <c r="M356" i="4"/>
  <c r="R361" i="5"/>
  <c r="N356" i="4"/>
  <c r="T361" i="5"/>
  <c r="O356" i="4"/>
  <c r="U361" i="5"/>
  <c r="P356" i="4"/>
  <c r="W361" i="5"/>
  <c r="Q356" i="4"/>
  <c r="X361" i="5"/>
  <c r="S356" i="4"/>
  <c r="AA361" i="5"/>
  <c r="T356" i="4"/>
  <c r="AC361" i="5"/>
  <c r="U356" i="4"/>
  <c r="AD361" i="5"/>
  <c r="V356" i="4"/>
  <c r="AF361" i="5"/>
  <c r="W356" i="4"/>
  <c r="AG361" i="5"/>
  <c r="X356" i="4"/>
  <c r="AI361" i="5"/>
  <c r="Y356" i="4"/>
  <c r="AJ361" i="5"/>
  <c r="F361" i="5"/>
  <c r="H361" i="5"/>
  <c r="I361" i="5"/>
  <c r="AN361" i="5"/>
  <c r="B345" i="4"/>
  <c r="S345" i="4"/>
  <c r="AA362" i="5"/>
  <c r="P345" i="4"/>
  <c r="W362" i="5"/>
  <c r="K345" i="4"/>
  <c r="O362" i="5"/>
  <c r="H345" i="4"/>
  <c r="K362" i="5"/>
  <c r="C345" i="4"/>
  <c r="C362" i="5"/>
  <c r="D345" i="4"/>
  <c r="E362" i="5"/>
  <c r="I345" i="4"/>
  <c r="L362" i="5"/>
  <c r="J345" i="4"/>
  <c r="N362" i="5"/>
  <c r="L345" i="4"/>
  <c r="Q362" i="5"/>
  <c r="M345" i="4"/>
  <c r="R362" i="5"/>
  <c r="N345" i="4"/>
  <c r="T362" i="5"/>
  <c r="O345" i="4"/>
  <c r="U362" i="5"/>
  <c r="Q345" i="4"/>
  <c r="X362" i="5"/>
  <c r="R345" i="4"/>
  <c r="Z362" i="5"/>
  <c r="T345" i="4"/>
  <c r="AC362" i="5"/>
  <c r="U345" i="4"/>
  <c r="AD362" i="5"/>
  <c r="V345" i="4"/>
  <c r="AF362" i="5"/>
  <c r="W345" i="4"/>
  <c r="AG362" i="5"/>
  <c r="X345" i="4"/>
  <c r="AI362" i="5"/>
  <c r="Y345" i="4"/>
  <c r="AJ362" i="5"/>
  <c r="F362" i="5"/>
  <c r="H362" i="5"/>
  <c r="I362" i="5"/>
  <c r="AN362" i="5"/>
  <c r="B349" i="4"/>
  <c r="K349" i="4"/>
  <c r="O363" i="5"/>
  <c r="H349" i="4"/>
  <c r="K363" i="5"/>
  <c r="C349" i="4"/>
  <c r="C363" i="5"/>
  <c r="D349" i="4"/>
  <c r="E363" i="5"/>
  <c r="I349" i="4"/>
  <c r="L363" i="5"/>
  <c r="J349" i="4"/>
  <c r="N363" i="5"/>
  <c r="L349" i="4"/>
  <c r="Q363" i="5"/>
  <c r="M349" i="4"/>
  <c r="R363" i="5"/>
  <c r="N349" i="4"/>
  <c r="T363" i="5"/>
  <c r="O349" i="4"/>
  <c r="U363" i="5"/>
  <c r="P349" i="4"/>
  <c r="W363" i="5"/>
  <c r="Q349" i="4"/>
  <c r="X363" i="5"/>
  <c r="S349" i="4"/>
  <c r="AA363" i="5"/>
  <c r="T349" i="4"/>
  <c r="AC363" i="5"/>
  <c r="U349" i="4"/>
  <c r="AD363" i="5"/>
  <c r="V349" i="4"/>
  <c r="AF363" i="5"/>
  <c r="W349" i="4"/>
  <c r="AG363" i="5"/>
  <c r="X349" i="4"/>
  <c r="AI363" i="5"/>
  <c r="Y349" i="4"/>
  <c r="AJ363" i="5"/>
  <c r="Z349" i="4"/>
  <c r="AL363" i="5"/>
  <c r="F363" i="5"/>
  <c r="H363" i="5"/>
  <c r="I363" i="5"/>
  <c r="AN363" i="5"/>
  <c r="B120" i="4"/>
  <c r="C120" i="4"/>
  <c r="C364" i="5"/>
  <c r="D120" i="4"/>
  <c r="E364" i="5"/>
  <c r="H120" i="4"/>
  <c r="K364" i="5"/>
  <c r="L120" i="4"/>
  <c r="Q364" i="5"/>
  <c r="M120" i="4"/>
  <c r="R364" i="5"/>
  <c r="N120" i="4"/>
  <c r="T364" i="5"/>
  <c r="U364" i="5"/>
  <c r="P120" i="4"/>
  <c r="W364" i="5"/>
  <c r="Q120" i="4"/>
  <c r="X364" i="5"/>
  <c r="AA364" i="5"/>
  <c r="AH120" i="4"/>
  <c r="T120" i="4" a="1"/>
  <c r="T120" i="4"/>
  <c r="AC364" i="5"/>
  <c r="U120" i="4" a="1"/>
  <c r="U120" i="4"/>
  <c r="AD364" i="5"/>
  <c r="AF364" i="5"/>
  <c r="AG364" i="5"/>
  <c r="Y120" i="4"/>
  <c r="AJ364" i="5"/>
  <c r="Z120" i="4"/>
  <c r="AL364" i="5"/>
  <c r="F364" i="5"/>
  <c r="H364" i="5"/>
  <c r="I364" i="5"/>
  <c r="L364" i="5"/>
  <c r="N364" i="5"/>
  <c r="O364" i="5"/>
  <c r="AN364" i="5"/>
  <c r="O365" i="5"/>
  <c r="B68" i="4"/>
  <c r="H68" i="4"/>
  <c r="K365" i="5"/>
  <c r="C68" i="4"/>
  <c r="C365" i="5"/>
  <c r="D68" i="4"/>
  <c r="E365" i="5"/>
  <c r="E68" i="4"/>
  <c r="F365" i="5"/>
  <c r="F68" i="4"/>
  <c r="H365" i="5"/>
  <c r="I365" i="5"/>
  <c r="I68" i="4"/>
  <c r="L365" i="5"/>
  <c r="J68" i="4"/>
  <c r="N365" i="5"/>
  <c r="L68" i="4"/>
  <c r="Q365" i="5"/>
  <c r="M68" i="4"/>
  <c r="R365" i="5"/>
  <c r="N68" i="4"/>
  <c r="T365" i="5"/>
  <c r="U365" i="5"/>
  <c r="P68" i="4"/>
  <c r="W365" i="5"/>
  <c r="Q68" i="4"/>
  <c r="X365" i="5"/>
  <c r="AA365" i="5"/>
  <c r="AH68" i="4"/>
  <c r="T68" i="4" a="1"/>
  <c r="T68" i="4"/>
  <c r="AC365" i="5"/>
  <c r="U68" i="4" a="1"/>
  <c r="U68" i="4"/>
  <c r="AD365" i="5"/>
  <c r="AF365" i="5"/>
  <c r="AG365" i="5"/>
  <c r="X68" i="4"/>
  <c r="AI365" i="5"/>
  <c r="Y68" i="4"/>
  <c r="AJ365" i="5"/>
  <c r="Z68" i="4"/>
  <c r="AL365" i="5"/>
  <c r="AN365" i="5"/>
  <c r="B118" i="4"/>
  <c r="C118" i="4"/>
  <c r="C366" i="5"/>
  <c r="D118" i="4"/>
  <c r="E366" i="5"/>
  <c r="H118" i="4"/>
  <c r="K366" i="5"/>
  <c r="L118" i="4"/>
  <c r="Q366" i="5"/>
  <c r="M118" i="4"/>
  <c r="R366" i="5"/>
  <c r="N118" i="4"/>
  <c r="T366" i="5"/>
  <c r="U366" i="5"/>
  <c r="P118" i="4"/>
  <c r="W366" i="5"/>
  <c r="Q118" i="4"/>
  <c r="X366" i="5"/>
  <c r="AA366" i="5"/>
  <c r="AH118" i="4"/>
  <c r="T118" i="4" a="1"/>
  <c r="T118" i="4"/>
  <c r="AC366" i="5"/>
  <c r="U118" i="4" a="1"/>
  <c r="U118" i="4"/>
  <c r="AD366" i="5"/>
  <c r="AF366" i="5"/>
  <c r="AG366" i="5"/>
  <c r="X118" i="4"/>
  <c r="AI366" i="5"/>
  <c r="Y118" i="4"/>
  <c r="AJ366" i="5"/>
  <c r="Z118" i="4"/>
  <c r="AL366" i="5"/>
  <c r="F366" i="5"/>
  <c r="L366" i="5"/>
  <c r="N366" i="5"/>
  <c r="O366" i="5"/>
  <c r="AN366" i="5"/>
  <c r="O367" i="5"/>
  <c r="K367" i="5"/>
  <c r="B41" i="4"/>
  <c r="C41" i="4"/>
  <c r="C367" i="5"/>
  <c r="D41" i="4"/>
  <c r="E367" i="5"/>
  <c r="I41" i="4"/>
  <c r="L367" i="5"/>
  <c r="J41" i="4"/>
  <c r="N367" i="5"/>
  <c r="L41" i="4"/>
  <c r="Q367" i="5"/>
  <c r="M41" i="4"/>
  <c r="R367" i="5"/>
  <c r="N41" i="4"/>
  <c r="T367" i="5"/>
  <c r="U367" i="5"/>
  <c r="P41" i="4"/>
  <c r="W367" i="5"/>
  <c r="Q41" i="4"/>
  <c r="X367" i="5"/>
  <c r="S41" i="4"/>
  <c r="AA367" i="5"/>
  <c r="AH41" i="4"/>
  <c r="T41" i="4" a="1"/>
  <c r="T41" i="4"/>
  <c r="AC367" i="5"/>
  <c r="U41" i="4" a="1"/>
  <c r="U41" i="4"/>
  <c r="AD367" i="5"/>
  <c r="AF367" i="5"/>
  <c r="AG367" i="5"/>
  <c r="X41" i="4"/>
  <c r="AI367" i="5"/>
  <c r="Y41" i="4"/>
  <c r="AJ367" i="5"/>
  <c r="Z41" i="4"/>
  <c r="AL367" i="5"/>
  <c r="F367" i="5"/>
  <c r="AN367" i="5"/>
  <c r="B251" i="4"/>
  <c r="C251" i="4"/>
  <c r="C368" i="5"/>
  <c r="D251" i="4"/>
  <c r="E368" i="5"/>
  <c r="H251" i="4"/>
  <c r="K368" i="5"/>
  <c r="L251" i="4"/>
  <c r="Q368" i="5"/>
  <c r="M251" i="4"/>
  <c r="R368" i="5"/>
  <c r="T368" i="5"/>
  <c r="U368" i="5"/>
  <c r="P251" i="4"/>
  <c r="W368" i="5"/>
  <c r="Q251" i="4"/>
  <c r="X368" i="5"/>
  <c r="S251" i="4"/>
  <c r="AA368" i="5"/>
  <c r="AH251" i="4"/>
  <c r="T251" i="4" a="1"/>
  <c r="T251" i="4"/>
  <c r="AC368" i="5"/>
  <c r="U251" i="4" a="1"/>
  <c r="U251" i="4"/>
  <c r="AD368" i="5"/>
  <c r="AF368" i="5"/>
  <c r="AG368" i="5"/>
  <c r="X251" i="4"/>
  <c r="AI368" i="5"/>
  <c r="Y251" i="4"/>
  <c r="AJ368" i="5"/>
  <c r="Z251" i="4"/>
  <c r="AL368" i="5"/>
  <c r="F368" i="5"/>
  <c r="L368" i="5"/>
  <c r="N368" i="5"/>
  <c r="O368" i="5"/>
  <c r="AN368" i="5"/>
  <c r="O369" i="5"/>
  <c r="K369" i="5"/>
  <c r="C369" i="5"/>
  <c r="B339" i="4"/>
  <c r="D339" i="4"/>
  <c r="E369" i="5"/>
  <c r="I369" i="5"/>
  <c r="I339" i="4"/>
  <c r="L369" i="5"/>
  <c r="J339" i="4"/>
  <c r="N369" i="5"/>
  <c r="L339" i="4"/>
  <c r="Q369" i="5"/>
  <c r="M339" i="4"/>
  <c r="R369" i="5"/>
  <c r="N339" i="4"/>
  <c r="T369" i="5"/>
  <c r="O339" i="4"/>
  <c r="U369" i="5"/>
  <c r="P339" i="4"/>
  <c r="W369" i="5"/>
  <c r="Q339" i="4"/>
  <c r="X369" i="5"/>
  <c r="AA369" i="5"/>
  <c r="AC369" i="5"/>
  <c r="AD369" i="5"/>
  <c r="V339" i="4"/>
  <c r="AF369" i="5"/>
  <c r="AG369" i="5"/>
  <c r="X339" i="4"/>
  <c r="AI369" i="5"/>
  <c r="Y339" i="4"/>
  <c r="AJ369" i="5"/>
  <c r="AL369" i="5"/>
  <c r="AN369" i="5"/>
  <c r="B347" i="4"/>
  <c r="K347" i="4"/>
  <c r="O370" i="5"/>
  <c r="H347" i="4"/>
  <c r="K370" i="5"/>
  <c r="C347" i="4"/>
  <c r="C370" i="5"/>
  <c r="D347" i="4"/>
  <c r="E370" i="5"/>
  <c r="I347" i="4"/>
  <c r="L370" i="5"/>
  <c r="J347" i="4"/>
  <c r="N370" i="5"/>
  <c r="L347" i="4"/>
  <c r="Q370" i="5"/>
  <c r="M347" i="4"/>
  <c r="R370" i="5"/>
  <c r="N347" i="4"/>
  <c r="T370" i="5"/>
  <c r="O347" i="4"/>
  <c r="U370" i="5"/>
  <c r="P347" i="4"/>
  <c r="W370" i="5"/>
  <c r="Q347" i="4"/>
  <c r="X370" i="5"/>
  <c r="S347" i="4"/>
  <c r="AA370" i="5"/>
  <c r="T347" i="4"/>
  <c r="AC370" i="5"/>
  <c r="U347" i="4"/>
  <c r="AD370" i="5"/>
  <c r="V347" i="4"/>
  <c r="AF370" i="5"/>
  <c r="W347" i="4"/>
  <c r="AG370" i="5"/>
  <c r="X347" i="4"/>
  <c r="AI370" i="5"/>
  <c r="Y347" i="4"/>
  <c r="AJ370" i="5"/>
  <c r="Z347" i="4"/>
  <c r="AL370" i="5"/>
  <c r="AN370" i="5"/>
  <c r="B353" i="4"/>
  <c r="K353" i="4"/>
  <c r="O371" i="5"/>
  <c r="H353" i="4"/>
  <c r="K371" i="5"/>
  <c r="C353" i="4"/>
  <c r="C371" i="5"/>
  <c r="D353" i="4"/>
  <c r="E371" i="5"/>
  <c r="I353" i="4"/>
  <c r="L371" i="5"/>
  <c r="J353" i="4"/>
  <c r="N371" i="5"/>
  <c r="L353" i="4"/>
  <c r="Q371" i="5"/>
  <c r="M353" i="4"/>
  <c r="R371" i="5"/>
  <c r="N353" i="4"/>
  <c r="T371" i="5"/>
  <c r="O353" i="4"/>
  <c r="U371" i="5"/>
  <c r="P353" i="4"/>
  <c r="W371" i="5"/>
  <c r="Q353" i="4"/>
  <c r="X371" i="5"/>
  <c r="S353" i="4"/>
  <c r="AA371" i="5"/>
  <c r="T353" i="4"/>
  <c r="AC371" i="5"/>
  <c r="U353" i="4"/>
  <c r="AD371" i="5"/>
  <c r="V353" i="4"/>
  <c r="AF371" i="5"/>
  <c r="W353" i="4"/>
  <c r="AG371" i="5"/>
  <c r="X353" i="4"/>
  <c r="AI371" i="5"/>
  <c r="Y353" i="4"/>
  <c r="AJ371" i="5"/>
  <c r="Z353" i="4"/>
  <c r="AL371" i="5"/>
  <c r="AN371" i="5"/>
  <c r="B354" i="4"/>
  <c r="K354" i="4"/>
  <c r="O372" i="5"/>
  <c r="H354" i="4"/>
  <c r="K372" i="5"/>
  <c r="C354" i="4"/>
  <c r="C372" i="5"/>
  <c r="D354" i="4"/>
  <c r="E372" i="5"/>
  <c r="I354" i="4"/>
  <c r="L372" i="5"/>
  <c r="J354" i="4"/>
  <c r="N372" i="5"/>
  <c r="L354" i="4"/>
  <c r="Q372" i="5"/>
  <c r="M354" i="4"/>
  <c r="R372" i="5"/>
  <c r="N354" i="4"/>
  <c r="T372" i="5"/>
  <c r="O354" i="4"/>
  <c r="U372" i="5"/>
  <c r="P354" i="4"/>
  <c r="W372" i="5"/>
  <c r="Q354" i="4"/>
  <c r="X372" i="5"/>
  <c r="S354" i="4"/>
  <c r="AA372" i="5"/>
  <c r="T354" i="4"/>
  <c r="AC372" i="5"/>
  <c r="U354" i="4"/>
  <c r="AD372" i="5"/>
  <c r="V354" i="4"/>
  <c r="AF372" i="5"/>
  <c r="W354" i="4"/>
  <c r="AG372" i="5"/>
  <c r="X354" i="4"/>
  <c r="AI372" i="5"/>
  <c r="Y354" i="4"/>
  <c r="AJ372" i="5"/>
  <c r="Z354" i="4"/>
  <c r="AL372" i="5"/>
  <c r="AN372" i="5"/>
  <c r="B357" i="4"/>
  <c r="K357" i="4"/>
  <c r="O373" i="5"/>
  <c r="H357" i="4"/>
  <c r="K373" i="5"/>
  <c r="C357" i="4"/>
  <c r="C373" i="5"/>
  <c r="D357" i="4"/>
  <c r="E373" i="5"/>
  <c r="I357" i="4"/>
  <c r="L373" i="5"/>
  <c r="J357" i="4"/>
  <c r="N373" i="5"/>
  <c r="L357" i="4"/>
  <c r="Q373" i="5"/>
  <c r="M357" i="4"/>
  <c r="R373" i="5"/>
  <c r="N357" i="4"/>
  <c r="T373" i="5"/>
  <c r="O357" i="4"/>
  <c r="U373" i="5"/>
  <c r="P357" i="4"/>
  <c r="W373" i="5"/>
  <c r="Q357" i="4"/>
  <c r="X373" i="5"/>
  <c r="S357" i="4"/>
  <c r="AA373" i="5"/>
  <c r="T357" i="4"/>
  <c r="AC373" i="5"/>
  <c r="U357" i="4"/>
  <c r="AD373" i="5"/>
  <c r="V357" i="4"/>
  <c r="AF373" i="5"/>
  <c r="W357" i="4"/>
  <c r="AG373" i="5"/>
  <c r="X357" i="4"/>
  <c r="AI373" i="5"/>
  <c r="Y357" i="4"/>
  <c r="AJ373" i="5"/>
  <c r="Z357" i="4"/>
  <c r="AL373" i="5"/>
  <c r="AN373" i="5"/>
  <c r="B348" i="4"/>
  <c r="K348" i="4"/>
  <c r="O374" i="5"/>
  <c r="H348" i="4"/>
  <c r="K374" i="5"/>
  <c r="C348" i="4"/>
  <c r="C374" i="5"/>
  <c r="D348" i="4"/>
  <c r="E374" i="5"/>
  <c r="I348" i="4"/>
  <c r="L374" i="5"/>
  <c r="J348" i="4"/>
  <c r="N374" i="5"/>
  <c r="L348" i="4"/>
  <c r="Q374" i="5"/>
  <c r="M348" i="4"/>
  <c r="R374" i="5"/>
  <c r="N348" i="4"/>
  <c r="T374" i="5"/>
  <c r="O348" i="4"/>
  <c r="U374" i="5"/>
  <c r="P348" i="4"/>
  <c r="W374" i="5"/>
  <c r="Q348" i="4"/>
  <c r="X374" i="5"/>
  <c r="S348" i="4"/>
  <c r="AA374" i="5"/>
  <c r="T348" i="4"/>
  <c r="AC374" i="5"/>
  <c r="U348" i="4"/>
  <c r="AD374" i="5"/>
  <c r="V348" i="4"/>
  <c r="AF374" i="5"/>
  <c r="W348" i="4"/>
  <c r="AG374" i="5"/>
  <c r="X348" i="4"/>
  <c r="AI374" i="5"/>
  <c r="Y348" i="4"/>
  <c r="AJ374" i="5"/>
  <c r="Z348" i="4"/>
  <c r="AL374" i="5"/>
  <c r="AN374" i="5"/>
  <c r="B358" i="4"/>
  <c r="K358" i="4"/>
  <c r="O375" i="5"/>
  <c r="H358" i="4"/>
  <c r="K375" i="5"/>
  <c r="C358" i="4"/>
  <c r="C375" i="5"/>
  <c r="D358" i="4"/>
  <c r="E375" i="5"/>
  <c r="I358" i="4"/>
  <c r="L375" i="5"/>
  <c r="J358" i="4"/>
  <c r="N375" i="5"/>
  <c r="L358" i="4"/>
  <c r="Q375" i="5"/>
  <c r="M358" i="4"/>
  <c r="R375" i="5"/>
  <c r="N358" i="4"/>
  <c r="T375" i="5"/>
  <c r="O358" i="4"/>
  <c r="U375" i="5"/>
  <c r="P358" i="4"/>
  <c r="W375" i="5"/>
  <c r="Q358" i="4"/>
  <c r="X375" i="5"/>
  <c r="S358" i="4"/>
  <c r="AA375" i="5"/>
  <c r="T358" i="4"/>
  <c r="AC375" i="5"/>
  <c r="U358" i="4"/>
  <c r="AD375" i="5"/>
  <c r="V358" i="4"/>
  <c r="AF375" i="5"/>
  <c r="W358" i="4"/>
  <c r="AG375" i="5"/>
  <c r="X358" i="4"/>
  <c r="AI375" i="5"/>
  <c r="Y358" i="4"/>
  <c r="AJ375" i="5"/>
  <c r="Z358" i="4"/>
  <c r="AL375" i="5"/>
  <c r="AN375" i="5"/>
  <c r="B359" i="4"/>
  <c r="K359" i="4"/>
  <c r="O376" i="5"/>
  <c r="H359" i="4"/>
  <c r="K376" i="5"/>
  <c r="C359" i="4"/>
  <c r="C376" i="5"/>
  <c r="D359" i="4"/>
  <c r="E376" i="5"/>
  <c r="I359" i="4"/>
  <c r="L376" i="5"/>
  <c r="J359" i="4"/>
  <c r="N376" i="5"/>
  <c r="L359" i="4"/>
  <c r="Q376" i="5"/>
  <c r="M359" i="4"/>
  <c r="R376" i="5"/>
  <c r="N359" i="4"/>
  <c r="T376" i="5"/>
  <c r="O359" i="4"/>
  <c r="U376" i="5"/>
  <c r="P359" i="4"/>
  <c r="W376" i="5"/>
  <c r="Q359" i="4"/>
  <c r="X376" i="5"/>
  <c r="S359" i="4"/>
  <c r="AA376" i="5"/>
  <c r="T359" i="4"/>
  <c r="AC376" i="5"/>
  <c r="U359" i="4"/>
  <c r="AD376" i="5"/>
  <c r="V359" i="4"/>
  <c r="AF376" i="5"/>
  <c r="W359" i="4"/>
  <c r="AG376" i="5"/>
  <c r="X359" i="4"/>
  <c r="AI376" i="5"/>
  <c r="Y359" i="4"/>
  <c r="AJ376" i="5"/>
  <c r="Z359" i="4"/>
  <c r="AL376" i="5"/>
  <c r="AN376" i="5"/>
  <c r="B360" i="4"/>
  <c r="K360" i="4"/>
  <c r="O377" i="5"/>
  <c r="H360" i="4"/>
  <c r="K377" i="5"/>
  <c r="C360" i="4"/>
  <c r="C377" i="5"/>
  <c r="D360" i="4"/>
  <c r="E377" i="5"/>
  <c r="I360" i="4"/>
  <c r="L377" i="5"/>
  <c r="J360" i="4"/>
  <c r="N377" i="5"/>
  <c r="L360" i="4"/>
  <c r="Q377" i="5"/>
  <c r="M360" i="4"/>
  <c r="R377" i="5"/>
  <c r="N360" i="4"/>
  <c r="T377" i="5"/>
  <c r="O360" i="4"/>
  <c r="U377" i="5"/>
  <c r="P360" i="4"/>
  <c r="W377" i="5"/>
  <c r="Q360" i="4"/>
  <c r="X377" i="5"/>
  <c r="S360" i="4"/>
  <c r="AA377" i="5"/>
  <c r="T360" i="4"/>
  <c r="AC377" i="5"/>
  <c r="U360" i="4"/>
  <c r="AD377" i="5"/>
  <c r="V360" i="4"/>
  <c r="AF377" i="5"/>
  <c r="W360" i="4"/>
  <c r="AG377" i="5"/>
  <c r="X360" i="4"/>
  <c r="AI377" i="5"/>
  <c r="Y360" i="4"/>
  <c r="AJ377" i="5"/>
  <c r="Z360" i="4"/>
  <c r="AL377" i="5"/>
  <c r="AN377" i="5"/>
  <c r="B191" i="4"/>
  <c r="C191" i="4"/>
  <c r="C378" i="5"/>
  <c r="D191" i="4"/>
  <c r="E378" i="5"/>
  <c r="H191" i="4"/>
  <c r="K378" i="5"/>
  <c r="L191" i="4"/>
  <c r="Q378" i="5"/>
  <c r="M191" i="4"/>
  <c r="R378" i="5"/>
  <c r="T378" i="5"/>
  <c r="U378" i="5"/>
  <c r="P191" i="4"/>
  <c r="W378" i="5"/>
  <c r="Q191" i="4"/>
  <c r="X378" i="5"/>
  <c r="S191" i="4"/>
  <c r="AA378" i="5"/>
  <c r="AH191" i="4"/>
  <c r="T191" i="4" a="1"/>
  <c r="T191" i="4"/>
  <c r="AC378" i="5"/>
  <c r="U191" i="4" a="1"/>
  <c r="U191" i="4"/>
  <c r="AD378" i="5"/>
  <c r="AF378" i="5"/>
  <c r="AG378" i="5"/>
  <c r="X191" i="4"/>
  <c r="AI378" i="5"/>
  <c r="Y191" i="4"/>
  <c r="AJ378" i="5"/>
  <c r="Z191" i="4"/>
  <c r="AL378" i="5"/>
  <c r="AN378" i="5"/>
  <c r="B189" i="4"/>
  <c r="C189" i="4"/>
  <c r="C379" i="5"/>
  <c r="D189" i="4"/>
  <c r="E379" i="5"/>
  <c r="H189" i="4"/>
  <c r="K379" i="5"/>
  <c r="L189" i="4"/>
  <c r="Q379" i="5"/>
  <c r="M189" i="4"/>
  <c r="R379" i="5"/>
  <c r="T379" i="5"/>
  <c r="U379" i="5"/>
  <c r="P189" i="4"/>
  <c r="W379" i="5"/>
  <c r="Q189" i="4"/>
  <c r="X379" i="5"/>
  <c r="S189" i="4"/>
  <c r="AA379" i="5"/>
  <c r="AH189" i="4"/>
  <c r="T189" i="4" a="1"/>
  <c r="T189" i="4"/>
  <c r="AC379" i="5"/>
  <c r="U189" i="4" a="1"/>
  <c r="U189" i="4"/>
  <c r="AD379" i="5"/>
  <c r="AF379" i="5"/>
  <c r="AG379" i="5"/>
  <c r="X189" i="4"/>
  <c r="AI379" i="5"/>
  <c r="Y189" i="4"/>
  <c r="AJ379" i="5"/>
  <c r="Z189" i="4"/>
  <c r="AL379" i="5"/>
  <c r="AN379" i="5"/>
  <c r="B126" i="4"/>
  <c r="C126" i="4"/>
  <c r="C380" i="5"/>
  <c r="D126" i="4"/>
  <c r="E380" i="5"/>
  <c r="H126" i="4"/>
  <c r="K380" i="5"/>
  <c r="L126" i="4"/>
  <c r="Q380" i="5"/>
  <c r="M126" i="4"/>
  <c r="R380" i="5"/>
  <c r="T380" i="5"/>
  <c r="U380" i="5"/>
  <c r="P126" i="4"/>
  <c r="W380" i="5"/>
  <c r="Q126" i="4"/>
  <c r="X380" i="5"/>
  <c r="S126" i="4"/>
  <c r="AA380" i="5"/>
  <c r="AH126" i="4"/>
  <c r="T126" i="4" a="1"/>
  <c r="T126" i="4"/>
  <c r="AC380" i="5"/>
  <c r="U126" i="4" a="1"/>
  <c r="U126" i="4"/>
  <c r="AD380" i="5"/>
  <c r="AF380" i="5"/>
  <c r="AG380" i="5"/>
  <c r="X126" i="4"/>
  <c r="AI380" i="5"/>
  <c r="Y126" i="4"/>
  <c r="AJ380" i="5"/>
  <c r="Z126" i="4"/>
  <c r="AL380" i="5"/>
  <c r="AN380" i="5"/>
  <c r="B147" i="4"/>
  <c r="C147" i="4"/>
  <c r="C381" i="5"/>
  <c r="D147" i="4"/>
  <c r="E381" i="5"/>
  <c r="K381" i="5"/>
  <c r="L147" i="4"/>
  <c r="Q381" i="5"/>
  <c r="M147" i="4"/>
  <c r="R381" i="5"/>
  <c r="N147" i="4"/>
  <c r="T381" i="5"/>
  <c r="U381" i="5"/>
  <c r="P147" i="4"/>
  <c r="W381" i="5"/>
  <c r="Q147" i="4"/>
  <c r="X381" i="5"/>
  <c r="S147" i="4"/>
  <c r="AA381" i="5"/>
  <c r="AH147" i="4"/>
  <c r="T147" i="4" a="1"/>
  <c r="T147" i="4"/>
  <c r="AC381" i="5"/>
  <c r="U147" i="4" a="1"/>
  <c r="U147" i="4"/>
  <c r="AD381" i="5"/>
  <c r="AF381" i="5"/>
  <c r="AG381" i="5"/>
  <c r="X147" i="4"/>
  <c r="AI381" i="5"/>
  <c r="Y147" i="4"/>
  <c r="AJ381" i="5"/>
  <c r="Z147" i="4"/>
  <c r="AL381" i="5"/>
  <c r="AN381" i="5"/>
  <c r="B181" i="4"/>
  <c r="C181" i="4"/>
  <c r="C382" i="5"/>
  <c r="D181" i="4"/>
  <c r="E382" i="5"/>
  <c r="K382" i="5"/>
  <c r="L181" i="4"/>
  <c r="Q382" i="5"/>
  <c r="M181" i="4"/>
  <c r="R382" i="5"/>
  <c r="N181" i="4"/>
  <c r="T382" i="5"/>
  <c r="U382" i="5"/>
  <c r="P181" i="4"/>
  <c r="W382" i="5"/>
  <c r="Q181" i="4"/>
  <c r="X382" i="5"/>
  <c r="S181" i="4"/>
  <c r="AA382" i="5"/>
  <c r="AH181" i="4"/>
  <c r="T181" i="4" a="1"/>
  <c r="T181" i="4"/>
  <c r="AC382" i="5"/>
  <c r="U181" i="4" a="1"/>
  <c r="U181" i="4"/>
  <c r="AD382" i="5"/>
  <c r="AF382" i="5"/>
  <c r="AG382" i="5"/>
  <c r="X181" i="4"/>
  <c r="AI382" i="5"/>
  <c r="Y181" i="4"/>
  <c r="AJ382" i="5"/>
  <c r="Z181" i="4"/>
  <c r="AL382" i="5"/>
  <c r="AN382" i="5"/>
  <c r="B275" i="4"/>
  <c r="C275" i="4"/>
  <c r="C383" i="5"/>
  <c r="D275" i="4"/>
  <c r="E383" i="5"/>
  <c r="H275" i="4"/>
  <c r="K383" i="5"/>
  <c r="L275" i="4"/>
  <c r="Q383" i="5"/>
  <c r="M275" i="4"/>
  <c r="R383" i="5"/>
  <c r="T383" i="5"/>
  <c r="U383" i="5"/>
  <c r="P275" i="4"/>
  <c r="W383" i="5"/>
  <c r="Q275" i="4"/>
  <c r="X383" i="5"/>
  <c r="S275" i="4"/>
  <c r="AA383" i="5"/>
  <c r="AH275" i="4"/>
  <c r="T275" i="4" a="1"/>
  <c r="T275" i="4"/>
  <c r="AC383" i="5"/>
  <c r="U275" i="4" a="1"/>
  <c r="U275" i="4"/>
  <c r="AD383" i="5"/>
  <c r="AF383" i="5"/>
  <c r="AG383" i="5"/>
  <c r="X275" i="4"/>
  <c r="AI383" i="5"/>
  <c r="Y275" i="4"/>
  <c r="AJ383" i="5"/>
  <c r="Z275" i="4"/>
  <c r="AL383" i="5"/>
  <c r="AN383" i="5"/>
  <c r="B280" i="4"/>
  <c r="C280" i="4"/>
  <c r="C384" i="5"/>
  <c r="D280" i="4"/>
  <c r="E384" i="5"/>
  <c r="H280" i="4"/>
  <c r="K384" i="5"/>
  <c r="L280" i="4"/>
  <c r="Q384" i="5"/>
  <c r="M280" i="4"/>
  <c r="R384" i="5"/>
  <c r="T384" i="5"/>
  <c r="U384" i="5"/>
  <c r="P280" i="4"/>
  <c r="W384" i="5"/>
  <c r="Q280" i="4"/>
  <c r="X384" i="5"/>
  <c r="S280" i="4"/>
  <c r="AA384" i="5"/>
  <c r="AH280" i="4"/>
  <c r="T280" i="4" a="1"/>
  <c r="T280" i="4"/>
  <c r="AC384" i="5"/>
  <c r="U280" i="4" a="1"/>
  <c r="U280" i="4"/>
  <c r="AD384" i="5"/>
  <c r="AF384" i="5"/>
  <c r="AG384" i="5"/>
  <c r="X280" i="4"/>
  <c r="AI384" i="5"/>
  <c r="Y280" i="4"/>
  <c r="AJ384" i="5"/>
  <c r="Z280" i="4"/>
  <c r="AL384" i="5"/>
  <c r="AN384" i="5"/>
  <c r="B268" i="4"/>
  <c r="C268" i="4"/>
  <c r="C385" i="5"/>
  <c r="D268" i="4"/>
  <c r="E385" i="5"/>
  <c r="H268" i="4"/>
  <c r="K385" i="5"/>
  <c r="L268" i="4"/>
  <c r="Q385" i="5"/>
  <c r="M268" i="4"/>
  <c r="R385" i="5"/>
  <c r="T385" i="5"/>
  <c r="U385" i="5"/>
  <c r="P268" i="4"/>
  <c r="W385" i="5"/>
  <c r="Q268" i="4"/>
  <c r="X385" i="5"/>
  <c r="S268" i="4"/>
  <c r="AA385" i="5"/>
  <c r="AH268" i="4"/>
  <c r="T268" i="4" a="1"/>
  <c r="T268" i="4"/>
  <c r="AC385" i="5"/>
  <c r="U268" i="4" a="1"/>
  <c r="U268" i="4"/>
  <c r="AD385" i="5"/>
  <c r="AF385" i="5"/>
  <c r="AG385" i="5"/>
  <c r="X268" i="4"/>
  <c r="AI385" i="5"/>
  <c r="Y268" i="4"/>
  <c r="AJ385" i="5"/>
  <c r="Z268" i="4"/>
  <c r="AL385" i="5"/>
  <c r="AN385" i="5"/>
  <c r="B259" i="4"/>
  <c r="C259" i="4"/>
  <c r="C386" i="5"/>
  <c r="D259" i="4"/>
  <c r="E386" i="5"/>
  <c r="H259" i="4"/>
  <c r="K386" i="5"/>
  <c r="L259" i="4"/>
  <c r="Q386" i="5"/>
  <c r="M259" i="4"/>
  <c r="R386" i="5"/>
  <c r="T386" i="5"/>
  <c r="U386" i="5"/>
  <c r="P259" i="4"/>
  <c r="W386" i="5"/>
  <c r="Q259" i="4"/>
  <c r="X386" i="5"/>
  <c r="S259" i="4"/>
  <c r="AA386" i="5"/>
  <c r="AH259" i="4"/>
  <c r="T259" i="4" a="1"/>
  <c r="T259" i="4"/>
  <c r="AC386" i="5"/>
  <c r="U259" i="4" a="1"/>
  <c r="U259" i="4"/>
  <c r="AD386" i="5"/>
  <c r="AF386" i="5"/>
  <c r="AG386" i="5"/>
  <c r="X259" i="4"/>
  <c r="AI386" i="5"/>
  <c r="Y259" i="4"/>
  <c r="AJ386" i="5"/>
  <c r="Z259" i="4"/>
  <c r="AL386" i="5"/>
  <c r="AN386" i="5"/>
  <c r="B273" i="4"/>
  <c r="C273" i="4"/>
  <c r="C387" i="5"/>
  <c r="D273" i="4"/>
  <c r="E387" i="5"/>
  <c r="H273" i="4"/>
  <c r="K387" i="5"/>
  <c r="L273" i="4"/>
  <c r="Q387" i="5"/>
  <c r="M273" i="4"/>
  <c r="R387" i="5"/>
  <c r="T387" i="5"/>
  <c r="U387" i="5"/>
  <c r="P273" i="4"/>
  <c r="W387" i="5"/>
  <c r="Q273" i="4"/>
  <c r="X387" i="5"/>
  <c r="S273" i="4"/>
  <c r="AA387" i="5"/>
  <c r="AH273" i="4"/>
  <c r="T273" i="4" a="1"/>
  <c r="T273" i="4"/>
  <c r="AC387" i="5"/>
  <c r="U273" i="4" a="1"/>
  <c r="U273" i="4"/>
  <c r="AD387" i="5"/>
  <c r="AF387" i="5"/>
  <c r="AG387" i="5"/>
  <c r="X273" i="4"/>
  <c r="AI387" i="5"/>
  <c r="Y273" i="4"/>
  <c r="AJ387" i="5"/>
  <c r="Z273" i="4"/>
  <c r="AL387" i="5"/>
  <c r="AN387" i="5"/>
  <c r="B265" i="4"/>
  <c r="C265" i="4"/>
  <c r="C388" i="5"/>
  <c r="D265" i="4"/>
  <c r="E388" i="5"/>
  <c r="H265" i="4"/>
  <c r="K388" i="5"/>
  <c r="L265" i="4"/>
  <c r="Q388" i="5"/>
  <c r="M265" i="4"/>
  <c r="R388" i="5"/>
  <c r="T388" i="5"/>
  <c r="U388" i="5"/>
  <c r="P265" i="4"/>
  <c r="W388" i="5"/>
  <c r="Q265" i="4"/>
  <c r="X388" i="5"/>
  <c r="S265" i="4"/>
  <c r="AA388" i="5"/>
  <c r="AH265" i="4"/>
  <c r="T265" i="4" a="1"/>
  <c r="T265" i="4"/>
  <c r="AC388" i="5"/>
  <c r="U265" i="4" a="1"/>
  <c r="U265" i="4"/>
  <c r="AD388" i="5"/>
  <c r="AF388" i="5"/>
  <c r="AG388" i="5"/>
  <c r="X265" i="4"/>
  <c r="AI388" i="5"/>
  <c r="Y265" i="4"/>
  <c r="AJ388" i="5"/>
  <c r="Z265" i="4"/>
  <c r="AL388" i="5"/>
  <c r="AN388" i="5"/>
  <c r="B149" i="4"/>
  <c r="C149" i="4"/>
  <c r="C389" i="5"/>
  <c r="D149" i="4"/>
  <c r="E389" i="5"/>
  <c r="H149" i="4"/>
  <c r="K389" i="5"/>
  <c r="L149" i="4"/>
  <c r="Q389" i="5"/>
  <c r="M149" i="4"/>
  <c r="R389" i="5"/>
  <c r="N149" i="4"/>
  <c r="T389" i="5"/>
  <c r="U389" i="5"/>
  <c r="P149" i="4"/>
  <c r="W389" i="5"/>
  <c r="Q149" i="4"/>
  <c r="X389" i="5"/>
  <c r="S149" i="4"/>
  <c r="AA389" i="5"/>
  <c r="AH149" i="4"/>
  <c r="T149" i="4" a="1"/>
  <c r="T149" i="4"/>
  <c r="AC389" i="5"/>
  <c r="U149" i="4" a="1"/>
  <c r="U149" i="4"/>
  <c r="AD389" i="5"/>
  <c r="AF389" i="5"/>
  <c r="AG389" i="5"/>
  <c r="X149" i="4"/>
  <c r="AI389" i="5"/>
  <c r="Y149" i="4"/>
  <c r="AJ389" i="5"/>
  <c r="Z149" i="4"/>
  <c r="AL389" i="5"/>
  <c r="AN389" i="5"/>
  <c r="B125" i="4"/>
  <c r="C125" i="4"/>
  <c r="C390" i="5"/>
  <c r="D125" i="4"/>
  <c r="E390" i="5"/>
  <c r="K390" i="5"/>
  <c r="L125" i="4"/>
  <c r="Q390" i="5"/>
  <c r="M125" i="4"/>
  <c r="R390" i="5"/>
  <c r="T390" i="5"/>
  <c r="U390" i="5"/>
  <c r="P125" i="4"/>
  <c r="W390" i="5"/>
  <c r="Q125" i="4"/>
  <c r="X390" i="5"/>
  <c r="S125" i="4"/>
  <c r="AA390" i="5"/>
  <c r="AH125" i="4"/>
  <c r="T125" i="4" a="1"/>
  <c r="T125" i="4"/>
  <c r="AC390" i="5"/>
  <c r="U125" i="4" a="1"/>
  <c r="U125" i="4"/>
  <c r="AD390" i="5"/>
  <c r="AF390" i="5"/>
  <c r="AG390" i="5"/>
  <c r="X125" i="4"/>
  <c r="AI390" i="5"/>
  <c r="Y125" i="4"/>
  <c r="AJ390" i="5"/>
  <c r="Z125" i="4"/>
  <c r="AL390" i="5"/>
  <c r="AN390" i="5"/>
  <c r="O391" i="5"/>
  <c r="K391" i="5"/>
  <c r="B306" i="4"/>
  <c r="C306" i="4"/>
  <c r="C391" i="5"/>
  <c r="D306" i="4"/>
  <c r="E391" i="5"/>
  <c r="I306" i="4"/>
  <c r="L391" i="5"/>
  <c r="J306" i="4"/>
  <c r="N391" i="5"/>
  <c r="L306" i="4"/>
  <c r="Q391" i="5"/>
  <c r="M306" i="4"/>
  <c r="R391" i="5"/>
  <c r="N306" i="4"/>
  <c r="T391" i="5"/>
  <c r="O306" i="4"/>
  <c r="U391" i="5"/>
  <c r="P306" i="4"/>
  <c r="W391" i="5"/>
  <c r="Q306" i="4"/>
  <c r="X391" i="5"/>
  <c r="AA391" i="5"/>
  <c r="AC391" i="5"/>
  <c r="AD391" i="5"/>
  <c r="V306" i="4"/>
  <c r="AF391" i="5"/>
  <c r="AG391" i="5"/>
  <c r="X306" i="4"/>
  <c r="AI391" i="5"/>
  <c r="Y306" i="4"/>
  <c r="AJ391" i="5"/>
  <c r="Z306" i="4"/>
  <c r="AL391" i="5"/>
  <c r="AN391" i="5"/>
  <c r="B249" i="4"/>
  <c r="C249" i="4"/>
  <c r="C392" i="5"/>
  <c r="D249" i="4"/>
  <c r="E392" i="5"/>
  <c r="H249" i="4"/>
  <c r="K392" i="5"/>
  <c r="L249" i="4"/>
  <c r="Q392" i="5"/>
  <c r="M249" i="4"/>
  <c r="R392" i="5"/>
  <c r="T392" i="5"/>
  <c r="U392" i="5"/>
  <c r="P249" i="4"/>
  <c r="W392" i="5"/>
  <c r="Q249" i="4"/>
  <c r="X392" i="5"/>
  <c r="S249" i="4"/>
  <c r="AA392" i="5"/>
  <c r="AH249" i="4"/>
  <c r="T249" i="4" a="1"/>
  <c r="T249" i="4"/>
  <c r="AC392" i="5"/>
  <c r="U249" i="4" a="1"/>
  <c r="U249" i="4"/>
  <c r="AD392" i="5"/>
  <c r="AF392" i="5"/>
  <c r="AG392" i="5"/>
  <c r="X249" i="4"/>
  <c r="AI392" i="5"/>
  <c r="L392" i="5"/>
  <c r="N392" i="5"/>
  <c r="O392" i="5"/>
  <c r="AN392" i="5"/>
  <c r="B250" i="4"/>
  <c r="C250" i="4"/>
  <c r="C393" i="5"/>
  <c r="D250" i="4"/>
  <c r="E393" i="5"/>
  <c r="H250" i="4"/>
  <c r="K393" i="5"/>
  <c r="L250" i="4"/>
  <c r="Q393" i="5"/>
  <c r="M250" i="4"/>
  <c r="R393" i="5"/>
  <c r="T393" i="5"/>
  <c r="U393" i="5"/>
  <c r="P250" i="4"/>
  <c r="W393" i="5"/>
  <c r="Q250" i="4"/>
  <c r="X393" i="5"/>
  <c r="S250" i="4"/>
  <c r="AA393" i="5"/>
  <c r="AH250" i="4"/>
  <c r="T250" i="4" a="1"/>
  <c r="T250" i="4"/>
  <c r="AC393" i="5"/>
  <c r="U250" i="4" a="1"/>
  <c r="U250" i="4"/>
  <c r="AD393" i="5"/>
  <c r="AF393" i="5"/>
  <c r="AG393" i="5"/>
  <c r="X250" i="4"/>
  <c r="AI393" i="5"/>
  <c r="L393" i="5"/>
  <c r="N393" i="5"/>
  <c r="O393" i="5"/>
  <c r="AN393" i="5"/>
  <c r="O394" i="5"/>
  <c r="K394" i="5"/>
  <c r="B300" i="4"/>
  <c r="C300" i="4"/>
  <c r="C394" i="5"/>
  <c r="D300" i="4"/>
  <c r="E394" i="5"/>
  <c r="I300" i="4"/>
  <c r="L394" i="5"/>
  <c r="J300" i="4"/>
  <c r="N394" i="5"/>
  <c r="L300" i="4"/>
  <c r="Q394" i="5"/>
  <c r="M300" i="4"/>
  <c r="R394" i="5"/>
  <c r="N300" i="4"/>
  <c r="T394" i="5"/>
  <c r="O300" i="4"/>
  <c r="U394" i="5"/>
  <c r="P300" i="4"/>
  <c r="W394" i="5"/>
  <c r="Q300" i="4"/>
  <c r="X394" i="5"/>
  <c r="AA394" i="5"/>
  <c r="AC394" i="5"/>
  <c r="AD394" i="5"/>
  <c r="V300" i="4"/>
  <c r="AF394" i="5"/>
  <c r="AG394" i="5"/>
  <c r="X300" i="4"/>
  <c r="AI394" i="5"/>
  <c r="Y300" i="4"/>
  <c r="AJ394" i="5"/>
  <c r="Z300" i="4"/>
  <c r="AL394" i="5"/>
  <c r="AN394" i="5"/>
  <c r="O395" i="5"/>
  <c r="K395" i="5"/>
  <c r="B299" i="4"/>
  <c r="C299" i="4"/>
  <c r="C395" i="5"/>
  <c r="D299" i="4"/>
  <c r="E395" i="5"/>
  <c r="I299" i="4"/>
  <c r="L395" i="5"/>
  <c r="J299" i="4"/>
  <c r="N395" i="5"/>
  <c r="L299" i="4"/>
  <c r="Q395" i="5"/>
  <c r="M299" i="4"/>
  <c r="R395" i="5"/>
  <c r="N299" i="4"/>
  <c r="T395" i="5"/>
  <c r="O299" i="4"/>
  <c r="U395" i="5"/>
  <c r="P299" i="4"/>
  <c r="W395" i="5"/>
  <c r="Q299" i="4"/>
  <c r="X395" i="5"/>
  <c r="AA395" i="5"/>
  <c r="AC395" i="5"/>
  <c r="AD395" i="5"/>
  <c r="V299" i="4"/>
  <c r="AF395" i="5"/>
  <c r="AG395" i="5"/>
  <c r="X299" i="4"/>
  <c r="AI395" i="5"/>
  <c r="Y299" i="4"/>
  <c r="AJ395" i="5"/>
  <c r="Z299" i="4"/>
  <c r="AL395" i="5"/>
  <c r="AN395" i="5"/>
  <c r="B346" i="4"/>
  <c r="S346" i="4"/>
  <c r="AA396" i="5"/>
  <c r="P346" i="4"/>
  <c r="W396" i="5"/>
  <c r="K346" i="4"/>
  <c r="O396" i="5"/>
  <c r="H346" i="4"/>
  <c r="K396" i="5"/>
  <c r="C346" i="4"/>
  <c r="C396" i="5"/>
  <c r="D346" i="4"/>
  <c r="E396" i="5"/>
  <c r="I346" i="4"/>
  <c r="L396" i="5"/>
  <c r="J346" i="4"/>
  <c r="N396" i="5"/>
  <c r="L346" i="4"/>
  <c r="Q396" i="5"/>
  <c r="M346" i="4"/>
  <c r="R396" i="5"/>
  <c r="N346" i="4"/>
  <c r="T396" i="5"/>
  <c r="O346" i="4"/>
  <c r="U396" i="5"/>
  <c r="Q346" i="4"/>
  <c r="X396" i="5"/>
  <c r="R346" i="4"/>
  <c r="Z396" i="5"/>
  <c r="T346" i="4"/>
  <c r="AC396" i="5"/>
  <c r="U346" i="4"/>
  <c r="AD396" i="5"/>
  <c r="V346" i="4"/>
  <c r="AF396" i="5"/>
  <c r="W346" i="4"/>
  <c r="AG396" i="5"/>
  <c r="X346" i="4"/>
  <c r="AI396" i="5"/>
  <c r="F396" i="5"/>
  <c r="H396" i="5"/>
  <c r="I396" i="5"/>
  <c r="AN396" i="5"/>
  <c r="B243" i="4"/>
  <c r="C243" i="4"/>
  <c r="C397" i="5"/>
  <c r="D243" i="4"/>
  <c r="E397" i="5"/>
  <c r="H243" i="4"/>
  <c r="K397" i="5"/>
  <c r="L243" i="4"/>
  <c r="Q397" i="5"/>
  <c r="M243" i="4"/>
  <c r="R397" i="5"/>
  <c r="T397" i="5"/>
  <c r="U397" i="5"/>
  <c r="P243" i="4"/>
  <c r="W397" i="5"/>
  <c r="Q243" i="4"/>
  <c r="X397" i="5"/>
  <c r="S243" i="4"/>
  <c r="AA397" i="5"/>
  <c r="AH243" i="4"/>
  <c r="T243" i="4" a="1"/>
  <c r="T243" i="4"/>
  <c r="AC397" i="5"/>
  <c r="U243" i="4" a="1"/>
  <c r="U243" i="4"/>
  <c r="AD397" i="5"/>
  <c r="AF397" i="5"/>
  <c r="AG397" i="5"/>
  <c r="X243" i="4"/>
  <c r="AI397" i="5"/>
  <c r="Y243" i="4"/>
  <c r="AJ397" i="5"/>
  <c r="Z243" i="4"/>
  <c r="AL397" i="5"/>
  <c r="F397" i="5"/>
  <c r="H397" i="5"/>
  <c r="I397" i="5"/>
  <c r="L397" i="5"/>
  <c r="N397" i="5"/>
  <c r="O397" i="5"/>
  <c r="Z397" i="5"/>
  <c r="AN397" i="5"/>
  <c r="O398" i="5"/>
  <c r="K398" i="5"/>
  <c r="B307" i="4"/>
  <c r="C307" i="4"/>
  <c r="C398" i="5"/>
  <c r="D307" i="4"/>
  <c r="E398" i="5"/>
  <c r="I307" i="4"/>
  <c r="L398" i="5"/>
  <c r="J307" i="4"/>
  <c r="N398" i="5"/>
  <c r="L307" i="4"/>
  <c r="Q398" i="5"/>
  <c r="M307" i="4"/>
  <c r="R398" i="5"/>
  <c r="N307" i="4"/>
  <c r="T398" i="5"/>
  <c r="O307" i="4"/>
  <c r="U398" i="5"/>
  <c r="P307" i="4"/>
  <c r="W398" i="5"/>
  <c r="Q307" i="4"/>
  <c r="X398" i="5"/>
  <c r="AA398" i="5"/>
  <c r="AC398" i="5"/>
  <c r="AD398" i="5"/>
  <c r="V307" i="4"/>
  <c r="AF398" i="5"/>
  <c r="AG398" i="5"/>
  <c r="X307" i="4"/>
  <c r="AI398" i="5"/>
  <c r="Y307" i="4"/>
  <c r="AJ398" i="5"/>
  <c r="Z307" i="4"/>
  <c r="AL398" i="5"/>
  <c r="F398" i="5"/>
  <c r="H398" i="5"/>
  <c r="I398" i="5"/>
  <c r="Z398" i="5"/>
  <c r="AN398" i="5"/>
  <c r="B375" i="4"/>
  <c r="K375" i="4"/>
  <c r="O399" i="5"/>
  <c r="H375" i="4"/>
  <c r="K399" i="5"/>
  <c r="C375" i="4"/>
  <c r="C399" i="5"/>
  <c r="D375" i="4"/>
  <c r="E399" i="5"/>
  <c r="I375" i="4"/>
  <c r="L399" i="5"/>
  <c r="J375" i="4"/>
  <c r="N399" i="5"/>
  <c r="L375" i="4"/>
  <c r="Q399" i="5"/>
  <c r="M375" i="4"/>
  <c r="R399" i="5"/>
  <c r="N375" i="4"/>
  <c r="T399" i="5"/>
  <c r="O375" i="4"/>
  <c r="U399" i="5"/>
  <c r="P375" i="4"/>
  <c r="W399" i="5"/>
  <c r="Q375" i="4"/>
  <c r="X399" i="5"/>
  <c r="S375" i="4"/>
  <c r="AA399" i="5"/>
  <c r="T375" i="4"/>
  <c r="AC399" i="5"/>
  <c r="U375" i="4"/>
  <c r="AD399" i="5"/>
  <c r="V375" i="4"/>
  <c r="AF399" i="5"/>
  <c r="W375" i="4"/>
  <c r="AG399" i="5"/>
  <c r="X375" i="4"/>
  <c r="AI399" i="5"/>
  <c r="Y375" i="4"/>
  <c r="AJ399" i="5"/>
  <c r="Z375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50" i="4"/>
  <c r="K350" i="4"/>
  <c r="O401" i="5"/>
  <c r="H350" i="4"/>
  <c r="K401" i="5"/>
  <c r="C350" i="4"/>
  <c r="C401" i="5"/>
  <c r="D350" i="4"/>
  <c r="E401" i="5"/>
  <c r="I350" i="4"/>
  <c r="L401" i="5"/>
  <c r="J350" i="4"/>
  <c r="N401" i="5"/>
  <c r="L350" i="4"/>
  <c r="Q401" i="5"/>
  <c r="M350" i="4"/>
  <c r="R401" i="5"/>
  <c r="N350" i="4"/>
  <c r="T401" i="5"/>
  <c r="O350" i="4"/>
  <c r="U401" i="5"/>
  <c r="P350" i="4"/>
  <c r="W401" i="5"/>
  <c r="Q350" i="4"/>
  <c r="X401" i="5"/>
  <c r="S350" i="4"/>
  <c r="AA401" i="5"/>
  <c r="T350" i="4"/>
  <c r="AC401" i="5"/>
  <c r="U350" i="4"/>
  <c r="AD401" i="5"/>
  <c r="V350" i="4"/>
  <c r="AF401" i="5"/>
  <c r="W350" i="4"/>
  <c r="AG401" i="5"/>
  <c r="X350" i="4"/>
  <c r="AI401" i="5"/>
  <c r="Y350" i="4"/>
  <c r="AJ401" i="5"/>
  <c r="Z350" i="4"/>
  <c r="AL401" i="5"/>
  <c r="F401" i="5"/>
  <c r="H401" i="5"/>
  <c r="I401" i="5"/>
  <c r="AN401" i="5"/>
  <c r="B355" i="4"/>
  <c r="K355" i="4"/>
  <c r="O402" i="5"/>
  <c r="H355" i="4"/>
  <c r="K402" i="5"/>
  <c r="C355" i="4"/>
  <c r="C402" i="5"/>
  <c r="D355" i="4"/>
  <c r="E402" i="5"/>
  <c r="I355" i="4"/>
  <c r="L402" i="5"/>
  <c r="J355" i="4"/>
  <c r="N402" i="5"/>
  <c r="L355" i="4"/>
  <c r="Q402" i="5"/>
  <c r="M355" i="4"/>
  <c r="R402" i="5"/>
  <c r="N355" i="4"/>
  <c r="T402" i="5"/>
  <c r="O355" i="4"/>
  <c r="U402" i="5"/>
  <c r="P355" i="4"/>
  <c r="W402" i="5"/>
  <c r="Q355" i="4"/>
  <c r="X402" i="5"/>
  <c r="S355" i="4"/>
  <c r="AA402" i="5"/>
  <c r="T355" i="4"/>
  <c r="AC402" i="5"/>
  <c r="U355" i="4"/>
  <c r="AD402" i="5"/>
  <c r="V355" i="4"/>
  <c r="AF402" i="5"/>
  <c r="W355" i="4"/>
  <c r="AG402" i="5"/>
  <c r="X355" i="4"/>
  <c r="AI402" i="5"/>
  <c r="Y355" i="4"/>
  <c r="AJ402" i="5"/>
  <c r="Z355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86" i="4"/>
  <c r="C86" i="4"/>
  <c r="C404" i="5"/>
  <c r="D86" i="4"/>
  <c r="E404" i="5"/>
  <c r="I18" i="2"/>
  <c r="I86" i="4"/>
  <c r="L404" i="5"/>
  <c r="J18" i="2"/>
  <c r="J86" i="4"/>
  <c r="N404" i="5"/>
  <c r="L86" i="4"/>
  <c r="Q404" i="5"/>
  <c r="M18" i="2"/>
  <c r="M86" i="4"/>
  <c r="R404" i="5"/>
  <c r="N18" i="2"/>
  <c r="N86" i="4"/>
  <c r="T404" i="5"/>
  <c r="O18" i="2"/>
  <c r="O86" i="4"/>
  <c r="U404" i="5"/>
  <c r="P86" i="4"/>
  <c r="W404" i="5"/>
  <c r="Q86" i="4"/>
  <c r="X404" i="5"/>
  <c r="S86" i="4"/>
  <c r="AA404" i="5"/>
  <c r="AH86" i="4"/>
  <c r="T86" i="4" a="1"/>
  <c r="T86" i="4"/>
  <c r="AC404" i="5"/>
  <c r="AD404" i="5"/>
  <c r="AF404" i="5"/>
  <c r="AG404" i="5"/>
  <c r="X86" i="4"/>
  <c r="AI404" i="5"/>
  <c r="Y86" i="4"/>
  <c r="AJ404" i="5"/>
  <c r="Z86" i="4"/>
  <c r="AL404" i="5"/>
  <c r="F404" i="5"/>
  <c r="H404" i="5"/>
  <c r="I404" i="5"/>
  <c r="AN404" i="5"/>
  <c r="O405" i="5"/>
  <c r="K405" i="5"/>
  <c r="B298" i="4"/>
  <c r="C298" i="4"/>
  <c r="C405" i="5"/>
  <c r="D298" i="4"/>
  <c r="E405" i="5"/>
  <c r="I298" i="4"/>
  <c r="L405" i="5"/>
  <c r="J298" i="4"/>
  <c r="N405" i="5"/>
  <c r="L298" i="4"/>
  <c r="Q405" i="5"/>
  <c r="M298" i="4"/>
  <c r="R405" i="5"/>
  <c r="N298" i="4"/>
  <c r="T405" i="5"/>
  <c r="O298" i="4"/>
  <c r="U405" i="5"/>
  <c r="P298" i="4"/>
  <c r="W405" i="5"/>
  <c r="Q298" i="4"/>
  <c r="X405" i="5"/>
  <c r="AA405" i="5"/>
  <c r="AC405" i="5"/>
  <c r="AD405" i="5"/>
  <c r="V298" i="4"/>
  <c r="AF405" i="5"/>
  <c r="AG405" i="5"/>
  <c r="X298" i="4"/>
  <c r="AI405" i="5"/>
  <c r="Y298" i="4"/>
  <c r="AJ405" i="5"/>
  <c r="Z298" i="4"/>
  <c r="AL405" i="5"/>
  <c r="F405" i="5"/>
  <c r="H405" i="5"/>
  <c r="I405" i="5"/>
  <c r="AN405" i="5"/>
  <c r="O406" i="5"/>
  <c r="K406" i="5"/>
  <c r="B308" i="4"/>
  <c r="C308" i="4"/>
  <c r="C406" i="5"/>
  <c r="D308" i="4"/>
  <c r="E406" i="5"/>
  <c r="I308" i="4"/>
  <c r="L406" i="5"/>
  <c r="J308" i="4"/>
  <c r="N406" i="5"/>
  <c r="L308" i="4"/>
  <c r="Q406" i="5"/>
  <c r="M308" i="4"/>
  <c r="R406" i="5"/>
  <c r="N308" i="4"/>
  <c r="T406" i="5"/>
  <c r="O308" i="4"/>
  <c r="U406" i="5"/>
  <c r="P308" i="4"/>
  <c r="W406" i="5"/>
  <c r="Q308" i="4"/>
  <c r="X406" i="5"/>
  <c r="AA406" i="5"/>
  <c r="AC406" i="5"/>
  <c r="AD406" i="5"/>
  <c r="V308" i="4"/>
  <c r="AF406" i="5"/>
  <c r="AG406" i="5"/>
  <c r="X308" i="4"/>
  <c r="AI406" i="5"/>
  <c r="Y308" i="4"/>
  <c r="AJ406" i="5"/>
  <c r="Z308" i="4"/>
  <c r="AL406" i="5"/>
  <c r="F406" i="5"/>
  <c r="H406" i="5"/>
  <c r="I406" i="5"/>
  <c r="AN406" i="5"/>
  <c r="B7" i="4"/>
  <c r="AA133" i="5"/>
  <c r="P7" i="4"/>
  <c r="W133" i="5"/>
  <c r="O133" i="5"/>
  <c r="K133" i="5"/>
  <c r="C7" i="4"/>
  <c r="C133" i="5"/>
  <c r="D7" i="4"/>
  <c r="E133" i="5"/>
  <c r="I7" i="4"/>
  <c r="L133" i="5"/>
  <c r="J7" i="4"/>
  <c r="N133" i="5"/>
  <c r="L7" i="4"/>
  <c r="Q133" i="5"/>
  <c r="M7" i="4"/>
  <c r="R133" i="5"/>
  <c r="T133" i="5"/>
  <c r="U133" i="5"/>
  <c r="Q7" i="4"/>
  <c r="X133" i="5"/>
  <c r="R7" i="4"/>
  <c r="Z133" i="5"/>
  <c r="AH7" i="4"/>
  <c r="T7" i="4" a="1"/>
  <c r="T7" i="4"/>
  <c r="AC133" i="5"/>
  <c r="U7" i="4" a="1"/>
  <c r="U7" i="4"/>
  <c r="AD133" i="5"/>
  <c r="AF133" i="5"/>
  <c r="AG133" i="5"/>
  <c r="X7" i="4"/>
  <c r="AI133" i="5"/>
  <c r="Y7" i="4"/>
  <c r="AJ133" i="5"/>
  <c r="Z7" i="4"/>
  <c r="AL133" i="5"/>
  <c r="AN133" i="5"/>
  <c r="B218" i="4"/>
  <c r="L2" i="5"/>
  <c r="N2" i="5"/>
  <c r="O2" i="5"/>
  <c r="Z2" i="5"/>
  <c r="E11" i="2"/>
  <c r="F11" i="2"/>
  <c r="G11" i="2"/>
  <c r="H11" i="2"/>
  <c r="I11" i="2"/>
  <c r="J11" i="2"/>
  <c r="K11" i="2"/>
  <c r="N11" i="2"/>
  <c r="O11" i="2"/>
  <c r="R11" i="2"/>
  <c r="T11" i="2"/>
  <c r="U11" i="2"/>
  <c r="V11" i="2"/>
  <c r="W11" i="2"/>
  <c r="AA11" i="2"/>
  <c r="AB11" i="2"/>
  <c r="B104" i="4"/>
  <c r="B266" i="4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B261" i="4"/>
  <c r="B74" i="4"/>
  <c r="B127" i="4"/>
  <c r="B152" i="4"/>
  <c r="B252" i="4"/>
  <c r="B224" i="4"/>
  <c r="B128" i="4"/>
  <c r="B274" i="4"/>
  <c r="B170" i="4"/>
  <c r="A6" i="3"/>
  <c r="A7" i="3"/>
  <c r="A5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H6" i="3"/>
  <c r="F3" i="5"/>
  <c r="H3" i="5"/>
  <c r="I3" i="5"/>
  <c r="L3" i="5"/>
  <c r="N3" i="5"/>
  <c r="O3" i="5"/>
  <c r="Z3" i="5"/>
  <c r="B171" i="4"/>
  <c r="F4" i="5"/>
  <c r="H4" i="5"/>
  <c r="I4" i="5"/>
  <c r="L4" i="5"/>
  <c r="N4" i="5"/>
  <c r="O4" i="5"/>
  <c r="Z4" i="5"/>
  <c r="B23" i="4"/>
  <c r="B24" i="4"/>
  <c r="L7" i="5"/>
  <c r="N7" i="5"/>
  <c r="O7" i="5"/>
  <c r="Z7" i="5"/>
  <c r="B225" i="4"/>
  <c r="L8" i="5"/>
  <c r="N8" i="5"/>
  <c r="O8" i="5"/>
  <c r="Z8" i="5"/>
  <c r="B42" i="4"/>
  <c r="L9" i="5"/>
  <c r="N9" i="5"/>
  <c r="O9" i="5"/>
  <c r="B43" i="4"/>
  <c r="L10" i="5"/>
  <c r="N10" i="5"/>
  <c r="O10" i="5"/>
  <c r="B44" i="4"/>
  <c r="L11" i="5"/>
  <c r="N11" i="5"/>
  <c r="O11" i="5"/>
  <c r="B213" i="4"/>
  <c r="L12" i="5"/>
  <c r="N12" i="5"/>
  <c r="O12" i="5"/>
  <c r="B210" i="4"/>
  <c r="L13" i="5"/>
  <c r="N13" i="5"/>
  <c r="O13" i="5"/>
  <c r="B208" i="4"/>
  <c r="B209" i="4"/>
  <c r="L15" i="5"/>
  <c r="N15" i="5"/>
  <c r="O15" i="5"/>
  <c r="B212" i="4"/>
  <c r="L16" i="5"/>
  <c r="N16" i="5"/>
  <c r="O16" i="5"/>
  <c r="B211" i="4"/>
  <c r="L17" i="5"/>
  <c r="N17" i="5"/>
  <c r="O17" i="5"/>
  <c r="B196" i="4"/>
  <c r="L18" i="5"/>
  <c r="N18" i="5"/>
  <c r="O18" i="5"/>
  <c r="B229" i="4"/>
  <c r="L19" i="5"/>
  <c r="N19" i="5"/>
  <c r="O19" i="5"/>
  <c r="B216" i="4"/>
  <c r="B215" i="4"/>
  <c r="L21" i="5"/>
  <c r="N21" i="5"/>
  <c r="O21" i="5"/>
  <c r="B48" i="4"/>
  <c r="L22" i="5"/>
  <c r="N22" i="5"/>
  <c r="O22" i="5"/>
  <c r="B45" i="4"/>
  <c r="L23" i="5"/>
  <c r="N23" i="5"/>
  <c r="O23" i="5"/>
  <c r="B46" i="4"/>
  <c r="L24" i="5"/>
  <c r="N24" i="5"/>
  <c r="O24" i="5"/>
  <c r="B97" i="4"/>
  <c r="Z25" i="5"/>
  <c r="B185" i="4"/>
  <c r="Z26" i="5"/>
  <c r="B188" i="4"/>
  <c r="Z27" i="5"/>
  <c r="B177" i="4"/>
  <c r="Z28" i="5"/>
  <c r="B264" i="4"/>
  <c r="B257" i="4"/>
  <c r="L33" i="5"/>
  <c r="N33" i="5"/>
  <c r="O33" i="5"/>
  <c r="B260" i="4"/>
  <c r="L34" i="5"/>
  <c r="N34" i="5"/>
  <c r="O34" i="5"/>
  <c r="L35" i="5"/>
  <c r="N35" i="5"/>
  <c r="O35" i="5"/>
  <c r="B192" i="4"/>
  <c r="L36" i="5"/>
  <c r="N36" i="5"/>
  <c r="O36" i="5"/>
  <c r="B49" i="4"/>
  <c r="L37" i="5"/>
  <c r="N37" i="5"/>
  <c r="O37" i="5"/>
  <c r="B53" i="4"/>
  <c r="B52" i="4"/>
  <c r="B51" i="4"/>
  <c r="B58" i="4"/>
  <c r="B37" i="4"/>
  <c r="B55" i="4"/>
  <c r="B87" i="4"/>
  <c r="B59" i="4"/>
  <c r="B255" i="4"/>
  <c r="B50" i="4"/>
  <c r="B89" i="4"/>
  <c r="B26" i="4"/>
  <c r="B267" i="4"/>
  <c r="L51" i="5"/>
  <c r="B282" i="4"/>
  <c r="L52" i="5"/>
  <c r="B201" i="4"/>
  <c r="L53" i="5"/>
  <c r="B172" i="4"/>
  <c r="B103" i="4"/>
  <c r="L55" i="5"/>
  <c r="N55" i="5"/>
  <c r="O55" i="5"/>
  <c r="L56" i="5"/>
  <c r="N56" i="5"/>
  <c r="O56" i="5"/>
  <c r="B107" i="4"/>
  <c r="L57" i="5"/>
  <c r="N57" i="5"/>
  <c r="O57" i="5"/>
  <c r="B106" i="4"/>
  <c r="B108" i="4"/>
  <c r="L59" i="5"/>
  <c r="N59" i="5"/>
  <c r="O59" i="5"/>
  <c r="B105" i="4"/>
  <c r="L60" i="5"/>
  <c r="N60" i="5"/>
  <c r="O60" i="5"/>
  <c r="B3" i="4"/>
  <c r="R61" i="5"/>
  <c r="T61" i="5"/>
  <c r="B36" i="4"/>
  <c r="B38" i="4"/>
  <c r="B39" i="4"/>
  <c r="B101" i="4"/>
  <c r="B69" i="4"/>
  <c r="B54" i="4"/>
  <c r="B167" i="4"/>
  <c r="B166" i="4"/>
  <c r="B168" i="4"/>
  <c r="B204" i="4"/>
  <c r="B205" i="4"/>
  <c r="B262" i="4"/>
  <c r="B136" i="4"/>
  <c r="F74" i="5"/>
  <c r="B206" i="4"/>
  <c r="F75" i="5"/>
  <c r="F76" i="5"/>
  <c r="B295" i="4"/>
  <c r="B169" i="4"/>
  <c r="B178" i="4"/>
  <c r="B174" i="4"/>
  <c r="B91" i="4"/>
  <c r="B175" i="4"/>
  <c r="B137" i="4"/>
  <c r="B176" i="4"/>
  <c r="B138" i="4"/>
  <c r="B195" i="4"/>
  <c r="B117" i="4"/>
  <c r="B286" i="4"/>
  <c r="B40" i="4"/>
  <c r="R90" i="5"/>
  <c r="T90" i="5"/>
  <c r="B22" i="4"/>
  <c r="R91" i="5"/>
  <c r="T91" i="5"/>
  <c r="B92" i="4"/>
  <c r="B123" i="4"/>
  <c r="B112" i="4"/>
  <c r="B232" i="4"/>
  <c r="B256" i="4"/>
  <c r="B30" i="4"/>
  <c r="B288" i="4"/>
  <c r="B244" i="4"/>
  <c r="B263" i="4"/>
  <c r="B284" i="4"/>
  <c r="H101" i="5"/>
  <c r="I101" i="5"/>
  <c r="B279" i="4"/>
  <c r="B246" i="4"/>
  <c r="B241" i="4"/>
  <c r="B235" i="4"/>
  <c r="B276" i="4"/>
  <c r="B277" i="4"/>
  <c r="B278" i="4"/>
  <c r="B61" i="4"/>
  <c r="F109" i="5"/>
  <c r="H109" i="5"/>
  <c r="I109" i="5"/>
  <c r="B143" i="4"/>
  <c r="B95" i="4"/>
  <c r="F111" i="5"/>
  <c r="B96" i="4"/>
  <c r="F112" i="5"/>
  <c r="F113" i="5"/>
  <c r="B234" i="4"/>
  <c r="F114" i="5"/>
  <c r="B77" i="4"/>
  <c r="F115" i="5"/>
  <c r="B57" i="4"/>
  <c r="X116" i="5"/>
  <c r="B236" i="4"/>
  <c r="F117" i="5"/>
  <c r="H117" i="5"/>
  <c r="I117" i="5"/>
  <c r="B8" i="4"/>
  <c r="F118" i="5"/>
  <c r="H118" i="5"/>
  <c r="I118" i="5"/>
  <c r="B78" i="4"/>
  <c r="B100" i="4"/>
  <c r="F120" i="5"/>
  <c r="B76" i="4"/>
  <c r="F121" i="5"/>
  <c r="B88" i="4"/>
  <c r="F122" i="5"/>
  <c r="B158" i="4"/>
  <c r="B291" i="4"/>
  <c r="F124" i="5"/>
  <c r="B135" i="4"/>
  <c r="F125" i="5"/>
  <c r="B163" i="4"/>
  <c r="F126" i="5"/>
  <c r="B28" i="4"/>
  <c r="F127" i="5"/>
  <c r="B230" i="4"/>
  <c r="B35" i="4"/>
  <c r="R129" i="5"/>
  <c r="T129" i="5"/>
  <c r="B90" i="4"/>
  <c r="Z130" i="5"/>
  <c r="B82" i="4"/>
  <c r="Z131" i="5"/>
  <c r="B198" i="4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BC111" i="1"/>
  <c r="CS111" i="1"/>
  <c r="A32" i="1"/>
  <c r="N16" i="2"/>
  <c r="N40" i="4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Z158" i="1"/>
  <c r="BA158" i="1"/>
  <c r="BB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BC158" i="1"/>
  <c r="CS158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Z132" i="1"/>
  <c r="BA132" i="1"/>
  <c r="BB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BC132" i="1"/>
  <c r="CS132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BC129" i="1"/>
  <c r="CS129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29" i="1"/>
  <c r="A132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AB35" i="2"/>
  <c r="AB23" i="2"/>
  <c r="AB33" i="2"/>
  <c r="AB39" i="2"/>
  <c r="AB40" i="2"/>
  <c r="AB41" i="2"/>
  <c r="AB42" i="2"/>
  <c r="AB43" i="2"/>
  <c r="AB26" i="2"/>
  <c r="AB27" i="2"/>
  <c r="AB36" i="2"/>
  <c r="AB17" i="2"/>
  <c r="AB24" i="2"/>
  <c r="AB16" i="2"/>
  <c r="AB25" i="2"/>
  <c r="AB20" i="2"/>
  <c r="AB3" i="2"/>
  <c r="AB7" i="2"/>
  <c r="AB21" i="2"/>
  <c r="AB13" i="2"/>
  <c r="AB37" i="2"/>
  <c r="AB31" i="2"/>
  <c r="AB38" i="2"/>
  <c r="AB2" i="2"/>
  <c r="AB14" i="2"/>
  <c r="AB5" i="2"/>
  <c r="AB12" i="2"/>
  <c r="AB18" i="2"/>
  <c r="AB19" i="2"/>
  <c r="AB4" i="2"/>
  <c r="AB8" i="2"/>
  <c r="AB15" i="2"/>
  <c r="AB6" i="2"/>
  <c r="AB28" i="2"/>
  <c r="AB9" i="2"/>
  <c r="AB29" i="2"/>
  <c r="AB30" i="2"/>
  <c r="AB10" i="2"/>
  <c r="AB32" i="2"/>
  <c r="AB34" i="2"/>
  <c r="AB22" i="2"/>
  <c r="BA2" i="1"/>
  <c r="F35" i="5"/>
  <c r="AC34" i="2"/>
  <c r="F34" i="5"/>
  <c r="AC35" i="2"/>
  <c r="F9" i="5"/>
  <c r="AC23" i="2"/>
  <c r="F15" i="5"/>
  <c r="AC33" i="2"/>
  <c r="F14" i="5"/>
  <c r="AC31" i="2"/>
  <c r="F22" i="5"/>
  <c r="AC24" i="2"/>
  <c r="AC21" i="2"/>
  <c r="F58" i="5"/>
  <c r="AC9" i="2"/>
  <c r="F69" i="5"/>
  <c r="AC14" i="2"/>
  <c r="F70" i="5"/>
  <c r="AC13" i="2"/>
  <c r="F59" i="5"/>
  <c r="AC7" i="2"/>
  <c r="F56" i="5"/>
  <c r="AC10" i="2"/>
  <c r="F55" i="5"/>
  <c r="AC8" i="2"/>
  <c r="AC22" i="2"/>
  <c r="F207" i="5"/>
  <c r="AC32" i="2"/>
  <c r="F39" i="5"/>
  <c r="AC5" i="2"/>
  <c r="F51" i="5"/>
  <c r="AC12" i="2"/>
  <c r="F44" i="5"/>
  <c r="AC6" i="2"/>
  <c r="F206" i="5"/>
  <c r="AC28" i="2"/>
  <c r="F205" i="5"/>
  <c r="AC29" i="2"/>
  <c r="F203" i="5"/>
  <c r="AC27" i="2"/>
  <c r="F201" i="5"/>
  <c r="AC30" i="2"/>
  <c r="F202" i="5"/>
  <c r="AC26" i="2"/>
  <c r="AC38" i="2"/>
  <c r="F197" i="5"/>
  <c r="AC25" i="2"/>
  <c r="AC37" i="2"/>
  <c r="F85" i="5"/>
  <c r="AC19" i="2"/>
  <c r="F72" i="5"/>
  <c r="AC15" i="2"/>
  <c r="F94" i="5"/>
  <c r="AC17" i="2"/>
  <c r="F100" i="5"/>
  <c r="AC20" i="2"/>
  <c r="AC36" i="2"/>
  <c r="F90" i="5"/>
  <c r="AC16" i="2"/>
  <c r="F28" i="5"/>
  <c r="AC2" i="2"/>
  <c r="F82" i="5"/>
  <c r="AC3" i="2"/>
  <c r="F286" i="5"/>
  <c r="AC4" i="2"/>
  <c r="AC18" i="2"/>
  <c r="AC39" i="2"/>
  <c r="AC40" i="2"/>
  <c r="F370" i="5"/>
  <c r="AC42" i="2"/>
  <c r="F374" i="5"/>
  <c r="AC41" i="2"/>
  <c r="AC43" i="2"/>
  <c r="BA13" i="1"/>
  <c r="BA39" i="1"/>
  <c r="BA38" i="1"/>
  <c r="BA68" i="1"/>
  <c r="BA66" i="1"/>
  <c r="BA69" i="1"/>
  <c r="BA70" i="1"/>
  <c r="BA71" i="1"/>
  <c r="BA72" i="1"/>
  <c r="BA121" i="1"/>
  <c r="BA130" i="1"/>
  <c r="BA131" i="1"/>
  <c r="BA15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4" i="1"/>
  <c r="BA35" i="1"/>
  <c r="BA36" i="1"/>
  <c r="BA37" i="1"/>
  <c r="BA40" i="1"/>
  <c r="BA41" i="1"/>
  <c r="BA42" i="1"/>
  <c r="BA43" i="1"/>
  <c r="BA44" i="1"/>
  <c r="BA45" i="1"/>
  <c r="BA46" i="1"/>
  <c r="BA47" i="1"/>
  <c r="BA48" i="1"/>
  <c r="BA49" i="1"/>
  <c r="BA52" i="1"/>
  <c r="BA53" i="1"/>
  <c r="BA55" i="1"/>
  <c r="BA56" i="1"/>
  <c r="BA51" i="1"/>
  <c r="BA58" i="1"/>
  <c r="BA54" i="1"/>
  <c r="BA50" i="1"/>
  <c r="BA59" i="1"/>
  <c r="BA57" i="1"/>
  <c r="BA60" i="1"/>
  <c r="BA74" i="1"/>
  <c r="BA67" i="1"/>
  <c r="BA61" i="1"/>
  <c r="BA73" i="1"/>
  <c r="BA62" i="1"/>
  <c r="BA63" i="1"/>
  <c r="BA64" i="1"/>
  <c r="BA65" i="1"/>
  <c r="BA75" i="1"/>
  <c r="BA77" i="1"/>
  <c r="BA78" i="1"/>
  <c r="BA76" i="1"/>
  <c r="BA79" i="1"/>
  <c r="BA80" i="1"/>
  <c r="BA81" i="1"/>
  <c r="BA82" i="1"/>
  <c r="BA84" i="1"/>
  <c r="BA86" i="1"/>
  <c r="BA87" i="1"/>
  <c r="BA88" i="1"/>
  <c r="BA159" i="1"/>
  <c r="BA163" i="1"/>
  <c r="BA162" i="1"/>
  <c r="BA161" i="1"/>
  <c r="BA160" i="1"/>
  <c r="BA89" i="1"/>
  <c r="BA90" i="1"/>
  <c r="BA92" i="1"/>
  <c r="BA91" i="1"/>
  <c r="BA93" i="1"/>
  <c r="BA94" i="1"/>
  <c r="BA97" i="1"/>
  <c r="BA96" i="1"/>
  <c r="BA95" i="1"/>
  <c r="BA98" i="1"/>
  <c r="BA99" i="1"/>
  <c r="BA164" i="1"/>
  <c r="BA166" i="1"/>
  <c r="BA165" i="1"/>
  <c r="BA167" i="1"/>
  <c r="BA168" i="1"/>
  <c r="BA169" i="1"/>
  <c r="BA170" i="1"/>
  <c r="BA171" i="1"/>
  <c r="BA172" i="1"/>
  <c r="BA173" i="1"/>
  <c r="BA100" i="1"/>
  <c r="BA101" i="1"/>
  <c r="BA102" i="1"/>
  <c r="BA103" i="1"/>
  <c r="BA104" i="1"/>
  <c r="BA105" i="1"/>
  <c r="BA106" i="1"/>
  <c r="BA107" i="1"/>
  <c r="BA110" i="1"/>
  <c r="BA109" i="1"/>
  <c r="BA108" i="1"/>
  <c r="BA112" i="1"/>
  <c r="BA113" i="1"/>
  <c r="BA114" i="1"/>
  <c r="BA115" i="1"/>
  <c r="BA116" i="1"/>
  <c r="BA117" i="1"/>
  <c r="BA118" i="1"/>
  <c r="BA119" i="1"/>
  <c r="BA120" i="1"/>
  <c r="BA122" i="1"/>
  <c r="BA124" i="1"/>
  <c r="BA123" i="1"/>
  <c r="BA125" i="1"/>
  <c r="BA126" i="1"/>
  <c r="BA133" i="1"/>
  <c r="BA134" i="1"/>
  <c r="BA135" i="1"/>
  <c r="BA127" i="1"/>
  <c r="BA128" i="1"/>
  <c r="BA136" i="1"/>
  <c r="BA137" i="1"/>
  <c r="BA138" i="1"/>
  <c r="BA139" i="1"/>
  <c r="BA140" i="1"/>
  <c r="BA141" i="1"/>
  <c r="BA142" i="1"/>
  <c r="BA143" i="1"/>
  <c r="BA144" i="1"/>
  <c r="BA145" i="1"/>
  <c r="BA147" i="1"/>
  <c r="BA146" i="1"/>
  <c r="BA148" i="1"/>
  <c r="BA149" i="1"/>
  <c r="BA150" i="1"/>
  <c r="BA151" i="1"/>
  <c r="BA152" i="1"/>
  <c r="BA153" i="1"/>
  <c r="BA154" i="1"/>
  <c r="BA155" i="1"/>
  <c r="BA174" i="1"/>
  <c r="BA176" i="1"/>
  <c r="BA175" i="1"/>
  <c r="BA178" i="1"/>
  <c r="BA179" i="1"/>
  <c r="BA180" i="1"/>
  <c r="BA181" i="1"/>
  <c r="BA177" i="1"/>
  <c r="BA156" i="1"/>
  <c r="BA14" i="1"/>
  <c r="AZ14" i="1"/>
  <c r="E3" i="2"/>
  <c r="F3" i="2"/>
  <c r="G3" i="2"/>
  <c r="H3" i="2"/>
  <c r="I3" i="2"/>
  <c r="J3" i="2"/>
  <c r="K3" i="2"/>
  <c r="R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0" i="1"/>
  <c r="BB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BC80" i="1"/>
  <c r="CS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B79" i="1"/>
  <c r="AZ79" i="1"/>
  <c r="BB131" i="1"/>
  <c r="BB4" i="1"/>
  <c r="BB8" i="1"/>
  <c r="BB128" i="1"/>
  <c r="BB130" i="1"/>
  <c r="BB133" i="1"/>
  <c r="BB134" i="1"/>
  <c r="BB135" i="1"/>
  <c r="BB136" i="1"/>
  <c r="BB27" i="1"/>
  <c r="BB28" i="1"/>
  <c r="BB29" i="1"/>
  <c r="BB30" i="1"/>
  <c r="BB31" i="1"/>
  <c r="BB32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81" i="1"/>
  <c r="BB82" i="1"/>
  <c r="BB84" i="1"/>
  <c r="BB86" i="1"/>
  <c r="BB87" i="1"/>
  <c r="BB88" i="1"/>
  <c r="BB159" i="1"/>
  <c r="BB160" i="1"/>
  <c r="BB161" i="1"/>
  <c r="BB162" i="1"/>
  <c r="BB163" i="1"/>
  <c r="BB89" i="1"/>
  <c r="BB90" i="1"/>
  <c r="BB91" i="1"/>
  <c r="BB92" i="1"/>
  <c r="BB93" i="1"/>
  <c r="BB94" i="1"/>
  <c r="BB95" i="1"/>
  <c r="BB96" i="1"/>
  <c r="BB97" i="1"/>
  <c r="BB98" i="1"/>
  <c r="BB99" i="1"/>
  <c r="BB164" i="1"/>
  <c r="BB165" i="1"/>
  <c r="BB166" i="1"/>
  <c r="BB167" i="1"/>
  <c r="BB168" i="1"/>
  <c r="BB169" i="1"/>
  <c r="BB170" i="1"/>
  <c r="BB171" i="1"/>
  <c r="BB172" i="1"/>
  <c r="BB173" i="1"/>
  <c r="BB100" i="1"/>
  <c r="BB101" i="1"/>
  <c r="BB102" i="1"/>
  <c r="BB103" i="1"/>
  <c r="BB104" i="1"/>
  <c r="BB105" i="1"/>
  <c r="BB106" i="1"/>
  <c r="BB107" i="1"/>
  <c r="BB108" i="1"/>
  <c r="BB109" i="1"/>
  <c r="BB110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24" i="1"/>
  <c r="BB25" i="1"/>
  <c r="BB26" i="1"/>
  <c r="AZ24" i="1"/>
  <c r="AZ130" i="1"/>
  <c r="AZ131" i="1"/>
  <c r="AZ133" i="1"/>
  <c r="AZ134" i="1"/>
  <c r="AZ135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C97" i="1"/>
  <c r="BC96" i="1"/>
  <c r="BC23" i="1"/>
  <c r="BC59" i="1"/>
  <c r="BC135" i="1"/>
  <c r="BC167" i="1"/>
  <c r="AJ41" i="2"/>
  <c r="AJ39" i="2"/>
  <c r="AJ40" i="2"/>
  <c r="AJ21" i="2"/>
  <c r="AJ9" i="2"/>
  <c r="AJ23" i="2"/>
  <c r="AJ14" i="2"/>
  <c r="AJ13" i="2"/>
  <c r="AJ7" i="2"/>
  <c r="AJ10" i="2"/>
  <c r="AJ8" i="2"/>
  <c r="AJ22" i="2"/>
  <c r="AJ32" i="2"/>
  <c r="AJ33" i="2"/>
  <c r="AJ31" i="2"/>
  <c r="AJ4" i="2"/>
  <c r="AJ5" i="2"/>
  <c r="AJ24" i="2"/>
  <c r="AJ12" i="2"/>
  <c r="AJ6" i="2"/>
  <c r="AJ28" i="2"/>
  <c r="AJ29" i="2"/>
  <c r="AJ27" i="2"/>
  <c r="AJ30" i="2"/>
  <c r="AJ26" i="2"/>
  <c r="AJ38" i="2"/>
  <c r="AJ34" i="2"/>
  <c r="AJ35" i="2"/>
  <c r="AJ25" i="2"/>
  <c r="AJ2" i="2"/>
  <c r="AJ37" i="2"/>
  <c r="AJ19" i="2"/>
  <c r="AJ15" i="2"/>
  <c r="AJ17" i="2"/>
  <c r="AJ20" i="2"/>
  <c r="AJ18" i="2"/>
  <c r="AJ36" i="2"/>
  <c r="AJ43" i="2"/>
  <c r="AJ16" i="2"/>
  <c r="AJ42" i="2"/>
  <c r="AE66" i="4"/>
  <c r="AE27" i="4"/>
  <c r="AE290" i="4"/>
  <c r="AE149" i="4"/>
  <c r="AE86" i="4"/>
  <c r="AE120" i="4"/>
  <c r="AE118" i="4"/>
  <c r="AE125" i="4"/>
  <c r="AE68" i="4"/>
  <c r="AE70" i="4"/>
  <c r="AE111" i="4"/>
  <c r="AE264" i="4"/>
  <c r="AE273" i="4"/>
  <c r="AE191" i="4"/>
  <c r="AE126" i="4"/>
  <c r="AE268" i="4"/>
  <c r="AE274" i="4"/>
  <c r="AE74" i="4"/>
  <c r="AE251" i="4"/>
  <c r="AE189" i="4"/>
  <c r="AE275" i="4"/>
  <c r="AE280" i="4"/>
  <c r="AE127" i="4"/>
  <c r="AE257" i="4"/>
  <c r="AE265" i="4"/>
  <c r="AE259" i="4"/>
  <c r="AE192" i="4"/>
  <c r="AE249" i="4"/>
  <c r="AE250" i="4"/>
  <c r="AE115" i="4"/>
  <c r="AE222" i="4"/>
  <c r="AE261" i="4"/>
  <c r="AE260" i="4"/>
  <c r="AE170" i="4"/>
  <c r="AE171" i="4"/>
  <c r="AE45" i="4"/>
  <c r="AE97" i="4"/>
  <c r="AE43" i="4"/>
  <c r="AE44" i="4"/>
  <c r="AE49" i="4"/>
  <c r="AE46" i="4"/>
  <c r="AE225" i="4"/>
  <c r="AE196" i="4"/>
  <c r="AE218" i="4"/>
  <c r="AE229" i="4"/>
  <c r="AE210" i="4"/>
  <c r="AE211" i="4"/>
  <c r="AE213" i="4"/>
  <c r="AE188" i="4"/>
  <c r="AE185" i="4"/>
  <c r="AE152" i="4"/>
  <c r="AE212" i="4"/>
  <c r="AE23" i="4"/>
  <c r="AE41" i="4"/>
  <c r="AE24" i="4"/>
  <c r="AE216" i="4"/>
  <c r="AE215" i="4"/>
  <c r="AE48" i="4"/>
  <c r="AE42" i="4"/>
  <c r="AE208" i="4"/>
  <c r="AE209" i="4"/>
  <c r="AE12" i="4"/>
  <c r="AE16" i="4"/>
  <c r="AE18" i="4"/>
  <c r="AE15" i="4"/>
  <c r="AE20" i="4"/>
  <c r="AE31" i="4"/>
  <c r="AE34" i="4"/>
  <c r="AE35" i="4"/>
  <c r="AE7" i="4"/>
  <c r="AE75" i="4"/>
  <c r="AE172" i="4"/>
  <c r="AE92" i="4"/>
  <c r="AE282" i="4"/>
  <c r="AE8" i="4"/>
  <c r="AE232" i="4"/>
  <c r="AE28" i="4"/>
  <c r="AE123" i="4"/>
  <c r="AE137" i="4"/>
  <c r="AE138" i="4"/>
  <c r="AE21" i="4"/>
  <c r="AE91" i="4"/>
  <c r="AE201" i="4"/>
  <c r="AE266" i="4"/>
  <c r="AE121" i="4"/>
  <c r="AE67" i="4"/>
  <c r="AE183" i="4"/>
  <c r="AE22" i="4"/>
  <c r="AE288" i="4"/>
  <c r="AE235" i="4"/>
  <c r="AE256" i="4"/>
  <c r="AE202" i="4"/>
  <c r="AE174" i="4"/>
  <c r="AE175" i="4"/>
  <c r="AE47" i="4"/>
  <c r="AE114" i="4"/>
  <c r="AE154" i="4"/>
  <c r="AE145" i="4"/>
  <c r="AE184" i="4"/>
  <c r="AE253" i="4"/>
  <c r="AE226" i="4"/>
  <c r="AE94" i="4"/>
  <c r="AE17" i="4"/>
  <c r="AE272" i="4"/>
  <c r="AE236" i="4"/>
  <c r="AE197" i="4"/>
  <c r="AE142" i="4"/>
  <c r="AE198" i="4"/>
  <c r="AE169" i="4"/>
  <c r="AE276" i="4"/>
  <c r="AE135" i="4"/>
  <c r="AE283" i="4"/>
  <c r="AE25" i="4"/>
  <c r="AE295" i="4"/>
  <c r="AE241" i="4"/>
  <c r="AE109" i="4"/>
  <c r="AE110" i="4"/>
  <c r="AE246" i="4"/>
  <c r="AE33" i="4"/>
  <c r="AE82" i="4"/>
  <c r="AE129" i="4"/>
  <c r="AE83" i="4"/>
  <c r="AE84" i="4"/>
  <c r="AE122" i="4"/>
  <c r="AE71" i="4"/>
  <c r="AE153" i="4"/>
  <c r="AE281" i="4"/>
  <c r="AE238" i="4"/>
  <c r="AE195" i="4"/>
  <c r="AE158" i="4"/>
  <c r="AE85" i="4"/>
  <c r="AE254" i="4"/>
  <c r="AE78" i="4"/>
  <c r="AE155" i="4"/>
  <c r="AE206" i="4"/>
  <c r="AE90" i="4"/>
  <c r="AE239" i="4"/>
  <c r="AE143" i="4"/>
  <c r="AE156" i="4"/>
  <c r="AE161" i="4"/>
  <c r="AE136" i="4"/>
  <c r="AE163" i="4"/>
  <c r="AE130" i="4"/>
  <c r="AE148" i="4"/>
  <c r="AE95" i="4"/>
  <c r="AE96" i="4"/>
  <c r="AE234" i="4"/>
  <c r="AE294" i="4"/>
  <c r="AE64" i="4"/>
  <c r="AE73" i="4"/>
  <c r="AE119" i="4"/>
  <c r="AE164" i="4"/>
  <c r="AE131" i="4"/>
  <c r="AE252" i="4"/>
  <c r="AE245" i="4"/>
  <c r="AE124" i="4"/>
  <c r="AE98" i="4"/>
  <c r="AE165" i="4"/>
  <c r="AE150" i="4"/>
  <c r="AE203" i="4"/>
  <c r="AE132" i="4"/>
  <c r="AE133" i="4"/>
  <c r="AE80" i="4"/>
  <c r="AE186" i="4"/>
  <c r="AE190" i="4"/>
  <c r="AE187" i="4"/>
  <c r="AE76" i="4"/>
  <c r="AE199" i="4"/>
  <c r="AE204" i="4"/>
  <c r="AE38" i="4"/>
  <c r="AE39" i="4"/>
  <c r="AE293" i="4"/>
  <c r="AE167" i="4"/>
  <c r="AE51" i="4"/>
  <c r="AE58" i="4"/>
  <c r="AE37" i="4"/>
  <c r="AE128" i="4"/>
  <c r="AE53" i="4"/>
  <c r="AE101" i="4"/>
  <c r="AE69" i="4"/>
  <c r="AE77" i="4"/>
  <c r="AE105" i="4"/>
  <c r="AE107" i="4"/>
  <c r="AE178" i="4"/>
  <c r="AE19" i="4"/>
  <c r="AE277" i="4"/>
  <c r="AE116" i="4"/>
  <c r="AE233" i="4"/>
  <c r="AE237" i="4"/>
  <c r="AE9" i="4"/>
  <c r="AE240" i="4"/>
  <c r="AE230" i="4"/>
  <c r="AE117" i="4"/>
  <c r="AE57" i="4"/>
  <c r="AE134" i="4"/>
  <c r="AE36" i="4"/>
  <c r="AE13" i="4"/>
  <c r="AE217" i="4"/>
  <c r="AE271" i="4"/>
  <c r="AE262" i="4"/>
  <c r="AE72" i="4"/>
  <c r="AE81" i="4"/>
  <c r="AE193" i="4"/>
  <c r="AE224" i="4"/>
  <c r="AE227" i="4"/>
  <c r="AE286" i="4"/>
  <c r="AE242" i="4"/>
  <c r="AE162" i="4"/>
  <c r="AE89" i="4"/>
  <c r="AE54" i="4"/>
  <c r="AE278" i="4"/>
  <c r="AE159" i="4"/>
  <c r="AE32" i="4"/>
  <c r="AE247" i="4"/>
  <c r="AE291" i="4"/>
  <c r="AE292" i="4"/>
  <c r="AE248" i="4"/>
  <c r="AE50" i="4"/>
  <c r="AE26" i="4"/>
  <c r="AE55" i="4"/>
  <c r="AE59" i="4"/>
  <c r="AE30" i="4"/>
  <c r="AE93" i="4"/>
  <c r="AE287" i="4"/>
  <c r="AE219" i="4"/>
  <c r="AE180" i="4"/>
  <c r="AE258" i="4"/>
  <c r="AE100" i="4"/>
  <c r="AE269" i="4"/>
  <c r="AE214" i="4"/>
  <c r="AE270" i="4"/>
  <c r="AE79" i="4"/>
  <c r="AE88" i="4"/>
  <c r="AE4" i="4"/>
  <c r="AE179" i="4"/>
  <c r="AE244" i="4"/>
  <c r="AE3" i="4"/>
  <c r="AE2" i="4"/>
  <c r="AE5" i="4"/>
  <c r="AE6" i="4"/>
  <c r="AE223" i="4"/>
  <c r="AE65" i="4"/>
  <c r="AE60" i="4"/>
  <c r="AE99" i="4"/>
  <c r="AE61" i="4"/>
  <c r="AE62" i="4"/>
  <c r="AE63" i="4"/>
  <c r="AE200" i="4"/>
  <c r="AE176" i="4"/>
  <c r="AE112" i="4"/>
  <c r="AE267" i="4"/>
  <c r="AE40" i="4"/>
  <c r="AE140" i="4"/>
  <c r="AE144" i="4"/>
  <c r="AE146" i="4"/>
  <c r="AE141" i="4"/>
  <c r="AE221" i="4"/>
  <c r="AE279" i="4"/>
  <c r="AE194" i="4"/>
  <c r="AE228" i="4"/>
  <c r="AE205" i="4"/>
  <c r="AE160" i="4"/>
  <c r="AE168" i="4"/>
  <c r="AE166" i="4"/>
  <c r="AE52" i="4"/>
  <c r="AE103" i="4"/>
  <c r="AE104" i="4"/>
  <c r="AE108" i="4"/>
  <c r="AE113" i="4"/>
  <c r="AE106" i="4"/>
  <c r="AE263" i="4"/>
  <c r="AE151" i="4"/>
  <c r="AE87" i="4"/>
  <c r="AE220" i="4"/>
  <c r="AE231" i="4"/>
  <c r="AE173" i="4"/>
  <c r="AE56" i="4"/>
  <c r="AE284" i="4"/>
  <c r="AE285" i="4"/>
  <c r="AE11" i="4"/>
  <c r="AE157" i="4"/>
  <c r="AE255" i="4"/>
  <c r="AE102" i="4"/>
  <c r="AE10" i="4"/>
  <c r="AE289" i="4"/>
  <c r="AE139" i="4"/>
  <c r="AE147" i="4"/>
  <c r="AE181" i="4"/>
  <c r="AE207" i="4"/>
  <c r="AE177" i="4"/>
  <c r="AE14" i="4"/>
  <c r="AE243" i="4"/>
  <c r="AE182" i="4"/>
  <c r="AE308" i="4"/>
  <c r="AE309" i="4"/>
  <c r="AE296" i="4"/>
  <c r="AE297" i="4"/>
  <c r="AE305" i="4"/>
  <c r="AE306" i="4"/>
  <c r="AE307" i="4"/>
  <c r="AE298" i="4"/>
  <c r="AE301" i="4"/>
  <c r="AE302" i="4"/>
  <c r="AE303" i="4"/>
  <c r="AE299" i="4"/>
  <c r="AE300" i="4"/>
  <c r="AE310" i="4"/>
  <c r="AE304" i="4"/>
  <c r="AE326" i="4"/>
  <c r="AE327" i="4"/>
  <c r="AE328" i="4"/>
  <c r="AE324" i="4"/>
  <c r="AE312" i="4"/>
  <c r="AE313" i="4"/>
  <c r="AE314" i="4"/>
  <c r="AE315" i="4"/>
  <c r="AE316" i="4"/>
  <c r="AE317" i="4"/>
  <c r="AE318" i="4"/>
  <c r="AE322" i="4"/>
  <c r="AE339" i="4"/>
  <c r="AE325" i="4"/>
  <c r="AE341" i="4"/>
  <c r="AE335" i="4"/>
  <c r="AE340" i="4"/>
  <c r="AE338" i="4"/>
  <c r="AE337" i="4"/>
  <c r="AE342" i="4"/>
  <c r="AE343" i="4"/>
  <c r="AE329" i="4"/>
  <c r="AE331" i="4"/>
  <c r="AE336" i="4"/>
  <c r="AE333" i="4"/>
  <c r="AE332" i="4"/>
  <c r="AE319" i="4"/>
  <c r="AE320" i="4"/>
  <c r="AE321" i="4"/>
  <c r="AE311" i="4"/>
  <c r="AE330" i="4"/>
  <c r="AE334" i="4"/>
  <c r="AE323" i="4"/>
  <c r="AE364" i="4"/>
  <c r="AE365" i="4"/>
  <c r="AE344" i="4"/>
  <c r="AE356" i="4"/>
  <c r="AE345" i="4"/>
  <c r="AE346" i="4"/>
  <c r="AE363" i="4"/>
  <c r="AE349" i="4"/>
  <c r="AE362" i="4"/>
  <c r="AE352" i="4"/>
  <c r="AE353" i="4"/>
  <c r="AE354" i="4"/>
  <c r="AE357" i="4"/>
  <c r="AE358" i="4"/>
  <c r="AE359" i="4"/>
  <c r="AE360" i="4"/>
  <c r="AE361" i="4"/>
  <c r="AE350" i="4"/>
  <c r="AE355" i="4"/>
  <c r="AE351" i="4"/>
  <c r="AE347" i="4"/>
  <c r="AE348" i="4"/>
  <c r="AE366" i="4"/>
  <c r="AE367" i="4"/>
  <c r="AE368" i="4"/>
  <c r="AE369" i="4"/>
  <c r="AE370" i="4"/>
  <c r="AE371" i="4"/>
  <c r="AE372" i="4"/>
  <c r="AE373" i="4"/>
  <c r="AE374" i="4"/>
  <c r="AE376" i="4"/>
  <c r="AE375" i="4"/>
  <c r="AE379" i="4"/>
  <c r="AE377" i="4"/>
  <c r="AE378" i="4"/>
  <c r="AE381" i="4"/>
  <c r="AE380" i="4"/>
  <c r="AE401" i="4"/>
  <c r="AE395" i="4"/>
  <c r="AE382" i="4"/>
  <c r="AE384" i="4"/>
  <c r="AE385" i="4"/>
  <c r="AE386" i="4"/>
  <c r="AE387" i="4"/>
  <c r="AE388" i="4"/>
  <c r="AE389" i="4"/>
  <c r="AE390" i="4"/>
  <c r="AE392" i="4"/>
  <c r="AE391" i="4"/>
  <c r="AE396" i="4"/>
  <c r="AE383" i="4"/>
  <c r="AE393" i="4"/>
  <c r="AE397" i="4"/>
  <c r="AE404" i="4"/>
  <c r="AE398" i="4"/>
  <c r="AE399" i="4"/>
  <c r="AE405" i="4"/>
  <c r="AE400" i="4"/>
  <c r="AE402" i="4"/>
  <c r="AE403" i="4"/>
  <c r="AE394" i="4"/>
  <c r="AE406" i="4"/>
  <c r="AE29" i="4"/>
  <c r="AD231" i="4"/>
  <c r="BC118" i="5"/>
  <c r="B6" i="3"/>
  <c r="C6" i="3"/>
  <c r="H7" i="3"/>
  <c r="H11" i="3"/>
  <c r="H15" i="3"/>
  <c r="H16" i="3"/>
  <c r="H17" i="3"/>
  <c r="H18" i="3"/>
  <c r="H20" i="3"/>
  <c r="E6" i="3"/>
  <c r="B7" i="3"/>
  <c r="C7" i="3"/>
  <c r="E7" i="3"/>
  <c r="I7" i="3"/>
  <c r="J7" i="3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C269" i="9"/>
  <c r="D269" i="9"/>
  <c r="E269" i="9"/>
  <c r="C270" i="9"/>
  <c r="D270" i="9"/>
  <c r="E270" i="9"/>
  <c r="C271" i="9"/>
  <c r="D271" i="9"/>
  <c r="E271" i="9"/>
  <c r="C272" i="9"/>
  <c r="D272" i="9"/>
  <c r="E272" i="9"/>
  <c r="C273" i="9"/>
  <c r="D273" i="9"/>
  <c r="E273" i="9"/>
  <c r="C274" i="9"/>
  <c r="D274" i="9"/>
  <c r="E274" i="9"/>
  <c r="C275" i="9"/>
  <c r="D275" i="9"/>
  <c r="E275" i="9"/>
  <c r="C276" i="9"/>
  <c r="D276" i="9"/>
  <c r="E276" i="9"/>
  <c r="C277" i="9"/>
  <c r="D277" i="9"/>
  <c r="E277" i="9"/>
  <c r="C278" i="9"/>
  <c r="D278" i="9"/>
  <c r="E278" i="9"/>
  <c r="C279" i="9"/>
  <c r="D279" i="9"/>
  <c r="E279" i="9"/>
  <c r="C280" i="9"/>
  <c r="D280" i="9"/>
  <c r="E280" i="9"/>
  <c r="C281" i="9"/>
  <c r="D281" i="9"/>
  <c r="E281" i="9"/>
  <c r="C282" i="9"/>
  <c r="D282" i="9"/>
  <c r="E282" i="9"/>
  <c r="C283" i="9"/>
  <c r="D283" i="9"/>
  <c r="E283" i="9"/>
  <c r="C284" i="9"/>
  <c r="D284" i="9"/>
  <c r="E284" i="9"/>
  <c r="C285" i="9"/>
  <c r="D285" i="9"/>
  <c r="E285" i="9"/>
  <c r="C286" i="9"/>
  <c r="D286" i="9"/>
  <c r="E286" i="9"/>
  <c r="C287" i="9"/>
  <c r="D287" i="9"/>
  <c r="E287" i="9"/>
  <c r="C288" i="9"/>
  <c r="D288" i="9"/>
  <c r="E288" i="9"/>
  <c r="C289" i="9"/>
  <c r="D289" i="9"/>
  <c r="E289" i="9"/>
  <c r="C290" i="9"/>
  <c r="D290" i="9"/>
  <c r="E290" i="9"/>
  <c r="C291" i="9"/>
  <c r="D291" i="9"/>
  <c r="E291" i="9"/>
  <c r="C292" i="9"/>
  <c r="D292" i="9"/>
  <c r="E292" i="9"/>
  <c r="C293" i="9"/>
  <c r="D293" i="9"/>
  <c r="E293" i="9"/>
  <c r="C294" i="9"/>
  <c r="D294" i="9"/>
  <c r="E294" i="9"/>
  <c r="C295" i="9"/>
  <c r="D295" i="9"/>
  <c r="E295" i="9"/>
  <c r="C296" i="9"/>
  <c r="D296" i="9"/>
  <c r="E296" i="9"/>
  <c r="C297" i="9"/>
  <c r="D297" i="9"/>
  <c r="E297" i="9"/>
  <c r="C298" i="9"/>
  <c r="D298" i="9"/>
  <c r="E298" i="9"/>
  <c r="C299" i="9"/>
  <c r="D299" i="9"/>
  <c r="E299" i="9"/>
  <c r="C300" i="9"/>
  <c r="D300" i="9"/>
  <c r="E300" i="9"/>
  <c r="C301" i="9"/>
  <c r="D301" i="9"/>
  <c r="E301" i="9"/>
  <c r="C302" i="9"/>
  <c r="D302" i="9"/>
  <c r="E302" i="9"/>
  <c r="C303" i="9"/>
  <c r="D303" i="9"/>
  <c r="E303" i="9"/>
  <c r="C304" i="9"/>
  <c r="D304" i="9"/>
  <c r="E304" i="9"/>
  <c r="C305" i="9"/>
  <c r="D305" i="9"/>
  <c r="E305" i="9"/>
  <c r="C306" i="9"/>
  <c r="D306" i="9"/>
  <c r="E306" i="9"/>
  <c r="C307" i="9"/>
  <c r="D307" i="9"/>
  <c r="E307" i="9"/>
  <c r="C308" i="9"/>
  <c r="D308" i="9"/>
  <c r="E308" i="9"/>
  <c r="C309" i="9"/>
  <c r="D309" i="9"/>
  <c r="E309" i="9"/>
  <c r="C310" i="9"/>
  <c r="D310" i="9"/>
  <c r="E310" i="9"/>
  <c r="C311" i="9"/>
  <c r="D311" i="9"/>
  <c r="E311" i="9"/>
  <c r="C312" i="9"/>
  <c r="D312" i="9"/>
  <c r="E312" i="9"/>
  <c r="C313" i="9"/>
  <c r="D313" i="9"/>
  <c r="E313" i="9"/>
  <c r="C314" i="9"/>
  <c r="D314" i="9"/>
  <c r="E314" i="9"/>
  <c r="C315" i="9"/>
  <c r="D315" i="9"/>
  <c r="E315" i="9"/>
  <c r="C316" i="9"/>
  <c r="D316" i="9"/>
  <c r="E316" i="9"/>
  <c r="C317" i="9"/>
  <c r="D317" i="9"/>
  <c r="E317" i="9"/>
  <c r="C318" i="9"/>
  <c r="D318" i="9"/>
  <c r="E318" i="9"/>
  <c r="C319" i="9"/>
  <c r="D319" i="9"/>
  <c r="E319" i="9"/>
  <c r="C320" i="9"/>
  <c r="D320" i="9"/>
  <c r="E320" i="9"/>
  <c r="C321" i="9"/>
  <c r="D321" i="9"/>
  <c r="E321" i="9"/>
  <c r="C322" i="9"/>
  <c r="D322" i="9"/>
  <c r="E322" i="9"/>
  <c r="C323" i="9"/>
  <c r="D323" i="9"/>
  <c r="E323" i="9"/>
  <c r="C324" i="9"/>
  <c r="D324" i="9"/>
  <c r="E324" i="9"/>
  <c r="C325" i="9"/>
  <c r="D325" i="9"/>
  <c r="E325" i="9"/>
  <c r="C326" i="9"/>
  <c r="D326" i="9"/>
  <c r="E326" i="9"/>
  <c r="C327" i="9"/>
  <c r="D327" i="9"/>
  <c r="E327" i="9"/>
  <c r="C328" i="9"/>
  <c r="D328" i="9"/>
  <c r="E328" i="9"/>
  <c r="C329" i="9"/>
  <c r="D329" i="9"/>
  <c r="E329" i="9"/>
  <c r="C330" i="9"/>
  <c r="D330" i="9"/>
  <c r="E330" i="9"/>
  <c r="C331" i="9"/>
  <c r="D331" i="9"/>
  <c r="E331" i="9"/>
  <c r="C332" i="9"/>
  <c r="D332" i="9"/>
  <c r="E332" i="9"/>
  <c r="C333" i="9"/>
  <c r="D333" i="9"/>
  <c r="E333" i="9"/>
  <c r="C334" i="9"/>
  <c r="D334" i="9"/>
  <c r="E334" i="9"/>
  <c r="C335" i="9"/>
  <c r="D335" i="9"/>
  <c r="E335" i="9"/>
  <c r="C336" i="9"/>
  <c r="D336" i="9"/>
  <c r="E336" i="9"/>
  <c r="C337" i="9"/>
  <c r="D337" i="9"/>
  <c r="E337" i="9"/>
  <c r="C338" i="9"/>
  <c r="D338" i="9"/>
  <c r="E338" i="9"/>
  <c r="C339" i="9"/>
  <c r="D339" i="9"/>
  <c r="E339" i="9"/>
  <c r="C340" i="9"/>
  <c r="D340" i="9"/>
  <c r="E340" i="9"/>
  <c r="C341" i="9"/>
  <c r="D341" i="9"/>
  <c r="E341" i="9"/>
  <c r="C342" i="9"/>
  <c r="D342" i="9"/>
  <c r="E342" i="9"/>
  <c r="C343" i="9"/>
  <c r="D343" i="9"/>
  <c r="E343" i="9"/>
  <c r="C344" i="9"/>
  <c r="D344" i="9"/>
  <c r="E344" i="9"/>
  <c r="C345" i="9"/>
  <c r="D345" i="9"/>
  <c r="E345" i="9"/>
  <c r="C346" i="9"/>
  <c r="D346" i="9"/>
  <c r="E346" i="9"/>
  <c r="C347" i="9"/>
  <c r="D347" i="9"/>
  <c r="E347" i="9"/>
  <c r="C348" i="9"/>
  <c r="D348" i="9"/>
  <c r="E348" i="9"/>
  <c r="C349" i="9"/>
  <c r="D349" i="9"/>
  <c r="E349" i="9"/>
  <c r="C350" i="9"/>
  <c r="D350" i="9"/>
  <c r="E350" i="9"/>
  <c r="C351" i="9"/>
  <c r="D351" i="9"/>
  <c r="E351" i="9"/>
  <c r="C352" i="9"/>
  <c r="D352" i="9"/>
  <c r="E352" i="9"/>
  <c r="C353" i="9"/>
  <c r="D353" i="9"/>
  <c r="E353" i="9"/>
  <c r="C354" i="9"/>
  <c r="D354" i="9"/>
  <c r="E354" i="9"/>
  <c r="C355" i="9"/>
  <c r="D355" i="9"/>
  <c r="E355" i="9"/>
  <c r="C356" i="9"/>
  <c r="D356" i="9"/>
  <c r="E356" i="9"/>
  <c r="C357" i="9"/>
  <c r="D357" i="9"/>
  <c r="E357" i="9"/>
  <c r="C358" i="9"/>
  <c r="D358" i="9"/>
  <c r="E358" i="9"/>
  <c r="C359" i="9"/>
  <c r="D359" i="9"/>
  <c r="E359" i="9"/>
  <c r="C360" i="9"/>
  <c r="D360" i="9"/>
  <c r="E360" i="9"/>
  <c r="C361" i="9"/>
  <c r="D361" i="9"/>
  <c r="E361" i="9"/>
  <c r="C362" i="9"/>
  <c r="D362" i="9"/>
  <c r="E362" i="9"/>
  <c r="C363" i="9"/>
  <c r="D363" i="9"/>
  <c r="E363" i="9"/>
  <c r="C364" i="9"/>
  <c r="D364" i="9"/>
  <c r="E364" i="9"/>
  <c r="C365" i="9"/>
  <c r="D365" i="9"/>
  <c r="E365" i="9"/>
  <c r="C366" i="9"/>
  <c r="D366" i="9"/>
  <c r="E366" i="9"/>
  <c r="C367" i="9"/>
  <c r="D367" i="9"/>
  <c r="E367" i="9"/>
  <c r="C368" i="9"/>
  <c r="D368" i="9"/>
  <c r="E368" i="9"/>
  <c r="C369" i="9"/>
  <c r="D369" i="9"/>
  <c r="E369" i="9"/>
  <c r="C370" i="9"/>
  <c r="D370" i="9"/>
  <c r="E370" i="9"/>
  <c r="C371" i="9"/>
  <c r="D371" i="9"/>
  <c r="E371" i="9"/>
  <c r="C372" i="9"/>
  <c r="D372" i="9"/>
  <c r="E372" i="9"/>
  <c r="C373" i="9"/>
  <c r="D373" i="9"/>
  <c r="E373" i="9"/>
  <c r="C374" i="9"/>
  <c r="D374" i="9"/>
  <c r="E374" i="9"/>
  <c r="C375" i="9"/>
  <c r="D375" i="9"/>
  <c r="E375" i="9"/>
  <c r="C376" i="9"/>
  <c r="D376" i="9"/>
  <c r="E376" i="9"/>
  <c r="C377" i="9"/>
  <c r="D377" i="9"/>
  <c r="E377" i="9"/>
  <c r="C378" i="9"/>
  <c r="D378" i="9"/>
  <c r="E378" i="9"/>
  <c r="C379" i="9"/>
  <c r="D379" i="9"/>
  <c r="E379" i="9"/>
  <c r="C380" i="9"/>
  <c r="D380" i="9"/>
  <c r="E380" i="9"/>
  <c r="C381" i="9"/>
  <c r="D381" i="9"/>
  <c r="E381" i="9"/>
  <c r="C382" i="9"/>
  <c r="D382" i="9"/>
  <c r="E382" i="9"/>
  <c r="C383" i="9"/>
  <c r="D383" i="9"/>
  <c r="E383" i="9"/>
  <c r="C384" i="9"/>
  <c r="D384" i="9"/>
  <c r="E384" i="9"/>
  <c r="C385" i="9"/>
  <c r="D385" i="9"/>
  <c r="E385" i="9"/>
  <c r="C386" i="9"/>
  <c r="D386" i="9"/>
  <c r="E386" i="9"/>
  <c r="C387" i="9"/>
  <c r="D387" i="9"/>
  <c r="E387" i="9"/>
  <c r="C388" i="9"/>
  <c r="D388" i="9"/>
  <c r="E388" i="9"/>
  <c r="C389" i="9"/>
  <c r="D389" i="9"/>
  <c r="E389" i="9"/>
  <c r="C390" i="9"/>
  <c r="D390" i="9"/>
  <c r="E390" i="9"/>
  <c r="C391" i="9"/>
  <c r="D391" i="9"/>
  <c r="E391" i="9"/>
  <c r="C392" i="9"/>
  <c r="D392" i="9"/>
  <c r="E392" i="9"/>
  <c r="C393" i="9"/>
  <c r="D393" i="9"/>
  <c r="E393" i="9"/>
  <c r="C394" i="9"/>
  <c r="D394" i="9"/>
  <c r="E394" i="9"/>
  <c r="C395" i="9"/>
  <c r="D395" i="9"/>
  <c r="E395" i="9"/>
  <c r="C396" i="9"/>
  <c r="D396" i="9"/>
  <c r="E396" i="9"/>
  <c r="C397" i="9"/>
  <c r="D397" i="9"/>
  <c r="E397" i="9"/>
  <c r="C398" i="9"/>
  <c r="D398" i="9"/>
  <c r="E398" i="9"/>
  <c r="C399" i="9"/>
  <c r="D399" i="9"/>
  <c r="E399" i="9"/>
  <c r="C400" i="9"/>
  <c r="D400" i="9"/>
  <c r="E400" i="9"/>
  <c r="C401" i="9"/>
  <c r="D401" i="9"/>
  <c r="E401" i="9"/>
  <c r="C402" i="9"/>
  <c r="D402" i="9"/>
  <c r="E402" i="9"/>
  <c r="C403" i="9"/>
  <c r="D403" i="9"/>
  <c r="E403" i="9"/>
  <c r="C404" i="9"/>
  <c r="D404" i="9"/>
  <c r="E404" i="9"/>
  <c r="C405" i="9"/>
  <c r="D405" i="9"/>
  <c r="E405" i="9"/>
  <c r="C406" i="9"/>
  <c r="D406" i="9"/>
  <c r="E406" i="9"/>
  <c r="C2" i="9"/>
  <c r="D2" i="9"/>
  <c r="E2" i="9"/>
  <c r="E2" i="2"/>
  <c r="F2" i="2"/>
  <c r="G2" i="2"/>
  <c r="H2" i="2"/>
  <c r="I2" i="2"/>
  <c r="J2" i="2"/>
  <c r="K2" i="2"/>
  <c r="R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84" i="1"/>
  <c r="BC84" i="1"/>
  <c r="AZ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K30" i="2"/>
  <c r="K140" i="4"/>
  <c r="K29" i="2"/>
  <c r="K144" i="4"/>
  <c r="K28" i="2"/>
  <c r="K146" i="4"/>
  <c r="K26" i="2"/>
  <c r="K141" i="4"/>
  <c r="K27" i="2"/>
  <c r="K221" i="4"/>
  <c r="K23" i="2"/>
  <c r="K42" i="4"/>
  <c r="K24" i="2"/>
  <c r="K48" i="4"/>
  <c r="AJ12" i="4"/>
  <c r="AJ29" i="4"/>
  <c r="AJ16" i="4"/>
  <c r="AJ18" i="4"/>
  <c r="AJ15" i="4"/>
  <c r="AJ20" i="4"/>
  <c r="AJ31" i="4"/>
  <c r="AJ34" i="4"/>
  <c r="AJ7" i="4"/>
  <c r="AJ75" i="4"/>
  <c r="AJ70" i="4"/>
  <c r="AJ27" i="4"/>
  <c r="AJ172" i="4"/>
  <c r="AJ111" i="4"/>
  <c r="AJ92" i="4"/>
  <c r="AJ170" i="4"/>
  <c r="AJ66" i="4"/>
  <c r="AJ282" i="4"/>
  <c r="AJ8" i="4"/>
  <c r="AJ176" i="4"/>
  <c r="AJ232" i="4"/>
  <c r="AJ28" i="4"/>
  <c r="AJ173" i="4"/>
  <c r="AJ123" i="4"/>
  <c r="AJ112" i="4"/>
  <c r="AJ171" i="4"/>
  <c r="AJ137" i="4"/>
  <c r="AJ139" i="4"/>
  <c r="AJ267" i="4"/>
  <c r="AJ177" i="4"/>
  <c r="AJ121" i="4"/>
  <c r="AJ67" i="4"/>
  <c r="AJ45" i="4"/>
  <c r="AJ97" i="4"/>
  <c r="AJ147" i="4"/>
  <c r="AJ183" i="4"/>
  <c r="AJ43" i="4"/>
  <c r="AJ44" i="4"/>
  <c r="AJ48" i="4"/>
  <c r="AJ22" i="4"/>
  <c r="AJ49" i="4"/>
  <c r="AJ288" i="4"/>
  <c r="AJ235" i="4"/>
  <c r="AJ256" i="4"/>
  <c r="AJ202" i="4"/>
  <c r="AJ56" i="4"/>
  <c r="AJ40" i="4"/>
  <c r="AJ174" i="4"/>
  <c r="AJ175" i="4"/>
  <c r="AJ140" i="4"/>
  <c r="AJ144" i="4"/>
  <c r="AJ146" i="4"/>
  <c r="AJ47" i="4"/>
  <c r="AJ114" i="4"/>
  <c r="AJ264" i="4"/>
  <c r="AJ154" i="4"/>
  <c r="AJ181" i="4"/>
  <c r="AJ141" i="4"/>
  <c r="AJ145" i="4"/>
  <c r="AJ184" i="4"/>
  <c r="AJ253" i="4"/>
  <c r="AJ226" i="4"/>
  <c r="AJ94" i="4"/>
  <c r="AJ221" i="4"/>
  <c r="AJ46" i="4"/>
  <c r="AJ17" i="4"/>
  <c r="AJ207" i="4"/>
  <c r="AJ272" i="4"/>
  <c r="AJ236" i="4"/>
  <c r="AJ225" i="4"/>
  <c r="AJ196" i="4"/>
  <c r="AJ197" i="4"/>
  <c r="AJ169" i="4"/>
  <c r="AJ276" i="4"/>
  <c r="AJ135" i="4"/>
  <c r="AJ283" i="4"/>
  <c r="AJ25" i="4"/>
  <c r="AJ295" i="4"/>
  <c r="AJ241" i="4"/>
  <c r="AJ279" i="4"/>
  <c r="AJ109" i="4"/>
  <c r="AJ110" i="4"/>
  <c r="AJ246" i="4"/>
  <c r="AJ33" i="4"/>
  <c r="AJ82" i="4"/>
  <c r="AJ129" i="4"/>
  <c r="AJ83" i="4"/>
  <c r="AJ84" i="4"/>
  <c r="AJ122" i="4"/>
  <c r="AJ71" i="4"/>
  <c r="AJ153" i="4"/>
  <c r="AJ194" i="4"/>
  <c r="AJ281" i="4"/>
  <c r="AJ228" i="4"/>
  <c r="AJ238" i="4"/>
  <c r="AJ195" i="4"/>
  <c r="AJ158" i="4"/>
  <c r="AJ85" i="4"/>
  <c r="AJ254" i="4"/>
  <c r="AJ205" i="4"/>
  <c r="AJ218" i="4"/>
  <c r="AJ78" i="4"/>
  <c r="AJ155" i="4"/>
  <c r="AJ229" i="4"/>
  <c r="AJ206" i="4"/>
  <c r="AJ90" i="4"/>
  <c r="AJ239" i="4"/>
  <c r="AJ143" i="4"/>
  <c r="AJ156" i="4"/>
  <c r="AJ160" i="4"/>
  <c r="AJ161" i="4"/>
  <c r="AJ136" i="4"/>
  <c r="AJ163" i="4"/>
  <c r="AJ130" i="4"/>
  <c r="AJ148" i="4"/>
  <c r="AJ95" i="4"/>
  <c r="AJ210" i="4"/>
  <c r="AJ208" i="4"/>
  <c r="AJ209" i="4"/>
  <c r="AJ211" i="4"/>
  <c r="AJ284" i="4"/>
  <c r="AJ285" i="4"/>
  <c r="AJ96" i="4"/>
  <c r="AJ234" i="4"/>
  <c r="AJ294" i="4"/>
  <c r="AJ64" i="4"/>
  <c r="AJ73" i="4"/>
  <c r="AJ273" i="4"/>
  <c r="AJ119" i="4"/>
  <c r="AJ191" i="4"/>
  <c r="AJ126" i="4"/>
  <c r="AJ268" i="4"/>
  <c r="AJ274" i="4"/>
  <c r="AJ74" i="4"/>
  <c r="AJ251" i="4"/>
  <c r="AJ189" i="4"/>
  <c r="AJ149" i="4"/>
  <c r="AJ213" i="4"/>
  <c r="AJ164" i="4"/>
  <c r="AJ131" i="4"/>
  <c r="AJ252" i="4"/>
  <c r="AJ245" i="4"/>
  <c r="AJ124" i="4"/>
  <c r="AJ275" i="4"/>
  <c r="AJ280" i="4"/>
  <c r="AJ98" i="4"/>
  <c r="AJ243" i="4"/>
  <c r="AJ165" i="4"/>
  <c r="AJ150" i="4"/>
  <c r="AJ203" i="4"/>
  <c r="AJ132" i="4"/>
  <c r="AJ133" i="4"/>
  <c r="AJ80" i="4"/>
  <c r="AJ127" i="4"/>
  <c r="AJ186" i="4"/>
  <c r="AJ190" i="4"/>
  <c r="AJ120" i="4"/>
  <c r="AJ168" i="4"/>
  <c r="AJ187" i="4"/>
  <c r="AJ261" i="4"/>
  <c r="AJ76" i="4"/>
  <c r="AJ188" i="4"/>
  <c r="AJ166" i="4"/>
  <c r="AJ260" i="4"/>
  <c r="AJ199" i="4"/>
  <c r="AJ204" i="4"/>
  <c r="AJ38" i="4"/>
  <c r="AJ39" i="4"/>
  <c r="AJ293" i="4"/>
  <c r="AJ167" i="4"/>
  <c r="AJ257" i="4"/>
  <c r="AJ51" i="4"/>
  <c r="AJ52" i="4"/>
  <c r="AJ58" i="4"/>
  <c r="AJ37" i="4"/>
  <c r="AJ128" i="4"/>
  <c r="AJ53" i="4"/>
  <c r="AJ265" i="4"/>
  <c r="AJ103" i="4"/>
  <c r="AJ101" i="4"/>
  <c r="AJ11" i="4"/>
  <c r="AJ69" i="4"/>
  <c r="AJ104" i="4"/>
  <c r="AJ108" i="4"/>
  <c r="AJ77" i="4"/>
  <c r="AJ113" i="4"/>
  <c r="AJ105" i="4"/>
  <c r="AJ107" i="4"/>
  <c r="AJ106" i="4"/>
  <c r="AJ263" i="4"/>
  <c r="AJ178" i="4"/>
  <c r="AJ19" i="4"/>
  <c r="AJ277" i="4"/>
  <c r="AJ116" i="4"/>
  <c r="AJ157" i="4"/>
  <c r="AJ233" i="4"/>
  <c r="AJ237" i="4"/>
  <c r="AJ185" i="4"/>
  <c r="AJ9" i="4"/>
  <c r="AJ240" i="4"/>
  <c r="AJ230" i="4"/>
  <c r="AJ117" i="4"/>
  <c r="AJ152" i="4"/>
  <c r="AJ57" i="4"/>
  <c r="AJ134" i="4"/>
  <c r="AJ36" i="4"/>
  <c r="AJ13" i="4"/>
  <c r="AJ217" i="4"/>
  <c r="AJ271" i="4"/>
  <c r="AJ262" i="4"/>
  <c r="AJ72" i="4"/>
  <c r="AJ81" i="4"/>
  <c r="AJ193" i="4"/>
  <c r="AJ224" i="4"/>
  <c r="AJ227" i="4"/>
  <c r="AJ286" i="4"/>
  <c r="AJ242" i="4"/>
  <c r="AJ162" i="4"/>
  <c r="AJ212" i="4"/>
  <c r="AJ118" i="4"/>
  <c r="AJ89" i="4"/>
  <c r="AJ54" i="4"/>
  <c r="AJ32" i="4"/>
  <c r="AJ23" i="4"/>
  <c r="AJ247" i="4"/>
  <c r="AJ192" i="4"/>
  <c r="AJ151" i="4"/>
  <c r="AJ291" i="4"/>
  <c r="AJ292" i="4"/>
  <c r="AJ248" i="4"/>
  <c r="AJ50" i="4"/>
  <c r="AJ26" i="4"/>
  <c r="AJ55" i="4"/>
  <c r="AJ59" i="4"/>
  <c r="AJ87" i="4"/>
  <c r="AJ41" i="4"/>
  <c r="AJ14" i="4"/>
  <c r="AJ30" i="4"/>
  <c r="AJ249" i="4"/>
  <c r="AJ250" i="4"/>
  <c r="AJ93" i="4"/>
  <c r="AJ290" i="4"/>
  <c r="AJ287" i="4"/>
  <c r="AJ219" i="4"/>
  <c r="AJ220" i="4"/>
  <c r="AJ180" i="4"/>
  <c r="AJ258" i="4"/>
  <c r="AJ115" i="4"/>
  <c r="AJ68" i="4"/>
  <c r="AJ100" i="4"/>
  <c r="AJ269" i="4"/>
  <c r="AJ214" i="4"/>
  <c r="AJ182" i="4"/>
  <c r="AJ270" i="4"/>
  <c r="AJ79" i="4"/>
  <c r="AJ88" i="4"/>
  <c r="AJ10" i="4"/>
  <c r="AJ4" i="4"/>
  <c r="AJ179" i="4"/>
  <c r="AJ244" i="4"/>
  <c r="AJ3" i="4"/>
  <c r="AJ2" i="4"/>
  <c r="AJ5" i="4"/>
  <c r="AJ6" i="4"/>
  <c r="AJ223" i="4"/>
  <c r="AJ65" i="4"/>
  <c r="AJ60" i="4"/>
  <c r="AJ99" i="4"/>
  <c r="AJ61" i="4"/>
  <c r="AJ62" i="4"/>
  <c r="AJ63" i="4"/>
  <c r="AJ216" i="4"/>
  <c r="AJ215" i="4"/>
  <c r="AJ222" i="4"/>
  <c r="AJ289" i="4"/>
  <c r="AJ200" i="4"/>
  <c r="AJ309" i="4"/>
  <c r="AJ310" i="4"/>
  <c r="AJ296" i="4"/>
  <c r="AJ297" i="4"/>
  <c r="AJ305" i="4"/>
  <c r="AJ306" i="4"/>
  <c r="AJ307" i="4"/>
  <c r="AJ298" i="4"/>
  <c r="AJ308" i="4"/>
  <c r="AJ301" i="4"/>
  <c r="AJ302" i="4"/>
  <c r="AJ303" i="4"/>
  <c r="AJ304" i="4"/>
  <c r="AJ299" i="4"/>
  <c r="AJ300" i="4"/>
  <c r="AJ324" i="4"/>
  <c r="AJ312" i="4"/>
  <c r="AJ313" i="4"/>
  <c r="AJ326" i="4"/>
  <c r="AJ314" i="4"/>
  <c r="AJ319" i="4"/>
  <c r="AJ320" i="4"/>
  <c r="AJ321" i="4"/>
  <c r="AJ311" i="4"/>
  <c r="AJ315" i="4"/>
  <c r="AJ316" i="4"/>
  <c r="AJ317" i="4"/>
  <c r="AJ318" i="4"/>
  <c r="AJ322" i="4"/>
  <c r="AJ327" i="4"/>
  <c r="AJ328" i="4"/>
  <c r="AJ341" i="4"/>
  <c r="AJ339" i="4"/>
  <c r="AJ335" i="4"/>
  <c r="AJ340" i="4"/>
  <c r="AJ338" i="4"/>
  <c r="AJ325" i="4"/>
  <c r="AJ337" i="4"/>
  <c r="AJ330" i="4"/>
  <c r="AJ334" i="4"/>
  <c r="AJ323" i="4"/>
  <c r="AJ342" i="4"/>
  <c r="AJ329" i="4"/>
  <c r="AJ331" i="4"/>
  <c r="AJ336" i="4"/>
  <c r="AJ333" i="4"/>
  <c r="AJ332" i="4"/>
  <c r="AJ343" i="4"/>
  <c r="AJ349" i="4"/>
  <c r="AJ352" i="4"/>
  <c r="AJ364" i="4"/>
  <c r="AJ365" i="4"/>
  <c r="AJ347" i="4"/>
  <c r="AJ353" i="4"/>
  <c r="AJ354" i="4"/>
  <c r="AJ357" i="4"/>
  <c r="AJ348" i="4"/>
  <c r="AJ358" i="4"/>
  <c r="AJ359" i="4"/>
  <c r="AJ360" i="4"/>
  <c r="AJ350" i="4"/>
  <c r="AJ355" i="4"/>
  <c r="AJ351" i="4"/>
  <c r="AJ344" i="4"/>
  <c r="AJ356" i="4"/>
  <c r="AJ345" i="4"/>
  <c r="AJ346" i="4"/>
  <c r="AJ362" i="4"/>
  <c r="AJ361" i="4"/>
  <c r="AJ363" i="4"/>
  <c r="AJ366" i="4"/>
  <c r="AJ367" i="4"/>
  <c r="AJ368" i="4"/>
  <c r="AJ369" i="4"/>
  <c r="AJ370" i="4"/>
  <c r="AJ371" i="4"/>
  <c r="AJ372" i="4"/>
  <c r="AJ375" i="4"/>
  <c r="AJ373" i="4"/>
  <c r="AJ374" i="4"/>
  <c r="AJ376" i="4"/>
  <c r="AJ377" i="4"/>
  <c r="AJ378" i="4"/>
  <c r="AJ379" i="4"/>
  <c r="AJ380" i="4"/>
  <c r="AJ381" i="4"/>
  <c r="AJ401" i="4"/>
  <c r="AJ395" i="4"/>
  <c r="AJ382" i="4"/>
  <c r="AJ384" i="4"/>
  <c r="AJ385" i="4"/>
  <c r="AJ386" i="4"/>
  <c r="AJ387" i="4"/>
  <c r="AJ388" i="4"/>
  <c r="AJ389" i="4"/>
  <c r="AJ390" i="4"/>
  <c r="AJ392" i="4"/>
  <c r="AJ391" i="4"/>
  <c r="AJ396" i="4"/>
  <c r="AJ383" i="4"/>
  <c r="AJ393" i="4"/>
  <c r="AJ397" i="4"/>
  <c r="AJ404" i="4"/>
  <c r="AJ398" i="4"/>
  <c r="AJ399" i="4"/>
  <c r="AJ405" i="4"/>
  <c r="AJ400" i="4"/>
  <c r="AJ402" i="4"/>
  <c r="AJ403" i="4"/>
  <c r="AJ394" i="4"/>
  <c r="AJ406" i="4"/>
  <c r="AJ35" i="4"/>
  <c r="AJ138" i="4"/>
  <c r="AJ21" i="4"/>
  <c r="AJ91" i="4"/>
  <c r="AJ201" i="4"/>
  <c r="AJ266" i="4"/>
  <c r="AJ86" i="4"/>
  <c r="AJ142" i="4"/>
  <c r="AJ42" i="4"/>
  <c r="AJ198" i="4"/>
  <c r="AJ278" i="4"/>
  <c r="AJ159" i="4"/>
  <c r="AJ259" i="4"/>
  <c r="AJ255" i="4"/>
  <c r="AJ125" i="4"/>
  <c r="AJ102" i="4"/>
  <c r="AJ24" i="4"/>
  <c r="AJ231" i="4"/>
  <c r="H90" i="5"/>
  <c r="F16" i="2"/>
  <c r="F40" i="4"/>
  <c r="F91" i="5"/>
  <c r="H91" i="5"/>
  <c r="F22" i="4"/>
  <c r="I91" i="5"/>
  <c r="E16" i="2"/>
  <c r="E22" i="4"/>
  <c r="E40" i="4"/>
  <c r="M16" i="2"/>
  <c r="M40" i="4"/>
  <c r="T16" i="2"/>
  <c r="U16" i="2"/>
  <c r="AA16" i="2"/>
  <c r="AD16" i="2"/>
  <c r="AE16" i="2"/>
  <c r="AF16" i="2"/>
  <c r="AG16" i="2"/>
  <c r="AH16" i="2"/>
  <c r="AI16" i="2"/>
  <c r="AK16" i="2"/>
  <c r="AL16" i="2"/>
  <c r="AM16" i="2"/>
  <c r="AZ86" i="1"/>
  <c r="BC86" i="1"/>
  <c r="AZ87" i="1"/>
  <c r="BC87" i="1"/>
  <c r="BC134" i="1"/>
  <c r="AZ125" i="1"/>
  <c r="BC125" i="1"/>
  <c r="AZ124" i="1"/>
  <c r="BC124" i="1"/>
  <c r="AZ59" i="1"/>
  <c r="AZ181" i="1"/>
  <c r="BC181" i="1"/>
  <c r="BB181" i="1"/>
  <c r="AZ180" i="1"/>
  <c r="BC180" i="1"/>
  <c r="BB180" i="1"/>
  <c r="AZ110" i="1"/>
  <c r="BC110" i="1"/>
  <c r="AZ109" i="1"/>
  <c r="BC109" i="1"/>
  <c r="AZ28" i="1"/>
  <c r="BC28" i="1"/>
  <c r="AZ27" i="1"/>
  <c r="BC27" i="1"/>
  <c r="AZ26" i="1"/>
  <c r="BC26" i="1"/>
  <c r="AZ25" i="1"/>
  <c r="BC25" i="1"/>
  <c r="BC24" i="1"/>
  <c r="AZ74" i="1"/>
  <c r="BC74" i="1"/>
  <c r="AZ73" i="1"/>
  <c r="BC73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5" i="1"/>
  <c r="AZ76" i="1"/>
  <c r="AZ77" i="1"/>
  <c r="AZ78" i="1"/>
  <c r="AZ81" i="1"/>
  <c r="AZ82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6" i="1"/>
  <c r="AZ127" i="1"/>
  <c r="AZ128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2" i="1"/>
  <c r="BC30" i="1"/>
  <c r="BC29" i="1"/>
  <c r="BC114" i="1"/>
  <c r="BB179" i="1"/>
  <c r="BC179" i="1"/>
  <c r="BB178" i="1"/>
  <c r="BC178" i="1"/>
  <c r="BB177" i="1"/>
  <c r="BC177" i="1"/>
  <c r="BB176" i="1"/>
  <c r="BC176" i="1"/>
  <c r="BB175" i="1"/>
  <c r="BC175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B174" i="1"/>
  <c r="BC174" i="1"/>
  <c r="BC173" i="1"/>
  <c r="BC172" i="1"/>
  <c r="BC171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C170" i="1"/>
  <c r="BC169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C168" i="1"/>
  <c r="BC166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C163" i="1"/>
  <c r="BC162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C161" i="1"/>
  <c r="BC160" i="1"/>
  <c r="BC159" i="1"/>
  <c r="BB157" i="1"/>
  <c r="BC157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B156" i="1"/>
  <c r="BC156" i="1"/>
  <c r="BB155" i="1"/>
  <c r="B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B154" i="1"/>
  <c r="BC154" i="1"/>
  <c r="BB153" i="1"/>
  <c r="BC153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B152" i="1"/>
  <c r="BC152" i="1"/>
  <c r="BB151" i="1"/>
  <c r="BC151" i="1"/>
  <c r="BB150" i="1"/>
  <c r="BC150" i="1"/>
  <c r="BB149" i="1"/>
  <c r="BC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B148" i="1"/>
  <c r="BC148" i="1"/>
  <c r="BB147" i="1"/>
  <c r="BC147" i="1"/>
  <c r="BB146" i="1"/>
  <c r="BC146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B145" i="1"/>
  <c r="BC145" i="1"/>
  <c r="BB144" i="1"/>
  <c r="BC144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B143" i="1"/>
  <c r="BC143" i="1"/>
  <c r="BB142" i="1"/>
  <c r="BC142" i="1"/>
  <c r="BB141" i="1"/>
  <c r="BC141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B140" i="1"/>
  <c r="BC140" i="1"/>
  <c r="BB139" i="1"/>
  <c r="BC139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B138" i="1"/>
  <c r="BC138" i="1"/>
  <c r="BB137" i="1"/>
  <c r="BC137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C136" i="1"/>
  <c r="BC133" i="1"/>
  <c r="BC131" i="1"/>
  <c r="BC130" i="1"/>
  <c r="BC128" i="1"/>
  <c r="B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C126" i="1"/>
  <c r="BC123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C122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8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C117" i="1"/>
  <c r="B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C115" i="1"/>
  <c r="BC113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C112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5" i="1"/>
  <c r="BC104" i="1"/>
  <c r="B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C102" i="1"/>
  <c r="BC101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C100" i="1"/>
  <c r="BC99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C98" i="1"/>
  <c r="BC94" i="1"/>
  <c r="BC93" i="1"/>
  <c r="BC92" i="1"/>
  <c r="BC91" i="1"/>
  <c r="BC90" i="1"/>
  <c r="BC89" i="1"/>
  <c r="BC82" i="1"/>
  <c r="BC81" i="1"/>
  <c r="B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C77" i="1"/>
  <c r="BC76" i="1"/>
  <c r="BC75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5" i="3"/>
  <c r="A35" i="3"/>
  <c r="G35" i="3"/>
  <c r="H35" i="3"/>
  <c r="R17" i="2"/>
  <c r="F36" i="3"/>
  <c r="F37" i="3"/>
  <c r="F38" i="3"/>
  <c r="A36" i="3"/>
  <c r="H36" i="3"/>
  <c r="A37" i="3"/>
  <c r="H37" i="3"/>
  <c r="A38" i="3"/>
  <c r="H38" i="3"/>
  <c r="AH194" i="4"/>
  <c r="AH151" i="4"/>
  <c r="U151" i="4" a="1"/>
  <c r="U151" i="4"/>
  <c r="AH261" i="4"/>
  <c r="AH260" i="4"/>
  <c r="G36" i="3"/>
  <c r="G37" i="3"/>
  <c r="G38" i="3"/>
  <c r="T151" i="4" a="1"/>
  <c r="T151" i="4"/>
  <c r="T261" i="4" a="1"/>
  <c r="T261" i="4"/>
  <c r="T260" i="4" a="1"/>
  <c r="T260" i="4"/>
  <c r="B21" i="3"/>
  <c r="C21" i="3"/>
  <c r="E21" i="3"/>
  <c r="E20" i="2"/>
  <c r="F20" i="2"/>
  <c r="G20" i="2"/>
  <c r="K20" i="2"/>
  <c r="R20" i="2"/>
  <c r="T20" i="2"/>
  <c r="AA20" i="2"/>
  <c r="I100" i="5"/>
  <c r="AD20" i="2"/>
  <c r="AE20" i="2"/>
  <c r="L100" i="5"/>
  <c r="AF20" i="2"/>
  <c r="AG20" i="2"/>
  <c r="AH20" i="2"/>
  <c r="AI20" i="2"/>
  <c r="N100" i="5"/>
  <c r="O100" i="5"/>
  <c r="AK20" i="2"/>
  <c r="AL20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17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39" i="2"/>
  <c r="R335" i="4"/>
  <c r="R40" i="2"/>
  <c r="R324" i="4"/>
  <c r="R312" i="4"/>
  <c r="R313" i="4"/>
  <c r="R332" i="4"/>
  <c r="R326" i="4"/>
  <c r="R327" i="4"/>
  <c r="R328" i="4"/>
  <c r="R338" i="4"/>
  <c r="R317" i="4"/>
  <c r="R315" i="4"/>
  <c r="R316" i="4"/>
  <c r="R323" i="4"/>
  <c r="R329" i="4"/>
  <c r="R330" i="4"/>
  <c r="R322" i="4"/>
  <c r="R340" i="4"/>
  <c r="R319" i="4"/>
  <c r="R41" i="2"/>
  <c r="R352" i="4"/>
  <c r="R336" i="4"/>
  <c r="R361" i="4"/>
  <c r="R359" i="4"/>
  <c r="R347" i="4"/>
  <c r="R357" i="4"/>
  <c r="R349" i="4"/>
  <c r="R358" i="4"/>
  <c r="R360" i="4"/>
  <c r="R314" i="4"/>
  <c r="R348" i="4"/>
  <c r="R354" i="4"/>
  <c r="R351" i="4"/>
  <c r="R353" i="4"/>
  <c r="R350" i="4"/>
  <c r="R355" i="4"/>
  <c r="R99" i="4"/>
  <c r="R60" i="4"/>
  <c r="R320" i="4"/>
  <c r="R65" i="4"/>
  <c r="R325" i="4"/>
  <c r="R363" i="4"/>
  <c r="R343" i="4"/>
  <c r="R333" i="4"/>
  <c r="R341" i="4"/>
  <c r="R318" i="4"/>
  <c r="R331" i="4"/>
  <c r="R14" i="2"/>
  <c r="R215" i="4"/>
  <c r="R364" i="4"/>
  <c r="R63" i="4"/>
  <c r="R13" i="2"/>
  <c r="R216" i="4"/>
  <c r="R365" i="4"/>
  <c r="R321" i="4"/>
  <c r="R61" i="4"/>
  <c r="R62" i="4"/>
  <c r="R43" i="2"/>
  <c r="R369" i="4"/>
  <c r="R376" i="4"/>
  <c r="R337" i="4"/>
  <c r="R342" i="4"/>
  <c r="R285" i="4"/>
  <c r="R372" i="4"/>
  <c r="R370" i="4"/>
  <c r="R366" i="4"/>
  <c r="R375" i="4"/>
  <c r="R368" i="4"/>
  <c r="R367" i="4"/>
  <c r="R371" i="4"/>
  <c r="R373" i="4"/>
  <c r="R311" i="4"/>
  <c r="R374" i="4"/>
  <c r="R296" i="4"/>
  <c r="R300" i="4"/>
  <c r="R303" i="4"/>
  <c r="R297" i="4"/>
  <c r="R35" i="2"/>
  <c r="R280" i="4"/>
  <c r="R299" i="4"/>
  <c r="R302" i="4"/>
  <c r="R306" i="4"/>
  <c r="R304" i="4"/>
  <c r="R310" i="4"/>
  <c r="R284" i="4"/>
  <c r="R301" i="4"/>
  <c r="R307" i="4"/>
  <c r="R298" i="4"/>
  <c r="R309" i="4"/>
  <c r="R305" i="4"/>
  <c r="R308" i="4"/>
  <c r="R148" i="4"/>
  <c r="R222" i="4"/>
  <c r="R263" i="4"/>
  <c r="R228" i="4"/>
  <c r="R240" i="4"/>
  <c r="R243" i="4"/>
  <c r="R39" i="4"/>
  <c r="R244" i="4"/>
  <c r="R71" i="4"/>
  <c r="R294" i="4"/>
  <c r="R126" i="4"/>
  <c r="R26" i="4"/>
  <c r="R118" i="4"/>
  <c r="R227" i="4"/>
  <c r="R55" i="4"/>
  <c r="R229" i="4"/>
  <c r="R220" i="4"/>
  <c r="R251" i="4"/>
  <c r="R219" i="4"/>
  <c r="R107" i="4"/>
  <c r="R32" i="2"/>
  <c r="R150" i="4"/>
  <c r="R106" i="4"/>
  <c r="R248" i="4"/>
  <c r="R145" i="4"/>
  <c r="R288" i="4"/>
  <c r="R290" i="4"/>
  <c r="R144" i="4"/>
  <c r="R249" i="4"/>
  <c r="R167" i="4"/>
  <c r="R206" i="4"/>
  <c r="R192" i="4"/>
  <c r="R19" i="2"/>
  <c r="R139" i="4"/>
  <c r="R74" i="4"/>
  <c r="R287" i="4"/>
  <c r="R221" i="4"/>
  <c r="R261" i="4"/>
  <c r="R82" i="4"/>
  <c r="R250" i="4"/>
  <c r="R183" i="4"/>
  <c r="R87" i="4"/>
  <c r="R59" i="4"/>
  <c r="R128" i="4"/>
  <c r="R28" i="4"/>
  <c r="R130" i="4"/>
  <c r="R247" i="4"/>
  <c r="R252" i="4"/>
  <c r="R123" i="4"/>
  <c r="R275" i="4"/>
  <c r="R259" i="4"/>
  <c r="R212" i="4"/>
  <c r="R211" i="4"/>
  <c r="R185" i="4"/>
  <c r="R54" i="4"/>
  <c r="R232" i="4"/>
  <c r="R135" i="4"/>
  <c r="R67" i="4"/>
  <c r="R260" i="4"/>
  <c r="R194" i="4"/>
  <c r="R356" i="4"/>
  <c r="R273" i="4"/>
  <c r="R237" i="4"/>
  <c r="R164" i="4"/>
  <c r="R264" i="4"/>
  <c r="R146" i="4"/>
  <c r="R52" i="4"/>
  <c r="R166" i="4"/>
  <c r="R97" i="4"/>
  <c r="R177" i="4"/>
  <c r="R234" i="4"/>
  <c r="R233" i="4"/>
  <c r="R268" i="4"/>
  <c r="R265" i="4"/>
  <c r="R30" i="2"/>
  <c r="R140" i="4"/>
  <c r="R141" i="4"/>
  <c r="R142" i="4"/>
  <c r="R207" i="4"/>
  <c r="R257" i="4"/>
  <c r="R181" i="4"/>
  <c r="R127" i="4"/>
  <c r="R334" i="4"/>
  <c r="R217" i="4"/>
  <c r="R204" i="4"/>
  <c r="R224" i="4"/>
  <c r="R171" i="4"/>
  <c r="R245" i="4"/>
  <c r="R29" i="4"/>
  <c r="R172" i="4"/>
  <c r="R38" i="4"/>
  <c r="R218" i="4"/>
  <c r="R180" i="4"/>
  <c r="R186" i="4"/>
  <c r="R235" i="4"/>
  <c r="R258" i="4"/>
  <c r="R162" i="4"/>
  <c r="R81" i="4"/>
  <c r="R184" i="4"/>
  <c r="R344" i="4"/>
  <c r="R50" i="4"/>
  <c r="R115" i="4"/>
  <c r="R159" i="4"/>
  <c r="R131" i="4"/>
  <c r="R168" i="4"/>
  <c r="R173" i="4"/>
  <c r="R109" i="4"/>
  <c r="R272" i="4"/>
  <c r="R98" i="4"/>
  <c r="R281" i="4"/>
  <c r="R110" i="4"/>
  <c r="R114" i="4"/>
  <c r="R91" i="4"/>
  <c r="R73" i="4"/>
  <c r="R132" i="4"/>
  <c r="R133" i="4"/>
  <c r="R136" i="4"/>
  <c r="R286" i="4"/>
  <c r="R41" i="4"/>
  <c r="R165" i="4"/>
  <c r="R134" i="4"/>
  <c r="R51" i="4"/>
  <c r="R101" i="4"/>
  <c r="R169" i="4"/>
  <c r="R8" i="2"/>
  <c r="R102" i="4"/>
  <c r="R197" i="4"/>
  <c r="R147" i="4"/>
  <c r="R31" i="2"/>
  <c r="R149" i="4"/>
  <c r="R202" i="4"/>
  <c r="R53" i="4"/>
  <c r="R137" i="4"/>
  <c r="R117" i="4"/>
  <c r="R170" i="4"/>
  <c r="R143" i="4"/>
  <c r="R152" i="4"/>
  <c r="R230" i="4"/>
  <c r="R208" i="4"/>
  <c r="R209" i="4"/>
  <c r="R125" i="4"/>
  <c r="R79" i="4"/>
  <c r="R178" i="4"/>
  <c r="R112" i="4"/>
  <c r="R256" i="4"/>
  <c r="R33" i="4"/>
  <c r="R151" i="4"/>
  <c r="R214" i="4"/>
  <c r="R94" i="4"/>
  <c r="R188" i="4"/>
  <c r="R7" i="2"/>
  <c r="R108" i="4"/>
  <c r="R30" i="4"/>
  <c r="R155" i="4"/>
  <c r="R255" i="4"/>
  <c r="R111" i="4"/>
  <c r="R124" i="4"/>
  <c r="R210" i="4"/>
  <c r="R105" i="4"/>
  <c r="R174" i="4"/>
  <c r="R175" i="4"/>
  <c r="R138" i="4"/>
  <c r="R90" i="4"/>
  <c r="R213" i="4"/>
  <c r="R153" i="4"/>
  <c r="R156" i="4"/>
  <c r="R223" i="4"/>
  <c r="R11" i="4"/>
  <c r="R77" i="4"/>
  <c r="R78" i="4"/>
  <c r="R120" i="4"/>
  <c r="R271" i="4"/>
  <c r="R203" i="4"/>
  <c r="R262" i="4"/>
  <c r="R231" i="4"/>
  <c r="R14" i="4"/>
  <c r="R163" i="4"/>
  <c r="R80" i="4"/>
  <c r="R189" i="4"/>
  <c r="R196" i="4"/>
  <c r="R89" i="4"/>
  <c r="R205" i="4"/>
  <c r="R66" i="4"/>
  <c r="R113" i="4"/>
  <c r="R191" i="4"/>
  <c r="R283" i="4"/>
  <c r="R187" i="4"/>
  <c r="R103" i="4"/>
  <c r="R176" i="4"/>
  <c r="R76" i="4"/>
  <c r="R72" i="4"/>
  <c r="R83" i="4"/>
  <c r="R84" i="4"/>
  <c r="R64" i="4"/>
  <c r="R157" i="4"/>
  <c r="R104" i="4"/>
  <c r="R36" i="4"/>
  <c r="R276" i="4"/>
  <c r="R277" i="4"/>
  <c r="R278" i="4"/>
  <c r="R92" i="4"/>
  <c r="R95" i="4"/>
  <c r="R253" i="4"/>
  <c r="R254" i="4"/>
  <c r="R160" i="4"/>
  <c r="R21" i="4"/>
  <c r="R93" i="4"/>
  <c r="R291" i="4"/>
  <c r="R119" i="4"/>
  <c r="R58" i="4"/>
  <c r="R195" i="4"/>
  <c r="R239" i="4"/>
  <c r="R86" i="4"/>
  <c r="R37" i="4"/>
  <c r="R295" i="4"/>
  <c r="R96" i="4"/>
  <c r="R198" i="4"/>
  <c r="R292" i="4"/>
  <c r="R122" i="4"/>
  <c r="R161" i="4"/>
  <c r="R154" i="4"/>
  <c r="R282" i="4"/>
  <c r="R10" i="4"/>
  <c r="R21" i="2"/>
  <c r="R279" i="4"/>
  <c r="R179" i="4"/>
  <c r="R238" i="4"/>
  <c r="R266" i="4"/>
  <c r="R241" i="4"/>
  <c r="R242" i="4"/>
  <c r="R88" i="4"/>
  <c r="R225" i="4"/>
  <c r="R129" i="4"/>
  <c r="R75" i="4"/>
  <c r="R293" i="4"/>
  <c r="R226" i="4"/>
  <c r="R121" i="4"/>
  <c r="R267" i="4"/>
  <c r="R201" i="4"/>
  <c r="R236" i="4"/>
  <c r="R158" i="4"/>
  <c r="R85" i="4"/>
  <c r="R69" i="4"/>
  <c r="R246" i="4"/>
  <c r="R56" i="4"/>
  <c r="R116" i="4"/>
  <c r="R20" i="4"/>
  <c r="R68" i="4"/>
  <c r="R100" i="4"/>
  <c r="R193" i="4"/>
  <c r="R190" i="4"/>
  <c r="R27" i="4"/>
  <c r="Z369" i="5"/>
  <c r="H325" i="5"/>
  <c r="I325" i="5"/>
  <c r="Z356" i="4"/>
  <c r="Z345" i="4"/>
  <c r="Z346" i="4"/>
  <c r="U2" i="12"/>
  <c r="R269" i="4"/>
  <c r="R270" i="4"/>
  <c r="R57" i="4"/>
  <c r="R339" i="4"/>
  <c r="Q2" i="12"/>
  <c r="O2" i="12"/>
  <c r="N383" i="4"/>
  <c r="N382" i="4"/>
  <c r="M2" i="12"/>
  <c r="K2" i="12"/>
  <c r="J17" i="2"/>
  <c r="J178" i="4"/>
  <c r="J32" i="4"/>
  <c r="J240" i="4"/>
  <c r="J227" i="4"/>
  <c r="J269" i="4"/>
  <c r="J169" i="4"/>
  <c r="J174" i="4"/>
  <c r="J173" i="4"/>
  <c r="J175" i="4"/>
  <c r="J137" i="4"/>
  <c r="J207" i="4"/>
  <c r="J139" i="4"/>
  <c r="J138" i="4"/>
  <c r="J177" i="4"/>
  <c r="J286" i="4"/>
  <c r="J170" i="4"/>
  <c r="J171" i="4"/>
  <c r="J123" i="4"/>
  <c r="J112" i="4"/>
  <c r="J66" i="4"/>
  <c r="J276" i="4"/>
  <c r="J277" i="4"/>
  <c r="J278" i="4"/>
  <c r="J135" i="4"/>
  <c r="J230" i="4"/>
  <c r="J272" i="4"/>
  <c r="J283" i="4"/>
  <c r="J121" i="4"/>
  <c r="J30" i="2"/>
  <c r="J271" i="4"/>
  <c r="J21" i="4"/>
  <c r="J295" i="4"/>
  <c r="J91" i="4"/>
  <c r="J176" i="4"/>
  <c r="J232" i="4"/>
  <c r="J241" i="4"/>
  <c r="J236" i="4"/>
  <c r="J242" i="4"/>
  <c r="J21" i="2"/>
  <c r="J279" i="4"/>
  <c r="J109" i="4"/>
  <c r="J110" i="4"/>
  <c r="J246" i="4"/>
  <c r="J61" i="4"/>
  <c r="J33" i="4"/>
  <c r="J82" i="4"/>
  <c r="J129" i="4"/>
  <c r="J83" i="4"/>
  <c r="J84" i="4"/>
  <c r="J253" i="4"/>
  <c r="J62" i="4"/>
  <c r="J67" i="4"/>
  <c r="J122" i="4"/>
  <c r="J71" i="4"/>
  <c r="J153" i="4"/>
  <c r="J194" i="4"/>
  <c r="J281" i="4"/>
  <c r="J228" i="4"/>
  <c r="J238" i="4"/>
  <c r="J63" i="4"/>
  <c r="J195" i="4"/>
  <c r="J85" i="4"/>
  <c r="J254" i="4"/>
  <c r="J45" i="4"/>
  <c r="J205" i="4"/>
  <c r="J218" i="4"/>
  <c r="J23" i="4"/>
  <c r="J78" i="4"/>
  <c r="J225" i="4"/>
  <c r="J28" i="4"/>
  <c r="J198" i="4"/>
  <c r="J116" i="4"/>
  <c r="J197" i="4"/>
  <c r="J226" i="4"/>
  <c r="J155" i="4"/>
  <c r="J196" i="4"/>
  <c r="J229" i="4"/>
  <c r="J154" i="4"/>
  <c r="J206" i="4"/>
  <c r="J117" i="4"/>
  <c r="J70" i="4"/>
  <c r="J90" i="4"/>
  <c r="J159" i="4"/>
  <c r="J239" i="4"/>
  <c r="J262" i="4"/>
  <c r="J143" i="4"/>
  <c r="J156" i="4"/>
  <c r="J157" i="4"/>
  <c r="J162" i="4"/>
  <c r="J214" i="4"/>
  <c r="J94" i="4"/>
  <c r="J97" i="4"/>
  <c r="J136" i="4"/>
  <c r="J152" i="4"/>
  <c r="J163" i="4"/>
  <c r="J130" i="4"/>
  <c r="J182" i="4"/>
  <c r="J148" i="4"/>
  <c r="J147" i="4"/>
  <c r="J181" i="4"/>
  <c r="J140" i="4"/>
  <c r="J221" i="4"/>
  <c r="J145" i="4"/>
  <c r="J146" i="4"/>
  <c r="J46" i="4"/>
  <c r="J47" i="4"/>
  <c r="J183" i="4"/>
  <c r="J184" i="4"/>
  <c r="J142" i="4"/>
  <c r="J95" i="4"/>
  <c r="J72" i="4"/>
  <c r="J259" i="4"/>
  <c r="J210" i="4"/>
  <c r="J209" i="4"/>
  <c r="J212" i="4"/>
  <c r="J211" i="4"/>
  <c r="J215" i="4"/>
  <c r="J263" i="4"/>
  <c r="J285" i="4"/>
  <c r="J244" i="4"/>
  <c r="J96" i="4"/>
  <c r="J234" i="4"/>
  <c r="J294" i="4"/>
  <c r="J64" i="4"/>
  <c r="J73" i="4"/>
  <c r="J273" i="4"/>
  <c r="J270" i="4"/>
  <c r="J114" i="4"/>
  <c r="J282" i="4"/>
  <c r="J119" i="4"/>
  <c r="J191" i="4"/>
  <c r="J126" i="4"/>
  <c r="J247" i="4"/>
  <c r="J268" i="4"/>
  <c r="J274" i="4"/>
  <c r="J249" i="4"/>
  <c r="J250" i="4"/>
  <c r="J201" i="4"/>
  <c r="J74" i="4"/>
  <c r="J251" i="4"/>
  <c r="J23" i="2"/>
  <c r="J42" i="4"/>
  <c r="J43" i="4"/>
  <c r="J44" i="4"/>
  <c r="J189" i="4"/>
  <c r="J149" i="4"/>
  <c r="J213" i="4"/>
  <c r="J192" i="4"/>
  <c r="J5" i="2"/>
  <c r="J164" i="4"/>
  <c r="J131" i="4"/>
  <c r="J266" i="4"/>
  <c r="J252" i="4"/>
  <c r="J245" i="4"/>
  <c r="J124" i="4"/>
  <c r="J233" i="4"/>
  <c r="J275" i="4"/>
  <c r="J280" i="4"/>
  <c r="J48" i="4"/>
  <c r="J267" i="4"/>
  <c r="J264" i="4"/>
  <c r="J98" i="4"/>
  <c r="J237" i="4"/>
  <c r="J243" i="4"/>
  <c r="J49" i="4"/>
  <c r="J165" i="4"/>
  <c r="J115" i="4"/>
  <c r="J150" i="4"/>
  <c r="J203" i="4"/>
  <c r="J132" i="4"/>
  <c r="J134" i="4"/>
  <c r="J133" i="4"/>
  <c r="J291" i="4"/>
  <c r="J292" i="4"/>
  <c r="J127" i="4"/>
  <c r="J8" i="4"/>
  <c r="J248" i="4"/>
  <c r="J186" i="4"/>
  <c r="J255" i="4"/>
  <c r="J219" i="4"/>
  <c r="J288" i="4"/>
  <c r="J120" i="4"/>
  <c r="J118" i="4"/>
  <c r="J235" i="4"/>
  <c r="J100" i="4"/>
  <c r="J168" i="4"/>
  <c r="J125" i="4"/>
  <c r="J187" i="4"/>
  <c r="J185" i="4"/>
  <c r="J256" i="4"/>
  <c r="J180" i="4"/>
  <c r="J89" i="4"/>
  <c r="J261" i="4"/>
  <c r="J76" i="4"/>
  <c r="J188" i="4"/>
  <c r="J260" i="4"/>
  <c r="J50" i="4"/>
  <c r="J26" i="4"/>
  <c r="J36" i="4"/>
  <c r="J204" i="4"/>
  <c r="J55" i="4"/>
  <c r="J38" i="4"/>
  <c r="J258" i="4"/>
  <c r="J7" i="2"/>
  <c r="J88" i="4"/>
  <c r="J202" i="4"/>
  <c r="J39" i="4"/>
  <c r="J59" i="4"/>
  <c r="J167" i="4"/>
  <c r="J51" i="4"/>
  <c r="J224" i="4"/>
  <c r="J52" i="4"/>
  <c r="J87" i="4"/>
  <c r="J58" i="4"/>
  <c r="J200" i="4"/>
  <c r="J37" i="4"/>
  <c r="J128" i="4"/>
  <c r="J56" i="4"/>
  <c r="J14" i="4"/>
  <c r="J53" i="4"/>
  <c r="J265" i="4"/>
  <c r="J8" i="2"/>
  <c r="J102" i="4"/>
  <c r="J54" i="4"/>
  <c r="J103" i="4"/>
  <c r="J101" i="4"/>
  <c r="J11" i="4"/>
  <c r="J69" i="4"/>
  <c r="J10" i="2"/>
  <c r="J104" i="4"/>
  <c r="J30" i="4"/>
  <c r="J108" i="4"/>
  <c r="J77" i="4"/>
  <c r="J113" i="4"/>
  <c r="J105" i="4"/>
  <c r="J107" i="4"/>
  <c r="I2" i="12"/>
  <c r="H30" i="2"/>
  <c r="H213" i="4"/>
  <c r="H150" i="4"/>
  <c r="G2" i="12"/>
  <c r="F231" i="4"/>
  <c r="F172" i="4"/>
  <c r="F217" i="4"/>
  <c r="F111" i="4"/>
  <c r="F174" i="4"/>
  <c r="F173" i="4"/>
  <c r="F175" i="4"/>
  <c r="F137" i="4"/>
  <c r="F207" i="4"/>
  <c r="F139" i="4"/>
  <c r="F138" i="4"/>
  <c r="F177" i="4"/>
  <c r="F92" i="4"/>
  <c r="F170" i="4"/>
  <c r="F171" i="4"/>
  <c r="F123" i="4"/>
  <c r="F112" i="4"/>
  <c r="F66" i="4"/>
  <c r="F135" i="4"/>
  <c r="F121" i="4"/>
  <c r="F30" i="2"/>
  <c r="F86" i="4"/>
  <c r="F21" i="4"/>
  <c r="F91" i="4"/>
  <c r="F176" i="4"/>
  <c r="F232" i="4"/>
  <c r="F236" i="4"/>
  <c r="F109" i="4"/>
  <c r="F110" i="4"/>
  <c r="F61" i="4"/>
  <c r="F253" i="4"/>
  <c r="F62" i="4"/>
  <c r="F67" i="4"/>
  <c r="F71" i="4"/>
  <c r="F228" i="4"/>
  <c r="F63" i="4"/>
  <c r="F45" i="4"/>
  <c r="F205" i="4"/>
  <c r="F28" i="4"/>
  <c r="F7" i="4"/>
  <c r="F116" i="4"/>
  <c r="F197" i="4"/>
  <c r="F226" i="4"/>
  <c r="F229" i="4"/>
  <c r="F3" i="4"/>
  <c r="F206" i="4"/>
  <c r="F20" i="4"/>
  <c r="F157" i="4"/>
  <c r="F214" i="4"/>
  <c r="F94" i="4"/>
  <c r="F97" i="4"/>
  <c r="F136" i="4"/>
  <c r="F163" i="4"/>
  <c r="F148" i="4"/>
  <c r="F147" i="4"/>
  <c r="F181" i="4"/>
  <c r="F140" i="4"/>
  <c r="F141" i="4"/>
  <c r="F221" i="4"/>
  <c r="F145" i="4"/>
  <c r="F144" i="4"/>
  <c r="F146" i="4"/>
  <c r="F46" i="4"/>
  <c r="F47" i="4"/>
  <c r="F183" i="4"/>
  <c r="F184" i="4"/>
  <c r="F142" i="4"/>
  <c r="F95" i="4"/>
  <c r="F72" i="4"/>
  <c r="F259" i="4"/>
  <c r="F210" i="4"/>
  <c r="F31" i="2"/>
  <c r="F208" i="4"/>
  <c r="F209" i="4"/>
  <c r="F212" i="4"/>
  <c r="F211" i="4"/>
  <c r="F13" i="2"/>
  <c r="F216" i="4"/>
  <c r="F14" i="2"/>
  <c r="F215" i="4"/>
  <c r="F263" i="4"/>
  <c r="F284" i="4"/>
  <c r="F285" i="4"/>
  <c r="F244" i="4"/>
  <c r="F96" i="4"/>
  <c r="F234" i="4"/>
  <c r="F294" i="4"/>
  <c r="F64" i="4"/>
  <c r="F73" i="4"/>
  <c r="F273" i="4"/>
  <c r="F114" i="4"/>
  <c r="F282" i="4"/>
  <c r="F119" i="4"/>
  <c r="F191" i="4"/>
  <c r="F126" i="4"/>
  <c r="F247" i="4"/>
  <c r="F268" i="4"/>
  <c r="F274" i="4"/>
  <c r="F249" i="4"/>
  <c r="F250" i="4"/>
  <c r="F201" i="4"/>
  <c r="F74" i="4"/>
  <c r="F251" i="4"/>
  <c r="F23" i="2"/>
  <c r="F42" i="4"/>
  <c r="F43" i="4"/>
  <c r="F44" i="4"/>
  <c r="F4" i="4"/>
  <c r="F2" i="4"/>
  <c r="F189" i="4"/>
  <c r="F149" i="4"/>
  <c r="F32" i="2"/>
  <c r="F213" i="4"/>
  <c r="F192" i="4"/>
  <c r="F5" i="2"/>
  <c r="F164" i="4"/>
  <c r="F131" i="4"/>
  <c r="F266" i="4"/>
  <c r="F252" i="4"/>
  <c r="F222" i="4"/>
  <c r="F31" i="4"/>
  <c r="F34" i="4"/>
  <c r="F245" i="4"/>
  <c r="F5" i="4"/>
  <c r="F233" i="4"/>
  <c r="F275" i="4"/>
  <c r="F6" i="4"/>
  <c r="F280" i="4"/>
  <c r="F48" i="4"/>
  <c r="F267" i="4"/>
  <c r="F264" i="4"/>
  <c r="F289" i="4"/>
  <c r="F98" i="4"/>
  <c r="F237" i="4"/>
  <c r="F243" i="4"/>
  <c r="F49" i="4"/>
  <c r="F165" i="4"/>
  <c r="F8" i="2"/>
  <c r="F27" i="4"/>
  <c r="F115" i="4"/>
  <c r="F150" i="4"/>
  <c r="F151" i="4"/>
  <c r="F203" i="4"/>
  <c r="F132" i="4"/>
  <c r="F134" i="4"/>
  <c r="F133" i="4"/>
  <c r="F80" i="4"/>
  <c r="F6" i="2"/>
  <c r="F291" i="4"/>
  <c r="F81" i="4"/>
  <c r="F292" i="4"/>
  <c r="F8" i="4"/>
  <c r="F248" i="4"/>
  <c r="F186" i="4"/>
  <c r="F255" i="4"/>
  <c r="F219" i="4"/>
  <c r="F79" i="4"/>
  <c r="F193" i="4"/>
  <c r="F190" i="4"/>
  <c r="F288" i="4"/>
  <c r="F220" i="4"/>
  <c r="F120" i="4"/>
  <c r="F118" i="4"/>
  <c r="F100" i="4"/>
  <c r="F168" i="4"/>
  <c r="F125" i="4"/>
  <c r="F187" i="4"/>
  <c r="F185" i="4"/>
  <c r="F256" i="4"/>
  <c r="F89" i="4"/>
  <c r="F261" i="4"/>
  <c r="F76" i="4"/>
  <c r="F188" i="4"/>
  <c r="F166" i="4"/>
  <c r="F260" i="4"/>
  <c r="F50" i="4"/>
  <c r="F26" i="4"/>
  <c r="F36" i="4"/>
  <c r="F204" i="4"/>
  <c r="F55" i="4"/>
  <c r="F38" i="4"/>
  <c r="F7" i="2"/>
  <c r="F88" i="4"/>
  <c r="F202" i="4"/>
  <c r="F39" i="4"/>
  <c r="F293" i="4"/>
  <c r="F59" i="4"/>
  <c r="F167" i="4"/>
  <c r="F257" i="4"/>
  <c r="F51" i="4"/>
  <c r="F224" i="4"/>
  <c r="F52" i="4"/>
  <c r="F87" i="4"/>
  <c r="F10" i="4"/>
  <c r="F58" i="4"/>
  <c r="F37" i="4"/>
  <c r="F128" i="4"/>
  <c r="F41" i="4"/>
  <c r="F9" i="2"/>
  <c r="F56" i="4"/>
  <c r="F14" i="4"/>
  <c r="F53" i="4"/>
  <c r="F265" i="4"/>
  <c r="F102" i="4"/>
  <c r="F54" i="4"/>
  <c r="F103" i="4"/>
  <c r="F101" i="4"/>
  <c r="F11" i="4"/>
  <c r="F69" i="4"/>
  <c r="F10" i="2"/>
  <c r="F104" i="4"/>
  <c r="F30" i="4"/>
  <c r="F108" i="4"/>
  <c r="F77" i="4"/>
  <c r="F113" i="4"/>
  <c r="F105" i="4"/>
  <c r="F107" i="4"/>
  <c r="F106" i="4"/>
  <c r="F39" i="2"/>
  <c r="F296" i="4"/>
  <c r="F297" i="4"/>
  <c r="F310" i="4"/>
  <c r="F309" i="4"/>
  <c r="F40" i="2"/>
  <c r="F301" i="4"/>
  <c r="F302" i="4"/>
  <c r="F303" i="4"/>
  <c r="F304" i="4"/>
  <c r="F305" i="4"/>
  <c r="F306" i="4"/>
  <c r="F307" i="4"/>
  <c r="F298" i="4"/>
  <c r="F308" i="4"/>
  <c r="F300" i="4"/>
  <c r="F299" i="4"/>
  <c r="F341" i="4"/>
  <c r="F324" i="4"/>
  <c r="F312" i="4"/>
  <c r="F313" i="4"/>
  <c r="F342" i="4"/>
  <c r="F339" i="4"/>
  <c r="F335" i="4"/>
  <c r="F326" i="4"/>
  <c r="F333" i="4"/>
  <c r="F331" i="4"/>
  <c r="F340" i="4"/>
  <c r="F343" i="4"/>
  <c r="F338" i="4"/>
  <c r="F314" i="4"/>
  <c r="F319" i="4"/>
  <c r="F320" i="4"/>
  <c r="F321" i="4"/>
  <c r="F311" i="4"/>
  <c r="F336" i="4"/>
  <c r="F329" i="4"/>
  <c r="F332" i="4"/>
  <c r="F315" i="4"/>
  <c r="F316" i="4"/>
  <c r="F317" i="4"/>
  <c r="F318" i="4"/>
  <c r="F325" i="4"/>
  <c r="F337" i="4"/>
  <c r="F322" i="4"/>
  <c r="F327" i="4"/>
  <c r="F328" i="4"/>
  <c r="F330" i="4"/>
  <c r="F334" i="4"/>
  <c r="F323" i="4"/>
  <c r="F42" i="2"/>
  <c r="F349" i="4"/>
  <c r="F41" i="2"/>
  <c r="F352" i="4"/>
  <c r="F364" i="4"/>
  <c r="F365" i="4"/>
  <c r="F347" i="4"/>
  <c r="F353" i="4"/>
  <c r="F354" i="4"/>
  <c r="F357" i="4"/>
  <c r="F348" i="4"/>
  <c r="F358" i="4"/>
  <c r="F359" i="4"/>
  <c r="F360" i="4"/>
  <c r="F350" i="4"/>
  <c r="F355" i="4"/>
  <c r="F351" i="4"/>
  <c r="F361" i="4"/>
  <c r="F363" i="4"/>
  <c r="F362" i="4"/>
  <c r="F344" i="4"/>
  <c r="F356" i="4"/>
  <c r="F345" i="4"/>
  <c r="F346" i="4"/>
  <c r="F43" i="2"/>
  <c r="F369" i="4"/>
  <c r="F367" i="4"/>
  <c r="F370" i="4"/>
  <c r="F373" i="4"/>
  <c r="F371" i="4"/>
  <c r="F366" i="4"/>
  <c r="F374" i="4"/>
  <c r="F372" i="4"/>
  <c r="F368" i="4"/>
  <c r="F376" i="4"/>
  <c r="F375" i="4"/>
  <c r="F401" i="4"/>
  <c r="F396" i="4"/>
  <c r="F383" i="4"/>
  <c r="F393" i="4"/>
  <c r="F384" i="4"/>
  <c r="F385" i="4"/>
  <c r="F386" i="4"/>
  <c r="F387" i="4"/>
  <c r="F406" i="4"/>
  <c r="F397" i="4"/>
  <c r="F404" i="4"/>
  <c r="F398" i="4"/>
  <c r="F399" i="4"/>
  <c r="F388" i="4"/>
  <c r="F389" i="4"/>
  <c r="F390" i="4"/>
  <c r="F405" i="4"/>
  <c r="F395" i="4"/>
  <c r="F400" i="4"/>
  <c r="F392" i="4"/>
  <c r="F382" i="4"/>
  <c r="F402" i="4"/>
  <c r="F403" i="4"/>
  <c r="F394" i="4"/>
  <c r="F391" i="4"/>
  <c r="E2" i="12"/>
  <c r="C2" i="12"/>
  <c r="E231" i="4"/>
  <c r="E172" i="4"/>
  <c r="E217" i="4"/>
  <c r="E111" i="4"/>
  <c r="E174" i="4"/>
  <c r="E173" i="4"/>
  <c r="E175" i="4"/>
  <c r="E137" i="4"/>
  <c r="E207" i="4"/>
  <c r="E139" i="4"/>
  <c r="E138" i="4"/>
  <c r="E177" i="4"/>
  <c r="E92" i="4"/>
  <c r="E170" i="4"/>
  <c r="E171" i="4"/>
  <c r="E123" i="4"/>
  <c r="E112" i="4"/>
  <c r="E66" i="4"/>
  <c r="E135" i="4"/>
  <c r="E121" i="4"/>
  <c r="E30" i="2"/>
  <c r="E86" i="4"/>
  <c r="E21" i="4"/>
  <c r="E91" i="4"/>
  <c r="E176" i="4"/>
  <c r="E232" i="4"/>
  <c r="E236" i="4"/>
  <c r="E109" i="4"/>
  <c r="E110" i="4"/>
  <c r="E61" i="4"/>
  <c r="E253" i="4"/>
  <c r="E62" i="4"/>
  <c r="E67" i="4"/>
  <c r="E71" i="4"/>
  <c r="E228" i="4"/>
  <c r="E63" i="4"/>
  <c r="E45" i="4"/>
  <c r="E205" i="4"/>
  <c r="E28" i="4"/>
  <c r="E7" i="4"/>
  <c r="E116" i="4"/>
  <c r="E197" i="4"/>
  <c r="E226" i="4"/>
  <c r="E229" i="4"/>
  <c r="E3" i="4"/>
  <c r="E206" i="4"/>
  <c r="E20" i="4"/>
  <c r="E157" i="4"/>
  <c r="E214" i="4"/>
  <c r="E94" i="4"/>
  <c r="E97" i="4"/>
  <c r="E136" i="4"/>
  <c r="E163" i="4"/>
  <c r="E148" i="4"/>
  <c r="E147" i="4"/>
  <c r="E181" i="4"/>
  <c r="E140" i="4"/>
  <c r="E141" i="4"/>
  <c r="E221" i="4"/>
  <c r="E145" i="4"/>
  <c r="E144" i="4"/>
  <c r="E146" i="4"/>
  <c r="E46" i="4"/>
  <c r="E47" i="4"/>
  <c r="E183" i="4"/>
  <c r="E184" i="4"/>
  <c r="E142" i="4"/>
  <c r="E95" i="4"/>
  <c r="E72" i="4"/>
  <c r="E259" i="4"/>
  <c r="E210" i="4"/>
  <c r="E31" i="2"/>
  <c r="E208" i="4"/>
  <c r="E209" i="4"/>
  <c r="E212" i="4"/>
  <c r="E211" i="4"/>
  <c r="E13" i="2"/>
  <c r="E216" i="4"/>
  <c r="E14" i="2"/>
  <c r="E215" i="4"/>
  <c r="E263" i="4"/>
  <c r="E284" i="4"/>
  <c r="E285" i="4"/>
  <c r="E244" i="4"/>
  <c r="E96" i="4"/>
  <c r="E234" i="4"/>
  <c r="E294" i="4"/>
  <c r="E64" i="4"/>
  <c r="E73" i="4"/>
  <c r="E273" i="4"/>
  <c r="E114" i="4"/>
  <c r="E282" i="4"/>
  <c r="E119" i="4"/>
  <c r="E191" i="4"/>
  <c r="E126" i="4"/>
  <c r="E247" i="4"/>
  <c r="E268" i="4"/>
  <c r="E274" i="4"/>
  <c r="E249" i="4"/>
  <c r="E250" i="4"/>
  <c r="E201" i="4"/>
  <c r="E74" i="4"/>
  <c r="E251" i="4"/>
  <c r="E23" i="2"/>
  <c r="E42" i="4"/>
  <c r="E43" i="4"/>
  <c r="E44" i="4"/>
  <c r="E4" i="4"/>
  <c r="E2" i="4"/>
  <c r="E189" i="4"/>
  <c r="E149" i="4"/>
  <c r="E32" i="2"/>
  <c r="E213" i="4"/>
  <c r="E192" i="4"/>
  <c r="E5" i="2"/>
  <c r="E164" i="4"/>
  <c r="E131" i="4"/>
  <c r="E266" i="4"/>
  <c r="E252" i="4"/>
  <c r="E222" i="4"/>
  <c r="E31" i="4"/>
  <c r="E34" i="4"/>
  <c r="E245" i="4"/>
  <c r="E5" i="4"/>
  <c r="E233" i="4"/>
  <c r="E275" i="4"/>
  <c r="E6" i="4"/>
  <c r="E280" i="4"/>
  <c r="E48" i="4"/>
  <c r="E267" i="4"/>
  <c r="E264" i="4"/>
  <c r="E289" i="4"/>
  <c r="E98" i="4"/>
  <c r="E237" i="4"/>
  <c r="E243" i="4"/>
  <c r="E49" i="4"/>
  <c r="E165" i="4"/>
  <c r="E8" i="2"/>
  <c r="E27" i="4"/>
  <c r="E115" i="4"/>
  <c r="E150" i="4"/>
  <c r="E151" i="4"/>
  <c r="E203" i="4"/>
  <c r="E132" i="4"/>
  <c r="E134" i="4"/>
  <c r="E133" i="4"/>
  <c r="E80" i="4"/>
  <c r="E6" i="2"/>
  <c r="E291" i="4"/>
  <c r="E81" i="4"/>
  <c r="E292" i="4"/>
  <c r="E8" i="4"/>
  <c r="E248" i="4"/>
  <c r="E186" i="4"/>
  <c r="E255" i="4"/>
  <c r="E219" i="4"/>
  <c r="E79" i="4"/>
  <c r="E193" i="4"/>
  <c r="E190" i="4"/>
  <c r="E288" i="4"/>
  <c r="E220" i="4"/>
  <c r="E120" i="4"/>
  <c r="E118" i="4"/>
  <c r="E100" i="4"/>
  <c r="E168" i="4"/>
  <c r="E125" i="4"/>
  <c r="E187" i="4"/>
  <c r="E185" i="4"/>
  <c r="E256" i="4"/>
  <c r="E89" i="4"/>
  <c r="E261" i="4"/>
  <c r="E76" i="4"/>
  <c r="E188" i="4"/>
  <c r="E166" i="4"/>
  <c r="E260" i="4"/>
  <c r="E50" i="4"/>
  <c r="E26" i="4"/>
  <c r="E36" i="4"/>
  <c r="E204" i="4"/>
  <c r="E55" i="4"/>
  <c r="E38" i="4"/>
  <c r="E7" i="2"/>
  <c r="E88" i="4"/>
  <c r="E202" i="4"/>
  <c r="E39" i="4"/>
  <c r="E293" i="4"/>
  <c r="E59" i="4"/>
  <c r="E167" i="4"/>
  <c r="E257" i="4"/>
  <c r="E51" i="4"/>
  <c r="E224" i="4"/>
  <c r="E52" i="4"/>
  <c r="E87" i="4"/>
  <c r="E10" i="4"/>
  <c r="E58" i="4"/>
  <c r="E37" i="4"/>
  <c r="E128" i="4"/>
  <c r="E41" i="4"/>
  <c r="E9" i="2"/>
  <c r="E56" i="4"/>
  <c r="E14" i="4"/>
  <c r="E53" i="4"/>
  <c r="E265" i="4"/>
  <c r="E102" i="4"/>
  <c r="E54" i="4"/>
  <c r="E103" i="4"/>
  <c r="E101" i="4"/>
  <c r="E11" i="4"/>
  <c r="E69" i="4"/>
  <c r="E10" i="2"/>
  <c r="E104" i="4"/>
  <c r="E30" i="4"/>
  <c r="E108" i="4"/>
  <c r="E77" i="4"/>
  <c r="E113" i="4"/>
  <c r="E105" i="4"/>
  <c r="E107" i="4"/>
  <c r="E106" i="4"/>
  <c r="E39" i="2"/>
  <c r="E296" i="4"/>
  <c r="E297" i="4"/>
  <c r="E310" i="4"/>
  <c r="E309" i="4"/>
  <c r="E40" i="2"/>
  <c r="E301" i="4"/>
  <c r="E302" i="4"/>
  <c r="E303" i="4"/>
  <c r="E304" i="4"/>
  <c r="E305" i="4"/>
  <c r="E306" i="4"/>
  <c r="E307" i="4"/>
  <c r="E298" i="4"/>
  <c r="E308" i="4"/>
  <c r="E300" i="4"/>
  <c r="E299" i="4"/>
  <c r="E341" i="4"/>
  <c r="E324" i="4"/>
  <c r="E312" i="4"/>
  <c r="E313" i="4"/>
  <c r="E342" i="4"/>
  <c r="E339" i="4"/>
  <c r="E335" i="4"/>
  <c r="E326" i="4"/>
  <c r="E333" i="4"/>
  <c r="E331" i="4"/>
  <c r="E340" i="4"/>
  <c r="E343" i="4"/>
  <c r="E338" i="4"/>
  <c r="E314" i="4"/>
  <c r="E319" i="4"/>
  <c r="E320" i="4"/>
  <c r="E321" i="4"/>
  <c r="E311" i="4"/>
  <c r="E336" i="4"/>
  <c r="E329" i="4"/>
  <c r="E332" i="4"/>
  <c r="E315" i="4"/>
  <c r="E316" i="4"/>
  <c r="E317" i="4"/>
  <c r="E318" i="4"/>
  <c r="E325" i="4"/>
  <c r="E337" i="4"/>
  <c r="E322" i="4"/>
  <c r="E327" i="4"/>
  <c r="E328" i="4"/>
  <c r="E330" i="4"/>
  <c r="E334" i="4"/>
  <c r="E323" i="4"/>
  <c r="E42" i="2"/>
  <c r="E349" i="4"/>
  <c r="E41" i="2"/>
  <c r="E352" i="4"/>
  <c r="E364" i="4"/>
  <c r="E365" i="4"/>
  <c r="E347" i="4"/>
  <c r="E353" i="4"/>
  <c r="E354" i="4"/>
  <c r="E357" i="4"/>
  <c r="E348" i="4"/>
  <c r="E358" i="4"/>
  <c r="E359" i="4"/>
  <c r="E360" i="4"/>
  <c r="E350" i="4"/>
  <c r="E355" i="4"/>
  <c r="E351" i="4"/>
  <c r="E361" i="4"/>
  <c r="E363" i="4"/>
  <c r="E362" i="4"/>
  <c r="E344" i="4"/>
  <c r="E356" i="4"/>
  <c r="E345" i="4"/>
  <c r="E346" i="4"/>
  <c r="E43" i="2"/>
  <c r="E369" i="4"/>
  <c r="E367" i="4"/>
  <c r="E370" i="4"/>
  <c r="E373" i="4"/>
  <c r="E371" i="4"/>
  <c r="E366" i="4"/>
  <c r="E374" i="4"/>
  <c r="E372" i="4"/>
  <c r="E368" i="4"/>
  <c r="E376" i="4"/>
  <c r="E375" i="4"/>
  <c r="E401" i="4"/>
  <c r="E396" i="4"/>
  <c r="E383" i="4"/>
  <c r="E393" i="4"/>
  <c r="E384" i="4"/>
  <c r="E385" i="4"/>
  <c r="E386" i="4"/>
  <c r="E387" i="4"/>
  <c r="E406" i="4"/>
  <c r="E397" i="4"/>
  <c r="E404" i="4"/>
  <c r="E398" i="4"/>
  <c r="E399" i="4"/>
  <c r="E388" i="4"/>
  <c r="E389" i="4"/>
  <c r="E390" i="4"/>
  <c r="E405" i="4"/>
  <c r="E395" i="4"/>
  <c r="E400" i="4"/>
  <c r="E392" i="4"/>
  <c r="E382" i="4"/>
  <c r="E402" i="4"/>
  <c r="E403" i="4"/>
  <c r="E394" i="4"/>
  <c r="E391" i="4"/>
  <c r="D2" i="12"/>
  <c r="F2" i="12"/>
  <c r="I17" i="2"/>
  <c r="I178" i="4"/>
  <c r="I32" i="4"/>
  <c r="I240" i="4"/>
  <c r="I227" i="4"/>
  <c r="I269" i="4"/>
  <c r="I169" i="4"/>
  <c r="I174" i="4"/>
  <c r="I173" i="4"/>
  <c r="I175" i="4"/>
  <c r="I137" i="4"/>
  <c r="I207" i="4"/>
  <c r="I139" i="4"/>
  <c r="I138" i="4"/>
  <c r="I177" i="4"/>
  <c r="I286" i="4"/>
  <c r="I170" i="4"/>
  <c r="I171" i="4"/>
  <c r="I123" i="4"/>
  <c r="I112" i="4"/>
  <c r="I66" i="4"/>
  <c r="I276" i="4"/>
  <c r="I277" i="4"/>
  <c r="I278" i="4"/>
  <c r="I135" i="4"/>
  <c r="I230" i="4"/>
  <c r="I272" i="4"/>
  <c r="I283" i="4"/>
  <c r="I121" i="4"/>
  <c r="I30" i="2"/>
  <c r="I271" i="4"/>
  <c r="I21" i="4"/>
  <c r="I295" i="4"/>
  <c r="I91" i="4"/>
  <c r="I176" i="4"/>
  <c r="I232" i="4"/>
  <c r="I241" i="4"/>
  <c r="I236" i="4"/>
  <c r="I242" i="4"/>
  <c r="I21" i="2"/>
  <c r="I279" i="4"/>
  <c r="I109" i="4"/>
  <c r="I110" i="4"/>
  <c r="I246" i="4"/>
  <c r="I33" i="4"/>
  <c r="I82" i="4"/>
  <c r="I129" i="4"/>
  <c r="I83" i="4"/>
  <c r="I84" i="4"/>
  <c r="I253" i="4"/>
  <c r="I67" i="4"/>
  <c r="I122" i="4"/>
  <c r="I71" i="4"/>
  <c r="I153" i="4"/>
  <c r="I194" i="4"/>
  <c r="I281" i="4"/>
  <c r="I228" i="4"/>
  <c r="I238" i="4"/>
  <c r="I195" i="4"/>
  <c r="I85" i="4"/>
  <c r="I254" i="4"/>
  <c r="I45" i="4"/>
  <c r="I205" i="4"/>
  <c r="I218" i="4"/>
  <c r="I23" i="4"/>
  <c r="I78" i="4"/>
  <c r="I225" i="4"/>
  <c r="I28" i="4"/>
  <c r="I198" i="4"/>
  <c r="I116" i="4"/>
  <c r="I197" i="4"/>
  <c r="I226" i="4"/>
  <c r="I155" i="4"/>
  <c r="I196" i="4"/>
  <c r="I229" i="4"/>
  <c r="I154" i="4"/>
  <c r="I206" i="4"/>
  <c r="I117" i="4"/>
  <c r="I70" i="4"/>
  <c r="I90" i="4"/>
  <c r="I159" i="4"/>
  <c r="I239" i="4"/>
  <c r="I262" i="4"/>
  <c r="I143" i="4"/>
  <c r="I156" i="4"/>
  <c r="I157" i="4"/>
  <c r="I162" i="4"/>
  <c r="I214" i="4"/>
  <c r="I94" i="4"/>
  <c r="I97" i="4"/>
  <c r="I136" i="4"/>
  <c r="I152" i="4"/>
  <c r="I163" i="4"/>
  <c r="I130" i="4"/>
  <c r="I182" i="4"/>
  <c r="I148" i="4"/>
  <c r="I147" i="4"/>
  <c r="I181" i="4"/>
  <c r="I140" i="4"/>
  <c r="I221" i="4"/>
  <c r="I145" i="4"/>
  <c r="I146" i="4"/>
  <c r="I46" i="4"/>
  <c r="I47" i="4"/>
  <c r="I183" i="4"/>
  <c r="I184" i="4"/>
  <c r="I142" i="4"/>
  <c r="I95" i="4"/>
  <c r="I72" i="4"/>
  <c r="I259" i="4"/>
  <c r="I210" i="4"/>
  <c r="I209" i="4"/>
  <c r="I212" i="4"/>
  <c r="I211" i="4"/>
  <c r="I215" i="4"/>
  <c r="I263" i="4"/>
  <c r="I285" i="4"/>
  <c r="I244" i="4"/>
  <c r="I96" i="4"/>
  <c r="I234" i="4"/>
  <c r="I294" i="4"/>
  <c r="I64" i="4"/>
  <c r="I73" i="4"/>
  <c r="I273" i="4"/>
  <c r="I114" i="4"/>
  <c r="I12" i="2"/>
  <c r="I282" i="4"/>
  <c r="I119" i="4"/>
  <c r="I191" i="4"/>
  <c r="I126" i="4"/>
  <c r="I247" i="4"/>
  <c r="I268" i="4"/>
  <c r="I274" i="4"/>
  <c r="I249" i="4"/>
  <c r="I250" i="4"/>
  <c r="I201" i="4"/>
  <c r="I74" i="4"/>
  <c r="I251" i="4"/>
  <c r="I23" i="2"/>
  <c r="I42" i="4"/>
  <c r="I43" i="4"/>
  <c r="I44" i="4"/>
  <c r="I189" i="4"/>
  <c r="I149" i="4"/>
  <c r="I213" i="4"/>
  <c r="I192" i="4"/>
  <c r="I5" i="2"/>
  <c r="I164" i="4"/>
  <c r="I131" i="4"/>
  <c r="I266" i="4"/>
  <c r="I252" i="4"/>
  <c r="I245" i="4"/>
  <c r="I124" i="4"/>
  <c r="I233" i="4"/>
  <c r="I275" i="4"/>
  <c r="I280" i="4"/>
  <c r="I48" i="4"/>
  <c r="I267" i="4"/>
  <c r="I264" i="4"/>
  <c r="I98" i="4"/>
  <c r="I237" i="4"/>
  <c r="I243" i="4"/>
  <c r="I49" i="4"/>
  <c r="I165" i="4"/>
  <c r="I115" i="4"/>
  <c r="I150" i="4"/>
  <c r="I203" i="4"/>
  <c r="I132" i="4"/>
  <c r="I134" i="4"/>
  <c r="I133" i="4"/>
  <c r="I291" i="4"/>
  <c r="I292" i="4"/>
  <c r="I127" i="4"/>
  <c r="I8" i="4"/>
  <c r="I248" i="4"/>
  <c r="I186" i="4"/>
  <c r="I255" i="4"/>
  <c r="I219" i="4"/>
  <c r="I288" i="4"/>
  <c r="I120" i="4"/>
  <c r="I118" i="4"/>
  <c r="I235" i="4"/>
  <c r="I100" i="4"/>
  <c r="I168" i="4"/>
  <c r="I125" i="4"/>
  <c r="I187" i="4"/>
  <c r="I185" i="4"/>
  <c r="I256" i="4"/>
  <c r="I180" i="4"/>
  <c r="I89" i="4"/>
  <c r="I261" i="4"/>
  <c r="I76" i="4"/>
  <c r="I188" i="4"/>
  <c r="I260" i="4"/>
  <c r="I50" i="4"/>
  <c r="I26" i="4"/>
  <c r="I36" i="4"/>
  <c r="I204" i="4"/>
  <c r="I55" i="4"/>
  <c r="I38" i="4"/>
  <c r="I258" i="4"/>
  <c r="I7" i="2"/>
  <c r="I88" i="4"/>
  <c r="I202" i="4"/>
  <c r="I39" i="4"/>
  <c r="I59" i="4"/>
  <c r="I167" i="4"/>
  <c r="I51" i="4"/>
  <c r="I224" i="4"/>
  <c r="I52" i="4"/>
  <c r="I87" i="4"/>
  <c r="I58" i="4"/>
  <c r="I200" i="4"/>
  <c r="I37" i="4"/>
  <c r="I128" i="4"/>
  <c r="I56" i="4"/>
  <c r="I14" i="4"/>
  <c r="I53" i="4"/>
  <c r="I265" i="4"/>
  <c r="I8" i="2"/>
  <c r="I102" i="4"/>
  <c r="I54" i="4"/>
  <c r="I103" i="4"/>
  <c r="I101" i="4"/>
  <c r="I11" i="4"/>
  <c r="I69" i="4"/>
  <c r="I10" i="2"/>
  <c r="I104" i="4"/>
  <c r="I30" i="4"/>
  <c r="I108" i="4"/>
  <c r="I77" i="4"/>
  <c r="I113" i="4"/>
  <c r="I105" i="4"/>
  <c r="I107" i="4"/>
  <c r="H2" i="12"/>
  <c r="J2" i="12"/>
  <c r="M3" i="4"/>
  <c r="M4" i="4"/>
  <c r="M35" i="4"/>
  <c r="M31" i="4"/>
  <c r="M34" i="4"/>
  <c r="M5" i="4"/>
  <c r="M6" i="4"/>
  <c r="M22" i="4"/>
  <c r="M200" i="4"/>
  <c r="M401" i="4"/>
  <c r="M396" i="4"/>
  <c r="M383" i="4"/>
  <c r="M393" i="4"/>
  <c r="M384" i="4"/>
  <c r="M385" i="4"/>
  <c r="M386" i="4"/>
  <c r="M387" i="4"/>
  <c r="M406" i="4"/>
  <c r="M397" i="4"/>
  <c r="M404" i="4"/>
  <c r="M398" i="4"/>
  <c r="M399" i="4"/>
  <c r="M388" i="4"/>
  <c r="M389" i="4"/>
  <c r="M390" i="4"/>
  <c r="M405" i="4"/>
  <c r="M395" i="4"/>
  <c r="M400" i="4"/>
  <c r="M392" i="4"/>
  <c r="M382" i="4"/>
  <c r="M402" i="4"/>
  <c r="M403" i="4"/>
  <c r="M394" i="4"/>
  <c r="M391" i="4"/>
  <c r="L2" i="12"/>
  <c r="N2" i="12"/>
  <c r="Q269" i="4"/>
  <c r="Q270" i="4"/>
  <c r="Q57" i="4"/>
  <c r="P2" i="12"/>
  <c r="R2" i="12"/>
  <c r="V2" i="12"/>
  <c r="Y333" i="4"/>
  <c r="Y346" i="4"/>
  <c r="B380" i="4"/>
  <c r="C380" i="4"/>
  <c r="B379" i="4"/>
  <c r="C379" i="4"/>
  <c r="B377" i="4"/>
  <c r="C377" i="4"/>
  <c r="B381" i="4"/>
  <c r="C381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66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H19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7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L26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L27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F19" i="5"/>
  <c r="S54" i="8"/>
  <c r="I54" i="5"/>
  <c r="I62" i="5"/>
  <c r="I246" i="5"/>
  <c r="I37" i="5"/>
  <c r="I19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2" i="2"/>
  <c r="T37" i="2"/>
  <c r="T17" i="2"/>
  <c r="S39" i="2"/>
  <c r="K39" i="2"/>
  <c r="K22" i="2"/>
  <c r="K37" i="2"/>
  <c r="K17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39" i="2"/>
  <c r="H39" i="2"/>
  <c r="H19" i="2"/>
  <c r="T19" i="2"/>
  <c r="T15" i="2"/>
  <c r="T27" i="2"/>
  <c r="T36" i="2"/>
  <c r="T38" i="2"/>
  <c r="T30" i="2"/>
  <c r="T18" i="2"/>
  <c r="T29" i="2"/>
  <c r="T28" i="2"/>
  <c r="T21" i="2"/>
  <c r="T12" i="2"/>
  <c r="T6" i="2"/>
  <c r="T24" i="2"/>
  <c r="T25" i="2"/>
  <c r="T5" i="2"/>
  <c r="T34" i="2"/>
  <c r="T35" i="2"/>
  <c r="T33" i="2"/>
  <c r="T31" i="2"/>
  <c r="T13" i="2"/>
  <c r="T23" i="2"/>
  <c r="T4" i="2"/>
  <c r="T7" i="2"/>
  <c r="T9" i="2"/>
  <c r="T8" i="2"/>
  <c r="T10" i="2"/>
  <c r="AH296" i="4"/>
  <c r="AH297" i="4"/>
  <c r="AH310" i="4"/>
  <c r="AH309" i="4"/>
  <c r="AH301" i="4"/>
  <c r="AH302" i="4"/>
  <c r="AH303" i="4"/>
  <c r="AH304" i="4"/>
  <c r="AH305" i="4"/>
  <c r="AH306" i="4"/>
  <c r="AH307" i="4"/>
  <c r="AH298" i="4"/>
  <c r="AH308" i="4"/>
  <c r="AH300" i="4"/>
  <c r="AH299" i="4"/>
  <c r="AH341" i="4"/>
  <c r="AH324" i="4"/>
  <c r="AH312" i="4"/>
  <c r="AH313" i="4"/>
  <c r="AH342" i="4"/>
  <c r="AH339" i="4"/>
  <c r="AH335" i="4"/>
  <c r="AH326" i="4"/>
  <c r="AH333" i="4"/>
  <c r="AH331" i="4"/>
  <c r="AH340" i="4"/>
  <c r="AH343" i="4"/>
  <c r="AH338" i="4"/>
  <c r="AH314" i="4"/>
  <c r="AH319" i="4"/>
  <c r="AH320" i="4"/>
  <c r="AH321" i="4"/>
  <c r="AH311" i="4"/>
  <c r="AH336" i="4"/>
  <c r="AH329" i="4"/>
  <c r="AH332" i="4"/>
  <c r="AH315" i="4"/>
  <c r="AH316" i="4"/>
  <c r="AH317" i="4"/>
  <c r="AH318" i="4"/>
  <c r="AH325" i="4"/>
  <c r="AH337" i="4"/>
  <c r="AH322" i="4"/>
  <c r="AH327" i="4"/>
  <c r="AH328" i="4"/>
  <c r="AH330" i="4"/>
  <c r="AH334" i="4"/>
  <c r="AH323" i="4"/>
  <c r="AH349" i="4"/>
  <c r="AH352" i="4"/>
  <c r="AH364" i="4"/>
  <c r="AH365" i="4"/>
  <c r="AH347" i="4"/>
  <c r="AH353" i="4"/>
  <c r="AH354" i="4"/>
  <c r="AH357" i="4"/>
  <c r="AH348" i="4"/>
  <c r="AH358" i="4"/>
  <c r="AH359" i="4"/>
  <c r="AH360" i="4"/>
  <c r="AH350" i="4"/>
  <c r="AH355" i="4"/>
  <c r="AH351" i="4"/>
  <c r="AH361" i="4"/>
  <c r="AH363" i="4"/>
  <c r="AH362" i="4"/>
  <c r="AH344" i="4"/>
  <c r="AH356" i="4"/>
  <c r="AH345" i="4"/>
  <c r="AH346" i="4"/>
  <c r="AH369" i="4"/>
  <c r="AH367" i="4"/>
  <c r="AH370" i="4"/>
  <c r="AH373" i="4"/>
  <c r="AH371" i="4"/>
  <c r="AH366" i="4"/>
  <c r="AH374" i="4"/>
  <c r="AH372" i="4"/>
  <c r="AH368" i="4"/>
  <c r="AH376" i="4"/>
  <c r="AH375" i="4"/>
  <c r="AH380" i="4"/>
  <c r="AH379" i="4"/>
  <c r="AH378" i="4"/>
  <c r="AH377" i="4"/>
  <c r="AH381" i="4"/>
  <c r="AH401" i="4"/>
  <c r="AH396" i="4"/>
  <c r="AH383" i="4"/>
  <c r="AH393" i="4"/>
  <c r="AH384" i="4"/>
  <c r="AH385" i="4"/>
  <c r="AH386" i="4"/>
  <c r="AH387" i="4"/>
  <c r="AH406" i="4"/>
  <c r="AH397" i="4"/>
  <c r="AH404" i="4"/>
  <c r="AH398" i="4"/>
  <c r="AH399" i="4"/>
  <c r="AH388" i="4"/>
  <c r="AH389" i="4"/>
  <c r="AH390" i="4"/>
  <c r="AH405" i="4"/>
  <c r="AH395" i="4"/>
  <c r="AH400" i="4"/>
  <c r="AH392" i="4"/>
  <c r="AH382" i="4"/>
  <c r="AH402" i="4"/>
  <c r="AH403" i="4"/>
  <c r="AH394" i="4"/>
  <c r="AH391" i="4"/>
  <c r="BF79" i="5"/>
  <c r="I38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2" i="3"/>
  <c r="E23" i="3"/>
  <c r="E24" i="3"/>
  <c r="E35" i="3"/>
  <c r="E25" i="3"/>
  <c r="E26" i="3"/>
  <c r="E36" i="3"/>
  <c r="E37" i="3"/>
  <c r="E38" i="3"/>
  <c r="E27" i="3"/>
  <c r="E28" i="3"/>
  <c r="E29" i="3"/>
  <c r="E30" i="3"/>
  <c r="E31" i="3"/>
  <c r="E32" i="3"/>
  <c r="E33" i="3"/>
  <c r="E34" i="3"/>
  <c r="E5" i="3"/>
  <c r="I31" i="3"/>
  <c r="I26" i="3"/>
  <c r="I17" i="3"/>
  <c r="I24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19" i="2"/>
  <c r="K19" i="2"/>
  <c r="G28" i="2"/>
  <c r="G29" i="2"/>
  <c r="G38" i="2"/>
  <c r="K38" i="2"/>
  <c r="G27" i="2"/>
  <c r="G15" i="2"/>
  <c r="K15" i="2"/>
  <c r="G14" i="2"/>
  <c r="K14" i="2"/>
  <c r="S14" i="2"/>
  <c r="T14" i="2"/>
  <c r="G13" i="2"/>
  <c r="K13" i="2"/>
  <c r="S13" i="2"/>
  <c r="G7" i="2"/>
  <c r="K7" i="2"/>
  <c r="S7" i="2"/>
  <c r="G12" i="2"/>
  <c r="K12" i="2"/>
  <c r="G10" i="2"/>
  <c r="K10" i="2"/>
  <c r="S10" i="2"/>
  <c r="G8" i="2"/>
  <c r="K8" i="2"/>
  <c r="S8" i="2"/>
  <c r="G9" i="2"/>
  <c r="K9" i="2"/>
  <c r="S9" i="2"/>
  <c r="G33" i="2"/>
  <c r="K33" i="2"/>
  <c r="G31" i="2"/>
  <c r="K31" i="2"/>
  <c r="G5" i="2"/>
  <c r="K5" i="2"/>
  <c r="S5" i="2"/>
  <c r="G4" i="2"/>
  <c r="K4" i="2"/>
  <c r="O4" i="2"/>
  <c r="G34" i="2"/>
  <c r="K34" i="2"/>
  <c r="G35" i="2"/>
  <c r="K35" i="2"/>
  <c r="G6" i="2"/>
  <c r="K6" i="2"/>
  <c r="S6" i="2"/>
  <c r="G22" i="2"/>
  <c r="G25" i="2"/>
  <c r="K25" i="2"/>
  <c r="G32" i="2"/>
  <c r="K32" i="2"/>
  <c r="T32" i="2"/>
  <c r="G37" i="2"/>
  <c r="G36" i="2"/>
  <c r="K36" i="2"/>
  <c r="G21" i="2"/>
  <c r="K21" i="2"/>
  <c r="G39" i="2"/>
  <c r="G40" i="2"/>
  <c r="H40" i="2"/>
  <c r="K40" i="2"/>
  <c r="S40" i="2"/>
  <c r="W40" i="2"/>
  <c r="G42" i="2"/>
  <c r="G41" i="2"/>
  <c r="G43" i="2"/>
  <c r="G18" i="2"/>
  <c r="H18" i="2"/>
  <c r="K18" i="2"/>
  <c r="G26" i="2"/>
  <c r="T26" i="2"/>
  <c r="G17" i="2"/>
  <c r="G30" i="2"/>
  <c r="G23" i="2"/>
  <c r="H23" i="2"/>
  <c r="G24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3" i="2"/>
  <c r="AL30" i="2"/>
  <c r="AL17" i="2"/>
  <c r="AL26" i="2"/>
  <c r="AL18" i="2"/>
  <c r="AL19" i="2"/>
  <c r="AL28" i="2"/>
  <c r="AL29" i="2"/>
  <c r="AL38" i="2"/>
  <c r="AL27" i="2"/>
  <c r="AL15" i="2"/>
  <c r="AL14" i="2"/>
  <c r="AL13" i="2"/>
  <c r="AL7" i="2"/>
  <c r="AL12" i="2"/>
  <c r="AL10" i="2"/>
  <c r="AL8" i="2"/>
  <c r="AL9" i="2"/>
  <c r="AL33" i="2"/>
  <c r="AL31" i="2"/>
  <c r="AL5" i="2"/>
  <c r="AL4" i="2"/>
  <c r="AL34" i="2"/>
  <c r="AL35" i="2"/>
  <c r="AL6" i="2"/>
  <c r="AL22" i="2"/>
  <c r="AL25" i="2"/>
  <c r="AL32" i="2"/>
  <c r="AL37" i="2"/>
  <c r="AL36" i="2"/>
  <c r="AL21" i="2"/>
  <c r="AL39" i="2"/>
  <c r="AL40" i="2"/>
  <c r="AL42" i="2"/>
  <c r="AL41" i="2"/>
  <c r="AL43" i="2"/>
  <c r="AK24" i="2"/>
  <c r="AD24" i="2"/>
  <c r="AD23" i="2"/>
  <c r="AD30" i="2"/>
  <c r="AD17" i="2"/>
  <c r="AD26" i="2"/>
  <c r="AD18" i="2"/>
  <c r="AD19" i="2"/>
  <c r="AD28" i="2"/>
  <c r="AD29" i="2"/>
  <c r="AD38" i="2"/>
  <c r="AD27" i="2"/>
  <c r="AD15" i="2"/>
  <c r="AD14" i="2"/>
  <c r="AD13" i="2"/>
  <c r="AD7" i="2"/>
  <c r="AD12" i="2"/>
  <c r="AD10" i="2"/>
  <c r="AD8" i="2"/>
  <c r="AD9" i="2"/>
  <c r="AD33" i="2"/>
  <c r="AD31" i="2"/>
  <c r="AD5" i="2"/>
  <c r="AD4" i="2"/>
  <c r="AD34" i="2"/>
  <c r="AD35" i="2"/>
  <c r="AD6" i="2"/>
  <c r="AD22" i="2"/>
  <c r="AD25" i="2"/>
  <c r="AD32" i="2"/>
  <c r="AD37" i="2"/>
  <c r="AD36" i="2"/>
  <c r="AD21" i="2"/>
  <c r="AD39" i="2"/>
  <c r="AD40" i="2"/>
  <c r="AD42" i="2"/>
  <c r="AD41" i="2"/>
  <c r="AD43" i="2"/>
  <c r="AE24" i="2"/>
  <c r="AB12" i="4"/>
  <c r="AB29" i="4"/>
  <c r="AB35" i="4"/>
  <c r="AB31" i="4"/>
  <c r="AB20" i="4"/>
  <c r="AB34" i="4"/>
  <c r="AB16" i="4"/>
  <c r="AB18" i="4"/>
  <c r="AB15" i="4"/>
  <c r="AB70" i="4"/>
  <c r="AB27" i="4"/>
  <c r="AB7" i="4"/>
  <c r="AB75" i="4"/>
  <c r="AB266" i="4"/>
  <c r="AB267" i="4"/>
  <c r="AB282" i="4"/>
  <c r="AB201" i="4"/>
  <c r="AB172" i="4"/>
  <c r="AB111" i="4"/>
  <c r="AB173" i="4"/>
  <c r="AB91" i="4"/>
  <c r="AB137" i="4"/>
  <c r="AB176" i="4"/>
  <c r="AB139" i="4"/>
  <c r="AB138" i="4"/>
  <c r="AB177" i="4"/>
  <c r="AB92" i="4"/>
  <c r="AB170" i="4"/>
  <c r="AB171" i="4"/>
  <c r="AB123" i="4"/>
  <c r="AB112" i="4"/>
  <c r="AB232" i="4"/>
  <c r="AB66" i="4"/>
  <c r="AB8" i="4"/>
  <c r="AB28" i="4"/>
  <c r="AB86" i="4"/>
  <c r="AB21" i="4"/>
  <c r="AB174" i="4"/>
  <c r="AB175" i="4"/>
  <c r="AB207" i="4"/>
  <c r="AB40" i="4"/>
  <c r="AB22" i="4"/>
  <c r="AB256" i="4"/>
  <c r="AB288" i="4"/>
  <c r="AB235" i="4"/>
  <c r="AB264" i="4"/>
  <c r="AB236" i="4"/>
  <c r="AB225" i="4"/>
  <c r="AB198" i="4"/>
  <c r="AB272" i="4"/>
  <c r="AB56" i="4"/>
  <c r="AB42" i="4"/>
  <c r="AB43" i="4"/>
  <c r="AB44" i="4"/>
  <c r="AB197" i="4"/>
  <c r="AB253" i="4"/>
  <c r="AB226" i="4"/>
  <c r="AB121" i="4"/>
  <c r="AB67" i="4"/>
  <c r="AB17" i="4"/>
  <c r="AB147" i="4"/>
  <c r="AB181" i="4"/>
  <c r="AB140" i="4"/>
  <c r="AB141" i="4"/>
  <c r="AB221" i="4"/>
  <c r="AB145" i="4"/>
  <c r="AB144" i="4"/>
  <c r="AB146" i="4"/>
  <c r="AB196" i="4"/>
  <c r="AB202" i="4"/>
  <c r="AB48" i="4"/>
  <c r="AB45" i="4"/>
  <c r="AB46" i="4"/>
  <c r="AB47" i="4"/>
  <c r="AB49" i="4"/>
  <c r="AB183" i="4"/>
  <c r="AB184" i="4"/>
  <c r="AB114" i="4"/>
  <c r="AB142" i="4"/>
  <c r="AB94" i="4"/>
  <c r="AB154" i="4"/>
  <c r="AB97" i="4"/>
  <c r="AB53" i="4"/>
  <c r="AB52" i="4"/>
  <c r="AB51" i="4"/>
  <c r="AB58" i="4"/>
  <c r="AB37" i="4"/>
  <c r="AB255" i="4"/>
  <c r="AB89" i="4"/>
  <c r="AB217" i="4"/>
  <c r="AB103" i="4"/>
  <c r="AB104" i="4"/>
  <c r="AB107" i="4"/>
  <c r="AB106" i="4"/>
  <c r="AB108" i="4"/>
  <c r="AB105" i="4"/>
  <c r="AB36" i="4"/>
  <c r="AB38" i="4"/>
  <c r="AB39" i="4"/>
  <c r="AB101" i="4"/>
  <c r="AB69" i="4"/>
  <c r="AB54" i="4"/>
  <c r="AB167" i="4"/>
  <c r="AB166" i="4"/>
  <c r="AB168" i="4"/>
  <c r="AB204" i="4"/>
  <c r="AB205" i="4"/>
  <c r="AB218" i="4"/>
  <c r="AB262" i="4"/>
  <c r="AB136" i="4"/>
  <c r="AB206" i="4"/>
  <c r="AB252" i="4"/>
  <c r="AB295" i="4"/>
  <c r="AB169" i="4"/>
  <c r="AB178" i="4"/>
  <c r="AB224" i="4"/>
  <c r="AB195" i="4"/>
  <c r="AB117" i="4"/>
  <c r="AB286" i="4"/>
  <c r="AB11" i="4"/>
  <c r="AB263" i="4"/>
  <c r="AB284" i="4"/>
  <c r="AB279" i="4"/>
  <c r="AB246" i="4"/>
  <c r="AB241" i="4"/>
  <c r="AB276" i="4"/>
  <c r="AB277" i="4"/>
  <c r="AB278" i="4"/>
  <c r="AB143" i="4"/>
  <c r="AB95" i="4"/>
  <c r="AB96" i="4"/>
  <c r="AB128" i="4"/>
  <c r="AB234" i="4"/>
  <c r="AB77" i="4"/>
  <c r="AB57" i="4"/>
  <c r="AB33" i="4"/>
  <c r="AB152" i="4"/>
  <c r="AB78" i="4"/>
  <c r="AB76" i="4"/>
  <c r="AB158" i="4"/>
  <c r="AB135" i="4"/>
  <c r="AB163" i="4"/>
  <c r="AB230" i="4"/>
  <c r="AB90" i="4"/>
  <c r="AB82" i="4"/>
  <c r="AB74" i="4"/>
  <c r="AB80" i="4"/>
  <c r="AB257" i="4"/>
  <c r="AB109" i="4"/>
  <c r="AB193" i="4"/>
  <c r="AB116" i="4"/>
  <c r="AB283" i="4"/>
  <c r="AB130" i="4"/>
  <c r="AB285" i="4"/>
  <c r="AB129" i="4"/>
  <c r="AB242" i="4"/>
  <c r="AB120" i="4"/>
  <c r="AB81" i="4"/>
  <c r="AB118" i="4"/>
  <c r="AB190" i="4"/>
  <c r="AB251" i="4"/>
  <c r="AB293" i="4"/>
  <c r="AB159" i="4"/>
  <c r="AB245" i="4"/>
  <c r="AB85" i="4"/>
  <c r="AB83" i="4"/>
  <c r="AB84" i="4"/>
  <c r="AB113" i="4"/>
  <c r="AB119" i="4"/>
  <c r="AB102" i="4"/>
  <c r="AB98" i="4"/>
  <c r="AB9" i="4"/>
  <c r="AB148" i="4"/>
  <c r="AB124" i="4"/>
  <c r="AB19" i="4"/>
  <c r="AB25" i="4"/>
  <c r="AB13" i="4"/>
  <c r="AB294" i="4"/>
  <c r="AB64" i="4"/>
  <c r="AB73" i="4"/>
  <c r="AB72" i="4"/>
  <c r="AB191" i="4"/>
  <c r="AB189" i="4"/>
  <c r="AB126" i="4"/>
  <c r="AB233" i="4"/>
  <c r="AB275" i="4"/>
  <c r="AB280" i="4"/>
  <c r="AB127" i="4"/>
  <c r="AB268" i="4"/>
  <c r="AB259" i="4"/>
  <c r="AB273" i="4"/>
  <c r="AB265" i="4"/>
  <c r="AB274" i="4"/>
  <c r="AB122" i="4"/>
  <c r="AB149" i="4"/>
  <c r="AB150" i="4"/>
  <c r="AB213" i="4"/>
  <c r="AB210" i="4"/>
  <c r="AB208" i="4"/>
  <c r="AB209" i="4"/>
  <c r="AB212" i="4"/>
  <c r="AB211" i="4"/>
  <c r="AB260" i="4"/>
  <c r="AB261" i="4"/>
  <c r="AB71" i="4"/>
  <c r="AB153" i="4"/>
  <c r="AB125" i="4"/>
  <c r="AB194" i="4"/>
  <c r="AB156" i="4"/>
  <c r="AB155" i="4"/>
  <c r="AB157" i="4"/>
  <c r="AB254" i="4"/>
  <c r="AB281" i="4"/>
  <c r="AB160" i="4"/>
  <c r="AB162" i="4"/>
  <c r="AB161" i="4"/>
  <c r="AB228" i="4"/>
  <c r="AB229" i="4"/>
  <c r="AB240" i="4"/>
  <c r="AB227" i="4"/>
  <c r="AB271" i="4"/>
  <c r="AB199" i="4"/>
  <c r="AB238" i="4"/>
  <c r="AB239" i="4"/>
  <c r="AB237" i="4"/>
  <c r="AB243" i="4"/>
  <c r="AB110" i="4"/>
  <c r="AB203" i="4"/>
  <c r="AB164" i="4"/>
  <c r="AB165" i="4"/>
  <c r="AB131" i="4"/>
  <c r="AB132" i="4"/>
  <c r="AB134" i="4"/>
  <c r="AB133" i="4"/>
  <c r="AB187" i="4"/>
  <c r="AB185" i="4"/>
  <c r="AB188" i="4"/>
  <c r="AB186" i="4"/>
  <c r="AB55" i="4"/>
  <c r="AB87" i="4"/>
  <c r="AB59" i="4"/>
  <c r="AB50" i="4"/>
  <c r="AB26" i="4"/>
  <c r="AB14" i="4"/>
  <c r="AB30" i="4"/>
  <c r="AB23" i="4"/>
  <c r="AB24" i="4"/>
  <c r="AB291" i="4"/>
  <c r="AB41" i="4"/>
  <c r="AB292" i="4"/>
  <c r="AB32" i="4"/>
  <c r="AB248" i="4"/>
  <c r="AB247" i="4"/>
  <c r="AB151" i="4"/>
  <c r="AB192" i="4"/>
  <c r="AB290" i="4"/>
  <c r="AB93" i="4"/>
  <c r="AB287" i="4"/>
  <c r="AB180" i="4"/>
  <c r="AB219" i="4"/>
  <c r="AB220" i="4"/>
  <c r="AB258" i="4"/>
  <c r="AB249" i="4"/>
  <c r="AB250" i="4"/>
  <c r="AB100" i="4"/>
  <c r="AB115" i="4"/>
  <c r="AB68" i="4"/>
  <c r="AB88" i="4"/>
  <c r="AB10" i="4"/>
  <c r="AB182" i="4"/>
  <c r="AB79" i="4"/>
  <c r="AB270" i="4"/>
  <c r="AB214" i="4"/>
  <c r="AB269" i="4"/>
  <c r="AB244" i="4"/>
  <c r="AB4" i="4"/>
  <c r="AB179" i="4"/>
  <c r="AB3" i="4"/>
  <c r="AB6" i="4"/>
  <c r="AB2" i="4"/>
  <c r="AB5" i="4"/>
  <c r="AB223" i="4"/>
  <c r="AB61" i="4"/>
  <c r="AB65" i="4"/>
  <c r="AB60" i="4"/>
  <c r="AB99" i="4"/>
  <c r="AB62" i="4"/>
  <c r="AB216" i="4"/>
  <c r="AB215" i="4"/>
  <c r="AB63" i="4"/>
  <c r="AB222" i="4"/>
  <c r="AB289" i="4"/>
  <c r="AB200" i="4"/>
  <c r="AB309" i="4"/>
  <c r="AB310" i="4"/>
  <c r="AB296" i="4"/>
  <c r="AB297" i="4"/>
  <c r="AB305" i="4"/>
  <c r="AB306" i="4"/>
  <c r="AB307" i="4"/>
  <c r="AB298" i="4"/>
  <c r="AB308" i="4"/>
  <c r="AB301" i="4"/>
  <c r="AB302" i="4"/>
  <c r="AB303" i="4"/>
  <c r="AB304" i="4"/>
  <c r="AB299" i="4"/>
  <c r="AB300" i="4"/>
  <c r="AB327" i="4"/>
  <c r="AB328" i="4"/>
  <c r="AB314" i="4"/>
  <c r="AB322" i="4"/>
  <c r="AB319" i="4"/>
  <c r="AB320" i="4"/>
  <c r="AB321" i="4"/>
  <c r="AB311" i="4"/>
  <c r="AB315" i="4"/>
  <c r="AB316" i="4"/>
  <c r="AB317" i="4"/>
  <c r="AB318" i="4"/>
  <c r="AB326" i="4"/>
  <c r="AB312" i="4"/>
  <c r="AB313" i="4"/>
  <c r="AB324" i="4"/>
  <c r="AB334" i="4"/>
  <c r="AB323" i="4"/>
  <c r="AB330" i="4"/>
  <c r="AB341" i="4"/>
  <c r="AB340" i="4"/>
  <c r="AB337" i="4"/>
  <c r="AB335" i="4"/>
  <c r="AB325" i="4"/>
  <c r="AB338" i="4"/>
  <c r="AB339" i="4"/>
  <c r="AB342" i="4"/>
  <c r="AB329" i="4"/>
  <c r="AB336" i="4"/>
  <c r="AB333" i="4"/>
  <c r="AB331" i="4"/>
  <c r="AB332" i="4"/>
  <c r="AB343" i="4"/>
  <c r="AB352" i="4"/>
  <c r="AB364" i="4"/>
  <c r="AB365" i="4"/>
  <c r="AB344" i="4"/>
  <c r="AB356" i="4"/>
  <c r="AB345" i="4"/>
  <c r="AB349" i="4"/>
  <c r="AB347" i="4"/>
  <c r="AB353" i="4"/>
  <c r="AB354" i="4"/>
  <c r="AB357" i="4"/>
  <c r="AB348" i="4"/>
  <c r="AB358" i="4"/>
  <c r="AB359" i="4"/>
  <c r="AB360" i="4"/>
  <c r="AB346" i="4"/>
  <c r="AB350" i="4"/>
  <c r="AB355" i="4"/>
  <c r="AB351" i="4"/>
  <c r="AB362" i="4"/>
  <c r="AB361" i="4"/>
  <c r="AB363" i="4"/>
  <c r="AB366" i="4"/>
  <c r="AB367" i="4"/>
  <c r="AB368" i="4"/>
  <c r="AB369" i="4"/>
  <c r="AB370" i="4"/>
  <c r="AB371" i="4"/>
  <c r="AB372" i="4"/>
  <c r="AB375" i="4"/>
  <c r="AB373" i="4"/>
  <c r="AB374" i="4"/>
  <c r="AB376" i="4"/>
  <c r="AB377" i="4"/>
  <c r="AB378" i="4"/>
  <c r="AB379" i="4"/>
  <c r="AB380" i="4"/>
  <c r="AB381" i="4"/>
  <c r="AB401" i="4"/>
  <c r="AB395" i="4"/>
  <c r="AB382" i="4"/>
  <c r="AB384" i="4"/>
  <c r="AB385" i="4"/>
  <c r="AB386" i="4"/>
  <c r="AB387" i="4"/>
  <c r="AB388" i="4"/>
  <c r="AB391" i="4"/>
  <c r="AB389" i="4"/>
  <c r="AB390" i="4"/>
  <c r="AB392" i="4"/>
  <c r="AB383" i="4"/>
  <c r="AB393" i="4"/>
  <c r="AB396" i="4"/>
  <c r="AB397" i="4"/>
  <c r="AB404" i="4"/>
  <c r="AB398" i="4"/>
  <c r="AB399" i="4"/>
  <c r="AB405" i="4"/>
  <c r="AB400" i="4"/>
  <c r="AB402" i="4"/>
  <c r="AB403" i="4"/>
  <c r="AB394" i="4"/>
  <c r="AB406" i="4"/>
  <c r="AB231" i="4"/>
  <c r="AC231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7" i="2"/>
  <c r="AI23" i="2"/>
  <c r="AI24" i="2"/>
  <c r="AI12" i="2"/>
  <c r="AI28" i="2"/>
  <c r="AI27" i="2"/>
  <c r="AI29" i="2"/>
  <c r="AI30" i="2"/>
  <c r="AI26" i="2"/>
  <c r="AI8" i="2"/>
  <c r="AI10" i="2"/>
  <c r="AI7" i="2"/>
  <c r="AI9" i="2"/>
  <c r="AI22" i="2"/>
  <c r="AI13" i="2"/>
  <c r="AI14" i="2"/>
  <c r="AI33" i="2"/>
  <c r="AI31" i="2"/>
  <c r="AI5" i="2"/>
  <c r="AI35" i="2"/>
  <c r="AI34" i="2"/>
  <c r="AI36" i="2"/>
  <c r="AI21" i="2"/>
  <c r="AI38" i="2"/>
  <c r="AI15" i="2"/>
  <c r="AI4" i="2"/>
  <c r="AI6" i="2"/>
  <c r="AI25" i="2"/>
  <c r="AI32" i="2"/>
  <c r="AI18" i="2"/>
  <c r="AI37" i="2"/>
  <c r="AI39" i="2"/>
  <c r="AI40" i="2"/>
  <c r="AI42" i="2"/>
  <c r="AI41" i="2"/>
  <c r="AI43" i="2"/>
  <c r="AI19" i="2"/>
  <c r="AH19" i="2"/>
  <c r="AK19" i="2"/>
  <c r="AK17" i="2"/>
  <c r="AK23" i="2"/>
  <c r="AK12" i="2"/>
  <c r="AK28" i="2"/>
  <c r="AK27" i="2"/>
  <c r="AK29" i="2"/>
  <c r="AK30" i="2"/>
  <c r="AK26" i="2"/>
  <c r="AK8" i="2"/>
  <c r="AK10" i="2"/>
  <c r="AK7" i="2"/>
  <c r="AK9" i="2"/>
  <c r="AK22" i="2"/>
  <c r="AK13" i="2"/>
  <c r="AK14" i="2"/>
  <c r="AK33" i="2"/>
  <c r="AK31" i="2"/>
  <c r="AK5" i="2"/>
  <c r="AK35" i="2"/>
  <c r="AK34" i="2"/>
  <c r="AK36" i="2"/>
  <c r="AK21" i="2"/>
  <c r="AK38" i="2"/>
  <c r="AK15" i="2"/>
  <c r="AK4" i="2"/>
  <c r="AK6" i="2"/>
  <c r="AK25" i="2"/>
  <c r="AK32" i="2"/>
  <c r="AK18" i="2"/>
  <c r="AK37" i="2"/>
  <c r="AK39" i="2"/>
  <c r="AK40" i="2"/>
  <c r="AK42" i="2"/>
  <c r="AK41" i="2"/>
  <c r="AK43" i="2"/>
  <c r="AG19" i="2"/>
  <c r="AG17" i="2"/>
  <c r="AG18" i="2"/>
  <c r="AG23" i="2"/>
  <c r="AG24" i="2"/>
  <c r="AG28" i="2"/>
  <c r="AG27" i="2"/>
  <c r="AG29" i="2"/>
  <c r="AG30" i="2"/>
  <c r="AG26" i="2"/>
  <c r="AG36" i="2"/>
  <c r="AG21" i="2"/>
  <c r="AG38" i="2"/>
  <c r="AG15" i="2"/>
  <c r="AG37" i="2"/>
  <c r="AG8" i="2"/>
  <c r="AG10" i="2"/>
  <c r="AG7" i="2"/>
  <c r="AG9" i="2"/>
  <c r="AG22" i="2"/>
  <c r="AG13" i="2"/>
  <c r="AG14" i="2"/>
  <c r="AG33" i="2"/>
  <c r="AG31" i="2"/>
  <c r="AG5" i="2"/>
  <c r="AG35" i="2"/>
  <c r="AG34" i="2"/>
  <c r="AG4" i="2"/>
  <c r="AG6" i="2"/>
  <c r="AG32" i="2"/>
  <c r="AG25" i="2"/>
  <c r="AG39" i="2"/>
  <c r="AG40" i="2"/>
  <c r="AG42" i="2"/>
  <c r="AG41" i="2"/>
  <c r="AG43" i="2"/>
  <c r="AG12" i="2"/>
  <c r="AF12" i="2"/>
  <c r="AF19" i="2"/>
  <c r="AF17" i="2"/>
  <c r="AF18" i="2"/>
  <c r="AF23" i="2"/>
  <c r="AF24" i="2"/>
  <c r="AF28" i="2"/>
  <c r="AF27" i="2"/>
  <c r="AF29" i="2"/>
  <c r="AF30" i="2"/>
  <c r="AF26" i="2"/>
  <c r="AF36" i="2"/>
  <c r="AF21" i="2"/>
  <c r="AF38" i="2"/>
  <c r="AF15" i="2"/>
  <c r="AF37" i="2"/>
  <c r="AF8" i="2"/>
  <c r="AF10" i="2"/>
  <c r="AF7" i="2"/>
  <c r="AF9" i="2"/>
  <c r="AF22" i="2"/>
  <c r="AF13" i="2"/>
  <c r="AF14" i="2"/>
  <c r="AF33" i="2"/>
  <c r="AF31" i="2"/>
  <c r="AF5" i="2"/>
  <c r="AF35" i="2"/>
  <c r="AF34" i="2"/>
  <c r="AF4" i="2"/>
  <c r="AF6" i="2"/>
  <c r="AF32" i="2"/>
  <c r="AF25" i="2"/>
  <c r="AF39" i="2"/>
  <c r="AF40" i="2"/>
  <c r="AF42" i="2"/>
  <c r="AF41" i="2"/>
  <c r="AF43" i="2"/>
  <c r="AE12" i="2"/>
  <c r="AC12" i="4"/>
  <c r="AC29" i="4"/>
  <c r="AC35" i="4"/>
  <c r="AC31" i="4"/>
  <c r="AC20" i="4"/>
  <c r="AC34" i="4"/>
  <c r="AC16" i="4"/>
  <c r="AC18" i="4"/>
  <c r="AC15" i="4"/>
  <c r="AC70" i="4"/>
  <c r="AC27" i="4"/>
  <c r="AC7" i="4"/>
  <c r="AC75" i="4"/>
  <c r="AC266" i="4"/>
  <c r="AC267" i="4"/>
  <c r="AC282" i="4"/>
  <c r="AC201" i="4"/>
  <c r="AC172" i="4"/>
  <c r="AC111" i="4"/>
  <c r="AC173" i="4"/>
  <c r="AC91" i="4"/>
  <c r="AC137" i="4"/>
  <c r="AC176" i="4"/>
  <c r="AC139" i="4"/>
  <c r="AC138" i="4"/>
  <c r="AC177" i="4"/>
  <c r="AC92" i="4"/>
  <c r="AC170" i="4"/>
  <c r="AC171" i="4"/>
  <c r="AC123" i="4"/>
  <c r="AC112" i="4"/>
  <c r="AC232" i="4"/>
  <c r="AC66" i="4"/>
  <c r="AC8" i="4"/>
  <c r="AC28" i="4"/>
  <c r="AC86" i="4"/>
  <c r="AC21" i="4"/>
  <c r="AC174" i="4"/>
  <c r="AC175" i="4"/>
  <c r="AC207" i="4"/>
  <c r="AC40" i="4"/>
  <c r="AC22" i="4"/>
  <c r="AC256" i="4"/>
  <c r="AC288" i="4"/>
  <c r="AC235" i="4"/>
  <c r="AC264" i="4"/>
  <c r="AC236" i="4"/>
  <c r="AC225" i="4"/>
  <c r="AC198" i="4"/>
  <c r="AC272" i="4"/>
  <c r="AC56" i="4"/>
  <c r="AC42" i="4"/>
  <c r="AC43" i="4"/>
  <c r="AC44" i="4"/>
  <c r="AC197" i="4"/>
  <c r="AC253" i="4"/>
  <c r="AC226" i="4"/>
  <c r="AC121" i="4"/>
  <c r="AC67" i="4"/>
  <c r="AC17" i="4"/>
  <c r="AC147" i="4"/>
  <c r="AC181" i="4"/>
  <c r="AC140" i="4"/>
  <c r="AC141" i="4"/>
  <c r="AC221" i="4"/>
  <c r="AC145" i="4"/>
  <c r="AC144" i="4"/>
  <c r="AC146" i="4"/>
  <c r="AC196" i="4"/>
  <c r="AC202" i="4"/>
  <c r="AC48" i="4"/>
  <c r="AC45" i="4"/>
  <c r="AC46" i="4"/>
  <c r="AC47" i="4"/>
  <c r="AC49" i="4"/>
  <c r="AC183" i="4"/>
  <c r="AC184" i="4"/>
  <c r="AC114" i="4"/>
  <c r="AC142" i="4"/>
  <c r="AC94" i="4"/>
  <c r="AC154" i="4"/>
  <c r="AC97" i="4"/>
  <c r="AC53" i="4"/>
  <c r="AC52" i="4"/>
  <c r="AC51" i="4"/>
  <c r="AC58" i="4"/>
  <c r="AC37" i="4"/>
  <c r="AC255" i="4"/>
  <c r="AC89" i="4"/>
  <c r="AC217" i="4"/>
  <c r="AC103" i="4"/>
  <c r="AC104" i="4"/>
  <c r="AC107" i="4"/>
  <c r="AC106" i="4"/>
  <c r="AC108" i="4"/>
  <c r="AC105" i="4"/>
  <c r="AC36" i="4"/>
  <c r="AC38" i="4"/>
  <c r="AC39" i="4"/>
  <c r="AC101" i="4"/>
  <c r="AC69" i="4"/>
  <c r="AC54" i="4"/>
  <c r="AC167" i="4"/>
  <c r="AC166" i="4"/>
  <c r="AC168" i="4"/>
  <c r="AC204" i="4"/>
  <c r="AC205" i="4"/>
  <c r="AC218" i="4"/>
  <c r="AC262" i="4"/>
  <c r="AC136" i="4"/>
  <c r="AC206" i="4"/>
  <c r="AC252" i="4"/>
  <c r="AC295" i="4"/>
  <c r="AC169" i="4"/>
  <c r="AC178" i="4"/>
  <c r="AC224" i="4"/>
  <c r="AC195" i="4"/>
  <c r="AC117" i="4"/>
  <c r="AC286" i="4"/>
  <c r="AC11" i="4"/>
  <c r="AC263" i="4"/>
  <c r="AC284" i="4"/>
  <c r="AC279" i="4"/>
  <c r="AC246" i="4"/>
  <c r="AC241" i="4"/>
  <c r="AC276" i="4"/>
  <c r="AC277" i="4"/>
  <c r="AC278" i="4"/>
  <c r="AC143" i="4"/>
  <c r="AC95" i="4"/>
  <c r="AC96" i="4"/>
  <c r="AC128" i="4"/>
  <c r="AC234" i="4"/>
  <c r="AC77" i="4"/>
  <c r="AC57" i="4"/>
  <c r="AC33" i="4"/>
  <c r="AC152" i="4"/>
  <c r="AC78" i="4"/>
  <c r="AC76" i="4"/>
  <c r="AC158" i="4"/>
  <c r="AC135" i="4"/>
  <c r="AC163" i="4"/>
  <c r="AC230" i="4"/>
  <c r="AC90" i="4"/>
  <c r="AC82" i="4"/>
  <c r="AC74" i="4"/>
  <c r="AC80" i="4"/>
  <c r="AC257" i="4"/>
  <c r="AC109" i="4"/>
  <c r="AC193" i="4"/>
  <c r="AC116" i="4"/>
  <c r="AC283" i="4"/>
  <c r="AC130" i="4"/>
  <c r="AC285" i="4"/>
  <c r="AC129" i="4"/>
  <c r="AC242" i="4"/>
  <c r="AC120" i="4"/>
  <c r="AC81" i="4"/>
  <c r="AC118" i="4"/>
  <c r="AC190" i="4"/>
  <c r="AC251" i="4"/>
  <c r="AC293" i="4"/>
  <c r="AC159" i="4"/>
  <c r="AC245" i="4"/>
  <c r="AC85" i="4"/>
  <c r="AC83" i="4"/>
  <c r="AC84" i="4"/>
  <c r="AC113" i="4"/>
  <c r="AC119" i="4"/>
  <c r="AC102" i="4"/>
  <c r="AC98" i="4"/>
  <c r="AC9" i="4"/>
  <c r="AC148" i="4"/>
  <c r="AC124" i="4"/>
  <c r="AC19" i="4"/>
  <c r="AC25" i="4"/>
  <c r="AC13" i="4"/>
  <c r="AC294" i="4"/>
  <c r="AC64" i="4"/>
  <c r="AC73" i="4"/>
  <c r="AC72" i="4"/>
  <c r="AC191" i="4"/>
  <c r="AC189" i="4"/>
  <c r="AC126" i="4"/>
  <c r="AC233" i="4"/>
  <c r="AC275" i="4"/>
  <c r="AC280" i="4"/>
  <c r="AC127" i="4"/>
  <c r="AC268" i="4"/>
  <c r="AC259" i="4"/>
  <c r="AC273" i="4"/>
  <c r="AC265" i="4"/>
  <c r="AC274" i="4"/>
  <c r="AC122" i="4"/>
  <c r="AC149" i="4"/>
  <c r="AC150" i="4"/>
  <c r="AC213" i="4"/>
  <c r="AC210" i="4"/>
  <c r="AC208" i="4"/>
  <c r="AC209" i="4"/>
  <c r="AC212" i="4"/>
  <c r="AC211" i="4"/>
  <c r="AC260" i="4"/>
  <c r="AC261" i="4"/>
  <c r="AC71" i="4"/>
  <c r="AC153" i="4"/>
  <c r="AC125" i="4"/>
  <c r="AC194" i="4"/>
  <c r="AC156" i="4"/>
  <c r="AC155" i="4"/>
  <c r="AC157" i="4"/>
  <c r="AC254" i="4"/>
  <c r="AC281" i="4"/>
  <c r="AC160" i="4"/>
  <c r="AC162" i="4"/>
  <c r="AC161" i="4"/>
  <c r="AC228" i="4"/>
  <c r="AC229" i="4"/>
  <c r="AC240" i="4"/>
  <c r="AC227" i="4"/>
  <c r="AC271" i="4"/>
  <c r="AC199" i="4"/>
  <c r="AC238" i="4"/>
  <c r="AC239" i="4"/>
  <c r="AC237" i="4"/>
  <c r="AC243" i="4"/>
  <c r="AC110" i="4"/>
  <c r="AC203" i="4"/>
  <c r="AC164" i="4"/>
  <c r="AC165" i="4"/>
  <c r="AC131" i="4"/>
  <c r="AC132" i="4"/>
  <c r="AC134" i="4"/>
  <c r="AC133" i="4"/>
  <c r="AC187" i="4"/>
  <c r="AC185" i="4"/>
  <c r="AC188" i="4"/>
  <c r="AC186" i="4"/>
  <c r="AC55" i="4"/>
  <c r="AC87" i="4"/>
  <c r="AC59" i="4"/>
  <c r="AC50" i="4"/>
  <c r="AC26" i="4"/>
  <c r="AC14" i="4"/>
  <c r="AC30" i="4"/>
  <c r="AC23" i="4"/>
  <c r="AC24" i="4"/>
  <c r="AC291" i="4"/>
  <c r="AC41" i="4"/>
  <c r="AC292" i="4"/>
  <c r="AC32" i="4"/>
  <c r="AC248" i="4"/>
  <c r="AC247" i="4"/>
  <c r="AC151" i="4"/>
  <c r="AC192" i="4"/>
  <c r="AC290" i="4"/>
  <c r="AC93" i="4"/>
  <c r="AC287" i="4"/>
  <c r="AC180" i="4"/>
  <c r="AC219" i="4"/>
  <c r="AC220" i="4"/>
  <c r="AC258" i="4"/>
  <c r="AC249" i="4"/>
  <c r="AC250" i="4"/>
  <c r="AC100" i="4"/>
  <c r="AC115" i="4"/>
  <c r="AC68" i="4"/>
  <c r="AC88" i="4"/>
  <c r="AC10" i="4"/>
  <c r="AC182" i="4"/>
  <c r="AC79" i="4"/>
  <c r="AC270" i="4"/>
  <c r="AC214" i="4"/>
  <c r="AC269" i="4"/>
  <c r="AC244" i="4"/>
  <c r="AC4" i="4"/>
  <c r="AC179" i="4"/>
  <c r="AC3" i="4"/>
  <c r="AC6" i="4"/>
  <c r="AC2" i="4"/>
  <c r="AC5" i="4"/>
  <c r="AC223" i="4"/>
  <c r="AC61" i="4"/>
  <c r="AC65" i="4"/>
  <c r="AC60" i="4"/>
  <c r="AC99" i="4"/>
  <c r="AC62" i="4"/>
  <c r="AC216" i="4"/>
  <c r="AC215" i="4"/>
  <c r="AC63" i="4"/>
  <c r="AC222" i="4"/>
  <c r="AC289" i="4"/>
  <c r="AC200" i="4"/>
  <c r="AC309" i="4"/>
  <c r="AC310" i="4"/>
  <c r="AC296" i="4"/>
  <c r="AC297" i="4"/>
  <c r="AC305" i="4"/>
  <c r="AC306" i="4"/>
  <c r="AC307" i="4"/>
  <c r="AC298" i="4"/>
  <c r="AC308" i="4"/>
  <c r="AC301" i="4"/>
  <c r="AC302" i="4"/>
  <c r="AC303" i="4"/>
  <c r="AC304" i="4"/>
  <c r="AC299" i="4"/>
  <c r="AC300" i="4"/>
  <c r="AC327" i="4"/>
  <c r="AC328" i="4"/>
  <c r="AC314" i="4"/>
  <c r="AC322" i="4"/>
  <c r="AC319" i="4"/>
  <c r="AC320" i="4"/>
  <c r="AC321" i="4"/>
  <c r="AC311" i="4"/>
  <c r="AC315" i="4"/>
  <c r="AC316" i="4"/>
  <c r="AC317" i="4"/>
  <c r="AC318" i="4"/>
  <c r="AC326" i="4"/>
  <c r="AC312" i="4"/>
  <c r="AC313" i="4"/>
  <c r="AC324" i="4"/>
  <c r="AC334" i="4"/>
  <c r="AC323" i="4"/>
  <c r="AC330" i="4"/>
  <c r="AC341" i="4"/>
  <c r="AC340" i="4"/>
  <c r="AC337" i="4"/>
  <c r="AC335" i="4"/>
  <c r="AC325" i="4"/>
  <c r="AC338" i="4"/>
  <c r="AC339" i="4"/>
  <c r="AC342" i="4"/>
  <c r="AC329" i="4"/>
  <c r="AC336" i="4"/>
  <c r="AC333" i="4"/>
  <c r="AC331" i="4"/>
  <c r="AC332" i="4"/>
  <c r="AC343" i="4"/>
  <c r="AC352" i="4"/>
  <c r="AC364" i="4"/>
  <c r="AC365" i="4"/>
  <c r="AC344" i="4"/>
  <c r="AC356" i="4"/>
  <c r="AC345" i="4"/>
  <c r="AC349" i="4"/>
  <c r="AC347" i="4"/>
  <c r="AC353" i="4"/>
  <c r="AC354" i="4"/>
  <c r="AC357" i="4"/>
  <c r="AC348" i="4"/>
  <c r="AC358" i="4"/>
  <c r="AC359" i="4"/>
  <c r="AC360" i="4"/>
  <c r="AC346" i="4"/>
  <c r="AC350" i="4"/>
  <c r="AC355" i="4"/>
  <c r="AC351" i="4"/>
  <c r="AC362" i="4"/>
  <c r="AC361" i="4"/>
  <c r="AC363" i="4"/>
  <c r="AC366" i="4"/>
  <c r="AC367" i="4"/>
  <c r="AC368" i="4"/>
  <c r="AC369" i="4"/>
  <c r="AC370" i="4"/>
  <c r="AC371" i="4"/>
  <c r="AC372" i="4"/>
  <c r="AC375" i="4"/>
  <c r="AC373" i="4"/>
  <c r="AC374" i="4"/>
  <c r="AC376" i="4"/>
  <c r="AC377" i="4"/>
  <c r="AC378" i="4"/>
  <c r="AC379" i="4"/>
  <c r="AC380" i="4"/>
  <c r="AC381" i="4"/>
  <c r="AC401" i="4"/>
  <c r="AC395" i="4"/>
  <c r="AC382" i="4"/>
  <c r="AC384" i="4"/>
  <c r="AC385" i="4"/>
  <c r="AC386" i="4"/>
  <c r="AC387" i="4"/>
  <c r="AC388" i="4"/>
  <c r="AC391" i="4"/>
  <c r="AC389" i="4"/>
  <c r="AC390" i="4"/>
  <c r="AC392" i="4"/>
  <c r="AC383" i="4"/>
  <c r="AC393" i="4"/>
  <c r="AC396" i="4"/>
  <c r="AC397" i="4"/>
  <c r="AC404" i="4"/>
  <c r="AC398" i="4"/>
  <c r="AC399" i="4"/>
  <c r="AC405" i="4"/>
  <c r="AC400" i="4"/>
  <c r="AC402" i="4"/>
  <c r="AC403" i="4"/>
  <c r="AC394" i="4"/>
  <c r="AC406" i="4"/>
  <c r="AE8" i="2"/>
  <c r="AE10" i="2"/>
  <c r="AE7" i="2"/>
  <c r="AE9" i="2"/>
  <c r="AE22" i="2"/>
  <c r="AE13" i="2"/>
  <c r="AE14" i="2"/>
  <c r="AE23" i="2"/>
  <c r="AE4" i="2"/>
  <c r="AE33" i="2"/>
  <c r="AE32" i="2"/>
  <c r="AE31" i="2"/>
  <c r="AE5" i="2"/>
  <c r="AE28" i="2"/>
  <c r="AE27" i="2"/>
  <c r="AE29" i="2"/>
  <c r="AE6" i="2"/>
  <c r="AE30" i="2"/>
  <c r="AE26" i="2"/>
  <c r="AE38" i="2"/>
  <c r="AE35" i="2"/>
  <c r="AE34" i="2"/>
  <c r="AE25" i="2"/>
  <c r="AE15" i="2"/>
  <c r="AE37" i="2"/>
  <c r="AE19" i="2"/>
  <c r="AE17" i="2"/>
  <c r="AE18" i="2"/>
  <c r="AE36" i="2"/>
  <c r="AE39" i="2"/>
  <c r="AE40" i="2"/>
  <c r="AE42" i="2"/>
  <c r="AE41" i="2"/>
  <c r="AE43" i="2"/>
  <c r="AE21" i="2"/>
  <c r="AH21" i="2"/>
  <c r="AD68" i="4"/>
  <c r="AD35" i="4"/>
  <c r="AD31" i="4"/>
  <c r="AD34" i="4"/>
  <c r="AD9" i="4"/>
  <c r="AD246" i="4"/>
  <c r="AD241" i="4"/>
  <c r="AD242" i="4"/>
  <c r="AD293" i="4"/>
  <c r="AD79" i="4"/>
  <c r="AD89" i="4"/>
  <c r="AD201" i="4"/>
  <c r="AD101" i="4"/>
  <c r="AD279" i="4"/>
  <c r="AD200" i="4"/>
  <c r="AD100" i="4"/>
  <c r="AD88" i="4"/>
  <c r="AD80" i="4"/>
  <c r="AD81" i="4"/>
  <c r="AD289" i="4"/>
  <c r="AD32" i="4"/>
  <c r="AD19" i="4"/>
  <c r="AD25" i="4"/>
  <c r="AD12" i="4"/>
  <c r="AD183" i="4"/>
  <c r="AD142" i="4"/>
  <c r="AD58" i="4"/>
  <c r="AD255" i="4"/>
  <c r="AD50" i="4"/>
  <c r="AD103" i="4"/>
  <c r="AD104" i="4"/>
  <c r="AD107" i="4"/>
  <c r="AD106" i="4"/>
  <c r="AD108" i="4"/>
  <c r="AD105" i="4"/>
  <c r="AD167" i="4"/>
  <c r="AD166" i="4"/>
  <c r="AD168" i="4"/>
  <c r="AD11" i="4"/>
  <c r="AD93" i="4"/>
  <c r="AD193" i="4"/>
  <c r="AD190" i="4"/>
  <c r="AD251" i="4"/>
  <c r="AD113" i="4"/>
  <c r="AD42" i="4"/>
  <c r="AD179" i="4"/>
  <c r="AD216" i="4"/>
  <c r="AD215" i="4"/>
  <c r="AD203" i="4"/>
  <c r="AD164" i="4"/>
  <c r="AD165" i="4"/>
  <c r="AD131" i="4"/>
  <c r="AD132" i="4"/>
  <c r="AD134" i="4"/>
  <c r="AD133" i="4"/>
  <c r="AD14" i="4"/>
  <c r="AD30" i="4"/>
  <c r="AD37" i="4"/>
  <c r="AD266" i="4"/>
  <c r="AD36" i="4"/>
  <c r="AD38" i="4"/>
  <c r="AD39" i="4"/>
  <c r="AD204" i="4"/>
  <c r="AD40" i="4"/>
  <c r="AD22" i="4"/>
  <c r="AD61" i="4"/>
  <c r="AD57" i="4"/>
  <c r="AD76" i="4"/>
  <c r="AD291" i="4"/>
  <c r="AD115" i="4"/>
  <c r="AD198" i="4"/>
  <c r="AD74" i="4"/>
  <c r="AD257" i="4"/>
  <c r="AD10" i="4"/>
  <c r="AD283" i="4"/>
  <c r="AD180" i="4"/>
  <c r="AD292" i="4"/>
  <c r="AD119" i="4"/>
  <c r="AD102" i="4"/>
  <c r="AD65" i="4"/>
  <c r="AD60" i="4"/>
  <c r="AD99" i="4"/>
  <c r="AD43" i="4"/>
  <c r="AD44" i="4"/>
  <c r="AD62" i="4"/>
  <c r="AD149" i="4"/>
  <c r="AD150" i="4"/>
  <c r="AD213" i="4"/>
  <c r="AD210" i="4"/>
  <c r="AD208" i="4"/>
  <c r="AD209" i="4"/>
  <c r="AD151" i="4"/>
  <c r="AD212" i="4"/>
  <c r="AD211" i="4"/>
  <c r="AD125" i="4"/>
  <c r="AD202" i="4"/>
  <c r="AD187" i="4"/>
  <c r="AD63" i="4"/>
  <c r="AD186" i="4"/>
  <c r="AD53" i="4"/>
  <c r="AD52" i="4"/>
  <c r="AD51" i="4"/>
  <c r="AD267" i="4"/>
  <c r="AD69" i="4"/>
  <c r="AD54" i="4"/>
  <c r="AD77" i="4"/>
  <c r="AD41" i="4"/>
  <c r="AD56" i="4"/>
  <c r="AD148" i="4"/>
  <c r="AD124" i="4"/>
  <c r="AD17" i="4"/>
  <c r="AD214" i="4"/>
  <c r="AD48" i="4"/>
  <c r="AD45" i="4"/>
  <c r="AD46" i="4"/>
  <c r="AD49" i="4"/>
  <c r="AD87" i="4"/>
  <c r="AD282" i="4"/>
  <c r="AD286" i="4"/>
  <c r="AD143" i="4"/>
  <c r="AD95" i="4"/>
  <c r="AD96" i="4"/>
  <c r="AD264" i="4"/>
  <c r="AD222" i="4"/>
  <c r="AD152" i="4"/>
  <c r="AD27" i="4"/>
  <c r="AD7" i="4"/>
  <c r="AD16" i="4"/>
  <c r="AD13" i="4"/>
  <c r="AD18" i="4"/>
  <c r="AD15" i="4"/>
  <c r="AD147" i="4"/>
  <c r="AD181" i="4"/>
  <c r="AD127" i="4"/>
  <c r="AD221" i="4"/>
  <c r="AD145" i="4"/>
  <c r="AD144" i="4"/>
  <c r="AD146" i="4"/>
  <c r="AD254" i="4"/>
  <c r="AD47" i="4"/>
  <c r="AD184" i="4"/>
  <c r="AD114" i="4"/>
  <c r="AD94" i="4"/>
  <c r="AD55" i="4"/>
  <c r="AD59" i="4"/>
  <c r="AD26" i="4"/>
  <c r="AD3" i="4"/>
  <c r="AD224" i="4"/>
  <c r="AD66" i="4"/>
  <c r="AD284" i="4"/>
  <c r="AD235" i="4"/>
  <c r="AD128" i="4"/>
  <c r="AD23" i="4"/>
  <c r="AD24" i="4"/>
  <c r="AD290" i="4"/>
  <c r="AD285" i="4"/>
  <c r="AD120" i="4"/>
  <c r="AD118" i="4"/>
  <c r="AD6" i="4"/>
  <c r="AD4" i="4"/>
  <c r="AD2" i="4"/>
  <c r="AD5" i="4"/>
  <c r="AD294" i="4"/>
  <c r="AD64" i="4"/>
  <c r="AD73" i="4"/>
  <c r="AD72" i="4"/>
  <c r="AD191" i="4"/>
  <c r="AD189" i="4"/>
  <c r="AD126" i="4"/>
  <c r="AD268" i="4"/>
  <c r="AD259" i="4"/>
  <c r="AD273" i="4"/>
  <c r="AD265" i="4"/>
  <c r="AD140" i="4"/>
  <c r="AD141" i="4"/>
  <c r="AD199" i="4"/>
  <c r="AD192" i="4"/>
  <c r="AD97" i="4"/>
  <c r="AD185" i="4"/>
  <c r="AD188" i="4"/>
  <c r="AD229" i="4"/>
  <c r="AD240" i="4"/>
  <c r="AD227" i="4"/>
  <c r="AD295" i="4"/>
  <c r="AD169" i="4"/>
  <c r="AD178" i="4"/>
  <c r="AD117" i="4"/>
  <c r="AD236" i="4"/>
  <c r="AD78" i="4"/>
  <c r="AD230" i="4"/>
  <c r="AD245" i="4"/>
  <c r="AD85" i="4"/>
  <c r="AD233" i="4"/>
  <c r="AD122" i="4"/>
  <c r="AD223" i="4"/>
  <c r="AD271" i="4"/>
  <c r="AD249" i="4"/>
  <c r="AD250" i="4"/>
  <c r="AD228" i="4"/>
  <c r="AD252" i="4"/>
  <c r="AD256" i="4"/>
  <c r="AD20" i="4"/>
  <c r="AD248" i="4"/>
  <c r="AD247" i="4"/>
  <c r="AD275" i="4"/>
  <c r="AD280" i="4"/>
  <c r="AD237" i="4"/>
  <c r="AD276" i="4"/>
  <c r="AD234" i="4"/>
  <c r="AD116" i="4"/>
  <c r="AD272" i="4"/>
  <c r="AD182" i="4"/>
  <c r="AD98" i="4"/>
  <c r="AD260" i="4"/>
  <c r="AD261" i="4"/>
  <c r="AD71" i="4"/>
  <c r="AD262" i="4"/>
  <c r="AD277" i="4"/>
  <c r="AD278" i="4"/>
  <c r="AD90" i="4"/>
  <c r="AD130" i="4"/>
  <c r="AD287" i="4"/>
  <c r="AD219" i="4"/>
  <c r="AD220" i="4"/>
  <c r="AD258" i="4"/>
  <c r="AD153" i="4"/>
  <c r="AD156" i="4"/>
  <c r="AD155" i="4"/>
  <c r="AD239" i="4"/>
  <c r="AD172" i="4"/>
  <c r="AD205" i="4"/>
  <c r="AD218" i="4"/>
  <c r="AD136" i="4"/>
  <c r="AD206" i="4"/>
  <c r="AD195" i="4"/>
  <c r="AD92" i="4"/>
  <c r="AD158" i="4"/>
  <c r="AD225" i="4"/>
  <c r="AD135" i="4"/>
  <c r="AD82" i="4"/>
  <c r="AD129" i="4"/>
  <c r="AD75" i="4"/>
  <c r="AD159" i="4"/>
  <c r="AD197" i="4"/>
  <c r="AD226" i="4"/>
  <c r="AD157" i="4"/>
  <c r="AD196" i="4"/>
  <c r="AD160" i="4"/>
  <c r="AD162" i="4"/>
  <c r="AD161" i="4"/>
  <c r="AD21" i="4"/>
  <c r="AD174" i="4"/>
  <c r="AD91" i="4"/>
  <c r="AD175" i="4"/>
  <c r="AD137" i="4"/>
  <c r="AD176" i="4"/>
  <c r="AD207" i="4"/>
  <c r="AD138" i="4"/>
  <c r="AD217" i="4"/>
  <c r="AD111" i="4"/>
  <c r="AD170" i="4"/>
  <c r="AD171" i="4"/>
  <c r="AD123" i="4"/>
  <c r="AD112" i="4"/>
  <c r="AD232" i="4"/>
  <c r="AD288" i="4"/>
  <c r="AD244" i="4"/>
  <c r="AD263" i="4"/>
  <c r="AD70" i="4"/>
  <c r="AD109" i="4"/>
  <c r="AD83" i="4"/>
  <c r="AD84" i="4"/>
  <c r="AD253" i="4"/>
  <c r="AD243" i="4"/>
  <c r="AD110" i="4"/>
  <c r="AD154" i="4"/>
  <c r="AD269" i="4"/>
  <c r="AD86" i="4"/>
  <c r="AD173" i="4"/>
  <c r="AD139" i="4"/>
  <c r="AD177" i="4"/>
  <c r="AD29" i="4"/>
  <c r="AD163" i="4"/>
  <c r="AD121" i="4"/>
  <c r="AD67" i="4"/>
  <c r="AD194" i="4"/>
  <c r="AD270" i="4"/>
  <c r="AD238" i="4"/>
  <c r="AD28" i="4"/>
  <c r="AD33" i="4"/>
  <c r="AD281" i="4"/>
  <c r="AD274" i="4"/>
  <c r="AD307" i="4"/>
  <c r="AD305" i="4"/>
  <c r="AD306" i="4"/>
  <c r="AD298" i="4"/>
  <c r="AD308" i="4"/>
  <c r="AD296" i="4"/>
  <c r="AD297" i="4"/>
  <c r="AD310" i="4"/>
  <c r="AD309" i="4"/>
  <c r="AD299" i="4"/>
  <c r="AD301" i="4"/>
  <c r="AD302" i="4"/>
  <c r="AD303" i="4"/>
  <c r="AD304" i="4"/>
  <c r="AD300" i="4"/>
  <c r="AD322" i="4"/>
  <c r="AD337" i="4"/>
  <c r="AD314" i="4"/>
  <c r="AD319" i="4"/>
  <c r="AD320" i="4"/>
  <c r="AD321" i="4"/>
  <c r="AD340" i="4"/>
  <c r="AD335" i="4"/>
  <c r="AD342" i="4"/>
  <c r="AD315" i="4"/>
  <c r="AD316" i="4"/>
  <c r="AD317" i="4"/>
  <c r="AD318" i="4"/>
  <c r="AD325" i="4"/>
  <c r="AD312" i="4"/>
  <c r="AD313" i="4"/>
  <c r="AD324" i="4"/>
  <c r="AD338" i="4"/>
  <c r="AD339" i="4"/>
  <c r="AD327" i="4"/>
  <c r="AD328" i="4"/>
  <c r="AD336" i="4"/>
  <c r="AD333" i="4"/>
  <c r="AD329" i="4"/>
  <c r="AD331" i="4"/>
  <c r="AD332" i="4"/>
  <c r="AD326" i="4"/>
  <c r="AD341" i="4"/>
  <c r="AD334" i="4"/>
  <c r="AD323" i="4"/>
  <c r="AD330" i="4"/>
  <c r="AD343" i="4"/>
  <c r="AD311" i="4"/>
  <c r="AD347" i="4"/>
  <c r="AD348" i="4"/>
  <c r="AD352" i="4"/>
  <c r="AD349" i="4"/>
  <c r="AD350" i="4"/>
  <c r="AD355" i="4"/>
  <c r="AD351" i="4"/>
  <c r="AD362" i="4"/>
  <c r="AD346" i="4"/>
  <c r="AD361" i="4"/>
  <c r="AD363" i="4"/>
  <c r="AD353" i="4"/>
  <c r="AD354" i="4"/>
  <c r="AD364" i="4"/>
  <c r="AD365" i="4"/>
  <c r="AD356" i="4"/>
  <c r="AD344" i="4"/>
  <c r="AD345" i="4"/>
  <c r="AD357" i="4"/>
  <c r="AD358" i="4"/>
  <c r="AD359" i="4"/>
  <c r="AD360" i="4"/>
  <c r="AD371" i="4"/>
  <c r="AD366" i="4"/>
  <c r="AD376" i="4"/>
  <c r="AD370" i="4"/>
  <c r="AD373" i="4"/>
  <c r="AD374" i="4"/>
  <c r="AD372" i="4"/>
  <c r="AD367" i="4"/>
  <c r="AD368" i="4"/>
  <c r="AD369" i="4"/>
  <c r="AD375" i="4"/>
  <c r="AD381" i="4"/>
  <c r="AD377" i="4"/>
  <c r="AD380" i="4"/>
  <c r="AD378" i="4"/>
  <c r="AD379" i="4"/>
  <c r="AD391" i="4"/>
  <c r="AD393" i="4"/>
  <c r="AD396" i="4"/>
  <c r="AD401" i="4"/>
  <c r="AD397" i="4"/>
  <c r="AD404" i="4"/>
  <c r="AD398" i="4"/>
  <c r="AD405" i="4"/>
  <c r="AD395" i="4"/>
  <c r="AD383" i="4"/>
  <c r="AD384" i="4"/>
  <c r="AD385" i="4"/>
  <c r="AD386" i="4"/>
  <c r="AD387" i="4"/>
  <c r="AD406" i="4"/>
  <c r="AD399" i="4"/>
  <c r="AD388" i="4"/>
  <c r="AD389" i="4"/>
  <c r="AD390" i="4"/>
  <c r="AD400" i="4"/>
  <c r="AD392" i="4"/>
  <c r="AD382" i="4"/>
  <c r="AD402" i="4"/>
  <c r="AD403" i="4"/>
  <c r="AD394" i="4"/>
  <c r="AD8" i="4"/>
  <c r="AH8" i="2"/>
  <c r="AH10" i="2"/>
  <c r="AH7" i="2"/>
  <c r="AH9" i="2"/>
  <c r="AH22" i="2"/>
  <c r="AH13" i="2"/>
  <c r="AH14" i="2"/>
  <c r="AH23" i="2"/>
  <c r="AH4" i="2"/>
  <c r="AH33" i="2"/>
  <c r="AH32" i="2"/>
  <c r="AH31" i="2"/>
  <c r="AH5" i="2"/>
  <c r="AH12" i="2"/>
  <c r="AH24" i="2"/>
  <c r="AH28" i="2"/>
  <c r="AH27" i="2"/>
  <c r="AH29" i="2"/>
  <c r="AH6" i="2"/>
  <c r="AH30" i="2"/>
  <c r="AH26" i="2"/>
  <c r="AH38" i="2"/>
  <c r="AH35" i="2"/>
  <c r="AH34" i="2"/>
  <c r="AH25" i="2"/>
  <c r="AH15" i="2"/>
  <c r="AH37" i="2"/>
  <c r="AH17" i="2"/>
  <c r="AH18" i="2"/>
  <c r="AH36" i="2"/>
  <c r="AH39" i="2"/>
  <c r="AH40" i="2"/>
  <c r="AH42" i="2"/>
  <c r="AH41" i="2"/>
  <c r="AH43" i="2"/>
  <c r="AF378" i="4"/>
  <c r="AF379" i="4"/>
  <c r="AF381" i="4"/>
  <c r="AF380" i="4"/>
  <c r="AF377" i="4"/>
  <c r="AF383" i="4"/>
  <c r="AF393" i="4"/>
  <c r="AF396" i="4"/>
  <c r="AF401" i="4"/>
  <c r="AF384" i="4"/>
  <c r="AF385" i="4"/>
  <c r="AF386" i="4"/>
  <c r="AF387" i="4"/>
  <c r="AF406" i="4"/>
  <c r="AF397" i="4"/>
  <c r="AF404" i="4"/>
  <c r="AF398" i="4"/>
  <c r="AF399" i="4"/>
  <c r="AF388" i="4"/>
  <c r="AF391" i="4"/>
  <c r="AF389" i="4"/>
  <c r="AF390" i="4"/>
  <c r="AF405" i="4"/>
  <c r="AF395" i="4"/>
  <c r="AF400" i="4"/>
  <c r="AF392" i="4"/>
  <c r="AF382" i="4"/>
  <c r="AF402" i="4"/>
  <c r="AF403" i="4"/>
  <c r="AF394" i="4"/>
  <c r="AI296" i="4"/>
  <c r="AI297" i="4"/>
  <c r="AI310" i="4"/>
  <c r="AI309" i="4"/>
  <c r="AI305" i="4"/>
  <c r="AI301" i="4"/>
  <c r="AI302" i="4"/>
  <c r="AI303" i="4"/>
  <c r="AI304" i="4"/>
  <c r="AI306" i="4"/>
  <c r="AI300" i="4"/>
  <c r="AI299" i="4"/>
  <c r="AI307" i="4"/>
  <c r="AI298" i="4"/>
  <c r="AI308" i="4"/>
  <c r="AI334" i="4"/>
  <c r="AI323" i="4"/>
  <c r="AI330" i="4"/>
  <c r="AI327" i="4"/>
  <c r="AI328" i="4"/>
  <c r="AI314" i="4"/>
  <c r="AI322" i="4"/>
  <c r="AI319" i="4"/>
  <c r="AI320" i="4"/>
  <c r="AI321" i="4"/>
  <c r="AI311" i="4"/>
  <c r="AI336" i="4"/>
  <c r="AI333" i="4"/>
  <c r="AI329" i="4"/>
  <c r="AI331" i="4"/>
  <c r="AI332" i="4"/>
  <c r="AI341" i="4"/>
  <c r="AI340" i="4"/>
  <c r="AI337" i="4"/>
  <c r="AI335" i="4"/>
  <c r="AI343" i="4"/>
  <c r="AI315" i="4"/>
  <c r="AI316" i="4"/>
  <c r="AI317" i="4"/>
  <c r="AI318" i="4"/>
  <c r="AI326" i="4"/>
  <c r="AI312" i="4"/>
  <c r="AI313" i="4"/>
  <c r="AI324" i="4"/>
  <c r="AI338" i="4"/>
  <c r="AI339" i="4"/>
  <c r="AI342" i="4"/>
  <c r="AI325" i="4"/>
  <c r="AI352" i="4"/>
  <c r="AI361" i="4"/>
  <c r="AI363" i="4"/>
  <c r="AI362" i="4"/>
  <c r="AI364" i="4"/>
  <c r="AI365" i="4"/>
  <c r="AI344" i="4"/>
  <c r="AI356" i="4"/>
  <c r="AI345" i="4"/>
  <c r="AI349" i="4"/>
  <c r="AI347" i="4"/>
  <c r="AI353" i="4"/>
  <c r="AI354" i="4"/>
  <c r="AI357" i="4"/>
  <c r="AI348" i="4"/>
  <c r="AI358" i="4"/>
  <c r="AI359" i="4"/>
  <c r="AI360" i="4"/>
  <c r="AI346" i="4"/>
  <c r="AI350" i="4"/>
  <c r="AI355" i="4"/>
  <c r="AI351" i="4"/>
  <c r="AI369" i="4"/>
  <c r="AI367" i="4"/>
  <c r="AI370" i="4"/>
  <c r="AI373" i="4"/>
  <c r="AI371" i="4"/>
  <c r="AI366" i="4"/>
  <c r="AI374" i="4"/>
  <c r="AI372" i="4"/>
  <c r="AI376" i="4"/>
  <c r="AI368" i="4"/>
  <c r="AI375" i="4"/>
  <c r="AI378" i="4"/>
  <c r="AI379" i="4"/>
  <c r="AI381" i="4"/>
  <c r="AI380" i="4"/>
  <c r="AI377" i="4"/>
  <c r="AI383" i="4"/>
  <c r="AI393" i="4"/>
  <c r="AI396" i="4"/>
  <c r="AI401" i="4"/>
  <c r="AI384" i="4"/>
  <c r="AI385" i="4"/>
  <c r="AI386" i="4"/>
  <c r="AI387" i="4"/>
  <c r="AI406" i="4"/>
  <c r="AI397" i="4"/>
  <c r="AI404" i="4"/>
  <c r="AI398" i="4"/>
  <c r="AI399" i="4"/>
  <c r="AI388" i="4"/>
  <c r="AI391" i="4"/>
  <c r="AI389" i="4"/>
  <c r="AI390" i="4"/>
  <c r="AI405" i="4"/>
  <c r="AI395" i="4"/>
  <c r="AI400" i="4"/>
  <c r="AI392" i="4"/>
  <c r="AI382" i="4"/>
  <c r="AI402" i="4"/>
  <c r="AI403" i="4"/>
  <c r="AI394" i="4"/>
  <c r="AF255" i="4"/>
  <c r="AF38" i="4"/>
  <c r="AF39" i="4"/>
  <c r="AF167" i="4"/>
  <c r="AF166" i="4"/>
  <c r="AF168" i="4"/>
  <c r="AF204" i="4"/>
  <c r="AF256" i="4"/>
  <c r="AF288" i="4"/>
  <c r="AF57" i="4"/>
  <c r="AF120" i="4"/>
  <c r="AF119" i="4"/>
  <c r="AF216" i="4"/>
  <c r="AF215" i="4"/>
  <c r="AF203" i="4"/>
  <c r="AF103" i="4"/>
  <c r="AF104" i="4"/>
  <c r="AF108" i="4"/>
  <c r="AF113" i="4"/>
  <c r="AF76" i="4"/>
  <c r="AF257" i="4"/>
  <c r="AF100" i="4"/>
  <c r="AF93" i="4"/>
  <c r="AF40" i="4"/>
  <c r="AF22" i="4"/>
  <c r="AF27" i="4"/>
  <c r="AF31" i="4"/>
  <c r="AF42" i="4"/>
  <c r="AF43" i="4"/>
  <c r="AF44" i="4"/>
  <c r="AF107" i="4"/>
  <c r="AF106" i="4"/>
  <c r="AF105" i="4"/>
  <c r="AF102" i="4"/>
  <c r="AF56" i="4"/>
  <c r="AF14" i="4"/>
  <c r="AF69" i="4"/>
  <c r="AF54" i="4"/>
  <c r="AF11" i="4"/>
  <c r="AF30" i="4"/>
  <c r="AF193" i="4"/>
  <c r="AF180" i="4"/>
  <c r="AF68" i="4"/>
  <c r="AF118" i="4"/>
  <c r="AF289" i="4"/>
  <c r="AF213" i="4"/>
  <c r="AF210" i="4"/>
  <c r="AF209" i="4"/>
  <c r="AF151" i="4"/>
  <c r="AF212" i="4"/>
  <c r="AF211" i="4"/>
  <c r="AF149" i="4"/>
  <c r="AF150" i="4"/>
  <c r="AF208" i="4"/>
  <c r="AF53" i="4"/>
  <c r="AF52" i="4"/>
  <c r="AF51" i="4"/>
  <c r="AF58" i="4"/>
  <c r="AF37" i="4"/>
  <c r="AF50" i="4"/>
  <c r="AF89" i="4"/>
  <c r="AF26" i="4"/>
  <c r="AF36" i="4"/>
  <c r="AF101" i="4"/>
  <c r="AF8" i="4"/>
  <c r="AF88" i="4"/>
  <c r="AF214" i="4"/>
  <c r="AF164" i="4"/>
  <c r="AF165" i="4"/>
  <c r="AF131" i="4"/>
  <c r="AF132" i="4"/>
  <c r="AF134" i="4"/>
  <c r="AF133" i="4"/>
  <c r="AF35" i="4"/>
  <c r="AF34" i="4"/>
  <c r="AF48" i="4"/>
  <c r="AF45" i="4"/>
  <c r="AF46" i="4"/>
  <c r="AF47" i="4"/>
  <c r="AF49" i="4"/>
  <c r="AF3" i="4"/>
  <c r="AF6" i="4"/>
  <c r="AF4" i="4"/>
  <c r="AF5" i="4"/>
  <c r="AF266" i="4"/>
  <c r="AF267" i="4"/>
  <c r="AF282" i="4"/>
  <c r="AF201" i="4"/>
  <c r="AF61" i="4"/>
  <c r="AF60" i="4"/>
  <c r="AF62" i="4"/>
  <c r="AF2" i="4"/>
  <c r="AF270" i="4"/>
  <c r="AF63" i="4"/>
  <c r="AF55" i="4"/>
  <c r="AF87" i="4"/>
  <c r="AF59" i="4"/>
  <c r="AF291" i="4"/>
  <c r="AF10" i="4"/>
  <c r="AF292" i="4"/>
  <c r="AF99" i="4"/>
  <c r="AF95" i="4"/>
  <c r="AF96" i="4"/>
  <c r="AF236" i="4"/>
  <c r="AF70" i="4"/>
  <c r="AF98" i="4"/>
  <c r="AF148" i="4"/>
  <c r="AF147" i="4"/>
  <c r="AF146" i="4"/>
  <c r="AF114" i="4"/>
  <c r="AF94" i="4"/>
  <c r="AF187" i="4"/>
  <c r="AF97" i="4"/>
  <c r="AF186" i="4"/>
  <c r="AF244" i="4"/>
  <c r="AF263" i="4"/>
  <c r="AF235" i="4"/>
  <c r="AF143" i="4"/>
  <c r="AF23" i="4"/>
  <c r="AF272" i="4"/>
  <c r="AF121" i="4"/>
  <c r="AF32" i="4"/>
  <c r="AF16" i="4"/>
  <c r="AF18" i="4"/>
  <c r="AF15" i="4"/>
  <c r="AF64" i="4"/>
  <c r="AF221" i="4"/>
  <c r="AF71" i="4"/>
  <c r="AF295" i="4"/>
  <c r="AF264" i="4"/>
  <c r="AF145" i="4"/>
  <c r="AF144" i="4"/>
  <c r="AF183" i="4"/>
  <c r="AF184" i="4"/>
  <c r="AF185" i="4"/>
  <c r="AF188" i="4"/>
  <c r="AF124" i="4"/>
  <c r="AF181" i="4"/>
  <c r="AF140" i="4"/>
  <c r="AF141" i="4"/>
  <c r="AF271" i="4"/>
  <c r="AF202" i="4"/>
  <c r="AF142" i="4"/>
  <c r="AF246" i="4"/>
  <c r="AF241" i="4"/>
  <c r="AF163" i="4"/>
  <c r="AF7" i="4"/>
  <c r="AF20" i="4"/>
  <c r="AF242" i="4"/>
  <c r="AF75" i="4"/>
  <c r="AF197" i="4"/>
  <c r="AF253" i="4"/>
  <c r="AF226" i="4"/>
  <c r="AF19" i="4"/>
  <c r="AF254" i="4"/>
  <c r="AF228" i="4"/>
  <c r="AF229" i="4"/>
  <c r="AF240" i="4"/>
  <c r="AF227" i="4"/>
  <c r="AF252" i="4"/>
  <c r="AF224" i="4"/>
  <c r="AF284" i="4"/>
  <c r="AF128" i="4"/>
  <c r="AF222" i="4"/>
  <c r="AF290" i="4"/>
  <c r="AF115" i="4"/>
  <c r="AF74" i="4"/>
  <c r="AF80" i="4"/>
  <c r="AF285" i="4"/>
  <c r="AF81" i="4"/>
  <c r="AF190" i="4"/>
  <c r="AF251" i="4"/>
  <c r="AF293" i="4"/>
  <c r="AF245" i="4"/>
  <c r="AF73" i="4"/>
  <c r="AF72" i="4"/>
  <c r="AF191" i="4"/>
  <c r="AF189" i="4"/>
  <c r="AF126" i="4"/>
  <c r="AF233" i="4"/>
  <c r="AF275" i="4"/>
  <c r="AF280" i="4"/>
  <c r="AF127" i="4"/>
  <c r="AF268" i="4"/>
  <c r="AF259" i="4"/>
  <c r="AF273" i="4"/>
  <c r="AF265" i="4"/>
  <c r="AF274" i="4"/>
  <c r="AF260" i="4"/>
  <c r="AF261" i="4"/>
  <c r="AF125" i="4"/>
  <c r="AF249" i="4"/>
  <c r="AF250" i="4"/>
  <c r="AF192" i="4"/>
  <c r="AF237" i="4"/>
  <c r="AF234" i="4"/>
  <c r="AF152" i="4"/>
  <c r="AF78" i="4"/>
  <c r="AF287" i="4"/>
  <c r="AF294" i="4"/>
  <c r="AF248" i="4"/>
  <c r="AF247" i="4"/>
  <c r="AF219" i="4"/>
  <c r="AF220" i="4"/>
  <c r="AF258" i="4"/>
  <c r="AF223" i="4"/>
  <c r="AF79" i="4"/>
  <c r="AF28" i="4"/>
  <c r="AF158" i="4"/>
  <c r="AF130" i="4"/>
  <c r="AF182" i="4"/>
  <c r="AF159" i="4"/>
  <c r="AF160" i="4"/>
  <c r="AF162" i="4"/>
  <c r="AF161" i="4"/>
  <c r="AF199" i="4"/>
  <c r="AF239" i="4"/>
  <c r="AF269" i="4"/>
  <c r="AF29" i="4"/>
  <c r="AF172" i="4"/>
  <c r="AF111" i="4"/>
  <c r="AF174" i="4"/>
  <c r="AF173" i="4"/>
  <c r="AF91" i="4"/>
  <c r="AF175" i="4"/>
  <c r="AF137" i="4"/>
  <c r="AF176" i="4"/>
  <c r="AF207" i="4"/>
  <c r="AF139" i="4"/>
  <c r="AF138" i="4"/>
  <c r="AF177" i="4"/>
  <c r="AF231" i="4"/>
  <c r="AF92" i="4"/>
  <c r="AF170" i="4"/>
  <c r="AF171" i="4"/>
  <c r="AF66" i="4"/>
  <c r="AF77" i="4"/>
  <c r="AF24" i="4"/>
  <c r="AF21" i="4"/>
  <c r="AF217" i="4"/>
  <c r="AF205" i="4"/>
  <c r="AF218" i="4"/>
  <c r="AF262" i="4"/>
  <c r="AF136" i="4"/>
  <c r="AF206" i="4"/>
  <c r="AF169" i="4"/>
  <c r="AF286" i="4"/>
  <c r="AF135" i="4"/>
  <c r="AF230" i="4"/>
  <c r="AF90" i="4"/>
  <c r="AF109" i="4"/>
  <c r="AF283" i="4"/>
  <c r="AF65" i="4"/>
  <c r="AF17" i="4"/>
  <c r="AF12" i="4"/>
  <c r="AF13" i="4"/>
  <c r="AF122" i="4"/>
  <c r="AF243" i="4"/>
  <c r="AF110" i="4"/>
  <c r="AF178" i="4"/>
  <c r="AF123" i="4"/>
  <c r="AF112" i="4"/>
  <c r="AF232" i="4"/>
  <c r="AF276" i="4"/>
  <c r="AF277" i="4"/>
  <c r="AF278" i="4"/>
  <c r="AF67" i="4"/>
  <c r="AF200" i="4"/>
  <c r="AF41" i="4"/>
  <c r="AF86" i="4"/>
  <c r="AF195" i="4"/>
  <c r="AF117" i="4"/>
  <c r="AF33" i="4"/>
  <c r="AF225" i="4"/>
  <c r="AF82" i="4"/>
  <c r="AF198" i="4"/>
  <c r="AF116" i="4"/>
  <c r="AF129" i="4"/>
  <c r="AF85" i="4"/>
  <c r="AF83" i="4"/>
  <c r="AF84" i="4"/>
  <c r="AF9" i="4"/>
  <c r="AF25" i="4"/>
  <c r="AF153" i="4"/>
  <c r="AF194" i="4"/>
  <c r="AF156" i="4"/>
  <c r="AF155" i="4"/>
  <c r="AF157" i="4"/>
  <c r="AF196" i="4"/>
  <c r="AF281" i="4"/>
  <c r="AF179" i="4"/>
  <c r="AF238" i="4"/>
  <c r="AF154" i="4"/>
  <c r="AF296" i="4"/>
  <c r="AF297" i="4"/>
  <c r="AF310" i="4"/>
  <c r="AF309" i="4"/>
  <c r="AF305" i="4"/>
  <c r="AF301" i="4"/>
  <c r="AF302" i="4"/>
  <c r="AF303" i="4"/>
  <c r="AF304" i="4"/>
  <c r="AF306" i="4"/>
  <c r="AF300" i="4"/>
  <c r="AF299" i="4"/>
  <c r="AF307" i="4"/>
  <c r="AF298" i="4"/>
  <c r="AF308" i="4"/>
  <c r="AF334" i="4"/>
  <c r="AF323" i="4"/>
  <c r="AF330" i="4"/>
  <c r="AF327" i="4"/>
  <c r="AF328" i="4"/>
  <c r="AF314" i="4"/>
  <c r="AF322" i="4"/>
  <c r="AF319" i="4"/>
  <c r="AF320" i="4"/>
  <c r="AF321" i="4"/>
  <c r="AF311" i="4"/>
  <c r="AF336" i="4"/>
  <c r="AF333" i="4"/>
  <c r="AF329" i="4"/>
  <c r="AF331" i="4"/>
  <c r="AF332" i="4"/>
  <c r="AF341" i="4"/>
  <c r="AF340" i="4"/>
  <c r="AF337" i="4"/>
  <c r="AF335" i="4"/>
  <c r="AF343" i="4"/>
  <c r="AF315" i="4"/>
  <c r="AF316" i="4"/>
  <c r="AF317" i="4"/>
  <c r="AF318" i="4"/>
  <c r="AF326" i="4"/>
  <c r="AF312" i="4"/>
  <c r="AF313" i="4"/>
  <c r="AF324" i="4"/>
  <c r="AF338" i="4"/>
  <c r="AF339" i="4"/>
  <c r="AF342" i="4"/>
  <c r="AF325" i="4"/>
  <c r="AF352" i="4"/>
  <c r="AF361" i="4"/>
  <c r="AF363" i="4"/>
  <c r="AF362" i="4"/>
  <c r="AF364" i="4"/>
  <c r="AF365" i="4"/>
  <c r="AF344" i="4"/>
  <c r="AF356" i="4"/>
  <c r="AF345" i="4"/>
  <c r="AF349" i="4"/>
  <c r="AF347" i="4"/>
  <c r="AF353" i="4"/>
  <c r="AF354" i="4"/>
  <c r="AF357" i="4"/>
  <c r="AF348" i="4"/>
  <c r="AF358" i="4"/>
  <c r="AF359" i="4"/>
  <c r="AF360" i="4"/>
  <c r="AF346" i="4"/>
  <c r="AF350" i="4"/>
  <c r="AF355" i="4"/>
  <c r="AF351" i="4"/>
  <c r="AF369" i="4"/>
  <c r="AF367" i="4"/>
  <c r="AF370" i="4"/>
  <c r="AF373" i="4"/>
  <c r="AF371" i="4"/>
  <c r="AF366" i="4"/>
  <c r="AF374" i="4"/>
  <c r="AF372" i="4"/>
  <c r="AF376" i="4"/>
  <c r="AF368" i="4"/>
  <c r="AF375" i="4"/>
  <c r="AF279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0" i="2"/>
  <c r="AM39" i="2"/>
  <c r="AM42" i="2"/>
  <c r="AM41" i="2"/>
  <c r="AM43" i="2"/>
  <c r="AP49" i="2"/>
  <c r="AP48" i="2"/>
  <c r="AP50" i="2"/>
  <c r="AP55" i="2"/>
  <c r="AP52" i="2"/>
  <c r="AP51" i="2"/>
  <c r="AP53" i="2"/>
  <c r="AP54" i="2"/>
  <c r="AP56" i="2"/>
  <c r="AP58" i="2"/>
  <c r="AP57" i="2"/>
  <c r="AP59" i="2"/>
  <c r="AP60" i="2"/>
  <c r="AQ49" i="2"/>
  <c r="AQ48" i="2"/>
  <c r="AQ50" i="2"/>
  <c r="AQ55" i="2"/>
  <c r="AQ52" i="2"/>
  <c r="AQ51" i="2"/>
  <c r="AQ53" i="2"/>
  <c r="AQ54" i="2"/>
  <c r="AQ56" i="2"/>
  <c r="AQ58" i="2"/>
  <c r="AQ57" i="2"/>
  <c r="AQ59" i="2"/>
  <c r="AQ60" i="2"/>
  <c r="AR49" i="2"/>
  <c r="AR48" i="2"/>
  <c r="AR50" i="2"/>
  <c r="AR55" i="2"/>
  <c r="AR52" i="2"/>
  <c r="AR51" i="2"/>
  <c r="AR53" i="2"/>
  <c r="AR54" i="2"/>
  <c r="AR56" i="2"/>
  <c r="AR58" i="2"/>
  <c r="AR57" i="2"/>
  <c r="AR59" i="2"/>
  <c r="AR60" i="2"/>
  <c r="AS49" i="2"/>
  <c r="AS48" i="2"/>
  <c r="AS50" i="2"/>
  <c r="AS55" i="2"/>
  <c r="AS52" i="2"/>
  <c r="AS51" i="2"/>
  <c r="AS53" i="2"/>
  <c r="AS54" i="2"/>
  <c r="AS56" i="2"/>
  <c r="AS58" i="2"/>
  <c r="AS57" i="2"/>
  <c r="AS59" i="2"/>
  <c r="AS60" i="2"/>
  <c r="AT49" i="2"/>
  <c r="AT48" i="2"/>
  <c r="AT50" i="2"/>
  <c r="AT55" i="2"/>
  <c r="AT52" i="2"/>
  <c r="AT51" i="2"/>
  <c r="AT53" i="2"/>
  <c r="AT54" i="2"/>
  <c r="AT56" i="2"/>
  <c r="AT58" i="2"/>
  <c r="AT57" i="2"/>
  <c r="AT59" i="2"/>
  <c r="AT60" i="2"/>
  <c r="AU49" i="2"/>
  <c r="AU48" i="2"/>
  <c r="AU50" i="2"/>
  <c r="AU55" i="2"/>
  <c r="AU52" i="2"/>
  <c r="AU51" i="2"/>
  <c r="AU53" i="2"/>
  <c r="AU54" i="2"/>
  <c r="AU56" i="2"/>
  <c r="AU58" i="2"/>
  <c r="AU57" i="2"/>
  <c r="AU59" i="2"/>
  <c r="AU60" i="2"/>
  <c r="AV49" i="2"/>
  <c r="AV48" i="2"/>
  <c r="AV50" i="2"/>
  <c r="AV55" i="2"/>
  <c r="AV52" i="2"/>
  <c r="AV51" i="2"/>
  <c r="AV53" i="2"/>
  <c r="AV54" i="2"/>
  <c r="AV56" i="2"/>
  <c r="AV58" i="2"/>
  <c r="AV57" i="2"/>
  <c r="AV59" i="2"/>
  <c r="AV60" i="2"/>
  <c r="AW49" i="2"/>
  <c r="AW48" i="2"/>
  <c r="AW50" i="2"/>
  <c r="AW55" i="2"/>
  <c r="AW52" i="2"/>
  <c r="AW51" i="2"/>
  <c r="AW53" i="2"/>
  <c r="AW54" i="2"/>
  <c r="AW56" i="2"/>
  <c r="AW58" i="2"/>
  <c r="AW57" i="2"/>
  <c r="AW59" i="2"/>
  <c r="AW60" i="2"/>
  <c r="AX49" i="2"/>
  <c r="AX48" i="2"/>
  <c r="AX50" i="2"/>
  <c r="AX55" i="2"/>
  <c r="AX52" i="2"/>
  <c r="AX51" i="2"/>
  <c r="AX53" i="2"/>
  <c r="AX54" i="2"/>
  <c r="AX56" i="2"/>
  <c r="AX58" i="2"/>
  <c r="AX57" i="2"/>
  <c r="AX59" i="2"/>
  <c r="AX60" i="2"/>
  <c r="AY49" i="2"/>
  <c r="AY48" i="2"/>
  <c r="AY50" i="2"/>
  <c r="AY55" i="2"/>
  <c r="AY52" i="2"/>
  <c r="AY51" i="2"/>
  <c r="AY53" i="2"/>
  <c r="AY54" i="2"/>
  <c r="AY56" i="2"/>
  <c r="AY58" i="2"/>
  <c r="AY57" i="2"/>
  <c r="AY59" i="2"/>
  <c r="AY60" i="2"/>
  <c r="AZ49" i="2"/>
  <c r="AZ48" i="2"/>
  <c r="AZ50" i="2"/>
  <c r="AZ55" i="2"/>
  <c r="AZ52" i="2"/>
  <c r="AZ51" i="2"/>
  <c r="AZ53" i="2"/>
  <c r="AZ54" i="2"/>
  <c r="AZ56" i="2"/>
  <c r="AZ58" i="2"/>
  <c r="AZ57" i="2"/>
  <c r="AZ59" i="2"/>
  <c r="AZ60" i="2"/>
  <c r="BA49" i="2"/>
  <c r="BA48" i="2"/>
  <c r="BA50" i="2"/>
  <c r="BA55" i="2"/>
  <c r="BA52" i="2"/>
  <c r="BA51" i="2"/>
  <c r="BA53" i="2"/>
  <c r="BA54" i="2"/>
  <c r="BA56" i="2"/>
  <c r="BA58" i="2"/>
  <c r="BA57" i="2"/>
  <c r="BA59" i="2"/>
  <c r="BA60" i="2"/>
  <c r="BB49" i="2"/>
  <c r="BB48" i="2"/>
  <c r="BB50" i="2"/>
  <c r="BB55" i="2"/>
  <c r="BB52" i="2"/>
  <c r="BB51" i="2"/>
  <c r="BB53" i="2"/>
  <c r="BB54" i="2"/>
  <c r="BB56" i="2"/>
  <c r="BB58" i="2"/>
  <c r="BB57" i="2"/>
  <c r="BB59" i="2"/>
  <c r="BB60" i="2"/>
  <c r="BC49" i="2"/>
  <c r="BC48" i="2"/>
  <c r="BC50" i="2"/>
  <c r="BC55" i="2"/>
  <c r="BC52" i="2"/>
  <c r="BC51" i="2"/>
  <c r="BC53" i="2"/>
  <c r="BC54" i="2"/>
  <c r="BC56" i="2"/>
  <c r="BC58" i="2"/>
  <c r="BC57" i="2"/>
  <c r="BC59" i="2"/>
  <c r="BC60" i="2"/>
  <c r="BD49" i="2"/>
  <c r="BD48" i="2"/>
  <c r="BD50" i="2"/>
  <c r="BD55" i="2"/>
  <c r="BD52" i="2"/>
  <c r="BD51" i="2"/>
  <c r="BD53" i="2"/>
  <c r="BD54" i="2"/>
  <c r="BD56" i="2"/>
  <c r="BD58" i="2"/>
  <c r="BD57" i="2"/>
  <c r="BD59" i="2"/>
  <c r="BD60" i="2"/>
  <c r="BE55" i="2"/>
  <c r="BE52" i="2"/>
  <c r="BE51" i="2"/>
  <c r="BE53" i="2"/>
  <c r="BE54" i="2"/>
  <c r="BE56" i="2"/>
  <c r="BE58" i="2"/>
  <c r="BE57" i="2"/>
  <c r="BE59" i="2"/>
  <c r="BF55" i="2"/>
  <c r="BF52" i="2"/>
  <c r="BF51" i="2"/>
  <c r="BF53" i="2"/>
  <c r="BF54" i="2"/>
  <c r="BF56" i="2"/>
  <c r="BF58" i="2"/>
  <c r="BF57" i="2"/>
  <c r="BF59" i="2"/>
  <c r="U25" i="2"/>
  <c r="U18" i="2"/>
  <c r="U36" i="2"/>
  <c r="BG55" i="2"/>
  <c r="U32" i="2"/>
  <c r="U4" i="2"/>
  <c r="U17" i="2"/>
  <c r="U20" i="2"/>
  <c r="U33" i="2"/>
  <c r="U38" i="2"/>
  <c r="BG52" i="2"/>
  <c r="BG51" i="2"/>
  <c r="BG53" i="2"/>
  <c r="BG54" i="2"/>
  <c r="BG56" i="2"/>
  <c r="BG58" i="2"/>
  <c r="BG57" i="2"/>
  <c r="BG59" i="2"/>
  <c r="V25" i="2"/>
  <c r="V18" i="2"/>
  <c r="V36" i="2"/>
  <c r="BH55" i="2"/>
  <c r="V32" i="2"/>
  <c r="V4" i="2"/>
  <c r="V17" i="2"/>
  <c r="V20" i="2"/>
  <c r="V33" i="2"/>
  <c r="V38" i="2"/>
  <c r="BH52" i="2"/>
  <c r="BH51" i="2"/>
  <c r="BH53" i="2"/>
  <c r="BH54" i="2"/>
  <c r="BH56" i="2"/>
  <c r="BH58" i="2"/>
  <c r="BH57" i="2"/>
  <c r="BH59" i="2"/>
  <c r="W25" i="2"/>
  <c r="W18" i="2"/>
  <c r="W36" i="2"/>
  <c r="BI55" i="2"/>
  <c r="W32" i="2"/>
  <c r="W4" i="2"/>
  <c r="W17" i="2"/>
  <c r="W20" i="2"/>
  <c r="W33" i="2"/>
  <c r="W38" i="2"/>
  <c r="BI52" i="2"/>
  <c r="BI51" i="2"/>
  <c r="BI53" i="2"/>
  <c r="BI54" i="2"/>
  <c r="BI56" i="2"/>
  <c r="BI58" i="2"/>
  <c r="BI57" i="2"/>
  <c r="BI59" i="2"/>
  <c r="BJ55" i="2"/>
  <c r="BJ52" i="2"/>
  <c r="BJ51" i="2"/>
  <c r="BJ53" i="2"/>
  <c r="BJ54" i="2"/>
  <c r="BJ56" i="2"/>
  <c r="BJ58" i="2"/>
  <c r="BJ57" i="2"/>
  <c r="BJ59" i="2"/>
  <c r="BK55" i="2"/>
  <c r="BK52" i="2"/>
  <c r="BK51" i="2"/>
  <c r="BK53" i="2"/>
  <c r="BK54" i="2"/>
  <c r="BK56" i="2"/>
  <c r="BK58" i="2"/>
  <c r="BK57" i="2"/>
  <c r="BK59" i="2"/>
  <c r="BL55" i="2"/>
  <c r="BL52" i="2"/>
  <c r="BL51" i="2"/>
  <c r="BL53" i="2"/>
  <c r="BL54" i="2"/>
  <c r="BL56" i="2"/>
  <c r="BL58" i="2"/>
  <c r="BL57" i="2"/>
  <c r="BL59" i="2"/>
  <c r="AO49" i="2"/>
  <c r="AO48" i="2"/>
  <c r="AO50" i="2"/>
  <c r="AO55" i="2"/>
  <c r="AO52" i="2"/>
  <c r="AO51" i="2"/>
  <c r="AO53" i="2"/>
  <c r="AO54" i="2"/>
  <c r="AO56" i="2"/>
  <c r="AO58" i="2"/>
  <c r="AO57" i="2"/>
  <c r="AO59" i="2"/>
  <c r="AO60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52" i="4"/>
  <c r="AA51" i="4"/>
  <c r="AA255" i="4"/>
  <c r="AA58" i="4"/>
  <c r="AA37" i="4"/>
  <c r="AA55" i="4"/>
  <c r="AA50" i="4"/>
  <c r="AA87" i="4"/>
  <c r="AA59" i="4"/>
  <c r="AA89" i="4"/>
  <c r="AA26" i="4"/>
  <c r="AA266" i="4"/>
  <c r="AA267" i="4"/>
  <c r="AA282" i="4"/>
  <c r="AA201" i="4"/>
  <c r="AA29" i="4"/>
  <c r="AA172" i="4"/>
  <c r="AA217" i="4"/>
  <c r="AA111" i="4"/>
  <c r="AA103" i="4"/>
  <c r="AA104" i="4"/>
  <c r="AA107" i="4"/>
  <c r="AA106" i="4"/>
  <c r="AA108" i="4"/>
  <c r="AA105" i="4"/>
  <c r="AA3" i="4"/>
  <c r="AA36" i="4"/>
  <c r="AA38" i="4"/>
  <c r="AA39" i="4"/>
  <c r="AA101" i="4"/>
  <c r="AA69" i="4"/>
  <c r="AA54" i="4"/>
  <c r="AA167" i="4"/>
  <c r="AA166" i="4"/>
  <c r="AA168" i="4"/>
  <c r="AA204" i="4"/>
  <c r="AA205" i="4"/>
  <c r="AA218" i="4"/>
  <c r="AA262" i="4"/>
  <c r="AA136" i="4"/>
  <c r="AA206" i="4"/>
  <c r="AA252" i="4"/>
  <c r="AA295" i="4"/>
  <c r="AA169" i="4"/>
  <c r="AA178" i="4"/>
  <c r="AA224" i="4"/>
  <c r="AA174" i="4"/>
  <c r="AA173" i="4"/>
  <c r="AA91" i="4"/>
  <c r="AA175" i="4"/>
  <c r="AA137" i="4"/>
  <c r="AA176" i="4"/>
  <c r="AA207" i="4"/>
  <c r="AA139" i="4"/>
  <c r="AA138" i="4"/>
  <c r="AA177" i="4"/>
  <c r="AA231" i="4"/>
  <c r="AA195" i="4"/>
  <c r="AA117" i="4"/>
  <c r="AA286" i="4"/>
  <c r="AA40" i="4"/>
  <c r="AA22" i="4"/>
  <c r="AA92" i="4"/>
  <c r="AA170" i="4"/>
  <c r="AA171" i="4"/>
  <c r="AA123" i="4"/>
  <c r="AA112" i="4"/>
  <c r="AA232" i="4"/>
  <c r="AA66" i="4"/>
  <c r="AA256" i="4"/>
  <c r="AA11" i="4"/>
  <c r="AA14" i="4"/>
  <c r="AA30" i="4"/>
  <c r="AA288" i="4"/>
  <c r="AA244" i="4"/>
  <c r="AA263" i="4"/>
  <c r="AA284" i="4"/>
  <c r="AA279" i="4"/>
  <c r="AA246" i="4"/>
  <c r="AA241" i="4"/>
  <c r="AA235" i="4"/>
  <c r="AA276" i="4"/>
  <c r="AA277" i="4"/>
  <c r="AA278" i="4"/>
  <c r="AA61" i="4"/>
  <c r="AA143" i="4"/>
  <c r="AA95" i="4"/>
  <c r="AA96" i="4"/>
  <c r="AA128" i="4"/>
  <c r="AA234" i="4"/>
  <c r="AA264" i="4"/>
  <c r="AA77" i="4"/>
  <c r="AA57" i="4"/>
  <c r="AA33" i="4"/>
  <c r="AA222" i="4"/>
  <c r="AA23" i="4"/>
  <c r="AA236" i="4"/>
  <c r="AA24" i="4"/>
  <c r="AA70" i="4"/>
  <c r="AA8" i="4"/>
  <c r="AA200" i="4"/>
  <c r="AA290" i="4"/>
  <c r="AA152" i="4"/>
  <c r="AA78" i="4"/>
  <c r="AA100" i="4"/>
  <c r="AA76" i="4"/>
  <c r="AA88" i="4"/>
  <c r="AA93" i="4"/>
  <c r="AA158" i="4"/>
  <c r="AA291" i="4"/>
  <c r="AA225" i="4"/>
  <c r="AA115" i="4"/>
  <c r="AA135" i="4"/>
  <c r="AA163" i="4"/>
  <c r="AA27" i="4"/>
  <c r="AA28" i="4"/>
  <c r="AA230" i="4"/>
  <c r="AA35" i="4"/>
  <c r="AA90" i="4"/>
  <c r="AA82" i="4"/>
  <c r="AA198" i="4"/>
  <c r="AA74" i="4"/>
  <c r="AA7" i="4"/>
  <c r="AA80" i="4"/>
  <c r="AA257" i="4"/>
  <c r="AA109" i="4"/>
  <c r="AA193" i="4"/>
  <c r="AA10" i="4"/>
  <c r="AA31" i="4"/>
  <c r="AA116" i="4"/>
  <c r="AA272" i="4"/>
  <c r="AA283" i="4"/>
  <c r="AA130" i="4"/>
  <c r="AA20" i="4"/>
  <c r="AA285" i="4"/>
  <c r="AA287" i="4"/>
  <c r="AA129" i="4"/>
  <c r="AA242" i="4"/>
  <c r="AA120" i="4"/>
  <c r="AA81" i="4"/>
  <c r="AA75" i="4"/>
  <c r="AA34" i="4"/>
  <c r="AA180" i="4"/>
  <c r="AA68" i="4"/>
  <c r="AA118" i="4"/>
  <c r="AA41" i="4"/>
  <c r="AA190" i="4"/>
  <c r="AA182" i="4"/>
  <c r="AA251" i="4"/>
  <c r="AA293" i="4"/>
  <c r="AA292" i="4"/>
  <c r="AA159" i="4"/>
  <c r="AA289" i="4"/>
  <c r="AA245" i="4"/>
  <c r="AA85" i="4"/>
  <c r="AA83" i="4"/>
  <c r="AA84" i="4"/>
  <c r="AA113" i="4"/>
  <c r="AA119" i="4"/>
  <c r="AA102" i="4"/>
  <c r="AA56" i="4"/>
  <c r="AA98" i="4"/>
  <c r="AA65" i="4"/>
  <c r="AA60" i="4"/>
  <c r="AA99" i="4"/>
  <c r="AA42" i="4"/>
  <c r="AA43" i="4"/>
  <c r="AA44" i="4"/>
  <c r="AA197" i="4"/>
  <c r="AA253" i="4"/>
  <c r="AA226" i="4"/>
  <c r="AA62" i="4"/>
  <c r="AA121" i="4"/>
  <c r="AA67" i="4"/>
  <c r="AA32" i="4"/>
  <c r="AA9" i="4"/>
  <c r="AA6" i="4"/>
  <c r="AA4" i="4"/>
  <c r="AA2" i="4"/>
  <c r="AA148" i="4"/>
  <c r="AA124" i="4"/>
  <c r="AA17" i="4"/>
  <c r="AA19" i="4"/>
  <c r="AA25" i="4"/>
  <c r="AA12" i="4"/>
  <c r="AA16" i="4"/>
  <c r="AA13" i="4"/>
  <c r="AA18" i="4"/>
  <c r="AA15" i="4"/>
  <c r="AA5" i="4"/>
  <c r="AA294" i="4"/>
  <c r="AA64" i="4"/>
  <c r="AA73" i="4"/>
  <c r="AA72" i="4"/>
  <c r="AA191" i="4"/>
  <c r="AA189" i="4"/>
  <c r="AA126" i="4"/>
  <c r="AA233" i="4"/>
  <c r="AA248" i="4"/>
  <c r="AA247" i="4"/>
  <c r="AA147" i="4"/>
  <c r="AA181" i="4"/>
  <c r="AA275" i="4"/>
  <c r="AA280" i="4"/>
  <c r="AA127" i="4"/>
  <c r="AA268" i="4"/>
  <c r="AA259" i="4"/>
  <c r="AA273" i="4"/>
  <c r="AA265" i="4"/>
  <c r="AA274" i="4"/>
  <c r="AA219" i="4"/>
  <c r="AA220" i="4"/>
  <c r="AA258" i="4"/>
  <c r="AA122" i="4"/>
  <c r="AA149" i="4"/>
  <c r="AA150" i="4"/>
  <c r="AA213" i="4"/>
  <c r="AA140" i="4"/>
  <c r="AA141" i="4"/>
  <c r="AA221" i="4"/>
  <c r="AA145" i="4"/>
  <c r="AA144" i="4"/>
  <c r="AA146" i="4"/>
  <c r="AA210" i="4"/>
  <c r="AA208" i="4"/>
  <c r="AA209" i="4"/>
  <c r="AA151" i="4"/>
  <c r="AA212" i="4"/>
  <c r="AA211" i="4"/>
  <c r="AA260" i="4"/>
  <c r="AA261" i="4"/>
  <c r="AA71" i="4"/>
  <c r="AA153" i="4"/>
  <c r="AA125" i="4"/>
  <c r="AA194" i="4"/>
  <c r="AA156" i="4"/>
  <c r="AA155" i="4"/>
  <c r="AA157" i="4"/>
  <c r="AA254" i="4"/>
  <c r="AA161" i="4"/>
  <c r="AA228" i="4"/>
  <c r="AA229" i="4"/>
  <c r="AA240" i="4"/>
  <c r="AA227" i="4"/>
  <c r="AA223" i="4"/>
  <c r="AA271" i="4"/>
  <c r="AA202" i="4"/>
  <c r="AA79" i="4"/>
  <c r="AA196" i="4"/>
  <c r="AA270" i="4"/>
  <c r="AA199" i="4"/>
  <c r="AA214" i="4"/>
  <c r="AA179" i="4"/>
  <c r="AA249" i="4"/>
  <c r="AA250" i="4"/>
  <c r="AA192" i="4"/>
  <c r="AA216" i="4"/>
  <c r="AA239" i="4"/>
  <c r="AA237" i="4"/>
  <c r="AA243" i="4"/>
  <c r="AA110" i="4"/>
  <c r="AA281" i="4"/>
  <c r="AA215" i="4"/>
  <c r="AA48" i="4"/>
  <c r="AA45" i="4"/>
  <c r="AA46" i="4"/>
  <c r="AA47" i="4"/>
  <c r="AA49" i="4"/>
  <c r="AA183" i="4"/>
  <c r="AA184" i="4"/>
  <c r="AA114" i="4"/>
  <c r="AA142" i="4"/>
  <c r="AA160" i="4"/>
  <c r="AA162" i="4"/>
  <c r="AA94" i="4"/>
  <c r="AA154" i="4"/>
  <c r="AA269" i="4"/>
  <c r="AA203" i="4"/>
  <c r="AA238" i="4"/>
  <c r="AA164" i="4"/>
  <c r="AA165" i="4"/>
  <c r="AA131" i="4"/>
  <c r="AA132" i="4"/>
  <c r="AA134" i="4"/>
  <c r="AA133" i="4"/>
  <c r="AA187" i="4"/>
  <c r="AA63" i="4"/>
  <c r="AA97" i="4"/>
  <c r="AA86" i="4"/>
  <c r="AA185" i="4"/>
  <c r="AA188" i="4"/>
  <c r="AA186" i="4"/>
  <c r="AA21" i="4"/>
  <c r="AA296" i="4"/>
  <c r="AA297" i="4"/>
  <c r="AA310" i="4"/>
  <c r="AA309" i="4"/>
  <c r="AA305" i="4"/>
  <c r="AA301" i="4"/>
  <c r="AA302" i="4"/>
  <c r="AA303" i="4"/>
  <c r="AA304" i="4"/>
  <c r="AA306" i="4"/>
  <c r="AA300" i="4"/>
  <c r="AA299" i="4"/>
  <c r="AA307" i="4"/>
  <c r="AA298" i="4"/>
  <c r="AA308" i="4"/>
  <c r="AA334" i="4"/>
  <c r="AA323" i="4"/>
  <c r="AA330" i="4"/>
  <c r="AA327" i="4"/>
  <c r="AA328" i="4"/>
  <c r="AA314" i="4"/>
  <c r="AA322" i="4"/>
  <c r="AA319" i="4"/>
  <c r="AA320" i="4"/>
  <c r="AA321" i="4"/>
  <c r="AA311" i="4"/>
  <c r="AA336" i="4"/>
  <c r="AA333" i="4"/>
  <c r="AA329" i="4"/>
  <c r="AA331" i="4"/>
  <c r="AA332" i="4"/>
  <c r="AA341" i="4"/>
  <c r="AA340" i="4"/>
  <c r="AA337" i="4"/>
  <c r="AA335" i="4"/>
  <c r="AA342" i="4"/>
  <c r="AA343" i="4"/>
  <c r="AA315" i="4"/>
  <c r="AA316" i="4"/>
  <c r="AA317" i="4"/>
  <c r="AA318" i="4"/>
  <c r="AA326" i="4"/>
  <c r="AA325" i="4"/>
  <c r="AA312" i="4"/>
  <c r="AA313" i="4"/>
  <c r="AA324" i="4"/>
  <c r="AA338" i="4"/>
  <c r="AA339" i="4"/>
  <c r="AA352" i="4"/>
  <c r="AA361" i="4"/>
  <c r="AA346" i="4"/>
  <c r="AA363" i="4"/>
  <c r="AA362" i="4"/>
  <c r="AA364" i="4"/>
  <c r="AA365" i="4"/>
  <c r="AA344" i="4"/>
  <c r="AA356" i="4"/>
  <c r="AA345" i="4"/>
  <c r="AA349" i="4"/>
  <c r="AA347" i="4"/>
  <c r="AA353" i="4"/>
  <c r="AA354" i="4"/>
  <c r="AA357" i="4"/>
  <c r="AA348" i="4"/>
  <c r="AA358" i="4"/>
  <c r="AA359" i="4"/>
  <c r="AA350" i="4"/>
  <c r="AA355" i="4"/>
  <c r="AA360" i="4"/>
  <c r="AA351" i="4"/>
  <c r="AA369" i="4"/>
  <c r="AA367" i="4"/>
  <c r="AA370" i="4"/>
  <c r="AA373" i="4"/>
  <c r="AA371" i="4"/>
  <c r="AA366" i="4"/>
  <c r="AA374" i="4"/>
  <c r="AA372" i="4"/>
  <c r="AA376" i="4"/>
  <c r="AA368" i="4"/>
  <c r="AA375" i="4"/>
  <c r="AA381" i="4"/>
  <c r="AA380" i="4"/>
  <c r="AA379" i="4"/>
  <c r="AA378" i="4"/>
  <c r="AA377" i="4"/>
  <c r="AA383" i="4"/>
  <c r="AA393" i="4"/>
  <c r="AA396" i="4"/>
  <c r="AA401" i="4"/>
  <c r="AA384" i="4"/>
  <c r="AA385" i="4"/>
  <c r="AA386" i="4"/>
  <c r="AA387" i="4"/>
  <c r="AA406" i="4"/>
  <c r="AA397" i="4"/>
  <c r="AA404" i="4"/>
  <c r="AA398" i="4"/>
  <c r="AA399" i="4"/>
  <c r="AA388" i="4"/>
  <c r="AA391" i="4"/>
  <c r="AA389" i="4"/>
  <c r="AA390" i="4"/>
  <c r="AA405" i="4"/>
  <c r="AA395" i="4"/>
  <c r="AA400" i="4"/>
  <c r="AA392" i="4"/>
  <c r="AA382" i="4"/>
  <c r="AA402" i="4"/>
  <c r="AA403" i="4"/>
  <c r="AA394" i="4"/>
  <c r="AA5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5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2" i="3"/>
  <c r="B23" i="3"/>
  <c r="B24" i="3"/>
  <c r="B35" i="3"/>
  <c r="B25" i="3"/>
  <c r="B26" i="3"/>
  <c r="B36" i="3"/>
  <c r="B37" i="3"/>
  <c r="B38" i="3"/>
  <c r="B27" i="3"/>
  <c r="B28" i="3"/>
  <c r="B29" i="3"/>
  <c r="B30" i="3"/>
  <c r="B31" i="3"/>
  <c r="B32" i="3"/>
  <c r="B33" i="3"/>
  <c r="B34" i="3"/>
  <c r="C5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2" i="3"/>
  <c r="C23" i="3"/>
  <c r="C24" i="3"/>
  <c r="C35" i="3"/>
  <c r="C25" i="3"/>
  <c r="C26" i="3"/>
  <c r="C36" i="3"/>
  <c r="C37" i="3"/>
  <c r="C38" i="3"/>
  <c r="C27" i="3"/>
  <c r="C28" i="3"/>
  <c r="C29" i="3"/>
  <c r="C30" i="3"/>
  <c r="C31" i="3"/>
  <c r="C32" i="3"/>
  <c r="C33" i="3"/>
  <c r="C34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1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1" i="2"/>
  <c r="AA26" i="2"/>
  <c r="AA27" i="2"/>
  <c r="AA17" i="2"/>
  <c r="AA4" i="2"/>
  <c r="AA40" i="2"/>
  <c r="AA42" i="2"/>
  <c r="AA41" i="2"/>
  <c r="AA22" i="2"/>
  <c r="AA23" i="2"/>
  <c r="AA25" i="2"/>
  <c r="AA30" i="2"/>
  <c r="AA29" i="2"/>
  <c r="AA28" i="2"/>
  <c r="AA5" i="2"/>
  <c r="AA33" i="2"/>
  <c r="AA32" i="2"/>
  <c r="AA35" i="2"/>
  <c r="AA34" i="2"/>
  <c r="AA36" i="2"/>
  <c r="AA38" i="2"/>
  <c r="AA14" i="2"/>
  <c r="AA13" i="2"/>
  <c r="AA24" i="2"/>
  <c r="AA43" i="2"/>
  <c r="AA18" i="2"/>
  <c r="AA6" i="2"/>
  <c r="AA12" i="2"/>
  <c r="AA15" i="2"/>
  <c r="AA19" i="2"/>
  <c r="AA39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4" i="2"/>
  <c r="BE48" i="2"/>
  <c r="BE49" i="2"/>
  <c r="BE50" i="2"/>
  <c r="BE60" i="2"/>
  <c r="BF48" i="2"/>
  <c r="BF49" i="2"/>
  <c r="BF50" i="2"/>
  <c r="BF60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48" i="2"/>
  <c r="BL49" i="2"/>
  <c r="BL50" i="2"/>
  <c r="BL60" i="2"/>
  <c r="BK48" i="2"/>
  <c r="BK49" i="2"/>
  <c r="BK50" i="2"/>
  <c r="BK60" i="2"/>
  <c r="X13" i="2"/>
  <c r="BJ48" i="2"/>
  <c r="BJ49" i="2"/>
  <c r="BJ50" i="2"/>
  <c r="BJ60" i="2"/>
  <c r="W37" i="2"/>
  <c r="W9" i="2"/>
  <c r="W5" i="2"/>
  <c r="W34" i="2"/>
  <c r="W35" i="2"/>
  <c r="W6" i="2"/>
  <c r="W24" i="2"/>
  <c r="W23" i="2"/>
  <c r="W19" i="2"/>
  <c r="W28" i="2"/>
  <c r="W29" i="2"/>
  <c r="W27" i="2"/>
  <c r="W14" i="2"/>
  <c r="W13" i="2"/>
  <c r="W7" i="2"/>
  <c r="W10" i="2"/>
  <c r="W8" i="2"/>
  <c r="W31" i="2"/>
  <c r="W22" i="2"/>
  <c r="W30" i="2"/>
  <c r="W26" i="2"/>
  <c r="W15" i="2"/>
  <c r="W21" i="2"/>
  <c r="W12" i="2"/>
  <c r="BI48" i="2"/>
  <c r="BI49" i="2"/>
  <c r="BI50" i="2"/>
  <c r="BI60" i="2"/>
  <c r="V37" i="2"/>
  <c r="V9" i="2"/>
  <c r="V5" i="2"/>
  <c r="V34" i="2"/>
  <c r="V35" i="2"/>
  <c r="V6" i="2"/>
  <c r="V24" i="2"/>
  <c r="V23" i="2"/>
  <c r="V19" i="2"/>
  <c r="V28" i="2"/>
  <c r="V29" i="2"/>
  <c r="V27" i="2"/>
  <c r="V14" i="2"/>
  <c r="V13" i="2"/>
  <c r="V7" i="2"/>
  <c r="V10" i="2"/>
  <c r="V8" i="2"/>
  <c r="V31" i="2"/>
  <c r="V22" i="2"/>
  <c r="V30" i="2"/>
  <c r="V26" i="2"/>
  <c r="V15" i="2"/>
  <c r="V21" i="2"/>
  <c r="V12" i="2"/>
  <c r="BH48" i="2"/>
  <c r="BH49" i="2"/>
  <c r="BH50" i="2"/>
  <c r="BH60" i="2"/>
  <c r="U37" i="2"/>
  <c r="U9" i="2"/>
  <c r="U5" i="2"/>
  <c r="U34" i="2"/>
  <c r="U35" i="2"/>
  <c r="U6" i="2"/>
  <c r="U24" i="2"/>
  <c r="U23" i="2"/>
  <c r="U19" i="2"/>
  <c r="U28" i="2"/>
  <c r="U29" i="2"/>
  <c r="U27" i="2"/>
  <c r="U14" i="2"/>
  <c r="U13" i="2"/>
  <c r="U7" i="2"/>
  <c r="U10" i="2"/>
  <c r="U8" i="2"/>
  <c r="U31" i="2"/>
  <c r="U22" i="2"/>
  <c r="U30" i="2"/>
  <c r="U26" i="2"/>
  <c r="U15" i="2"/>
  <c r="U21" i="2"/>
  <c r="U12" i="2"/>
  <c r="BG48" i="2"/>
  <c r="BG49" i="2"/>
  <c r="BG50" i="2"/>
  <c r="BG60" i="2"/>
  <c r="AM24" i="2"/>
  <c r="AM23" i="2"/>
  <c r="AM14" i="2"/>
  <c r="AM9" i="2"/>
  <c r="AM7" i="2"/>
  <c r="AM10" i="2"/>
  <c r="AM8" i="2"/>
  <c r="AM6" i="2"/>
  <c r="AM22" i="2"/>
  <c r="AM5" i="2"/>
  <c r="AM13" i="2"/>
  <c r="AM4" i="2"/>
  <c r="AM31" i="2"/>
  <c r="AM33" i="2"/>
  <c r="AM15" i="2"/>
  <c r="AM12" i="2"/>
  <c r="AM18" i="2"/>
  <c r="AM32" i="2"/>
  <c r="AM25" i="2"/>
  <c r="AM38" i="2"/>
  <c r="AM36" i="2"/>
  <c r="AM17" i="2"/>
  <c r="AM34" i="2"/>
  <c r="AM35" i="2"/>
  <c r="AM29" i="2"/>
  <c r="AM26" i="2"/>
  <c r="AM19" i="2"/>
  <c r="AM27" i="2"/>
  <c r="AM28" i="2"/>
  <c r="AM30" i="2"/>
  <c r="AM37" i="2"/>
  <c r="AI279" i="4"/>
  <c r="AI154" i="4"/>
  <c r="AI238" i="4"/>
  <c r="AI179" i="4"/>
  <c r="AI281" i="4"/>
  <c r="AI196" i="4"/>
  <c r="AI157" i="4"/>
  <c r="AI155" i="4"/>
  <c r="AI156" i="4"/>
  <c r="AI194" i="4"/>
  <c r="AI153" i="4"/>
  <c r="AI25" i="4"/>
  <c r="AI9" i="4"/>
  <c r="AI84" i="4"/>
  <c r="AI83" i="4"/>
  <c r="AI85" i="4"/>
  <c r="AI129" i="4"/>
  <c r="AI116" i="4"/>
  <c r="AI198" i="4"/>
  <c r="AI82" i="4"/>
  <c r="AI225" i="4"/>
  <c r="AI33" i="4"/>
  <c r="AI117" i="4"/>
  <c r="AI195" i="4"/>
  <c r="AI86" i="4"/>
  <c r="AI41" i="4"/>
  <c r="AI200" i="4"/>
  <c r="AI67" i="4"/>
  <c r="AI278" i="4"/>
  <c r="AI277" i="4"/>
  <c r="AI276" i="4"/>
  <c r="AI232" i="4"/>
  <c r="AI112" i="4"/>
  <c r="AI123" i="4"/>
  <c r="AI178" i="4"/>
  <c r="AI110" i="4"/>
  <c r="AI243" i="4"/>
  <c r="AI122" i="4"/>
  <c r="AI13" i="4"/>
  <c r="AI12" i="4"/>
  <c r="AI17" i="4"/>
  <c r="AI65" i="4"/>
  <c r="AI283" i="4"/>
  <c r="AI109" i="4"/>
  <c r="AI90" i="4"/>
  <c r="AI230" i="4"/>
  <c r="AI135" i="4"/>
  <c r="AI286" i="4"/>
  <c r="AI169" i="4"/>
  <c r="AI206" i="4"/>
  <c r="AI136" i="4"/>
  <c r="AI262" i="4"/>
  <c r="AI218" i="4"/>
  <c r="AI205" i="4"/>
  <c r="AI217" i="4"/>
  <c r="AI21" i="4"/>
  <c r="AI24" i="4"/>
  <c r="AI77" i="4"/>
  <c r="AI66" i="4"/>
  <c r="AI171" i="4"/>
  <c r="AI170" i="4"/>
  <c r="AI92" i="4"/>
  <c r="AI231" i="4"/>
  <c r="AI177" i="4"/>
  <c r="AI138" i="4"/>
  <c r="AI139" i="4"/>
  <c r="AI207" i="4"/>
  <c r="AI176" i="4"/>
  <c r="AI137" i="4"/>
  <c r="AI175" i="4"/>
  <c r="AI91" i="4"/>
  <c r="AI173" i="4"/>
  <c r="AI174" i="4"/>
  <c r="AI111" i="4"/>
  <c r="AI172" i="4"/>
  <c r="AI29" i="4"/>
  <c r="AI269" i="4"/>
  <c r="AI239" i="4"/>
  <c r="AI199" i="4"/>
  <c r="AI161" i="4"/>
  <c r="AI162" i="4"/>
  <c r="AI160" i="4"/>
  <c r="AI159" i="4"/>
  <c r="AI182" i="4"/>
  <c r="AI130" i="4"/>
  <c r="AI158" i="4"/>
  <c r="AI28" i="4"/>
  <c r="AI79" i="4"/>
  <c r="AI223" i="4"/>
  <c r="AI258" i="4"/>
  <c r="AI220" i="4"/>
  <c r="AI219" i="4"/>
  <c r="AI247" i="4"/>
  <c r="AI248" i="4"/>
  <c r="AI294" i="4"/>
  <c r="AI287" i="4"/>
  <c r="AI78" i="4"/>
  <c r="AI152" i="4"/>
  <c r="AI234" i="4"/>
  <c r="AI237" i="4"/>
  <c r="AI192" i="4"/>
  <c r="AI250" i="4"/>
  <c r="AI249" i="4"/>
  <c r="AI125" i="4"/>
  <c r="AI261" i="4"/>
  <c r="AI260" i="4"/>
  <c r="AI274" i="4"/>
  <c r="AI265" i="4"/>
  <c r="AI273" i="4"/>
  <c r="AI259" i="4"/>
  <c r="AI268" i="4"/>
  <c r="AI127" i="4"/>
  <c r="AI280" i="4"/>
  <c r="AI275" i="4"/>
  <c r="AI233" i="4"/>
  <c r="AI126" i="4"/>
  <c r="AI189" i="4"/>
  <c r="AI191" i="4"/>
  <c r="AI72" i="4"/>
  <c r="AI73" i="4"/>
  <c r="AI245" i="4"/>
  <c r="AI293" i="4"/>
  <c r="AI251" i="4"/>
  <c r="AI190" i="4"/>
  <c r="AI81" i="4"/>
  <c r="AI285" i="4"/>
  <c r="AI80" i="4"/>
  <c r="AI74" i="4"/>
  <c r="AI115" i="4"/>
  <c r="AI290" i="4"/>
  <c r="AI222" i="4"/>
  <c r="AI128" i="4"/>
  <c r="AI284" i="4"/>
  <c r="AI224" i="4"/>
  <c r="AI252" i="4"/>
  <c r="AI227" i="4"/>
  <c r="AI240" i="4"/>
  <c r="AI229" i="4"/>
  <c r="AI228" i="4"/>
  <c r="AI254" i="4"/>
  <c r="AI19" i="4"/>
  <c r="AI226" i="4"/>
  <c r="AI253" i="4"/>
  <c r="AI197" i="4"/>
  <c r="AI75" i="4"/>
  <c r="AI242" i="4"/>
  <c r="AI20" i="4"/>
  <c r="AI7" i="4"/>
  <c r="AI163" i="4"/>
  <c r="AI241" i="4"/>
  <c r="AI246" i="4"/>
  <c r="AI142" i="4"/>
  <c r="AI202" i="4"/>
  <c r="AI271" i="4"/>
  <c r="AI141" i="4"/>
  <c r="AI140" i="4"/>
  <c r="AI181" i="4"/>
  <c r="AI124" i="4"/>
  <c r="AI188" i="4"/>
  <c r="AI185" i="4"/>
  <c r="AI184" i="4"/>
  <c r="AI183" i="4"/>
  <c r="AI144" i="4"/>
  <c r="AI145" i="4"/>
  <c r="AI264" i="4"/>
  <c r="AI295" i="4"/>
  <c r="AI71" i="4"/>
  <c r="AI221" i="4"/>
  <c r="AI64" i="4"/>
  <c r="AI15" i="4"/>
  <c r="AI18" i="4"/>
  <c r="AI16" i="4"/>
  <c r="AI32" i="4"/>
  <c r="AI121" i="4"/>
  <c r="AI272" i="4"/>
  <c r="AI23" i="4"/>
  <c r="AI143" i="4"/>
  <c r="AI235" i="4"/>
  <c r="AI263" i="4"/>
  <c r="AI244" i="4"/>
  <c r="AI186" i="4"/>
  <c r="AI97" i="4"/>
  <c r="AI187" i="4"/>
  <c r="AI94" i="4"/>
  <c r="AI114" i="4"/>
  <c r="AI146" i="4"/>
  <c r="AI147" i="4"/>
  <c r="AI148" i="4"/>
  <c r="AI98" i="4"/>
  <c r="AI70" i="4"/>
  <c r="AI236" i="4"/>
  <c r="AI96" i="4"/>
  <c r="AI95" i="4"/>
  <c r="AI99" i="4"/>
  <c r="AI292" i="4"/>
  <c r="AI10" i="4"/>
  <c r="AI291" i="4"/>
  <c r="AI59" i="4"/>
  <c r="AI87" i="4"/>
  <c r="AI55" i="4"/>
  <c r="AI63" i="4"/>
  <c r="AI270" i="4"/>
  <c r="AI2" i="4"/>
  <c r="AI62" i="4"/>
  <c r="AI60" i="4"/>
  <c r="AI61" i="4"/>
  <c r="AI201" i="4"/>
  <c r="AI282" i="4"/>
  <c r="AI267" i="4"/>
  <c r="AI266" i="4"/>
  <c r="AI5" i="4"/>
  <c r="AI4" i="4"/>
  <c r="AI6" i="4"/>
  <c r="AI3" i="4"/>
  <c r="AI49" i="4"/>
  <c r="AI47" i="4"/>
  <c r="AI46" i="4"/>
  <c r="AI45" i="4"/>
  <c r="AI48" i="4"/>
  <c r="AI34" i="4"/>
  <c r="AI35" i="4"/>
  <c r="AI133" i="4"/>
  <c r="AI134" i="4"/>
  <c r="AI132" i="4"/>
  <c r="AI131" i="4"/>
  <c r="AI165" i="4"/>
  <c r="AI164" i="4"/>
  <c r="AI214" i="4"/>
  <c r="AI88" i="4"/>
  <c r="AI8" i="4"/>
  <c r="AI101" i="4"/>
  <c r="AI36" i="4"/>
  <c r="AI26" i="4"/>
  <c r="AI89" i="4"/>
  <c r="AI50" i="4"/>
  <c r="AI37" i="4"/>
  <c r="AI58" i="4"/>
  <c r="AI51" i="4"/>
  <c r="AI52" i="4"/>
  <c r="AI208" i="4"/>
  <c r="AI150" i="4"/>
  <c r="AI149" i="4"/>
  <c r="AI211" i="4"/>
  <c r="AI212" i="4"/>
  <c r="AI151" i="4"/>
  <c r="AI209" i="4"/>
  <c r="AI210" i="4"/>
  <c r="AI213" i="4"/>
  <c r="AI289" i="4"/>
  <c r="AI118" i="4"/>
  <c r="AI68" i="4"/>
  <c r="AI180" i="4"/>
  <c r="AI193" i="4"/>
  <c r="AI30" i="4"/>
  <c r="AI11" i="4"/>
  <c r="AI54" i="4"/>
  <c r="AI69" i="4"/>
  <c r="AI14" i="4"/>
  <c r="AI56" i="4"/>
  <c r="AI102" i="4"/>
  <c r="AI105" i="4"/>
  <c r="AI106" i="4"/>
  <c r="AI107" i="4"/>
  <c r="AI44" i="4"/>
  <c r="AI43" i="4"/>
  <c r="AI42" i="4"/>
  <c r="AI31" i="4"/>
  <c r="AI27" i="4"/>
  <c r="AI22" i="4"/>
  <c r="AI40" i="4"/>
  <c r="AI93" i="4"/>
  <c r="AI100" i="4"/>
  <c r="AI257" i="4"/>
  <c r="AI76" i="4"/>
  <c r="AI113" i="4"/>
  <c r="AI108" i="4"/>
  <c r="AI104" i="4"/>
  <c r="AI103" i="4"/>
  <c r="AI203" i="4"/>
  <c r="AI215" i="4"/>
  <c r="AI216" i="4"/>
  <c r="AI119" i="4"/>
  <c r="AI120" i="4"/>
  <c r="AI57" i="4"/>
  <c r="AI288" i="4"/>
  <c r="AI256" i="4"/>
  <c r="AI204" i="4"/>
  <c r="AI168" i="4"/>
  <c r="AI166" i="4"/>
  <c r="AI167" i="4"/>
  <c r="AI39" i="4"/>
  <c r="AI38" i="4"/>
  <c r="AI255" i="4"/>
  <c r="AM21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53" i="4"/>
  <c r="J24" i="3"/>
  <c r="J17" i="3"/>
  <c r="J31" i="3"/>
  <c r="J38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40" i="4"/>
  <c r="Y236" i="4"/>
  <c r="Y249" i="4"/>
  <c r="Y250" i="4"/>
  <c r="X2" i="12"/>
  <c r="S2" i="12"/>
  <c r="T2" i="12"/>
  <c r="X216" i="4"/>
  <c r="X215" i="4"/>
  <c r="X119" i="4"/>
  <c r="X57" i="4"/>
  <c r="X203" i="4"/>
  <c r="X8" i="4"/>
  <c r="X255" i="4"/>
  <c r="X288" i="4"/>
  <c r="X120" i="4"/>
  <c r="X100" i="4"/>
  <c r="X168" i="4"/>
  <c r="X256" i="4"/>
  <c r="X204" i="4"/>
  <c r="X38" i="4"/>
  <c r="X88" i="4"/>
  <c r="X39" i="4"/>
  <c r="X167" i="4"/>
  <c r="W2" i="12"/>
  <c r="Z240" i="4"/>
  <c r="Z236" i="4"/>
  <c r="Z249" i="4"/>
  <c r="Z250" i="4"/>
  <c r="Y2" i="12"/>
  <c r="AM20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<sst xmlns="http://schemas.openxmlformats.org/spreadsheetml/2006/main" count="10444" uniqueCount="1402">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</sst>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8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0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right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2" borderId="1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</cellXfs>
  <cellStyles count="789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Normal" xfId="0" builtinId="0"/>
  </cellStyles>
  <dxfs count="617">
    <dxf>
      <border outline="0">
        <top/>
      </border>
    </dxf>
    <dxf>
      <border outline="0">
        <top style="thin">
          <color auto="1"/>
        </top>
      </border>
    </dxf>
    <dxf>
      <border outline="0">
        <bottom/>
      </border>
    </dxf>
    <dxf>
      <border outline="0">
        <bottom style="thin">
          <color auto="1"/>
        </bottom>
      </border>
    </dxf>
    <dxf>
      <border outline="0">
        <top/>
      </border>
    </dxf>
    <dxf>
      <border outline="0">
        <top style="thin">
          <color auto="1"/>
        </top>
      </border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border outline="0">
        <left style="thin">
          <color auto="1"/>
        </left>
      </border>
    </dxf>
    <dxf>
      <border outline="0">
        <left/>
      </border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  <numFmt numFmtId="1" formatCode="0"/>
    </dxf>
    <dxf>
      <font>
        <color rgb="FFFF0000"/>
      </font>
      <numFmt numFmtId="0" formatCode="General"/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color rgb="FF808080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  <numFmt numFmtId="1" formatCode="0"/>
    </dxf>
    <dxf>
      <font>
        <color rgb="FFFF0000"/>
      </font>
      <numFmt numFmtId="0" formatCode="General"/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sz val="12"/>
        <color theme="1"/>
        <name val="Calibri"/>
        <scheme val="minor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8" Type="http://schemas.openxmlformats.org/officeDocument/2006/relationships/revisionHeaders" Target="revisions/revisionHeaders.xml"/><Relationship Id="rId20" Type="http://schemas.openxmlformats.org/officeDocument/2006/relationships/usernames" Target="revisions/userNames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'ICL3'!$F$6:$F$34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'ICL3'!$G$6:$G$34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'ICL3'!$F$6:$F$34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'ICL3'!$H$6:$H$34</c:f>
              <c:numCache>
                <c:formatCode>General</c:formatCode>
                <c:ptCount val="29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'ICL3'!$F$6:$F$34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'ICL3'!$G$6:$G$34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'ICL3'!$F$6:$F$34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'ICL3'!$H$6:$H$34</c:f>
              <c:numCache>
                <c:formatCode>General</c:formatCode>
                <c:ptCount val="29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782544"/>
        <c:axId val="1783172368"/>
      </c:lineChart>
      <c:catAx>
        <c:axId val="178278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172368"/>
        <c:crosses val="autoZero"/>
        <c:auto val="1"/>
        <c:lblAlgn val="ctr"/>
        <c:lblOffset val="100"/>
        <c:noMultiLvlLbl val="0"/>
      </c:catAx>
      <c:valAx>
        <c:axId val="17831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78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13</xdr:row>
      <xdr:rowOff>69227</xdr:rowOff>
    </xdr:from>
    <xdr:to>
      <xdr:col>24</xdr:col>
      <xdr:colOff>274744</xdr:colOff>
      <xdr:row>32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revisions/_rels/revisionHeaders.xml.rels><?xml version="1.0" encoding="UTF-8" standalone="yes"?>
<Relationships xmlns="http://schemas.openxmlformats.org/package/2006/relationships"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1.xml"/><Relationship Id="rId26" Type="http://schemas.openxmlformats.org/officeDocument/2006/relationships/revisionLog" Target="revisionLog2.xml"/><Relationship Id="rId27" Type="http://schemas.openxmlformats.org/officeDocument/2006/relationships/revisionLog" Target="revisionLog3.xml"/><Relationship Id="rId28" Type="http://schemas.openxmlformats.org/officeDocument/2006/relationships/revisionLog" Target="revisionLog4.xml"/><Relationship Id="rId29" Type="http://schemas.openxmlformats.org/officeDocument/2006/relationships/revisionLog" Target="revisionLog5.xml"/><Relationship Id="rId30" Type="http://schemas.openxmlformats.org/officeDocument/2006/relationships/revisionLog" Target="revisionLog6.xml"/><Relationship Id="rId31" Type="http://schemas.openxmlformats.org/officeDocument/2006/relationships/revisionLog" Target="revisionLog7.xml"/><Relationship Id="rId32" Type="http://schemas.openxmlformats.org/officeDocument/2006/relationships/revisionLog" Target="revisionLog8.xml"/><Relationship Id="rId33" Type="http://schemas.openxmlformats.org/officeDocument/2006/relationships/revisionLog" Target="revisionLog25.xml"/><Relationship Id="rId34" Type="http://schemas.openxmlformats.org/officeDocument/2006/relationships/revisionLog" Target="revisionLog26.xml"/><Relationship Id="rId35" Type="http://schemas.openxmlformats.org/officeDocument/2006/relationships/revisionLog" Target="revisionLog27.xml"/><Relationship Id="rId36" Type="http://schemas.openxmlformats.org/officeDocument/2006/relationships/revisionLog" Target="revisionLog28.xml"/><Relationship Id="rId37" Type="http://schemas.openxmlformats.org/officeDocument/2006/relationships/revisionLog" Target="revisionLog29.xml"/><Relationship Id="rId38" Type="http://schemas.openxmlformats.org/officeDocument/2006/relationships/revisionLog" Target="revisionLog30.xml"/><Relationship Id="rId39" Type="http://schemas.openxmlformats.org/officeDocument/2006/relationships/revisionLog" Target="revisionLog31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40" Type="http://schemas.openxmlformats.org/officeDocument/2006/relationships/revisionLog" Target="revisionLog32.xml"/><Relationship Id="rId41" Type="http://schemas.openxmlformats.org/officeDocument/2006/relationships/revisionLog" Target="revisionLog33.xml"/><Relationship Id="rId42" Type="http://schemas.openxmlformats.org/officeDocument/2006/relationships/revisionLog" Target="revisionLog34.xml"/><Relationship Id="rId43" Type="http://schemas.openxmlformats.org/officeDocument/2006/relationships/revisionLog" Target="revisionLog35.xml"/><Relationship Id="rId44" Type="http://schemas.openxmlformats.org/officeDocument/2006/relationships/revisionLog" Target="revisionLog36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7EACB5F-4FF7-7E4E-8D02-11256E027E17}" diskRevisions="1" revisionId="2585" version="44">
  <header guid="{876D9926-FC2E-2D4A-87D2-E0A187FCFDA6}" dateTime="2017-01-30T16:15:14" maxSheetId="13" userName="Microsoft Office User" r:id="rId9" minRId="368" maxRId="547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A8515632-EDA5-5248-8469-50FB6005A12F}" dateTime="2017-01-30T19:57:10" maxSheetId="13" userName="Microsoft Office User" r:id="rId10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AA4DC17B-EF0F-BF42-8BBB-47BC419AF35E}" dateTime="2017-02-01T18:08:01" maxSheetId="13" userName="Microsoft Office User" r:id="rId1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0B1FDD9F-9A76-254E-92F5-A5ADE3ED34B6}" dateTime="2017-02-02T19:16:43" maxSheetId="13" userName="Microsoft Office User" r:id="rId12" minRId="55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EC516C6A-F75A-C74F-A438-A2CDB414BCCC}" dateTime="2017-02-03T11:42:28" maxSheetId="13" userName="Microsoft Office User" r:id="rId13" minRId="555" maxRId="615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25161B69-98BC-3443-AC2D-142C00E8BAA2}" dateTime="2017-02-03T13:27:29" maxSheetId="13" userName="Microsoft Office User" r:id="rId14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63B8BE85-0421-2246-854A-386909A245D8}" dateTime="2017-02-03T15:03:57" maxSheetId="13" userName="Microsoft Office User" r:id="rId15" minRId="618" maxRId="620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F3C1F553-9673-9644-8967-0C82F3AF5DD6}" dateTime="2017-02-03T15:48:55" maxSheetId="13" userName="Microsoft Office User" r:id="rId16" minRId="621" maxRId="68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BAF4F891-2603-7D4A-97B5-699AC9D77C6F}" dateTime="2017-02-03T16:12:31" maxSheetId="13" userName="Microsoft Office User" r:id="rId17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8248F337-EE40-FF45-A00E-988001F7CEF8}" dateTime="2017-02-06T21:52:04" maxSheetId="13" userName="Microsoft Office User" r:id="rId18" minRId="686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86904D79-D6A2-BD46-AF17-ADA69C8A7BCD}" dateTime="2017-02-07T09:43:02" maxSheetId="13" userName="Microsoft Office User" r:id="rId19" minRId="690" maxRId="69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3C318A4A-B827-5948-9C50-86BEADF6F379}" dateTime="2017-02-09T14:47:43" maxSheetId="13" userName="Microsoft Office User" r:id="rId20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4FCB1217-0CFD-DD41-BC20-3C8E64731AC4}" dateTime="2017-02-09T16:00:00" maxSheetId="13" userName="Microsoft Office User" r:id="rId2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944A08E6-21A5-204D-9758-CCBBBCD5E05E}" dateTime="2017-02-09T19:48:10" maxSheetId="13" userName="Microsoft Office User" r:id="rId2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E51A4FFE-AD98-7F40-81F4-20AB172D1E73}" dateTime="2017-02-09T23:03:11" maxSheetId="13" userName="Microsoft Office User" r:id="rId23" minRId="698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0E173BD5-092C-FD42-8C1D-D4A6D2089E8C}" dateTime="2017-02-28T10:14:50" maxSheetId="13" userName="Microsoft Office User" r:id="rId24" minRId="699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E278F689-AE7D-744A-9FD9-3081215B2EEE}" dateTime="2017-03-01T12:09:25" maxSheetId="13" userName="Microsoft Office User" r:id="rId25" minRId="703" maxRId="90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90321F00-C269-DA45-A779-484D2658DAEC}" dateTime="2017-03-01T14:21:01" maxSheetId="13" userName="Microsoft Office User" r:id="rId26" minRId="903" maxRId="1000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4ED0E819-0E26-E146-93A9-67EEA17DF79B}" dateTime="2017-03-02T09:28:33" maxSheetId="13" userName="Microsoft Office User" r:id="rId27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AD332C30-38C9-574D-A1C5-64327D15CE56}" dateTime="2017-03-07T12:13:36" maxSheetId="13" userName="Microsoft Office User" r:id="rId28" minRId="1004" maxRId="1005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523D4AE1-66D2-DB48-9541-DC8071BC597B}" dateTime="2017-03-13T22:14:13" maxSheetId="13" userName="Microsoft Office User" r:id="rId29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CE21D49B-4B31-DE4A-8C78-A07DD1D979DD}" dateTime="2017-03-15T10:57:26" maxSheetId="13" userName="Microsoft Office User" r:id="rId30" minRId="1012" maxRId="1029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329AC8AC-2B43-FD4C-8925-352313964F24}" dateTime="2017-03-15T15:48:29" maxSheetId="13" userName="Microsoft Office User" r:id="rId3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FE244A66-4F3A-EB4B-B09F-FC9CA10070F2}" dateTime="2017-03-18T17:12:57" maxSheetId="13" userName="Microsoft Office User" r:id="rId32" minRId="1033" maxRId="1035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D12DE817-EBA2-8F4F-A764-EEEE54A5DB72}" dateTime="2017-03-18T17:45:30" maxSheetId="13" userName="Microsoft Office User" r:id="rId33" minRId="1036" maxRId="148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90DB08CD-FA2E-8042-9161-67D707C62637}" dateTime="2017-03-20T13:01:18" maxSheetId="13" userName="Microsoft Office User" r:id="rId34" minRId="1482" maxRId="149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63FE7435-E9F2-3545-8773-E67640C81CF6}" dateTime="2017-03-20T13:18:04" maxSheetId="13" userName="Microsoft Office User" r:id="rId35" minRId="1493" maxRId="1503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5738E807-6079-0341-AA68-E26AC8845F87}" dateTime="2017-03-20T13:20:43" maxSheetId="13" userName="Microsoft Office User" r:id="rId36" minRId="1507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82878465-BA5A-4149-9772-50EA663195D4}" dateTime="2017-03-21T11:44:24" maxSheetId="13" userName="Microsoft Office User" r:id="rId37" minRId="1508" maxRId="174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C22C864D-421A-1041-A797-36A77BE08571}" dateTime="2017-03-21T14:09:16" maxSheetId="13" userName="Microsoft Office User" r:id="rId38" minRId="1743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5593C7F3-11C4-8B4A-B651-52525BDEB095}" dateTime="2017-03-21T18:10:57" maxSheetId="13" userName="Microsoft Office User" r:id="rId39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45DDD2E1-D247-5F4B-9FB5-C35D6C753B52}" dateTime="2017-03-22T12:17:51" maxSheetId="13" userName="Microsoft Office User" r:id="rId40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45C94E2C-D8C1-8341-8180-E7AB508F1FA5}" dateTime="2017-03-22T12:34:59" maxSheetId="13" userName="Microsoft Office User" r:id="rId41" minRId="1750" maxRId="175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10B83D9E-AE69-BA4C-A421-A75B159EC3C9}" dateTime="2017-03-22T12:38:02" maxSheetId="13" userName="Microsoft Office User" r:id="rId42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33210224-8205-7A4B-B03A-92BC831211C8}" dateTime="2017-03-22T15:12:25" maxSheetId="13" userName="Microsoft Office User" r:id="rId43" minRId="1759" maxRId="1767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77EACB5F-4FF7-7E4E-8D02-11256E027E17}" dateTime="2017-03-23T14:15:05" maxSheetId="13" userName="Microsoft Office User" r:id="rId44" minRId="1768" maxRId="2585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03" sId="1" ref="A107:XFD107" action="insertRow">
    <undo index="1" exp="area" ref3D="1" dr="B$1:B$1048576" r="C406" sId="8"/>
    <undo index="1" exp="area" ref3D="1" dr="B$1:B$1048576" r="C405" sId="8"/>
    <undo index="1" exp="area" ref3D="1" dr="B$1:B$1048576" r="C404" sId="8"/>
    <undo index="1" exp="area" ref3D="1" dr="B$1:B$1048576" r="C403" sId="8"/>
    <undo index="1" exp="area" ref3D="1" dr="B$1:B$1048576" r="C402" sId="8"/>
    <undo index="1" exp="area" ref3D="1" dr="B$1:B$1048576" r="C401" sId="8"/>
    <undo index="1" exp="area" ref3D="1" dr="B$1:B$1048576" r="C400" sId="8"/>
    <undo index="1" exp="area" ref3D="1" dr="B$1:B$1048576" r="C399" sId="8"/>
    <undo index="1" exp="area" ref3D="1" dr="B$1:B$1048576" r="C398" sId="8"/>
    <undo index="1" exp="area" ref3D="1" dr="B$1:B$1048576" r="C397" sId="8"/>
    <undo index="1" exp="area" ref3D="1" dr="B$1:B$1048576" r="C396" sId="8"/>
    <undo index="1" exp="area" ref3D="1" dr="B$1:B$1048576" r="C395" sId="8"/>
    <undo index="1" exp="area" ref3D="1" dr="B$1:B$1048576" r="C394" sId="8"/>
    <undo index="1" exp="area" ref3D="1" dr="B$1:B$1048576" r="C393" sId="8"/>
    <undo index="1" exp="area" ref3D="1" dr="B$1:B$1048576" r="C392" sId="8"/>
    <undo index="1" exp="area" ref3D="1" dr="B$1:B$1048576" r="C391" sId="8"/>
    <undo index="1" exp="area" ref3D="1" dr="B$1:B$1048576" r="C390" sId="8"/>
    <undo index="1" exp="area" ref3D="1" dr="B$1:B$1048576" r="C389" sId="8"/>
    <undo index="1" exp="area" ref3D="1" dr="B$1:B$1048576" r="C388" sId="8"/>
    <undo index="1" exp="area" ref3D="1" dr="B$1:B$1048576" r="C387" sId="8"/>
    <undo index="1" exp="area" ref3D="1" dr="B$1:B$1048576" r="C386" sId="8"/>
    <undo index="1" exp="area" ref3D="1" dr="B$1:B$1048576" r="C385" sId="8"/>
    <undo index="1" exp="area" ref3D="1" dr="B$1:B$1048576" r="C384" sId="8"/>
    <undo index="1" exp="area" ref3D="1" dr="B$1:B$1048576" r="C383" sId="8"/>
    <undo index="1" exp="area" ref3D="1" dr="B$1:B$1048576" r="C382" sId="8"/>
    <undo index="1" exp="area" ref3D="1" dr="B$1:B$1048576" r="C381" sId="8"/>
    <undo index="1" exp="area" ref3D="1" dr="B$1:B$1048576" r="C380" sId="8"/>
    <undo index="1" exp="area" ref3D="1" dr="B$1:B$1048576" r="C379" sId="8"/>
    <undo index="1" exp="area" ref3D="1" dr="B$1:B$1048576" r="C378" sId="8"/>
    <undo index="1" exp="area" ref3D="1" dr="B$1:B$1048576" r="C377" sId="8"/>
    <undo index="1" exp="area" ref3D="1" dr="B$1:B$1048576" r="C376" sId="8"/>
    <undo index="1" exp="area" ref3D="1" dr="B$1:B$1048576" r="C375" sId="8"/>
    <undo index="1" exp="area" ref3D="1" dr="B$1:B$1048576" r="C374" sId="8"/>
    <undo index="1" exp="area" ref3D="1" dr="B$1:B$1048576" r="C373" sId="8"/>
    <undo index="1" exp="area" ref3D="1" dr="B$1:B$1048576" r="C372" sId="8"/>
    <undo index="1" exp="area" ref3D="1" dr="B$1:B$1048576" r="C371" sId="8"/>
    <undo index="1" exp="area" ref3D="1" dr="B$1:B$1048576" r="C370" sId="8"/>
    <undo index="1" exp="area" ref3D="1" dr="B$1:B$1048576" r="C369" sId="8"/>
    <undo index="1" exp="area" ref3D="1" dr="B$1:B$1048576" r="C368" sId="8"/>
    <undo index="1" exp="area" ref3D="1" dr="B$1:B$1048576" r="C367" sId="8"/>
    <undo index="1" exp="area" ref3D="1" dr="B$1:B$1048576" r="C366" sId="8"/>
    <undo index="1" exp="area" ref3D="1" dr="B$1:B$1048576" r="C365" sId="8"/>
    <undo index="1" exp="area" ref3D="1" dr="B$1:B$1048576" r="C364" sId="8"/>
    <undo index="1" exp="area" ref3D="1" dr="B$1:B$1048576" r="C363" sId="8"/>
    <undo index="1" exp="area" ref3D="1" dr="B$1:B$1048576" r="C362" sId="8"/>
    <undo index="1" exp="area" ref3D="1" dr="B$1:B$1048576" r="C361" sId="8"/>
    <undo index="1" exp="area" ref3D="1" dr="B$1:B$1048576" r="C360" sId="8"/>
    <undo index="1" exp="area" ref3D="1" dr="B$1:B$1048576" r="C359" sId="8"/>
    <undo index="1" exp="area" ref3D="1" dr="B$1:B$1048576" r="C358" sId="8"/>
    <undo index="1" exp="area" ref3D="1" dr="B$1:B$1048576" r="C357" sId="8"/>
    <undo index="1" exp="area" ref3D="1" dr="B$1:B$1048576" r="C356" sId="8"/>
    <undo index="1" exp="area" ref3D="1" dr="B$1:B$1048576" r="C355" sId="8"/>
    <undo index="1" exp="area" ref3D="1" dr="B$1:B$1048576" r="C354" sId="8"/>
    <undo index="1" exp="area" ref3D="1" dr="B$1:B$1048576" r="C353" sId="8"/>
    <undo index="1" exp="area" ref3D="1" dr="B$1:B$1048576" r="C352" sId="8"/>
    <undo index="1" exp="area" ref3D="1" dr="B$1:B$1048576" r="C351" sId="8"/>
    <undo index="1" exp="area" ref3D="1" dr="B$1:B$1048576" r="C350" sId="8"/>
    <undo index="1" exp="area" ref3D="1" dr="B$1:B$1048576" r="C349" sId="8"/>
    <undo index="1" exp="area" ref3D="1" dr="B$1:B$1048576" r="C348" sId="8"/>
    <undo index="1" exp="area" ref3D="1" dr="B$1:B$1048576" r="C347" sId="8"/>
    <undo index="1" exp="area" ref3D="1" dr="B$1:B$1048576" r="C346" sId="8"/>
    <undo index="1" exp="area" ref3D="1" dr="B$1:B$1048576" r="C345" sId="8"/>
    <undo index="1" exp="area" ref3D="1" dr="B$1:B$1048576" r="C344" sId="8"/>
    <undo index="1" exp="area" ref3D="1" dr="B$1:B$1048576" r="C343" sId="8"/>
    <undo index="1" exp="area" ref3D="1" dr="B$1:B$1048576" r="C342" sId="8"/>
    <undo index="1" exp="area" ref3D="1" dr="B$1:B$1048576" r="C341" sId="8"/>
    <undo index="1" exp="area" ref3D="1" dr="B$1:B$1048576" r="C340" sId="8"/>
    <undo index="1" exp="area" ref3D="1" dr="B$1:B$1048576" r="C339" sId="8"/>
    <undo index="1" exp="area" ref3D="1" dr="B$1:B$1048576" r="C338" sId="8"/>
    <undo index="1" exp="area" ref3D="1" dr="B$1:B$1048576" r="C337" sId="8"/>
    <undo index="1" exp="area" ref3D="1" dr="B$1:B$1048576" r="C336" sId="8"/>
    <undo index="1" exp="area" ref3D="1" dr="B$1:B$1048576" r="C335" sId="8"/>
    <undo index="1" exp="area" ref3D="1" dr="B$1:B$1048576" r="C334" sId="8"/>
    <undo index="1" exp="area" ref3D="1" dr="B$1:B$1048576" r="C333" sId="8"/>
    <undo index="1" exp="area" ref3D="1" dr="B$1:B$1048576" r="C332" sId="8"/>
    <undo index="1" exp="area" ref3D="1" dr="B$1:B$1048576" r="C331" sId="8"/>
    <undo index="1" exp="area" ref3D="1" dr="B$1:B$1048576" r="C330" sId="8"/>
    <undo index="1" exp="area" ref3D="1" dr="B$1:B$1048576" r="C329" sId="8"/>
    <undo index="1" exp="area" ref3D="1" dr="B$1:B$1048576" r="C328" sId="8"/>
    <undo index="1" exp="area" ref3D="1" dr="B$1:B$1048576" r="C327" sId="8"/>
    <undo index="1" exp="area" ref3D="1" dr="B$1:B$1048576" r="C326" sId="8"/>
    <undo index="1" exp="area" ref3D="1" dr="B$1:B$1048576" r="C325" sId="8"/>
    <undo index="1" exp="area" ref3D="1" dr="B$1:B$1048576" r="C324" sId="8"/>
    <undo index="1" exp="area" ref3D="1" dr="B$1:B$1048576" r="C323" sId="8"/>
    <undo index="1" exp="area" ref3D="1" dr="B$1:B$1048576" r="C322" sId="8"/>
    <undo index="1" exp="area" ref3D="1" dr="B$1:B$1048576" r="C321" sId="8"/>
    <undo index="1" exp="area" ref3D="1" dr="B$1:B$1048576" r="C320" sId="8"/>
    <undo index="1" exp="area" ref3D="1" dr="B$1:B$1048576" r="C319" sId="8"/>
    <undo index="1" exp="area" ref3D="1" dr="B$1:B$1048576" r="C318" sId="8"/>
    <undo index="1" exp="area" ref3D="1" dr="B$1:B$1048576" r="C317" sId="8"/>
    <undo index="1" exp="area" ref3D="1" dr="B$1:B$1048576" r="C316" sId="8"/>
    <undo index="1" exp="area" ref3D="1" dr="B$1:B$1048576" r="C315" sId="8"/>
    <undo index="1" exp="area" ref3D="1" dr="B$1:B$1048576" r="C314" sId="8"/>
    <undo index="1" exp="area" ref3D="1" dr="B$1:B$1048576" r="C313" sId="8"/>
    <undo index="1" exp="area" ref3D="1" dr="B$1:B$1048576" r="C312" sId="8"/>
    <undo index="1" exp="area" ref3D="1" dr="B$1:B$1048576" r="C311" sId="8"/>
    <undo index="1" exp="area" ref3D="1" dr="B$1:B$1048576" r="C310" sId="8"/>
    <undo index="1" exp="area" ref3D="1" dr="B$1:B$1048576" r="C309" sId="8"/>
    <undo index="1" exp="area" ref3D="1" dr="B$1:B$1048576" r="C308" sId="8"/>
    <undo index="1" exp="area" ref3D="1" dr="B$1:B$1048576" r="C307" sId="8"/>
    <undo index="1" exp="area" ref3D="1" dr="B$1:B$1048576" r="C306" sId="8"/>
    <undo index="1" exp="area" ref3D="1" dr="B$1:B$1048576" r="C305" sId="8"/>
    <undo index="1" exp="area" ref3D="1" dr="B$1:B$1048576" r="C304" sId="8"/>
    <undo index="1" exp="area" ref3D="1" dr="B$1:B$1048576" r="C303" sId="8"/>
    <undo index="1" exp="area" ref3D="1" dr="B$1:B$1048576" r="C302" sId="8"/>
    <undo index="1" exp="area" ref3D="1" dr="B$1:B$1048576" r="C301" sId="8"/>
    <undo index="1" exp="area" ref3D="1" dr="B$1:B$1048576" r="C300" sId="8"/>
    <undo index="1" exp="area" ref3D="1" dr="B$1:B$1048576" r="C299" sId="8"/>
    <undo index="1" exp="area" ref3D="1" dr="B$1:B$1048576" r="C298" sId="8"/>
    <undo index="1" exp="area" ref3D="1" dr="B$1:B$1048576" r="C297" sId="8"/>
    <undo index="1" exp="area" ref3D="1" dr="B$1:B$1048576" r="C296" sId="8"/>
    <undo index="1" exp="area" ref3D="1" dr="B$1:B$1048576" r="C295" sId="8"/>
    <undo index="1" exp="area" ref3D="1" dr="B$1:B$1048576" r="C294" sId="8"/>
    <undo index="1" exp="area" ref3D="1" dr="B$1:B$1048576" r="C293" sId="8"/>
    <undo index="1" exp="area" ref3D="1" dr="B$1:B$1048576" r="C292" sId="8"/>
    <undo index="1" exp="area" ref3D="1" dr="B$1:B$1048576" r="C291" sId="8"/>
    <undo index="1" exp="area" ref3D="1" dr="B$1:B$1048576" r="C290" sId="8"/>
    <undo index="1" exp="area" ref3D="1" dr="B$1:B$1048576" r="C289" sId="8"/>
    <undo index="1" exp="area" ref3D="1" dr="B$1:B$1048576" r="C288" sId="8"/>
    <undo index="1" exp="area" ref3D="1" dr="B$1:B$1048576" r="C287" sId="8"/>
    <undo index="1" exp="area" ref3D="1" dr="B$1:B$1048576" r="C286" sId="8"/>
    <undo index="1" exp="area" ref3D="1" dr="B$1:B$1048576" r="C285" sId="8"/>
    <undo index="1" exp="area" ref3D="1" dr="B$1:B$1048576" r="C284" sId="8"/>
    <undo index="1" exp="area" ref3D="1" dr="B$1:B$1048576" r="C283" sId="8"/>
    <undo index="1" exp="area" ref3D="1" dr="B$1:B$1048576" r="C282" sId="8"/>
    <undo index="1" exp="area" ref3D="1" dr="B$1:B$1048576" r="C281" sId="8"/>
    <undo index="1" exp="area" ref3D="1" dr="B$1:B$1048576" r="C280" sId="8"/>
    <undo index="1" exp="area" ref3D="1" dr="B$1:B$1048576" r="C279" sId="8"/>
    <undo index="1" exp="area" ref3D="1" dr="B$1:B$1048576" r="C278" sId="8"/>
    <undo index="1" exp="area" ref3D="1" dr="B$1:B$1048576" r="C277" sId="8"/>
    <undo index="1" exp="area" ref3D="1" dr="B$1:B$1048576" r="C276" sId="8"/>
    <undo index="1" exp="area" ref3D="1" dr="B$1:B$1048576" r="C275" sId="8"/>
    <undo index="1" exp="area" ref3D="1" dr="B$1:B$1048576" r="C274" sId="8"/>
    <undo index="1" exp="area" ref3D="1" dr="B$1:B$1048576" r="C273" sId="8"/>
    <undo index="1" exp="area" ref3D="1" dr="B$1:B$1048576" r="C272" sId="8"/>
    <undo index="1" exp="area" ref3D="1" dr="B$1:B$1048576" r="C271" sId="8"/>
    <undo index="1" exp="area" ref3D="1" dr="B$1:B$1048576" r="C270" sId="8"/>
    <undo index="1" exp="area" ref3D="1" dr="B$1:B$1048576" r="C269" sId="8"/>
    <undo index="1" exp="area" ref3D="1" dr="B$1:B$1048576" r="C268" sId="8"/>
    <undo index="1" exp="area" ref3D="1" dr="B$1:B$1048576" r="C267" sId="8"/>
    <undo index="1" exp="area" ref3D="1" dr="B$1:B$1048576" r="C266" sId="8"/>
    <undo index="1" exp="area" ref3D="1" dr="B$1:B$1048576" r="C265" sId="8"/>
    <undo index="1" exp="area" ref3D="1" dr="B$1:B$1048576" r="C264" sId="8"/>
    <undo index="1" exp="area" ref3D="1" dr="B$1:B$1048576" r="C263" sId="8"/>
    <undo index="1" exp="area" ref3D="1" dr="B$1:B$1048576" r="C262" sId="8"/>
    <undo index="1" exp="area" ref3D="1" dr="B$1:B$1048576" r="C261" sId="8"/>
    <undo index="1" exp="area" ref3D="1" dr="B$1:B$1048576" r="C260" sId="8"/>
    <undo index="1" exp="area" ref3D="1" dr="B$1:B$1048576" r="C259" sId="8"/>
    <undo index="1" exp="area" ref3D="1" dr="B$1:B$1048576" r="C258" sId="8"/>
    <undo index="1" exp="area" ref3D="1" dr="B$1:B$1048576" r="C257" sId="8"/>
    <undo index="1" exp="area" ref3D="1" dr="B$1:B$1048576" r="C256" sId="8"/>
    <undo index="1" exp="area" ref3D="1" dr="B$1:B$1048576" r="C255" sId="8"/>
    <undo index="1" exp="area" ref3D="1" dr="B$1:B$1048576" r="C254" sId="8"/>
    <undo index="1" exp="area" ref3D="1" dr="B$1:B$1048576" r="C253" sId="8"/>
    <undo index="1" exp="area" ref3D="1" dr="B$1:B$1048576" r="C252" sId="8"/>
    <undo index="1" exp="area" ref3D="1" dr="B$1:B$1048576" r="C251" sId="8"/>
    <undo index="1" exp="area" ref3D="1" dr="B$1:B$1048576" r="C250" sId="8"/>
    <undo index="1" exp="area" ref3D="1" dr="B$1:B$1048576" r="C249" sId="8"/>
    <undo index="1" exp="area" ref3D="1" dr="B$1:B$1048576" r="C248" sId="8"/>
    <undo index="1" exp="area" ref3D="1" dr="B$1:B$1048576" r="C247" sId="8"/>
    <undo index="1" exp="area" ref3D="1" dr="B$1:B$1048576" r="C246" sId="8"/>
    <undo index="1" exp="area" ref3D="1" dr="B$1:B$1048576" r="C245" sId="8"/>
    <undo index="1" exp="area" ref3D="1" dr="B$1:B$1048576" r="C244" sId="8"/>
    <undo index="1" exp="area" ref3D="1" dr="B$1:B$1048576" r="C243" sId="8"/>
    <undo index="1" exp="area" ref3D="1" dr="B$1:B$1048576" r="C242" sId="8"/>
    <undo index="1" exp="area" ref3D="1" dr="B$1:B$1048576" r="C241" sId="8"/>
    <undo index="1" exp="area" ref3D="1" dr="B$1:B$1048576" r="C240" sId="8"/>
    <undo index="1" exp="area" ref3D="1" dr="B$1:B$1048576" r="C239" sId="8"/>
    <undo index="1" exp="area" ref3D="1" dr="B$1:B$1048576" r="C238" sId="8"/>
    <undo index="1" exp="area" ref3D="1" dr="B$1:B$1048576" r="C237" sId="8"/>
    <undo index="1" exp="area" ref3D="1" dr="B$1:B$1048576" r="C236" sId="8"/>
    <undo index="1" exp="area" ref3D="1" dr="B$1:B$1048576" r="C235" sId="8"/>
    <undo index="1" exp="area" ref3D="1" dr="B$1:B$1048576" r="C234" sId="8"/>
    <undo index="1" exp="area" ref3D="1" dr="B$1:B$1048576" r="C233" sId="8"/>
    <undo index="1" exp="area" ref3D="1" dr="B$1:B$1048576" r="C232" sId="8"/>
    <undo index="1" exp="area" ref3D="1" dr="B$1:B$1048576" r="C231" sId="8"/>
    <undo index="1" exp="area" ref3D="1" dr="B$1:B$1048576" r="C230" sId="8"/>
    <undo index="1" exp="area" ref3D="1" dr="B$1:B$1048576" r="C229" sId="8"/>
    <undo index="1" exp="area" ref3D="1" dr="B$1:B$1048576" r="C228" sId="8"/>
    <undo index="1" exp="area" ref3D="1" dr="B$1:B$1048576" r="C227" sId="8"/>
    <undo index="1" exp="area" ref3D="1" dr="B$1:B$1048576" r="C226" sId="8"/>
    <undo index="1" exp="area" ref3D="1" dr="B$1:B$1048576" r="C225" sId="8"/>
    <undo index="1" exp="area" ref3D="1" dr="B$1:B$1048576" r="C224" sId="8"/>
    <undo index="1" exp="area" ref3D="1" dr="B$1:B$1048576" r="C223" sId="8"/>
    <undo index="1" exp="area" ref3D="1" dr="B$1:B$1048576" r="C222" sId="8"/>
    <undo index="1" exp="area" ref3D="1" dr="B$1:B$1048576" r="C221" sId="8"/>
    <undo index="1" exp="area" ref3D="1" dr="B$1:B$1048576" r="C220" sId="8"/>
    <undo index="1" exp="area" ref3D="1" dr="B$1:B$1048576" r="C219" sId="8"/>
    <undo index="1" exp="area" ref3D="1" dr="B$1:B$1048576" r="C218" sId="8"/>
    <undo index="1" exp="area" ref3D="1" dr="B$1:B$1048576" r="C217" sId="8"/>
    <undo index="1" exp="area" ref3D="1" dr="B$1:B$1048576" r="C216" sId="8"/>
    <undo index="1" exp="area" ref3D="1" dr="B$1:B$1048576" r="C215" sId="8"/>
    <undo index="1" exp="area" ref3D="1" dr="B$1:B$1048576" r="C214" sId="8"/>
    <undo index="1" exp="area" ref3D="1" dr="B$1:B$1048576" r="C213" sId="8"/>
    <undo index="1" exp="area" ref3D="1" dr="B$1:B$1048576" r="C212" sId="8"/>
    <undo index="1" exp="area" ref3D="1" dr="B$1:B$1048576" r="C211" sId="8"/>
    <undo index="1" exp="area" ref3D="1" dr="B$1:B$1048576" r="C210" sId="8"/>
    <undo index="1" exp="area" ref3D="1" dr="B$1:B$1048576" r="C209" sId="8"/>
    <undo index="1" exp="area" ref3D="1" dr="B$1:B$1048576" r="C208" sId="8"/>
    <undo index="1" exp="area" ref3D="1" dr="B$1:B$1048576" r="C207" sId="8"/>
    <undo index="1" exp="area" ref3D="1" dr="B$1:B$1048576" r="C206" sId="8"/>
    <undo index="1" exp="area" ref3D="1" dr="B$1:B$1048576" r="C205" sId="8"/>
    <undo index="1" exp="area" ref3D="1" dr="B$1:B$1048576" r="C204" sId="8"/>
    <undo index="1" exp="area" ref3D="1" dr="B$1:B$1048576" r="C203" sId="8"/>
    <undo index="1" exp="area" ref3D="1" dr="B$1:B$1048576" r="C202" sId="8"/>
    <undo index="1" exp="area" ref3D="1" dr="B$1:B$1048576" r="C201" sId="8"/>
    <undo index="1" exp="area" ref3D="1" dr="B$1:B$1048576" r="C200" sId="8"/>
    <undo index="1" exp="area" ref3D="1" dr="B$1:B$1048576" r="C199" sId="8"/>
    <undo index="1" exp="area" ref3D="1" dr="B$1:B$1048576" r="C198" sId="8"/>
    <undo index="1" exp="area" ref3D="1" dr="B$1:B$1048576" r="C197" sId="8"/>
    <undo index="1" exp="area" ref3D="1" dr="B$1:B$1048576" r="C196" sId="8"/>
    <undo index="1" exp="area" ref3D="1" dr="B$1:B$1048576" r="C195" sId="8"/>
    <undo index="1" exp="area" ref3D="1" dr="B$1:B$1048576" r="C194" sId="8"/>
    <undo index="1" exp="area" ref3D="1" dr="B$1:B$1048576" r="C193" sId="8"/>
    <undo index="1" exp="area" ref3D="1" dr="B$1:B$1048576" r="C192" sId="8"/>
    <undo index="1" exp="area" ref3D="1" dr="B$1:B$1048576" r="C191" sId="8"/>
    <undo index="1" exp="area" ref3D="1" dr="B$1:B$1048576" r="C190" sId="8"/>
    <undo index="1" exp="area" ref3D="1" dr="B$1:B$1048576" r="C189" sId="8"/>
    <undo index="1" exp="area" ref3D="1" dr="B$1:B$1048576" r="C188" sId="8"/>
    <undo index="1" exp="area" ref3D="1" dr="B$1:B$1048576" r="C187" sId="8"/>
    <undo index="1" exp="area" ref3D="1" dr="B$1:B$1048576" r="C186" sId="8"/>
    <undo index="1" exp="area" ref3D="1" dr="B$1:B$1048576" r="C185" sId="8"/>
    <undo index="1" exp="area" ref3D="1" dr="B$1:B$1048576" r="C184" sId="8"/>
    <undo index="1" exp="area" ref3D="1" dr="B$1:B$1048576" r="C183" sId="8"/>
    <undo index="1" exp="area" ref3D="1" dr="B$1:B$1048576" r="C182" sId="8"/>
    <undo index="1" exp="area" ref3D="1" dr="B$1:B$1048576" r="C181" sId="8"/>
    <undo index="1" exp="area" ref3D="1" dr="B$1:B$1048576" r="C180" sId="8"/>
    <undo index="1" exp="area" ref3D="1" dr="B$1:B$1048576" r="C179" sId="8"/>
    <undo index="1" exp="area" ref3D="1" dr="B$1:B$1048576" r="C178" sId="8"/>
    <undo index="1" exp="area" ref3D="1" dr="B$1:B$1048576" r="C177" sId="8"/>
    <undo index="1" exp="area" ref3D="1" dr="B$1:B$1048576" r="C176" sId="8"/>
    <undo index="1" exp="area" ref3D="1" dr="B$1:B$1048576" r="C175" sId="8"/>
    <undo index="1" exp="area" ref3D="1" dr="B$1:B$1048576" r="C174" sId="8"/>
    <undo index="1" exp="area" ref3D="1" dr="B$1:B$1048576" r="C173" sId="8"/>
    <undo index="1" exp="area" ref3D="1" dr="B$1:B$1048576" r="C172" sId="8"/>
    <undo index="1" exp="area" ref3D="1" dr="B$1:B$1048576" r="C171" sId="8"/>
    <undo index="1" exp="area" ref3D="1" dr="B$1:B$1048576" r="C170" sId="8"/>
    <undo index="1" exp="area" ref3D="1" dr="B$1:B$1048576" r="C169" sId="8"/>
    <undo index="1" exp="area" ref3D="1" dr="B$1:B$1048576" r="C168" sId="8"/>
    <undo index="1" exp="area" ref3D="1" dr="B$1:B$1048576" r="C167" sId="8"/>
    <undo index="1" exp="area" ref3D="1" dr="B$1:B$1048576" r="C166" sId="8"/>
    <undo index="1" exp="area" ref3D="1" dr="B$1:B$1048576" r="C165" sId="8"/>
    <undo index="1" exp="area" ref3D="1" dr="B$1:B$1048576" r="C164" sId="8"/>
    <undo index="1" exp="area" ref3D="1" dr="B$1:B$1048576" r="C163" sId="8"/>
    <undo index="1" exp="area" ref3D="1" dr="B$1:B$1048576" r="C162" sId="8"/>
    <undo index="1" exp="area" ref3D="1" dr="B$1:B$1048576" r="C161" sId="8"/>
    <undo index="1" exp="area" ref3D="1" dr="B$1:B$1048576" r="C160" sId="8"/>
    <undo index="1" exp="area" ref3D="1" dr="B$1:B$1048576" r="C159" sId="8"/>
    <undo index="1" exp="area" ref3D="1" dr="B$1:B$1048576" r="C158" sId="8"/>
    <undo index="1" exp="area" ref3D="1" dr="B$1:B$1048576" r="C157" sId="8"/>
    <undo index="1" exp="area" ref3D="1" dr="B$1:B$1048576" r="C156" sId="8"/>
    <undo index="1" exp="area" ref3D="1" dr="B$1:B$1048576" r="C155" sId="8"/>
    <undo index="1" exp="area" ref3D="1" dr="B$1:B$1048576" r="C154" sId="8"/>
    <undo index="1" exp="area" ref3D="1" dr="B$1:B$1048576" r="C153" sId="8"/>
    <undo index="1" exp="area" ref3D="1" dr="B$1:B$1048576" r="C152" sId="8"/>
    <undo index="1" exp="area" ref3D="1" dr="B$1:B$1048576" r="C151" sId="8"/>
    <undo index="1" exp="area" ref3D="1" dr="B$1:B$1048576" r="C150" sId="8"/>
    <undo index="1" exp="area" ref3D="1" dr="B$1:B$1048576" r="C149" sId="8"/>
    <undo index="1" exp="area" ref3D="1" dr="B$1:B$1048576" r="C148" sId="8"/>
    <undo index="1" exp="area" ref3D="1" dr="B$1:B$1048576" r="C147" sId="8"/>
    <undo index="1" exp="area" ref3D="1" dr="B$1:B$1048576" r="C146" sId="8"/>
    <undo index="1" exp="area" ref3D="1" dr="B$1:B$1048576" r="C145" sId="8"/>
    <undo index="1" exp="area" ref3D="1" dr="B$1:B$1048576" r="C144" sId="8"/>
    <undo index="1" exp="area" ref3D="1" dr="B$1:B$1048576" r="C143" sId="8"/>
    <undo index="1" exp="area" ref3D="1" dr="B$1:B$1048576" r="C142" sId="8"/>
    <undo index="1" exp="area" ref3D="1" dr="B$1:B$1048576" r="C141" sId="8"/>
    <undo index="1" exp="area" ref3D="1" dr="B$1:B$1048576" r="C140" sId="8"/>
    <undo index="1" exp="area" ref3D="1" dr="B$1:B$1048576" r="C139" sId="8"/>
    <undo index="1" exp="area" ref3D="1" dr="B$1:B$1048576" r="C138" sId="8"/>
    <undo index="1" exp="area" ref3D="1" dr="B$1:B$1048576" r="C137" sId="8"/>
    <undo index="1" exp="area" ref3D="1" dr="B$1:B$1048576" r="C136" sId="8"/>
    <undo index="1" exp="area" ref3D="1" dr="B$1:B$1048576" r="C135" sId="8"/>
    <undo index="1" exp="area" ref3D="1" dr="B$1:B$1048576" r="C134" sId="8"/>
    <undo index="1" exp="area" ref3D="1" dr="B$1:B$1048576" r="C133" sId="8"/>
    <undo index="1" exp="area" ref3D="1" dr="B$1:B$1048576" r="C132" sId="8"/>
    <undo index="1" exp="area" ref3D="1" dr="B$1:B$1048576" r="C131" sId="8"/>
    <undo index="1" exp="area" ref3D="1" dr="B$1:B$1048576" r="C130" sId="8"/>
    <undo index="1" exp="area" ref3D="1" dr="B$1:B$1048576" r="C129" sId="8"/>
    <undo index="1" exp="area" ref3D="1" dr="B$1:B$1048576" r="C128" sId="8"/>
    <undo index="1" exp="area" ref3D="1" dr="B$1:B$1048576" r="C127" sId="8"/>
    <undo index="1" exp="area" ref3D="1" dr="B$1:B$1048576" r="C126" sId="8"/>
    <undo index="1" exp="area" ref3D="1" dr="B$1:B$1048576" r="C125" sId="8"/>
    <undo index="1" exp="area" ref3D="1" dr="B$1:B$1048576" r="C124" sId="8"/>
    <undo index="1" exp="area" ref3D="1" dr="B$1:B$1048576" r="C123" sId="8"/>
    <undo index="1" exp="area" ref3D="1" dr="B$1:B$1048576" r="C122" sId="8"/>
    <undo index="1" exp="area" ref3D="1" dr="B$1:B$1048576" r="C121" sId="8"/>
    <undo index="1" exp="area" ref3D="1" dr="B$1:B$1048576" r="C120" sId="8"/>
    <undo index="1" exp="area" ref3D="1" dr="B$1:B$1048576" r="C119" sId="8"/>
    <undo index="1" exp="area" ref3D="1" dr="B$1:B$1048576" r="C118" sId="8"/>
    <undo index="1" exp="area" ref3D="1" dr="B$1:B$1048576" r="C117" sId="8"/>
    <undo index="1" exp="area" ref3D="1" dr="B$1:B$1048576" r="C116" sId="8"/>
    <undo index="1" exp="area" ref3D="1" dr="B$1:B$1048576" r="C115" sId="8"/>
    <undo index="1" exp="area" ref3D="1" dr="B$1:B$1048576" r="C114" sId="8"/>
    <undo index="1" exp="area" ref3D="1" dr="B$1:B$1048576" r="C113" sId="8"/>
    <undo index="1" exp="area" ref3D="1" dr="B$1:B$1048576" r="C112" sId="8"/>
    <undo index="1" exp="area" ref3D="1" dr="B$1:B$1048576" r="C111" sId="8"/>
    <undo index="1" exp="area" ref3D="1" dr="B$1:B$1048576" r="C110" sId="8"/>
    <undo index="1" exp="area" ref3D="1" dr="B$1:B$1048576" r="C109" sId="8"/>
    <undo index="1" exp="area" ref3D="1" dr="B$1:B$1048576" r="C108" sId="8"/>
    <undo index="1" exp="area" ref3D="1" dr="B$1:B$1048576" r="C107" sId="8"/>
    <undo index="1" exp="area" ref3D="1" dr="B$1:B$1048576" r="C106" sId="8"/>
    <undo index="1" exp="area" ref3D="1" dr="B$1:B$1048576" r="C105" sId="8"/>
    <undo index="1" exp="area" ref3D="1" dr="B$1:B$1048576" r="C104" sId="8"/>
    <undo index="1" exp="area" ref3D="1" dr="B$1:B$1048576" r="C103" sId="8"/>
    <undo index="1" exp="area" ref3D="1" dr="B$1:B$1048576" r="C102" sId="8"/>
    <undo index="1" exp="area" ref3D="1" dr="B$1:B$1048576" r="C101" sId="8"/>
    <undo index="1" exp="area" ref3D="1" dr="B$1:B$1048576" r="C100" sId="8"/>
    <undo index="1" exp="area" ref3D="1" dr="B$1:B$1048576" r="C99" sId="8"/>
    <undo index="1" exp="area" ref3D="1" dr="B$1:B$1048576" r="C98" sId="8"/>
    <undo index="1" exp="area" ref3D="1" dr="B$1:B$1048576" r="C97" sId="8"/>
    <undo index="1" exp="area" ref3D="1" dr="B$1:B$1048576" r="C96" sId="8"/>
    <undo index="1" exp="area" ref3D="1" dr="B$1:B$1048576" r="C95" sId="8"/>
    <undo index="1" exp="area" ref3D="1" dr="B$1:B$1048576" r="C94" sId="8"/>
    <undo index="1" exp="area" ref3D="1" dr="B$1:B$1048576" r="C93" sId="8"/>
    <undo index="1" exp="area" ref3D="1" dr="B$1:B$1048576" r="C92" sId="8"/>
    <undo index="1" exp="area" ref3D="1" dr="B$1:B$1048576" r="C91" sId="8"/>
    <undo index="1" exp="area" ref3D="1" dr="B$1:B$1048576" r="C90" sId="8"/>
    <undo index="1" exp="area" ref3D="1" dr="B$1:B$1048576" r="C89" sId="8"/>
    <undo index="1" exp="area" ref3D="1" dr="B$1:B$1048576" r="C88" sId="8"/>
    <undo index="1" exp="area" ref3D="1" dr="B$1:B$1048576" r="C87" sId="8"/>
    <undo index="1" exp="area" ref3D="1" dr="B$1:B$1048576" r="C86" sId="8"/>
    <undo index="1" exp="area" ref3D="1" dr="B$1:B$1048576" r="C85" sId="8"/>
    <undo index="1" exp="area" ref3D="1" dr="B$1:B$1048576" r="C84" sId="8"/>
    <undo index="1" exp="area" ref3D="1" dr="B$1:B$1048576" r="C83" sId="8"/>
    <undo index="1" exp="area" ref3D="1" dr="B$1:B$1048576" r="C82" sId="8"/>
    <undo index="1" exp="area" ref3D="1" dr="B$1:B$1048576" r="C81" sId="8"/>
    <undo index="1" exp="area" ref3D="1" dr="B$1:B$1048576" r="C80" sId="8"/>
    <undo index="1" exp="area" ref3D="1" dr="B$1:B$1048576" r="C79" sId="8"/>
    <undo index="1" exp="area" ref3D="1" dr="B$1:B$1048576" r="C78" sId="8"/>
    <undo index="1" exp="area" ref3D="1" dr="B$1:B$1048576" r="C77" sId="8"/>
    <undo index="1" exp="area" ref3D="1" dr="B$1:B$1048576" r="C76" sId="8"/>
    <undo index="1" exp="area" ref3D="1" dr="B$1:B$1048576" r="C75" sId="8"/>
    <undo index="1" exp="area" ref3D="1" dr="B$1:B$1048576" r="C74" sId="8"/>
    <undo index="1" exp="area" ref3D="1" dr="B$1:B$1048576" r="C73" sId="8"/>
    <undo index="1" exp="area" ref3D="1" dr="B$1:B$1048576" r="C72" sId="8"/>
    <undo index="1" exp="area" ref3D="1" dr="B$1:B$1048576" r="C71" sId="8"/>
    <undo index="1" exp="area" ref3D="1" dr="B$1:B$1048576" r="C70" sId="8"/>
    <undo index="1" exp="area" ref3D="1" dr="B$1:B$1048576" r="C69" sId="8"/>
    <undo index="1" exp="area" ref3D="1" dr="B$1:B$1048576" r="C68" sId="8"/>
    <undo index="1" exp="area" ref3D="1" dr="B$1:B$1048576" r="C67" sId="8"/>
    <undo index="1" exp="area" ref3D="1" dr="B$1:B$1048576" r="C66" sId="8"/>
    <undo index="1" exp="area" ref3D="1" dr="B$1:B$1048576" r="C65" sId="8"/>
    <undo index="1" exp="area" ref3D="1" dr="B$1:B$1048576" r="C64" sId="8"/>
    <undo index="1" exp="area" ref3D="1" dr="B$1:B$1048576" r="C63" sId="8"/>
    <undo index="1" exp="area" ref3D="1" dr="B$1:B$1048576" r="C62" sId="8"/>
    <undo index="1" exp="area" ref3D="1" dr="B$1:B$1048576" r="C61" sId="8"/>
    <undo index="1" exp="area" ref3D="1" dr="B$1:B$1048576" r="C60" sId="8"/>
    <undo index="1" exp="area" ref3D="1" dr="B$1:B$1048576" r="C59" sId="8"/>
    <undo index="1" exp="area" ref3D="1" dr="B$1:B$1048576" r="C58" sId="8"/>
    <undo index="1" exp="area" ref3D="1" dr="B$1:B$1048576" r="C57" sId="8"/>
    <undo index="1" exp="area" ref3D="1" dr="B$1:B$1048576" r="C56" sId="8"/>
    <undo index="1" exp="area" ref3D="1" dr="B$1:B$1048576" r="C55" sId="8"/>
    <undo index="1" exp="area" ref3D="1" dr="B$1:B$1048576" r="C54" sId="8"/>
    <undo index="1" exp="area" ref3D="1" dr="B$1:B$1048576" r="C53" sId="8"/>
    <undo index="1" exp="area" ref3D="1" dr="B$1:B$1048576" r="C52" sId="8"/>
    <undo index="1" exp="area" ref3D="1" dr="B$1:B$1048576" r="C51" sId="8"/>
    <undo index="1" exp="area" ref3D="1" dr="B$1:B$1048576" r="C50" sId="8"/>
    <undo index="1" exp="area" ref3D="1" dr="B$1:B$1048576" r="C49" sId="8"/>
    <undo index="1" exp="area" ref3D="1" dr="B$1:B$1048576" r="C48" sId="8"/>
    <undo index="1" exp="area" ref3D="1" dr="B$1:B$1048576" r="C47" sId="8"/>
    <undo index="1" exp="area" ref3D="1" dr="B$1:B$1048576" r="C46" sId="8"/>
    <undo index="1" exp="area" ref3D="1" dr="B$1:B$1048576" r="C45" sId="8"/>
    <undo index="1" exp="area" ref3D="1" dr="B$1:B$1048576" r="C44" sId="8"/>
    <undo index="1" exp="area" ref3D="1" dr="B$1:B$1048576" r="C43" sId="8"/>
    <undo index="1" exp="area" ref3D="1" dr="B$1:B$1048576" r="C42" sId="8"/>
    <undo index="1" exp="area" ref3D="1" dr="B$1:B$1048576" r="C41" sId="8"/>
    <undo index="1" exp="area" ref3D="1" dr="B$1:B$1048576" r="C40" sId="8"/>
    <undo index="1" exp="area" ref3D="1" dr="B$1:B$1048576" r="C39" sId="8"/>
    <undo index="1" exp="area" ref3D="1" dr="B$1:B$1048576" r="C38" sId="8"/>
    <undo index="1" exp="area" ref3D="1" dr="B$1:B$1048576" r="C37" sId="8"/>
    <undo index="1" exp="area" ref3D="1" dr="B$1:B$1048576" r="C36" sId="8"/>
    <undo index="1" exp="area" ref3D="1" dr="B$1:B$1048576" r="C35" sId="8"/>
    <undo index="1" exp="area" ref3D="1" dr="B$1:B$1048576" r="C34" sId="8"/>
    <undo index="1" exp="area" ref3D="1" dr="B$1:B$1048576" r="C33" sId="8"/>
    <undo index="1" exp="area" ref3D="1" dr="B$1:B$1048576" r="C32" sId="8"/>
    <undo index="1" exp="area" ref3D="1" dr="B$1:B$1048576" r="C31" sId="8"/>
    <undo index="1" exp="area" ref3D="1" dr="B$1:B$1048576" r="C30" sId="8"/>
    <undo index="1" exp="area" ref3D="1" dr="B$1:B$1048576" r="C29" sId="8"/>
    <undo index="1" exp="area" ref3D="1" dr="B$1:B$1048576" r="C28" sId="8"/>
    <undo index="1" exp="area" ref3D="1" dr="B$1:B$1048576" r="C27" sId="8"/>
    <undo index="1" exp="area" ref3D="1" dr="B$1:B$1048576" r="C26" sId="8"/>
    <undo index="1" exp="area" ref3D="1" dr="B$1:B$1048576" r="C25" sId="8"/>
    <undo index="1" exp="area" ref3D="1" dr="B$1:B$1048576" r="C24" sId="8"/>
    <undo index="1" exp="area" ref3D="1" dr="B$1:B$1048576" r="C23" sId="8"/>
    <undo index="1" exp="area" ref3D="1" dr="B$1:B$1048576" r="C22" sId="8"/>
    <undo index="1" exp="area" ref3D="1" dr="B$1:B$1048576" r="C21" sId="8"/>
    <undo index="1" exp="area" ref3D="1" dr="B$1:B$1048576" r="C20" sId="8"/>
    <undo index="1" exp="area" ref3D="1" dr="B$1:B$1048576" r="C19" sId="8"/>
    <undo index="1" exp="area" ref3D="1" dr="B$1:B$1048576" r="C18" sId="8"/>
    <undo index="1" exp="area" ref3D="1" dr="B$1:B$1048576" r="C17" sId="8"/>
    <undo index="1" exp="area" ref3D="1" dr="B$1:B$1048576" r="C16" sId="8"/>
    <undo index="1" exp="area" ref3D="1" dr="B$1:B$1048576" r="C15" sId="8"/>
    <undo index="1" exp="area" ref3D="1" dr="B$1:B$1048576" r="C14" sId="8"/>
    <undo index="1" exp="area" ref3D="1" dr="B$1:B$1048576" r="C13" sId="8"/>
    <undo index="1" exp="area" ref3D="1" dr="B$1:B$1048576" r="C12" sId="8"/>
    <undo index="1" exp="area" ref3D="1" dr="B$1:B$1048576" r="C11" sId="8"/>
    <undo index="1" exp="area" ref3D="1" dr="B$1:B$1048576" r="C10" sId="8"/>
    <undo index="1" exp="area" ref3D="1" dr="B$1:B$1048576" r="C9" sId="8"/>
    <undo index="1" exp="area" ref3D="1" dr="B$1:B$1048576" r="C8" sId="8"/>
    <undo index="1" exp="area" ref3D="1" dr="B$1:B$1048576" r="C7" sId="8"/>
    <undo index="1" exp="area" ref3D="1" dr="B$1:B$1048576" r="C6" sId="8"/>
    <undo index="1" exp="area" ref3D="1" dr="B$1:B$1048576" r="C5" sId="8"/>
    <undo index="1" exp="area" ref3D="1" dr="B$1:B$1048576" r="C4" sId="8"/>
    <undo index="1" exp="area" ref3D="1" dr="B$1:B$1048576" r="C3" sId="8"/>
    <undo index="1" exp="area" ref3D="1" dr="B$1:B$1048576" r="C2" sId="8"/>
    <undo index="1" exp="area" ref3D="1" dr="B$1:B$1048576" r="C408" sId="7"/>
    <undo index="1" exp="area" ref3D="1" dr="B$1:B$1048576" r="C407" sId="7"/>
    <undo index="1" exp="area" ref3D="1" dr="B$1:B$1048576" r="C406" sId="7"/>
    <undo index="1" exp="area" ref3D="1" dr="B$1:B$1048576" r="C405" sId="7"/>
    <undo index="1" exp="area" ref3D="1" dr="B$1:B$1048576" r="C404" sId="7"/>
    <undo index="1" exp="area" ref3D="1" dr="B$1:B$1048576" r="C403" sId="7"/>
    <undo index="1" exp="area" ref3D="1" dr="B$1:B$1048576" r="C402" sId="7"/>
    <undo index="1" exp="area" ref3D="1" dr="B$1:B$1048576" r="C401" sId="7"/>
    <undo index="1" exp="area" ref3D="1" dr="B$1:B$1048576" r="C400" sId="7"/>
    <undo index="1" exp="area" ref3D="1" dr="B$1:B$1048576" r="C399" sId="7"/>
    <undo index="1" exp="area" ref3D="1" dr="B$1:B$1048576" r="C398" sId="7"/>
    <undo index="1" exp="area" ref3D="1" dr="B$1:B$1048576" r="C397" sId="7"/>
    <undo index="1" exp="area" ref3D="1" dr="B$1:B$1048576" r="C396" sId="7"/>
    <undo index="1" exp="area" ref3D="1" dr="B$1:B$1048576" r="C395" sId="7"/>
    <undo index="1" exp="area" ref3D="1" dr="B$1:B$1048576" r="C394" sId="7"/>
    <undo index="1" exp="area" ref3D="1" dr="B$1:B$1048576" r="C393" sId="7"/>
    <undo index="1" exp="area" ref3D="1" dr="B$1:B$1048576" r="C392" sId="7"/>
    <undo index="1" exp="area" ref3D="1" dr="B$1:B$1048576" r="C391" sId="7"/>
    <undo index="1" exp="area" ref3D="1" dr="B$1:B$1048576" r="C390" sId="7"/>
    <undo index="1" exp="area" ref3D="1" dr="B$1:B$1048576" r="C389" sId="7"/>
    <undo index="1" exp="area" ref3D="1" dr="B$1:B$1048576" r="C388" sId="7"/>
    <undo index="1" exp="area" ref3D="1" dr="B$1:B$1048576" r="C387" sId="7"/>
    <undo index="1" exp="area" ref3D="1" dr="B$1:B$1048576" r="C386" sId="7"/>
    <undo index="1" exp="area" ref3D="1" dr="B$1:B$1048576" r="C385" sId="7"/>
    <undo index="1" exp="area" ref3D="1" dr="B$1:B$1048576" r="C384" sId="7"/>
    <undo index="1" exp="area" ref3D="1" dr="B$1:B$1048576" r="C383" sId="7"/>
    <undo index="1" exp="area" ref3D="1" dr="B$1:B$1048576" r="C382" sId="7"/>
    <undo index="1" exp="area" ref3D="1" dr="B$1:B$1048576" r="C381" sId="7"/>
    <undo index="1" exp="area" ref3D="1" dr="B$1:B$1048576" r="C380" sId="7"/>
    <undo index="1" exp="area" ref3D="1" dr="B$1:B$1048576" r="C379" sId="7"/>
    <undo index="1" exp="area" ref3D="1" dr="B$1:B$1048576" r="C378" sId="7"/>
    <undo index="1" exp="area" ref3D="1" dr="B$1:B$1048576" r="C377" sId="7"/>
    <undo index="1" exp="area" ref3D="1" dr="B$1:B$1048576" r="C376" sId="7"/>
    <undo index="1" exp="area" ref3D="1" dr="B$1:B$1048576" r="C375" sId="7"/>
    <undo index="1" exp="area" ref3D="1" dr="B$1:B$1048576" r="C374" sId="7"/>
    <undo index="1" exp="area" ref3D="1" dr="B$1:B$1048576" r="C373" sId="7"/>
    <undo index="1" exp="area" ref3D="1" dr="B$1:B$1048576" r="C372" sId="7"/>
    <undo index="1" exp="area" ref3D="1" dr="B$1:B$1048576" r="C371" sId="7"/>
    <undo index="1" exp="area" ref3D="1" dr="B$1:B$1048576" r="C370" sId="7"/>
    <undo index="1" exp="area" ref3D="1" dr="B$1:B$1048576" r="C369" sId="7"/>
    <undo index="1" exp="area" ref3D="1" dr="B$1:B$1048576" r="C368" sId="7"/>
    <undo index="1" exp="area" ref3D="1" dr="B$1:B$1048576" r="C367" sId="7"/>
    <undo index="1" exp="area" ref3D="1" dr="B$1:B$1048576" r="C366" sId="7"/>
    <undo index="1" exp="area" ref3D="1" dr="B$1:B$1048576" r="C365" sId="7"/>
    <undo index="1" exp="area" ref3D="1" dr="B$1:B$1048576" r="C364" sId="7"/>
    <undo index="1" exp="area" ref3D="1" dr="B$1:B$1048576" r="C363" sId="7"/>
    <undo index="1" exp="area" ref3D="1" dr="B$1:B$1048576" r="C362" sId="7"/>
    <undo index="1" exp="area" ref3D="1" dr="B$1:B$1048576" r="C361" sId="7"/>
    <undo index="1" exp="area" ref3D="1" dr="B$1:B$1048576" r="C360" sId="7"/>
    <undo index="1" exp="area" ref3D="1" dr="B$1:B$1048576" r="C359" sId="7"/>
    <undo index="1" exp="area" ref3D="1" dr="B$1:B$1048576" r="C358" sId="7"/>
    <undo index="1" exp="area" ref3D="1" dr="B$1:B$1048576" r="C357" sId="7"/>
    <undo index="1" exp="area" ref3D="1" dr="B$1:B$1048576" r="C356" sId="7"/>
    <undo index="1" exp="area" ref3D="1" dr="B$1:B$1048576" r="C355" sId="7"/>
    <undo index="1" exp="area" ref3D="1" dr="B$1:B$1048576" r="C354" sId="7"/>
    <undo index="1" exp="area" ref3D="1" dr="B$1:B$1048576" r="C353" sId="7"/>
    <undo index="1" exp="area" ref3D="1" dr="B$1:B$1048576" r="C352" sId="7"/>
    <undo index="1" exp="area" ref3D="1" dr="B$1:B$1048576" r="C351" sId="7"/>
    <undo index="1" exp="area" ref3D="1" dr="B$1:B$1048576" r="C350" sId="7"/>
    <undo index="1" exp="area" ref3D="1" dr="B$1:B$1048576" r="C349" sId="7"/>
    <undo index="1" exp="area" ref3D="1" dr="B$1:B$1048576" r="C348" sId="7"/>
    <undo index="1" exp="area" ref3D="1" dr="B$1:B$1048576" r="C347" sId="7"/>
    <undo index="1" exp="area" ref3D="1" dr="B$1:B$1048576" r="C346" sId="7"/>
    <undo index="1" exp="area" ref3D="1" dr="B$1:B$1048576" r="C345" sId="7"/>
    <undo index="1" exp="area" ref3D="1" dr="B$1:B$1048576" r="C344" sId="7"/>
    <undo index="1" exp="area" ref3D="1" dr="B$1:B$1048576" r="C343" sId="7"/>
    <undo index="1" exp="area" ref3D="1" dr="B$1:B$1048576" r="C342" sId="7"/>
    <undo index="1" exp="area" ref3D="1" dr="B$1:B$1048576" r="C341" sId="7"/>
    <undo index="1" exp="area" ref3D="1" dr="B$1:B$1048576" r="C340" sId="7"/>
    <undo index="1" exp="area" ref3D="1" dr="B$1:B$1048576" r="C339" sId="7"/>
    <undo index="1" exp="area" ref3D="1" dr="B$1:B$1048576" r="C338" sId="7"/>
    <undo index="1" exp="area" ref3D="1" dr="B$1:B$1048576" r="C337" sId="7"/>
    <undo index="1" exp="area" ref3D="1" dr="B$1:B$1048576" r="C336" sId="7"/>
    <undo index="1" exp="area" ref3D="1" dr="B$1:B$1048576" r="C335" sId="7"/>
    <undo index="1" exp="area" ref3D="1" dr="B$1:B$1048576" r="C334" sId="7"/>
    <undo index="1" exp="area" ref3D="1" dr="B$1:B$1048576" r="C333" sId="7"/>
    <undo index="1" exp="area" ref3D="1" dr="B$1:B$1048576" r="C332" sId="7"/>
    <undo index="1" exp="area" ref3D="1" dr="B$1:B$1048576" r="C331" sId="7"/>
    <undo index="1" exp="area" ref3D="1" dr="B$1:B$1048576" r="C330" sId="7"/>
    <undo index="1" exp="area" ref3D="1" dr="B$1:B$1048576" r="C329" sId="7"/>
    <undo index="1" exp="area" ref3D="1" dr="B$1:B$1048576" r="C328" sId="7"/>
    <undo index="1" exp="area" ref3D="1" dr="B$1:B$1048576" r="C327" sId="7"/>
    <undo index="1" exp="area" ref3D="1" dr="B$1:B$1048576" r="C326" sId="7"/>
    <undo index="1" exp="area" ref3D="1" dr="B$1:B$1048576" r="C325" sId="7"/>
    <undo index="1" exp="area" ref3D="1" dr="B$1:B$1048576" r="C324" sId="7"/>
    <undo index="1" exp="area" ref3D="1" dr="B$1:B$1048576" r="C323" sId="7"/>
    <undo index="1" exp="area" ref3D="1" dr="B$1:B$1048576" r="C322" sId="7"/>
    <undo index="1" exp="area" ref3D="1" dr="B$1:B$1048576" r="C321" sId="7"/>
    <undo index="1" exp="area" ref3D="1" dr="B$1:B$1048576" r="C320" sId="7"/>
    <undo index="1" exp="area" ref3D="1" dr="B$1:B$1048576" r="C319" sId="7"/>
    <undo index="1" exp="area" ref3D="1" dr="B$1:B$1048576" r="C318" sId="7"/>
    <undo index="1" exp="area" ref3D="1" dr="B$1:B$1048576" r="C317" sId="7"/>
    <undo index="1" exp="area" ref3D="1" dr="B$1:B$1048576" r="C316" sId="7"/>
    <undo index="1" exp="area" ref3D="1" dr="B$1:B$1048576" r="C315" sId="7"/>
    <undo index="1" exp="area" ref3D="1" dr="B$1:B$1048576" r="C314" sId="7"/>
    <undo index="1" exp="area" ref3D="1" dr="B$1:B$1048576" r="C313" sId="7"/>
    <undo index="1" exp="area" ref3D="1" dr="B$1:B$1048576" r="C312" sId="7"/>
    <undo index="1" exp="area" ref3D="1" dr="B$1:B$1048576" r="C311" sId="7"/>
    <undo index="1" exp="area" ref3D="1" dr="B$1:B$1048576" r="C310" sId="7"/>
    <undo index="1" exp="area" ref3D="1" dr="B$1:B$1048576" r="C309" sId="7"/>
    <undo index="1" exp="area" ref3D="1" dr="B$1:B$1048576" r="C308" sId="7"/>
    <undo index="1" exp="area" ref3D="1" dr="B$1:B$1048576" r="C307" sId="7"/>
    <undo index="1" exp="area" ref3D="1" dr="B$1:B$1048576" r="C306" sId="7"/>
    <undo index="1" exp="area" ref3D="1" dr="B$1:B$1048576" r="C305" sId="7"/>
    <undo index="1" exp="area" ref3D="1" dr="B$1:B$1048576" r="C304" sId="7"/>
    <undo index="1" exp="area" ref3D="1" dr="B$1:B$1048576" r="C303" sId="7"/>
    <undo index="1" exp="area" ref3D="1" dr="B$1:B$1048576" r="C302" sId="7"/>
    <undo index="1" exp="area" ref3D="1" dr="B$1:B$1048576" r="C301" sId="7"/>
    <undo index="1" exp="area" ref3D="1" dr="B$1:B$1048576" r="C300" sId="7"/>
    <undo index="1" exp="area" ref3D="1" dr="B$1:B$1048576" r="C299" sId="7"/>
    <undo index="1" exp="area" ref3D="1" dr="B$1:B$1048576" r="C298" sId="7"/>
    <undo index="1" exp="area" ref3D="1" dr="B$1:B$1048576" r="C297" sId="7"/>
    <undo index="1" exp="area" ref3D="1" dr="B$1:B$1048576" r="C296" sId="7"/>
    <undo index="1" exp="area" ref3D="1" dr="B$1:B$1048576" r="C295" sId="7"/>
    <undo index="1" exp="area" ref3D="1" dr="B$1:B$1048576" r="C294" sId="7"/>
    <undo index="1" exp="area" ref3D="1" dr="B$1:B$1048576" r="C293" sId="7"/>
    <undo index="1" exp="area" ref3D="1" dr="B$1:B$1048576" r="C292" sId="7"/>
    <undo index="1" exp="area" ref3D="1" dr="B$1:B$1048576" r="C291" sId="7"/>
    <undo index="1" exp="area" ref3D="1" dr="B$1:B$1048576" r="C290" sId="7"/>
    <undo index="1" exp="area" ref3D="1" dr="B$1:B$1048576" r="C289" sId="7"/>
    <undo index="1" exp="area" ref3D="1" dr="B$1:B$1048576" r="C288" sId="7"/>
    <undo index="1" exp="area" ref3D="1" dr="B$1:B$1048576" r="C287" sId="7"/>
    <undo index="1" exp="area" ref3D="1" dr="B$1:B$1048576" r="C286" sId="7"/>
    <undo index="1" exp="area" ref3D="1" dr="B$1:B$1048576" r="C285" sId="7"/>
    <undo index="1" exp="area" ref3D="1" dr="B$1:B$1048576" r="C284" sId="7"/>
    <undo index="1" exp="area" ref3D="1" dr="B$1:B$1048576" r="C283" sId="7"/>
    <undo index="1" exp="area" ref3D="1" dr="B$1:B$1048576" r="C282" sId="7"/>
    <undo index="1" exp="area" ref3D="1" dr="B$1:B$1048576" r="C281" sId="7"/>
    <undo index="1" exp="area" ref3D="1" dr="B$1:B$1048576" r="C280" sId="7"/>
    <undo index="1" exp="area" ref3D="1" dr="B$1:B$1048576" r="C279" sId="7"/>
    <undo index="1" exp="area" ref3D="1" dr="B$1:B$1048576" r="C278" sId="7"/>
    <undo index="1" exp="area" ref3D="1" dr="B$1:B$1048576" r="C277" sId="7"/>
    <undo index="1" exp="area" ref3D="1" dr="B$1:B$1048576" r="C276" sId="7"/>
    <undo index="1" exp="area" ref3D="1" dr="B$1:B$1048576" r="C275" sId="7"/>
    <undo index="1" exp="area" ref3D="1" dr="B$1:B$1048576" r="C274" sId="7"/>
    <undo index="1" exp="area" ref3D="1" dr="B$1:B$1048576" r="C273" sId="7"/>
    <undo index="1" exp="area" ref3D="1" dr="B$1:B$1048576" r="C272" sId="7"/>
    <undo index="1" exp="area" ref3D="1" dr="B$1:B$1048576" r="C271" sId="7"/>
    <undo index="1" exp="area" ref3D="1" dr="B$1:B$1048576" r="C270" sId="7"/>
    <undo index="1" exp="area" ref3D="1" dr="B$1:B$1048576" r="C269" sId="7"/>
    <undo index="1" exp="area" ref3D="1" dr="B$1:B$1048576" r="C268" sId="7"/>
    <undo index="1" exp="area" ref3D="1" dr="B$1:B$1048576" r="C267" sId="7"/>
    <undo index="1" exp="area" ref3D="1" dr="B$1:B$1048576" r="C266" sId="7"/>
    <undo index="1" exp="area" ref3D="1" dr="B$1:B$1048576" r="C265" sId="7"/>
    <undo index="1" exp="area" ref3D="1" dr="B$1:B$1048576" r="C264" sId="7"/>
    <undo index="1" exp="area" ref3D="1" dr="B$1:B$1048576" r="C263" sId="7"/>
    <undo index="1" exp="area" ref3D="1" dr="B$1:B$1048576" r="C262" sId="7"/>
    <undo index="1" exp="area" ref3D="1" dr="B$1:B$1048576" r="C261" sId="7"/>
    <undo index="1" exp="area" ref3D="1" dr="B$1:B$1048576" r="C260" sId="7"/>
    <undo index="1" exp="area" ref3D="1" dr="B$1:B$1048576" r="C259" sId="7"/>
    <undo index="1" exp="area" ref3D="1" dr="B$1:B$1048576" r="C258" sId="7"/>
    <undo index="1" exp="area" ref3D="1" dr="B$1:B$1048576" r="C257" sId="7"/>
    <undo index="1" exp="area" ref3D="1" dr="B$1:B$1048576" r="C256" sId="7"/>
    <undo index="1" exp="area" ref3D="1" dr="B$1:B$1048576" r="C255" sId="7"/>
    <undo index="1" exp="area" ref3D="1" dr="B$1:B$1048576" r="C254" sId="7"/>
    <undo index="1" exp="area" ref3D="1" dr="B$1:B$1048576" r="C253" sId="7"/>
    <undo index="1" exp="area" ref3D="1" dr="B$1:B$1048576" r="C252" sId="7"/>
    <undo index="1" exp="area" ref3D="1" dr="B$1:B$1048576" r="C251" sId="7"/>
    <undo index="1" exp="area" ref3D="1" dr="B$1:B$1048576" r="C250" sId="7"/>
    <undo index="1" exp="area" ref3D="1" dr="B$1:B$1048576" r="C249" sId="7"/>
    <undo index="1" exp="area" ref3D="1" dr="B$1:B$1048576" r="C248" sId="7"/>
    <undo index="1" exp="area" ref3D="1" dr="B$1:B$1048576" r="C247" sId="7"/>
    <undo index="1" exp="area" ref3D="1" dr="B$1:B$1048576" r="C246" sId="7"/>
    <undo index="1" exp="area" ref3D="1" dr="B$1:B$1048576" r="C245" sId="7"/>
    <undo index="1" exp="area" ref3D="1" dr="B$1:B$1048576" r="C244" sId="7"/>
    <undo index="1" exp="area" ref3D="1" dr="B$1:B$1048576" r="C243" sId="7"/>
    <undo index="1" exp="area" ref3D="1" dr="B$1:B$1048576" r="C242" sId="7"/>
    <undo index="1" exp="area" ref3D="1" dr="B$1:B$1048576" r="C241" sId="7"/>
    <undo index="1" exp="area" ref3D="1" dr="B$1:B$1048576" r="C240" sId="7"/>
    <undo index="1" exp="area" ref3D="1" dr="B$1:B$1048576" r="C239" sId="7"/>
    <undo index="1" exp="area" ref3D="1" dr="B$1:B$1048576" r="C238" sId="7"/>
    <undo index="1" exp="area" ref3D="1" dr="B$1:B$1048576" r="C237" sId="7"/>
    <undo index="1" exp="area" ref3D="1" dr="B$1:B$1048576" r="C236" sId="7"/>
    <undo index="1" exp="area" ref3D="1" dr="B$1:B$1048576" r="C235" sId="7"/>
    <undo index="1" exp="area" ref3D="1" dr="B$1:B$1048576" r="C234" sId="7"/>
    <undo index="1" exp="area" ref3D="1" dr="B$1:B$1048576" r="C233" sId="7"/>
    <undo index="1" exp="area" ref3D="1" dr="B$1:B$1048576" r="C232" sId="7"/>
    <undo index="1" exp="area" ref3D="1" dr="B$1:B$1048576" r="C231" sId="7"/>
    <undo index="1" exp="area" ref3D="1" dr="B$1:B$1048576" r="C230" sId="7"/>
    <undo index="1" exp="area" ref3D="1" dr="B$1:B$1048576" r="C229" sId="7"/>
    <undo index="1" exp="area" ref3D="1" dr="B$1:B$1048576" r="C228" sId="7"/>
    <undo index="1" exp="area" ref3D="1" dr="B$1:B$1048576" r="C227" sId="7"/>
    <undo index="1" exp="area" ref3D="1" dr="B$1:B$1048576" r="C226" sId="7"/>
    <undo index="1" exp="area" ref3D="1" dr="B$1:B$1048576" r="C225" sId="7"/>
    <undo index="1" exp="area" ref3D="1" dr="B$1:B$1048576" r="C224" sId="7"/>
    <undo index="1" exp="area" ref3D="1" dr="B$1:B$1048576" r="C223" sId="7"/>
    <undo index="1" exp="area" ref3D="1" dr="B$1:B$1048576" r="C222" sId="7"/>
    <undo index="1" exp="area" ref3D="1" dr="B$1:B$1048576" r="C221" sId="7"/>
    <undo index="1" exp="area" ref3D="1" dr="B$1:B$1048576" r="C220" sId="7"/>
    <undo index="1" exp="area" ref3D="1" dr="B$1:B$1048576" r="C219" sId="7"/>
    <undo index="1" exp="area" ref3D="1" dr="B$1:B$1048576" r="C218" sId="7"/>
    <undo index="1" exp="area" ref3D="1" dr="B$1:B$1048576" r="C217" sId="7"/>
    <undo index="1" exp="area" ref3D="1" dr="B$1:B$1048576" r="C216" sId="7"/>
    <undo index="1" exp="area" ref3D="1" dr="B$1:B$1048576" r="C215" sId="7"/>
    <undo index="1" exp="area" ref3D="1" dr="B$1:B$1048576" r="C214" sId="7"/>
    <undo index="1" exp="area" ref3D="1" dr="B$1:B$1048576" r="C213" sId="7"/>
    <undo index="1" exp="area" ref3D="1" dr="B$1:B$1048576" r="C212" sId="7"/>
    <undo index="1" exp="area" ref3D="1" dr="B$1:B$1048576" r="C211" sId="7"/>
    <undo index="1" exp="area" ref3D="1" dr="B$1:B$1048576" r="C210" sId="7"/>
    <undo index="1" exp="area" ref3D="1" dr="B$1:B$1048576" r="C209" sId="7"/>
    <undo index="1" exp="area" ref3D="1" dr="B$1:B$1048576" r="C208" sId="7"/>
    <undo index="1" exp="area" ref3D="1" dr="B$1:B$1048576" r="C207" sId="7"/>
    <undo index="1" exp="area" ref3D="1" dr="B$1:B$1048576" r="C206" sId="7"/>
    <undo index="1" exp="area" ref3D="1" dr="B$1:B$1048576" r="C205" sId="7"/>
    <undo index="1" exp="area" ref3D="1" dr="B$1:B$1048576" r="C204" sId="7"/>
    <undo index="1" exp="area" ref3D="1" dr="B$1:B$1048576" r="C203" sId="7"/>
    <undo index="1" exp="area" ref3D="1" dr="B$1:B$1048576" r="C202" sId="7"/>
    <undo index="1" exp="area" ref3D="1" dr="B$1:B$1048576" r="C201" sId="7"/>
    <undo index="1" exp="area" ref3D="1" dr="B$1:B$1048576" r="C200" sId="7"/>
    <undo index="1" exp="area" ref3D="1" dr="B$1:B$1048576" r="C199" sId="7"/>
    <undo index="1" exp="area" ref3D="1" dr="B$1:B$1048576" r="C198" sId="7"/>
    <undo index="1" exp="area" ref3D="1" dr="B$1:B$1048576" r="C197" sId="7"/>
    <undo index="1" exp="area" ref3D="1" dr="B$1:B$1048576" r="C196" sId="7"/>
    <undo index="1" exp="area" ref3D="1" dr="B$1:B$1048576" r="C195" sId="7"/>
    <undo index="1" exp="area" ref3D="1" dr="B$1:B$1048576" r="C194" sId="7"/>
    <undo index="1" exp="area" ref3D="1" dr="B$1:B$1048576" r="C193" sId="7"/>
    <undo index="1" exp="area" ref3D="1" dr="B$1:B$1048576" r="C192" sId="7"/>
    <undo index="1" exp="area" ref3D="1" dr="B$1:B$1048576" r="C191" sId="7"/>
    <undo index="1" exp="area" ref3D="1" dr="B$1:B$1048576" r="C190" sId="7"/>
    <undo index="1" exp="area" ref3D="1" dr="B$1:B$1048576" r="C189" sId="7"/>
    <undo index="1" exp="area" ref3D="1" dr="B$1:B$1048576" r="C188" sId="7"/>
    <undo index="1" exp="area" ref3D="1" dr="B$1:B$1048576" r="C187" sId="7"/>
    <undo index="1" exp="area" ref3D="1" dr="B$1:B$1048576" r="C186" sId="7"/>
    <undo index="1" exp="area" ref3D="1" dr="B$1:B$1048576" r="C185" sId="7"/>
    <undo index="1" exp="area" ref3D="1" dr="B$1:B$1048576" r="C184" sId="7"/>
    <undo index="1" exp="area" ref3D="1" dr="B$1:B$1048576" r="C183" sId="7"/>
    <undo index="1" exp="area" ref3D="1" dr="B$1:B$1048576" r="C182" sId="7"/>
    <undo index="1" exp="area" ref3D="1" dr="B$1:B$1048576" r="C181" sId="7"/>
    <undo index="1" exp="area" ref3D="1" dr="B$1:B$1048576" r="C180" sId="7"/>
    <undo index="1" exp="area" ref3D="1" dr="B$1:B$1048576" r="C179" sId="7"/>
    <undo index="1" exp="area" ref3D="1" dr="B$1:B$1048576" r="C178" sId="7"/>
    <undo index="1" exp="area" ref3D="1" dr="B$1:B$1048576" r="C177" sId="7"/>
    <undo index="1" exp="area" ref3D="1" dr="B$1:B$1048576" r="C176" sId="7"/>
    <undo index="1" exp="area" ref3D="1" dr="B$1:B$1048576" r="C175" sId="7"/>
    <undo index="1" exp="area" ref3D="1" dr="B$1:B$1048576" r="C174" sId="7"/>
    <undo index="1" exp="area" ref3D="1" dr="B$1:B$1048576" r="C173" sId="7"/>
    <undo index="1" exp="area" ref3D="1" dr="B$1:B$1048576" r="C172" sId="7"/>
    <undo index="1" exp="area" ref3D="1" dr="B$1:B$1048576" r="C171" sId="7"/>
    <undo index="1" exp="area" ref3D="1" dr="B$1:B$1048576" r="C170" sId="7"/>
    <undo index="1" exp="area" ref3D="1" dr="B$1:B$1048576" r="C169" sId="7"/>
    <undo index="1" exp="area" ref3D="1" dr="B$1:B$1048576" r="C168" sId="7"/>
    <undo index="1" exp="area" ref3D="1" dr="B$1:B$1048576" r="C167" sId="7"/>
    <undo index="1" exp="area" ref3D="1" dr="B$1:B$1048576" r="C166" sId="7"/>
    <undo index="1" exp="area" ref3D="1" dr="B$1:B$1048576" r="C165" sId="7"/>
    <undo index="1" exp="area" ref3D="1" dr="B$1:B$1048576" r="C164" sId="7"/>
    <undo index="1" exp="area" ref3D="1" dr="B$1:B$1048576" r="C163" sId="7"/>
    <undo index="1" exp="area" ref3D="1" dr="B$1:B$1048576" r="C162" sId="7"/>
    <undo index="1" exp="area" ref3D="1" dr="B$1:B$1048576" r="C161" sId="7"/>
    <undo index="1" exp="area" ref3D="1" dr="B$1:B$1048576" r="C160" sId="7"/>
    <undo index="1" exp="area" ref3D="1" dr="B$1:B$1048576" r="C159" sId="7"/>
    <undo index="1" exp="area" ref3D="1" dr="B$1:B$1048576" r="C158" sId="7"/>
    <undo index="1" exp="area" ref3D="1" dr="B$1:B$1048576" r="C157" sId="7"/>
    <undo index="1" exp="area" ref3D="1" dr="B$1:B$1048576" r="C156" sId="7"/>
    <undo index="1" exp="area" ref3D="1" dr="B$1:B$1048576" r="C155" sId="7"/>
    <undo index="1" exp="area" ref3D="1" dr="B$1:B$1048576" r="C154" sId="7"/>
    <undo index="1" exp="area" ref3D="1" dr="B$1:B$1048576" r="C153" sId="7"/>
    <undo index="1" exp="area" ref3D="1" dr="B$1:B$1048576" r="C152" sId="7"/>
    <undo index="1" exp="area" ref3D="1" dr="B$1:B$1048576" r="C151" sId="7"/>
    <undo index="1" exp="area" ref3D="1" dr="B$1:B$1048576" r="C150" sId="7"/>
    <undo index="1" exp="area" ref3D="1" dr="B$1:B$1048576" r="C149" sId="7"/>
    <undo index="1" exp="area" ref3D="1" dr="B$1:B$1048576" r="C148" sId="7"/>
    <undo index="1" exp="area" ref3D="1" dr="B$1:B$1048576" r="C147" sId="7"/>
    <undo index="1" exp="area" ref3D="1" dr="B$1:B$1048576" r="C146" sId="7"/>
    <undo index="1" exp="area" ref3D="1" dr="B$1:B$1048576" r="C145" sId="7"/>
    <undo index="1" exp="area" ref3D="1" dr="B$1:B$1048576" r="C144" sId="7"/>
    <undo index="1" exp="area" ref3D="1" dr="B$1:B$1048576" r="C143" sId="7"/>
    <undo index="1" exp="area" ref3D="1" dr="B$1:B$1048576" r="C142" sId="7"/>
    <undo index="1" exp="area" ref3D="1" dr="B$1:B$1048576" r="C141" sId="7"/>
    <undo index="1" exp="area" ref3D="1" dr="B$1:B$1048576" r="C140" sId="7"/>
    <undo index="1" exp="area" ref3D="1" dr="B$1:B$1048576" r="C139" sId="7"/>
    <undo index="1" exp="area" ref3D="1" dr="B$1:B$1048576" r="C138" sId="7"/>
    <undo index="1" exp="area" ref3D="1" dr="B$1:B$1048576" r="C137" sId="7"/>
    <undo index="1" exp="area" ref3D="1" dr="B$1:B$1048576" r="C136" sId="7"/>
    <undo index="1" exp="area" ref3D="1" dr="B$1:B$1048576" r="C135" sId="7"/>
    <undo index="1" exp="area" ref3D="1" dr="B$1:B$1048576" r="C134" sId="7"/>
    <undo index="1" exp="area" ref3D="1" dr="B$1:B$1048576" r="C133" sId="7"/>
    <undo index="1" exp="area" ref3D="1" dr="B$1:B$1048576" r="C132" sId="7"/>
    <undo index="1" exp="area" ref3D="1" dr="B$1:B$1048576" r="C131" sId="7"/>
    <undo index="1" exp="area" ref3D="1" dr="B$1:B$1048576" r="C130" sId="7"/>
    <undo index="1" exp="area" ref3D="1" dr="B$1:B$1048576" r="C129" sId="7"/>
    <undo index="1" exp="area" ref3D="1" dr="B$1:B$1048576" r="C128" sId="7"/>
    <undo index="1" exp="area" ref3D="1" dr="B$1:B$1048576" r="C127" sId="7"/>
    <undo index="1" exp="area" ref3D="1" dr="B$1:B$1048576" r="C126" sId="7"/>
    <undo index="1" exp="area" ref3D="1" dr="B$1:B$1048576" r="C125" sId="7"/>
    <undo index="1" exp="area" ref3D="1" dr="B$1:B$1048576" r="C124" sId="7"/>
    <undo index="1" exp="area" ref3D="1" dr="B$1:B$1048576" r="C123" sId="7"/>
    <undo index="1" exp="area" ref3D="1" dr="B$1:B$1048576" r="C122" sId="7"/>
    <undo index="1" exp="area" ref3D="1" dr="B$1:B$1048576" r="C121" sId="7"/>
    <undo index="1" exp="area" ref3D="1" dr="B$1:B$1048576" r="C120" sId="7"/>
    <undo index="1" exp="area" ref3D="1" dr="B$1:B$1048576" r="C119" sId="7"/>
    <undo index="1" exp="area" ref3D="1" dr="B$1:B$1048576" r="C118" sId="7"/>
    <undo index="1" exp="area" ref3D="1" dr="B$1:B$1048576" r="C117" sId="7"/>
    <undo index="1" exp="area" ref3D="1" dr="B$1:B$1048576" r="C116" sId="7"/>
    <undo index="1" exp="area" ref3D="1" dr="B$1:B$1048576" r="C115" sId="7"/>
    <undo index="1" exp="area" ref3D="1" dr="B$1:B$1048576" r="C114" sId="7"/>
    <undo index="1" exp="area" ref3D="1" dr="B$1:B$1048576" r="C113" sId="7"/>
    <undo index="1" exp="area" ref3D="1" dr="B$1:B$1048576" r="C112" sId="7"/>
    <undo index="1" exp="area" ref3D="1" dr="B$1:B$1048576" r="C111" sId="7"/>
    <undo index="1" exp="area" ref3D="1" dr="B$1:B$1048576" r="C110" sId="7"/>
    <undo index="1" exp="area" ref3D="1" dr="B$1:B$1048576" r="C109" sId="7"/>
    <undo index="1" exp="area" ref3D="1" dr="B$1:B$1048576" r="C108" sId="7"/>
    <undo index="1" exp="area" ref3D="1" dr="B$1:B$1048576" r="C107" sId="7"/>
    <undo index="1" exp="area" ref3D="1" dr="B$1:B$1048576" r="C106" sId="7"/>
    <undo index="1" exp="area" ref3D="1" dr="B$1:B$1048576" r="C105" sId="7"/>
    <undo index="1" exp="area" ref3D="1" dr="B$1:B$1048576" r="C104" sId="7"/>
    <undo index="1" exp="area" ref3D="1" dr="B$1:B$1048576" r="C103" sId="7"/>
    <undo index="1" exp="area" ref3D="1" dr="B$1:B$1048576" r="C102" sId="7"/>
    <undo index="1" exp="area" ref3D="1" dr="B$1:B$1048576" r="C101" sId="7"/>
    <undo index="1" exp="area" ref3D="1" dr="B$1:B$1048576" r="C100" sId="7"/>
    <undo index="1" exp="area" ref3D="1" dr="B$1:B$1048576" r="C99" sId="7"/>
    <undo index="1" exp="area" ref3D="1" dr="B$1:B$1048576" r="C98" sId="7"/>
    <undo index="1" exp="area" ref3D="1" dr="B$1:B$1048576" r="C97" sId="7"/>
    <undo index="1" exp="area" ref3D="1" dr="B$1:B$1048576" r="C96" sId="7"/>
    <undo index="1" exp="area" ref3D="1" dr="B$1:B$1048576" r="C95" sId="7"/>
    <undo index="1" exp="area" ref3D="1" dr="B$1:B$1048576" r="C94" sId="7"/>
    <undo index="1" exp="area" ref3D="1" dr="B$1:B$1048576" r="C93" sId="7"/>
    <undo index="1" exp="area" ref3D="1" dr="B$1:B$1048576" r="C92" sId="7"/>
    <undo index="1" exp="area" ref3D="1" dr="B$1:B$1048576" r="C91" sId="7"/>
    <undo index="1" exp="area" ref3D="1" dr="B$1:B$1048576" r="C90" sId="7"/>
    <undo index="1" exp="area" ref3D="1" dr="B$1:B$1048576" r="C89" sId="7"/>
    <undo index="1" exp="area" ref3D="1" dr="B$1:B$1048576" r="C88" sId="7"/>
    <undo index="1" exp="area" ref3D="1" dr="B$1:B$1048576" r="C87" sId="7"/>
    <undo index="1" exp="area" ref3D="1" dr="B$1:B$1048576" r="C86" sId="7"/>
    <undo index="1" exp="area" ref3D="1" dr="B$1:B$1048576" r="C85" sId="7"/>
    <undo index="1" exp="area" ref3D="1" dr="B$1:B$1048576" r="C84" sId="7"/>
    <undo index="1" exp="area" ref3D="1" dr="B$1:B$1048576" r="C83" sId="7"/>
    <undo index="1" exp="area" ref3D="1" dr="B$1:B$1048576" r="C82" sId="7"/>
    <undo index="1" exp="area" ref3D="1" dr="B$1:B$1048576" r="C81" sId="7"/>
    <undo index="1" exp="area" ref3D="1" dr="B$1:B$1048576" r="C80" sId="7"/>
    <undo index="1" exp="area" ref3D="1" dr="B$1:B$1048576" r="C79" sId="7"/>
    <undo index="1" exp="area" ref3D="1" dr="B$1:B$1048576" r="C78" sId="7"/>
    <undo index="1" exp="area" ref3D="1" dr="B$1:B$1048576" r="C77" sId="7"/>
    <undo index="1" exp="area" ref3D="1" dr="B$1:B$1048576" r="C76" sId="7"/>
    <undo index="1" exp="area" ref3D="1" dr="B$1:B$1048576" r="C75" sId="7"/>
    <undo index="1" exp="area" ref3D="1" dr="B$1:B$1048576" r="C74" sId="7"/>
    <undo index="1" exp="area" ref3D="1" dr="B$1:B$1048576" r="C73" sId="7"/>
    <undo index="1" exp="area" ref3D="1" dr="B$1:B$1048576" r="C72" sId="7"/>
    <undo index="1" exp="area" ref3D="1" dr="B$1:B$1048576" r="C71" sId="7"/>
    <undo index="1" exp="area" ref3D="1" dr="B$1:B$1048576" r="C70" sId="7"/>
    <undo index="1" exp="area" ref3D="1" dr="B$1:B$1048576" r="C69" sId="7"/>
    <undo index="1" exp="area" ref3D="1" dr="B$1:B$1048576" r="C68" sId="7"/>
    <undo index="1" exp="area" ref3D="1" dr="B$1:B$1048576" r="C67" sId="7"/>
    <undo index="1" exp="area" ref3D="1" dr="B$1:B$1048576" r="C66" sId="7"/>
    <undo index="1" exp="area" ref3D="1" dr="B$1:B$1048576" r="C65" sId="7"/>
    <undo index="1" exp="area" ref3D="1" dr="B$1:B$1048576" r="C64" sId="7"/>
    <undo index="1" exp="area" ref3D="1" dr="B$1:B$1048576" r="C63" sId="7"/>
    <undo index="1" exp="area" ref3D="1" dr="B$1:B$1048576" r="C62" sId="7"/>
    <undo index="1" exp="area" ref3D="1" dr="B$1:B$1048576" r="C61" sId="7"/>
    <undo index="1" exp="area" ref3D="1" dr="B$1:B$1048576" r="C60" sId="7"/>
    <undo index="1" exp="area" ref3D="1" dr="B$1:B$1048576" r="C59" sId="7"/>
    <undo index="1" exp="area" ref3D="1" dr="B$1:B$1048576" r="C58" sId="7"/>
    <undo index="1" exp="area" ref3D="1" dr="B$1:B$1048576" r="C57" sId="7"/>
    <undo index="1" exp="area" ref3D="1" dr="B$1:B$1048576" r="C56" sId="7"/>
    <undo index="1" exp="area" ref3D="1" dr="B$1:B$1048576" r="C55" sId="7"/>
    <undo index="1" exp="area" ref3D="1" dr="B$1:B$1048576" r="C54" sId="7"/>
    <undo index="1" exp="area" ref3D="1" dr="B$1:B$1048576" r="C53" sId="7"/>
    <undo index="1" exp="area" ref3D="1" dr="B$1:B$1048576" r="C52" sId="7"/>
    <undo index="1" exp="area" ref3D="1" dr="B$1:B$1048576" r="C51" sId="7"/>
    <undo index="1" exp="area" ref3D="1" dr="B$1:B$1048576" r="C50" sId="7"/>
    <undo index="1" exp="area" ref3D="1" dr="B$1:B$1048576" r="C49" sId="7"/>
    <undo index="1" exp="area" ref3D="1" dr="B$1:B$1048576" r="C48" sId="7"/>
    <undo index="1" exp="area" ref3D="1" dr="B$1:B$1048576" r="C47" sId="7"/>
    <undo index="1" exp="area" ref3D="1" dr="B$1:B$1048576" r="C46" sId="7"/>
    <undo index="1" exp="area" ref3D="1" dr="B$1:B$1048576" r="C45" sId="7"/>
    <undo index="1" exp="area" ref3D="1" dr="B$1:B$1048576" r="C44" sId="7"/>
    <undo index="1" exp="area" ref3D="1" dr="B$1:B$1048576" r="C43" sId="7"/>
    <undo index="1" exp="area" ref3D="1" dr="B$1:B$1048576" r="C42" sId="7"/>
    <undo index="1" exp="area" ref3D="1" dr="B$1:B$1048576" r="C41" sId="7"/>
    <undo index="1" exp="area" ref3D="1" dr="B$1:B$1048576" r="C40" sId="7"/>
    <undo index="1" exp="area" ref3D="1" dr="B$1:B$1048576" r="C39" sId="7"/>
    <undo index="1" exp="area" ref3D="1" dr="B$1:B$1048576" r="C38" sId="7"/>
    <undo index="1" exp="area" ref3D="1" dr="B$1:B$1048576" r="C37" sId="7"/>
    <undo index="1" exp="area" ref3D="1" dr="B$1:B$1048576" r="C36" sId="7"/>
    <undo index="1" exp="area" ref3D="1" dr="B$1:B$1048576" r="C35" sId="7"/>
    <undo index="1" exp="area" ref3D="1" dr="B$1:B$1048576" r="C34" sId="7"/>
    <undo index="1" exp="area" ref3D="1" dr="B$1:B$1048576" r="C33" sId="7"/>
    <undo index="1" exp="area" ref3D="1" dr="B$1:B$1048576" r="C32" sId="7"/>
    <undo index="1" exp="area" ref3D="1" dr="B$1:B$1048576" r="C31" sId="7"/>
    <undo index="1" exp="area" ref3D="1" dr="B$1:B$1048576" r="C30" sId="7"/>
    <undo index="1" exp="area" ref3D="1" dr="B$1:B$1048576" r="C29" sId="7"/>
    <undo index="1" exp="area" ref3D="1" dr="B$1:B$1048576" r="C28" sId="7"/>
    <undo index="1" exp="area" ref3D="1" dr="B$1:B$1048576" r="C27" sId="7"/>
    <undo index="1" exp="area" ref3D="1" dr="B$1:B$1048576" r="C26" sId="7"/>
    <undo index="1" exp="area" ref3D="1" dr="B$1:B$1048576" r="C25" sId="7"/>
    <undo index="1" exp="area" ref3D="1" dr="B$1:B$1048576" r="C24" sId="7"/>
    <undo index="1" exp="area" ref3D="1" dr="B$1:B$1048576" r="C23" sId="7"/>
    <undo index="1" exp="area" ref3D="1" dr="B$1:B$1048576" r="C22" sId="7"/>
    <undo index="1" exp="area" ref3D="1" dr="B$1:B$1048576" r="C21" sId="7"/>
    <undo index="1" exp="area" ref3D="1" dr="B$1:B$1048576" r="C20" sId="7"/>
    <undo index="1" exp="area" ref3D="1" dr="B$1:B$1048576" r="C19" sId="7"/>
    <undo index="1" exp="area" ref3D="1" dr="B$1:B$1048576" r="C18" sId="7"/>
    <undo index="1" exp="area" ref3D="1" dr="B$1:B$1048576" r="C17" sId="7"/>
    <undo index="1" exp="area" ref3D="1" dr="B$1:B$1048576" r="C16" sId="7"/>
    <undo index="1" exp="area" ref3D="1" dr="B$1:B$1048576" r="C15" sId="7"/>
    <undo index="1" exp="area" ref3D="1" dr="B$1:B$1048576" r="C14" sId="7"/>
    <undo index="1" exp="area" ref3D="1" dr="B$1:B$1048576" r="C13" sId="7"/>
    <undo index="1" exp="area" ref3D="1" dr="B$1:B$1048576" r="C12" sId="7"/>
    <undo index="1" exp="area" ref3D="1" dr="B$1:B$1048576" r="C11" sId="7"/>
    <undo index="1" exp="area" ref3D="1" dr="B$1:B$1048576" r="C10" sId="7"/>
    <undo index="1" exp="area" ref3D="1" dr="B$1:B$1048576" r="C9" sId="7"/>
    <undo index="1" exp="area" ref3D="1" dr="B$1:B$1048576" r="C8" sId="7"/>
    <undo index="1" exp="area" ref3D="1" dr="B$1:B$1048576" r="C7" sId="7"/>
    <undo index="1" exp="area" ref3D="1" dr="B$1:B$1048576" r="C6" sId="7"/>
    <undo index="1" exp="area" ref3D="1" dr="B$1:B$1048576" r="C5" sId="7"/>
    <undo index="1" exp="area" ref3D="1" dr="B$1:B$1048576" r="C4" sId="7"/>
    <undo index="1" exp="area" ref3D="1" dr="B$1:B$1048576" r="C3" sId="7"/>
    <undo index="1" exp="area" ref3D="1" dr="B$1:B$1048576" r="C2" sId="7"/>
    <undo index="1" exp="area" ref3D="1" dr="B$1:B$1048576" r="D406" sId="6"/>
    <undo index="1" exp="area" ref3D="1" dr="B$1:B$1048576" r="D405" sId="6"/>
    <undo index="1" exp="area" ref3D="1" dr="B$1:B$1048576" r="D404" sId="6"/>
    <undo index="1" exp="area" ref3D="1" dr="B$1:B$1048576" r="D403" sId="6"/>
    <undo index="1" exp="area" ref3D="1" dr="B$1:B$1048576" r="D402" sId="6"/>
    <undo index="1" exp="area" ref3D="1" dr="B$1:B$1048576" r="D401" sId="6"/>
    <undo index="1" exp="area" ref3D="1" dr="B$1:B$1048576" r="D400" sId="6"/>
    <undo index="1" exp="area" ref3D="1" dr="B$1:B$1048576" r="D399" sId="6"/>
    <undo index="1" exp="area" ref3D="1" dr="B$1:B$1048576" r="D398" sId="6"/>
    <undo index="1" exp="area" ref3D="1" dr="B$1:B$1048576" r="D397" sId="6"/>
    <undo index="1" exp="area" ref3D="1" dr="B$1:B$1048576" r="D396" sId="6"/>
    <undo index="1" exp="area" ref3D="1" dr="B$1:B$1048576" r="D395" sId="6"/>
    <undo index="1" exp="area" ref3D="1" dr="B$1:B$1048576" r="D394" sId="6"/>
    <undo index="1" exp="area" ref3D="1" dr="B$1:B$1048576" r="D393" sId="6"/>
    <undo index="1" exp="area" ref3D="1" dr="B$1:B$1048576" r="D392" sId="6"/>
    <undo index="1" exp="area" ref3D="1" dr="B$1:B$1048576" r="D391" sId="6"/>
    <undo index="1" exp="area" ref3D="1" dr="B$1:B$1048576" r="D390" sId="6"/>
    <undo index="1" exp="area" ref3D="1" dr="B$1:B$1048576" r="D389" sId="6"/>
    <undo index="1" exp="area" ref3D="1" dr="B$1:B$1048576" r="D388" sId="6"/>
    <undo index="1" exp="area" ref3D="1" dr="B$1:B$1048576" r="D387" sId="6"/>
    <undo index="1" exp="area" ref3D="1" dr="B$1:B$1048576" r="D386" sId="6"/>
    <undo index="1" exp="area" ref3D="1" dr="B$1:B$1048576" r="D385" sId="6"/>
    <undo index="1" exp="area" ref3D="1" dr="B$1:B$1048576" r="D384" sId="6"/>
    <undo index="1" exp="area" ref3D="1" dr="B$1:B$1048576" r="D383" sId="6"/>
    <undo index="1" exp="area" ref3D="1" dr="B$1:B$1048576" r="D382" sId="6"/>
    <undo index="1" exp="area" ref3D="1" dr="B$1:B$1048576" r="D381" sId="6"/>
    <undo index="1" exp="area" ref3D="1" dr="B$1:B$1048576" r="D380" sId="6"/>
    <undo index="1" exp="area" ref3D="1" dr="B$1:B$1048576" r="D379" sId="6"/>
    <undo index="1" exp="area" ref3D="1" dr="B$1:B$1048576" r="D378" sId="6"/>
    <undo index="1" exp="area" ref3D="1" dr="B$1:B$1048576" r="D377" sId="6"/>
    <undo index="1" exp="area" ref3D="1" dr="B$1:B$1048576" r="D376" sId="6"/>
    <undo index="1" exp="area" ref3D="1" dr="B$1:B$1048576" r="D375" sId="6"/>
    <undo index="1" exp="area" ref3D="1" dr="B$1:B$1048576" r="D374" sId="6"/>
    <undo index="1" exp="area" ref3D="1" dr="B$1:B$1048576" r="D373" sId="6"/>
    <undo index="1" exp="area" ref3D="1" dr="B$1:B$1048576" r="D372" sId="6"/>
    <undo index="1" exp="area" ref3D="1" dr="B$1:B$1048576" r="D371" sId="6"/>
    <undo index="1" exp="area" ref3D="1" dr="B$1:B$1048576" r="D370" sId="6"/>
    <undo index="1" exp="area" ref3D="1" dr="B$1:B$1048576" r="D369" sId="6"/>
    <undo index="1" exp="area" ref3D="1" dr="B$1:B$1048576" r="D368" sId="6"/>
    <undo index="1" exp="area" ref3D="1" dr="B$1:B$1048576" r="D367" sId="6"/>
    <undo index="1" exp="area" ref3D="1" dr="B$1:B$1048576" r="D366" sId="6"/>
    <undo index="1" exp="area" ref3D="1" dr="B$1:B$1048576" r="D365" sId="6"/>
    <undo index="1" exp="area" ref3D="1" dr="B$1:B$1048576" r="D364" sId="6"/>
    <undo index="1" exp="area" ref3D="1" dr="B$1:B$1048576" r="D363" sId="6"/>
    <undo index="1" exp="area" ref3D="1" dr="B$1:B$1048576" r="D362" sId="6"/>
    <undo index="1" exp="area" ref3D="1" dr="B$1:B$1048576" r="D361" sId="6"/>
    <undo index="1" exp="area" ref3D="1" dr="B$1:B$1048576" r="D360" sId="6"/>
    <undo index="1" exp="area" ref3D="1" dr="B$1:B$1048576" r="D359" sId="6"/>
    <undo index="1" exp="area" ref3D="1" dr="B$1:B$1048576" r="D358" sId="6"/>
    <undo index="1" exp="area" ref3D="1" dr="B$1:B$1048576" r="D357" sId="6"/>
    <undo index="1" exp="area" ref3D="1" dr="B$1:B$1048576" r="D356" sId="6"/>
    <undo index="1" exp="area" ref3D="1" dr="B$1:B$1048576" r="D355" sId="6"/>
    <undo index="1" exp="area" ref3D="1" dr="B$1:B$1048576" r="D354" sId="6"/>
    <undo index="1" exp="area" ref3D="1" dr="B$1:B$1048576" r="D353" sId="6"/>
    <undo index="1" exp="area" ref3D="1" dr="B$1:B$1048576" r="D352" sId="6"/>
    <undo index="1" exp="area" ref3D="1" dr="B$1:B$1048576" r="D351" sId="6"/>
    <undo index="1" exp="area" ref3D="1" dr="B$1:B$1048576" r="D350" sId="6"/>
    <undo index="1" exp="area" ref3D="1" dr="B$1:B$1048576" r="D349" sId="6"/>
    <undo index="1" exp="area" ref3D="1" dr="B$1:B$1048576" r="D348" sId="6"/>
    <undo index="1" exp="area" ref3D="1" dr="B$1:B$1048576" r="D347" sId="6"/>
    <undo index="1" exp="area" ref3D="1" dr="B$1:B$1048576" r="D346" sId="6"/>
    <undo index="1" exp="area" ref3D="1" dr="B$1:B$1048576" r="D345" sId="6"/>
    <undo index="1" exp="area" ref3D="1" dr="B$1:B$1048576" r="D344" sId="6"/>
    <undo index="1" exp="area" ref3D="1" dr="B$1:B$1048576" r="D343" sId="6"/>
    <undo index="1" exp="area" ref3D="1" dr="B$1:B$1048576" r="D342" sId="6"/>
    <undo index="1" exp="area" ref3D="1" dr="B$1:B$1048576" r="D341" sId="6"/>
    <undo index="1" exp="area" ref3D="1" dr="B$1:B$1048576" r="D340" sId="6"/>
    <undo index="1" exp="area" ref3D="1" dr="B$1:B$1048576" r="D339" sId="6"/>
    <undo index="1" exp="area" ref3D="1" dr="B$1:B$1048576" r="D338" sId="6"/>
    <undo index="1" exp="area" ref3D="1" dr="B$1:B$1048576" r="D337" sId="6"/>
    <undo index="1" exp="area" ref3D="1" dr="B$1:B$1048576" r="D336" sId="6"/>
    <undo index="1" exp="area" ref3D="1" dr="B$1:B$1048576" r="D335" sId="6"/>
    <undo index="1" exp="area" ref3D="1" dr="B$1:B$1048576" r="D334" sId="6"/>
    <undo index="1" exp="area" ref3D="1" dr="B$1:B$1048576" r="D333" sId="6"/>
    <undo index="1" exp="area" ref3D="1" dr="B$1:B$1048576" r="D332" sId="6"/>
    <undo index="1" exp="area" ref3D="1" dr="B$1:B$1048576" r="D331" sId="6"/>
    <undo index="1" exp="area" ref3D="1" dr="B$1:B$1048576" r="D330" sId="6"/>
    <undo index="1" exp="area" ref3D="1" dr="B$1:B$1048576" r="D329" sId="6"/>
    <undo index="1" exp="area" ref3D="1" dr="B$1:B$1048576" r="D328" sId="6"/>
    <undo index="1" exp="area" ref3D="1" dr="B$1:B$1048576" r="D327" sId="6"/>
    <undo index="1" exp="area" ref3D="1" dr="B$1:B$1048576" r="D326" sId="6"/>
    <undo index="1" exp="area" ref3D="1" dr="B$1:B$1048576" r="D325" sId="6"/>
    <undo index="1" exp="area" ref3D="1" dr="B$1:B$1048576" r="D324" sId="6"/>
    <undo index="1" exp="area" ref3D="1" dr="B$1:B$1048576" r="D323" sId="6"/>
    <undo index="1" exp="area" ref3D="1" dr="B$1:B$1048576" r="D322" sId="6"/>
    <undo index="1" exp="area" ref3D="1" dr="B$1:B$1048576" r="D321" sId="6"/>
    <undo index="1" exp="area" ref3D="1" dr="B$1:B$1048576" r="D320" sId="6"/>
    <undo index="1" exp="area" ref3D="1" dr="B$1:B$1048576" r="D319" sId="6"/>
    <undo index="1" exp="area" ref3D="1" dr="B$1:B$1048576" r="D318" sId="6"/>
    <undo index="1" exp="area" ref3D="1" dr="B$1:B$1048576" r="D317" sId="6"/>
    <undo index="1" exp="area" ref3D="1" dr="B$1:B$1048576" r="D316" sId="6"/>
    <undo index="1" exp="area" ref3D="1" dr="B$1:B$1048576" r="D315" sId="6"/>
    <undo index="1" exp="area" ref3D="1" dr="B$1:B$1048576" r="D314" sId="6"/>
    <undo index="1" exp="area" ref3D="1" dr="B$1:B$1048576" r="D313" sId="6"/>
    <undo index="1" exp="area" ref3D="1" dr="B$1:B$1048576" r="D312" sId="6"/>
    <undo index="1" exp="area" ref3D="1" dr="B$1:B$1048576" r="D311" sId="6"/>
    <undo index="1" exp="area" ref3D="1" dr="B$1:B$1048576" r="D310" sId="6"/>
    <undo index="1" exp="area" ref3D="1" dr="B$1:B$1048576" r="D309" sId="6"/>
    <undo index="1" exp="area" ref3D="1" dr="B$1:B$1048576" r="D308" sId="6"/>
    <undo index="1" exp="area" ref3D="1" dr="B$1:B$1048576" r="D307" sId="6"/>
    <undo index="1" exp="area" ref3D="1" dr="B$1:B$1048576" r="D306" sId="6"/>
    <undo index="1" exp="area" ref3D="1" dr="B$1:B$1048576" r="D305" sId="6"/>
    <undo index="1" exp="area" ref3D="1" dr="B$1:B$1048576" r="D304" sId="6"/>
    <undo index="1" exp="area" ref3D="1" dr="B$1:B$1048576" r="D303" sId="6"/>
    <undo index="1" exp="area" ref3D="1" dr="B$1:B$1048576" r="D302" sId="6"/>
    <undo index="1" exp="area" ref3D="1" dr="B$1:B$1048576" r="D301" sId="6"/>
    <undo index="1" exp="area" ref3D="1" dr="B$1:B$1048576" r="D300" sId="6"/>
    <undo index="1" exp="area" ref3D="1" dr="B$1:B$1048576" r="D299" sId="6"/>
    <undo index="1" exp="area" ref3D="1" dr="B$1:B$1048576" r="D298" sId="6"/>
    <undo index="1" exp="area" ref3D="1" dr="B$1:B$1048576" r="D297" sId="6"/>
    <undo index="1" exp="area" ref3D="1" dr="B$1:B$1048576" r="D296" sId="6"/>
    <undo index="1" exp="area" ref3D="1" dr="B$1:B$1048576" r="D295" sId="6"/>
    <undo index="1" exp="area" ref3D="1" dr="B$1:B$1048576" r="D294" sId="6"/>
    <undo index="1" exp="area" ref3D="1" dr="B$1:B$1048576" r="D293" sId="6"/>
    <undo index="1" exp="area" ref3D="1" dr="B$1:B$1048576" r="D292" sId="6"/>
    <undo index="1" exp="area" ref3D="1" dr="B$1:B$1048576" r="D291" sId="6"/>
    <undo index="1" exp="area" ref3D="1" dr="B$1:B$1048576" r="D290" sId="6"/>
    <undo index="1" exp="area" ref3D="1" dr="B$1:B$1048576" r="D289" sId="6"/>
    <undo index="1" exp="area" ref3D="1" dr="B$1:B$1048576" r="D288" sId="6"/>
    <undo index="1" exp="area" ref3D="1" dr="B$1:B$1048576" r="D287" sId="6"/>
    <undo index="1" exp="area" ref3D="1" dr="B$1:B$1048576" r="D286" sId="6"/>
    <undo index="1" exp="area" ref3D="1" dr="B$1:B$1048576" r="D285" sId="6"/>
    <undo index="1" exp="area" ref3D="1" dr="B$1:B$1048576" r="D284" sId="6"/>
    <undo index="1" exp="area" ref3D="1" dr="B$1:B$1048576" r="D283" sId="6"/>
    <undo index="1" exp="area" ref3D="1" dr="B$1:B$1048576" r="D282" sId="6"/>
    <undo index="1" exp="area" ref3D="1" dr="B$1:B$1048576" r="D281" sId="6"/>
    <undo index="1" exp="area" ref3D="1" dr="B$1:B$1048576" r="D280" sId="6"/>
    <undo index="1" exp="area" ref3D="1" dr="B$1:B$1048576" r="D279" sId="6"/>
    <undo index="1" exp="area" ref3D="1" dr="B$1:B$1048576" r="D278" sId="6"/>
    <undo index="1" exp="area" ref3D="1" dr="B$1:B$1048576" r="D277" sId="6"/>
    <undo index="1" exp="area" ref3D="1" dr="B$1:B$1048576" r="D276" sId="6"/>
    <undo index="1" exp="area" ref3D="1" dr="B$1:B$1048576" r="D275" sId="6"/>
    <undo index="1" exp="area" ref3D="1" dr="B$1:B$1048576" r="D274" sId="6"/>
    <undo index="1" exp="area" ref3D="1" dr="B$1:B$1048576" r="D273" sId="6"/>
    <undo index="1" exp="area" ref3D="1" dr="B$1:B$1048576" r="D272" sId="6"/>
    <undo index="1" exp="area" ref3D="1" dr="B$1:B$1048576" r="D271" sId="6"/>
    <undo index="1" exp="area" ref3D="1" dr="B$1:B$1048576" r="D270" sId="6"/>
    <undo index="1" exp="area" ref3D="1" dr="B$1:B$1048576" r="D269" sId="6"/>
    <undo index="1" exp="area" ref3D="1" dr="B$1:B$1048576" r="D268" sId="6"/>
    <undo index="1" exp="area" ref3D="1" dr="B$1:B$1048576" r="D267" sId="6"/>
    <undo index="1" exp="area" ref3D="1" dr="B$1:B$1048576" r="D266" sId="6"/>
    <undo index="1" exp="area" ref3D="1" dr="B$1:B$1048576" r="D265" sId="6"/>
    <undo index="1" exp="area" ref3D="1" dr="B$1:B$1048576" r="D264" sId="6"/>
    <undo index="1" exp="area" ref3D="1" dr="B$1:B$1048576" r="D263" sId="6"/>
    <undo index="1" exp="area" ref3D="1" dr="B$1:B$1048576" r="D262" sId="6"/>
    <undo index="1" exp="area" ref3D="1" dr="B$1:B$1048576" r="D261" sId="6"/>
    <undo index="1" exp="area" ref3D="1" dr="B$1:B$1048576" r="D260" sId="6"/>
    <undo index="1" exp="area" ref3D="1" dr="B$1:B$1048576" r="D259" sId="6"/>
    <undo index="1" exp="area" ref3D="1" dr="B$1:B$1048576" r="D258" sId="6"/>
    <undo index="1" exp="area" ref3D="1" dr="B$1:B$1048576" r="D257" sId="6"/>
    <undo index="1" exp="area" ref3D="1" dr="B$1:B$1048576" r="D256" sId="6"/>
    <undo index="1" exp="area" ref3D="1" dr="B$1:B$1048576" r="D255" sId="6"/>
    <undo index="1" exp="area" ref3D="1" dr="B$1:B$1048576" r="D254" sId="6"/>
    <undo index="1" exp="area" ref3D="1" dr="B$1:B$1048576" r="D253" sId="6"/>
    <undo index="1" exp="area" ref3D="1" dr="B$1:B$1048576" r="D252" sId="6"/>
    <undo index="1" exp="area" ref3D="1" dr="B$1:B$1048576" r="D251" sId="6"/>
    <undo index="1" exp="area" ref3D="1" dr="B$1:B$1048576" r="D250" sId="6"/>
    <undo index="1" exp="area" ref3D="1" dr="B$1:B$1048576" r="D249" sId="6"/>
    <undo index="1" exp="area" ref3D="1" dr="B$1:B$1048576" r="D248" sId="6"/>
    <undo index="1" exp="area" ref3D="1" dr="B$1:B$1048576" r="D247" sId="6"/>
    <undo index="1" exp="area" ref3D="1" dr="B$1:B$1048576" r="D246" sId="6"/>
    <undo index="1" exp="area" ref3D="1" dr="B$1:B$1048576" r="D245" sId="6"/>
    <undo index="1" exp="area" ref3D="1" dr="B$1:B$1048576" r="D244" sId="6"/>
    <undo index="1" exp="area" ref3D="1" dr="B$1:B$1048576" r="D243" sId="6"/>
    <undo index="1" exp="area" ref3D="1" dr="B$1:B$1048576" r="D242" sId="6"/>
    <undo index="1" exp="area" ref3D="1" dr="B$1:B$1048576" r="D241" sId="6"/>
    <undo index="1" exp="area" ref3D="1" dr="B$1:B$1048576" r="D240" sId="6"/>
    <undo index="1" exp="area" ref3D="1" dr="B$1:B$1048576" r="D239" sId="6"/>
    <undo index="1" exp="area" ref3D="1" dr="B$1:B$1048576" r="D238" sId="6"/>
    <undo index="1" exp="area" ref3D="1" dr="B$1:B$1048576" r="D237" sId="6"/>
    <undo index="1" exp="area" ref3D="1" dr="B$1:B$1048576" r="D236" sId="6"/>
    <undo index="1" exp="area" ref3D="1" dr="B$1:B$1048576" r="D235" sId="6"/>
    <undo index="1" exp="area" ref3D="1" dr="B$1:B$1048576" r="D234" sId="6"/>
    <undo index="1" exp="area" ref3D="1" dr="B$1:B$1048576" r="D233" sId="6"/>
    <undo index="1" exp="area" ref3D="1" dr="B$1:B$1048576" r="D232" sId="6"/>
    <undo index="1" exp="area" ref3D="1" dr="B$1:B$1048576" r="D231" sId="6"/>
    <undo index="1" exp="area" ref3D="1" dr="B$1:B$1048576" r="D230" sId="6"/>
    <undo index="1" exp="area" ref3D="1" dr="B$1:B$1048576" r="D229" sId="6"/>
    <undo index="1" exp="area" ref3D="1" dr="B$1:B$1048576" r="D228" sId="6"/>
    <undo index="1" exp="area" ref3D="1" dr="B$1:B$1048576" r="D227" sId="6"/>
    <undo index="1" exp="area" ref3D="1" dr="B$1:B$1048576" r="D226" sId="6"/>
    <undo index="1" exp="area" ref3D="1" dr="B$1:B$1048576" r="D225" sId="6"/>
    <undo index="1" exp="area" ref3D="1" dr="B$1:B$1048576" r="D224" sId="6"/>
    <undo index="1" exp="area" ref3D="1" dr="B$1:B$1048576" r="D223" sId="6"/>
    <undo index="1" exp="area" ref3D="1" dr="B$1:B$1048576" r="D222" sId="6"/>
    <undo index="1" exp="area" ref3D="1" dr="B$1:B$1048576" r="D221" sId="6"/>
    <undo index="1" exp="area" ref3D="1" dr="B$1:B$1048576" r="D220" sId="6"/>
    <undo index="1" exp="area" ref3D="1" dr="B$1:B$1048576" r="D219" sId="6"/>
    <undo index="1" exp="area" ref3D="1" dr="B$1:B$1048576" r="D218" sId="6"/>
    <undo index="1" exp="area" ref3D="1" dr="B$1:B$1048576" r="D217" sId="6"/>
    <undo index="1" exp="area" ref3D="1" dr="B$1:B$1048576" r="D216" sId="6"/>
    <undo index="1" exp="area" ref3D="1" dr="B$1:B$1048576" r="D215" sId="6"/>
    <undo index="1" exp="area" ref3D="1" dr="B$1:B$1048576" r="D214" sId="6"/>
    <undo index="1" exp="area" ref3D="1" dr="B$1:B$1048576" r="D213" sId="6"/>
    <undo index="1" exp="area" ref3D="1" dr="B$1:B$1048576" r="D212" sId="6"/>
    <undo index="1" exp="area" ref3D="1" dr="B$1:B$1048576" r="D211" sId="6"/>
    <undo index="1" exp="area" ref3D="1" dr="B$1:B$1048576" r="D210" sId="6"/>
    <undo index="1" exp="area" ref3D="1" dr="B$1:B$1048576" r="D209" sId="6"/>
    <undo index="1" exp="area" ref3D="1" dr="B$1:B$1048576" r="D208" sId="6"/>
    <undo index="1" exp="area" ref3D="1" dr="B$1:B$1048576" r="D207" sId="6"/>
    <undo index="1" exp="area" ref3D="1" dr="B$1:B$1048576" r="D206" sId="6"/>
    <undo index="1" exp="area" ref3D="1" dr="B$1:B$1048576" r="D205" sId="6"/>
    <undo index="1" exp="area" ref3D="1" dr="B$1:B$1048576" r="D204" sId="6"/>
    <undo index="1" exp="area" ref3D="1" dr="B$1:B$1048576" r="D203" sId="6"/>
    <undo index="1" exp="area" ref3D="1" dr="B$1:B$1048576" r="D202" sId="6"/>
    <undo index="1" exp="area" ref3D="1" dr="B$1:B$1048576" r="D201" sId="6"/>
    <undo index="1" exp="area" ref3D="1" dr="B$1:B$1048576" r="D200" sId="6"/>
    <undo index="1" exp="area" ref3D="1" dr="B$1:B$1048576" r="D199" sId="6"/>
    <undo index="1" exp="area" ref3D="1" dr="B$1:B$1048576" r="D198" sId="6"/>
    <undo index="1" exp="area" ref3D="1" dr="B$1:B$1048576" r="D197" sId="6"/>
    <undo index="1" exp="area" ref3D="1" dr="B$1:B$1048576" r="D196" sId="6"/>
    <undo index="1" exp="area" ref3D="1" dr="B$1:B$1048576" r="D195" sId="6"/>
    <undo index="1" exp="area" ref3D="1" dr="B$1:B$1048576" r="D194" sId="6"/>
    <undo index="1" exp="area" ref3D="1" dr="B$1:B$1048576" r="D193" sId="6"/>
    <undo index="1" exp="area" ref3D="1" dr="B$1:B$1048576" r="D192" sId="6"/>
    <undo index="1" exp="area" ref3D="1" dr="B$1:B$1048576" r="D191" sId="6"/>
    <undo index="1" exp="area" ref3D="1" dr="B$1:B$1048576" r="D190" sId="6"/>
    <undo index="1" exp="area" ref3D="1" dr="B$1:B$1048576" r="D189" sId="6"/>
    <undo index="1" exp="area" ref3D="1" dr="B$1:B$1048576" r="D188" sId="6"/>
    <undo index="1" exp="area" ref3D="1" dr="B$1:B$1048576" r="D187" sId="6"/>
    <undo index="1" exp="area" ref3D="1" dr="B$1:B$1048576" r="D186" sId="6"/>
    <undo index="1" exp="area" ref3D="1" dr="B$1:B$1048576" r="D185" sId="6"/>
    <undo index="1" exp="area" ref3D="1" dr="B$1:B$1048576" r="D184" sId="6"/>
    <undo index="1" exp="area" ref3D="1" dr="B$1:B$1048576" r="D183" sId="6"/>
    <undo index="1" exp="area" ref3D="1" dr="B$1:B$1048576" r="D182" sId="6"/>
    <undo index="1" exp="area" ref3D="1" dr="B$1:B$1048576" r="D181" sId="6"/>
    <undo index="1" exp="area" ref3D="1" dr="B$1:B$1048576" r="D180" sId="6"/>
    <undo index="1" exp="area" ref3D="1" dr="B$1:B$1048576" r="D179" sId="6"/>
    <undo index="1" exp="area" ref3D="1" dr="B$1:B$1048576" r="D178" sId="6"/>
    <undo index="1" exp="area" ref3D="1" dr="B$1:B$1048576" r="D177" sId="6"/>
    <undo index="1" exp="area" ref3D="1" dr="B$1:B$1048576" r="D176" sId="6"/>
    <undo index="1" exp="area" ref3D="1" dr="B$1:B$1048576" r="D175" sId="6"/>
    <undo index="1" exp="area" ref3D="1" dr="B$1:B$1048576" r="D174" sId="6"/>
    <undo index="1" exp="area" ref3D="1" dr="B$1:B$1048576" r="D173" sId="6"/>
    <undo index="1" exp="area" ref3D="1" dr="B$1:B$1048576" r="D172" sId="6"/>
    <undo index="1" exp="area" ref3D="1" dr="B$1:B$1048576" r="D171" sId="6"/>
    <undo index="1" exp="area" ref3D="1" dr="B$1:B$1048576" r="D170" sId="6"/>
    <undo index="1" exp="area" ref3D="1" dr="B$1:B$1048576" r="D169" sId="6"/>
    <undo index="1" exp="area" ref3D="1" dr="B$1:B$1048576" r="D168" sId="6"/>
    <undo index="1" exp="area" ref3D="1" dr="B$1:B$1048576" r="D167" sId="6"/>
    <undo index="1" exp="area" ref3D="1" dr="B$1:B$1048576" r="D166" sId="6"/>
    <undo index="1" exp="area" ref3D="1" dr="B$1:B$1048576" r="D165" sId="6"/>
    <undo index="1" exp="area" ref3D="1" dr="B$1:B$1048576" r="D164" sId="6"/>
    <undo index="1" exp="area" ref3D="1" dr="B$1:B$1048576" r="D163" sId="6"/>
    <undo index="1" exp="area" ref3D="1" dr="B$1:B$1048576" r="D162" sId="6"/>
    <undo index="1" exp="area" ref3D="1" dr="B$1:B$1048576" r="D161" sId="6"/>
    <undo index="1" exp="area" ref3D="1" dr="B$1:B$1048576" r="D160" sId="6"/>
    <undo index="1" exp="area" ref3D="1" dr="B$1:B$1048576" r="D159" sId="6"/>
    <undo index="1" exp="area" ref3D="1" dr="B$1:B$1048576" r="D158" sId="6"/>
    <undo index="1" exp="area" ref3D="1" dr="B$1:B$1048576" r="D157" sId="6"/>
    <undo index="1" exp="area" ref3D="1" dr="B$1:B$1048576" r="D156" sId="6"/>
    <undo index="1" exp="area" ref3D="1" dr="B$1:B$1048576" r="D155" sId="6"/>
    <undo index="1" exp="area" ref3D="1" dr="B$1:B$1048576" r="D154" sId="6"/>
    <undo index="1" exp="area" ref3D="1" dr="B$1:B$1048576" r="D153" sId="6"/>
    <undo index="1" exp="area" ref3D="1" dr="B$1:B$1048576" r="D152" sId="6"/>
    <undo index="1" exp="area" ref3D="1" dr="B$1:B$1048576" r="D151" sId="6"/>
    <undo index="1" exp="area" ref3D="1" dr="B$1:B$1048576" r="D150" sId="6"/>
    <undo index="1" exp="area" ref3D="1" dr="B$1:B$1048576" r="D149" sId="6"/>
    <undo index="1" exp="area" ref3D="1" dr="B$1:B$1048576" r="D148" sId="6"/>
    <undo index="1" exp="area" ref3D="1" dr="B$1:B$1048576" r="D147" sId="6"/>
    <undo index="1" exp="area" ref3D="1" dr="B$1:B$1048576" r="D146" sId="6"/>
    <undo index="1" exp="area" ref3D="1" dr="B$1:B$1048576" r="D145" sId="6"/>
    <undo index="1" exp="area" ref3D="1" dr="B$1:B$1048576" r="D144" sId="6"/>
    <undo index="1" exp="area" ref3D="1" dr="B$1:B$1048576" r="D143" sId="6"/>
    <undo index="1" exp="area" ref3D="1" dr="B$1:B$1048576" r="D142" sId="6"/>
    <undo index="1" exp="area" ref3D="1" dr="B$1:B$1048576" r="D141" sId="6"/>
    <undo index="1" exp="area" ref3D="1" dr="B$1:B$1048576" r="D140" sId="6"/>
    <undo index="1" exp="area" ref3D="1" dr="B$1:B$1048576" r="D139" sId="6"/>
    <undo index="1" exp="area" ref3D="1" dr="B$1:B$1048576" r="D138" sId="6"/>
    <undo index="1" exp="area" ref3D="1" dr="B$1:B$1048576" r="D137" sId="6"/>
    <undo index="1" exp="area" ref3D="1" dr="B$1:B$1048576" r="D136" sId="6"/>
    <undo index="1" exp="area" ref3D="1" dr="B$1:B$1048576" r="D135" sId="6"/>
    <undo index="1" exp="area" ref3D="1" dr="B$1:B$1048576" r="D134" sId="6"/>
    <undo index="1" exp="area" ref3D="1" dr="B$1:B$1048576" r="D133" sId="6"/>
    <undo index="1" exp="area" ref3D="1" dr="B$1:B$1048576" r="D132" sId="6"/>
    <undo index="1" exp="area" ref3D="1" dr="B$1:B$1048576" r="D131" sId="6"/>
    <undo index="1" exp="area" ref3D="1" dr="B$1:B$1048576" r="D130" sId="6"/>
    <undo index="1" exp="area" ref3D="1" dr="B$1:B$1048576" r="D129" sId="6"/>
    <undo index="1" exp="area" ref3D="1" dr="B$1:B$1048576" r="D128" sId="6"/>
    <undo index="1" exp="area" ref3D="1" dr="B$1:B$1048576" r="D127" sId="6"/>
    <undo index="1" exp="area" ref3D="1" dr="B$1:B$1048576" r="D126" sId="6"/>
    <undo index="1" exp="area" ref3D="1" dr="B$1:B$1048576" r="D125" sId="6"/>
    <undo index="1" exp="area" ref3D="1" dr="B$1:B$1048576" r="D124" sId="6"/>
    <undo index="1" exp="area" ref3D="1" dr="B$1:B$1048576" r="D123" sId="6"/>
    <undo index="1" exp="area" ref3D="1" dr="B$1:B$1048576" r="D122" sId="6"/>
    <undo index="1" exp="area" ref3D="1" dr="B$1:B$1048576" r="D121" sId="6"/>
    <undo index="1" exp="area" ref3D="1" dr="B$1:B$1048576" r="D120" sId="6"/>
    <undo index="1" exp="area" ref3D="1" dr="B$1:B$1048576" r="D119" sId="6"/>
    <undo index="1" exp="area" ref3D="1" dr="B$1:B$1048576" r="D118" sId="6"/>
    <undo index="1" exp="area" ref3D="1" dr="B$1:B$1048576" r="D117" sId="6"/>
    <undo index="1" exp="area" ref3D="1" dr="B$1:B$1048576" r="D116" sId="6"/>
    <undo index="1" exp="area" ref3D="1" dr="B$1:B$1048576" r="D115" sId="6"/>
    <undo index="1" exp="area" ref3D="1" dr="B$1:B$1048576" r="D114" sId="6"/>
    <undo index="1" exp="area" ref3D="1" dr="B$1:B$1048576" r="D113" sId="6"/>
    <undo index="1" exp="area" ref3D="1" dr="B$1:B$1048576" r="D112" sId="6"/>
    <undo index="1" exp="area" ref3D="1" dr="B$1:B$1048576" r="D111" sId="6"/>
    <undo index="1" exp="area" ref3D="1" dr="B$1:B$1048576" r="D110" sId="6"/>
    <undo index="1" exp="area" ref3D="1" dr="B$1:B$1048576" r="D109" sId="6"/>
    <undo index="1" exp="area" ref3D="1" dr="B$1:B$1048576" r="D108" sId="6"/>
    <undo index="1" exp="area" ref3D="1" dr="B$1:B$1048576" r="D107" sId="6"/>
    <undo index="1" exp="area" ref3D="1" dr="B$1:B$1048576" r="D106" sId="6"/>
    <undo index="1" exp="area" ref3D="1" dr="B$1:B$1048576" r="D105" sId="6"/>
    <undo index="1" exp="area" ref3D="1" dr="B$1:B$1048576" r="D104" sId="6"/>
    <undo index="1" exp="area" ref3D="1" dr="B$1:B$1048576" r="D103" sId="6"/>
    <undo index="1" exp="area" ref3D="1" dr="B$1:B$1048576" r="D102" sId="6"/>
    <undo index="1" exp="area" ref3D="1" dr="B$1:B$1048576" r="D101" sId="6"/>
    <undo index="1" exp="area" ref3D="1" dr="B$1:B$1048576" r="D100" sId="6"/>
    <undo index="1" exp="area" ref3D="1" dr="B$1:B$1048576" r="D99" sId="6"/>
    <undo index="1" exp="area" ref3D="1" dr="B$1:B$1048576" r="D98" sId="6"/>
    <undo index="1" exp="area" ref3D="1" dr="B$1:B$1048576" r="D97" sId="6"/>
    <undo index="1" exp="area" ref3D="1" dr="B$1:B$1048576" r="D96" sId="6"/>
    <undo index="1" exp="area" ref3D="1" dr="B$1:B$1048576" r="D95" sId="6"/>
    <undo index="1" exp="area" ref3D="1" dr="B$1:B$1048576" r="D94" sId="6"/>
    <undo index="1" exp="area" ref3D="1" dr="B$1:B$1048576" r="D93" sId="6"/>
    <undo index="1" exp="area" ref3D="1" dr="B$1:B$1048576" r="D92" sId="6"/>
    <undo index="1" exp="area" ref3D="1" dr="B$1:B$1048576" r="D91" sId="6"/>
    <undo index="1" exp="area" ref3D="1" dr="B$1:B$1048576" r="D90" sId="6"/>
    <undo index="1" exp="area" ref3D="1" dr="B$1:B$1048576" r="D89" sId="6"/>
    <undo index="1" exp="area" ref3D="1" dr="B$1:B$1048576" r="D88" sId="6"/>
    <undo index="1" exp="area" ref3D="1" dr="B$1:B$1048576" r="D87" sId="6"/>
    <undo index="1" exp="area" ref3D="1" dr="B$1:B$1048576" r="D86" sId="6"/>
    <undo index="1" exp="area" ref3D="1" dr="B$1:B$1048576" r="D85" sId="6"/>
    <undo index="1" exp="area" ref3D="1" dr="B$1:B$1048576" r="D84" sId="6"/>
    <undo index="1" exp="area" ref3D="1" dr="B$1:B$1048576" r="D83" sId="6"/>
    <undo index="1" exp="area" ref3D="1" dr="B$1:B$1048576" r="D82" sId="6"/>
    <undo index="1" exp="area" ref3D="1" dr="B$1:B$1048576" r="D81" sId="6"/>
    <undo index="1" exp="area" ref3D="1" dr="B$1:B$1048576" r="D80" sId="6"/>
    <undo index="1" exp="area" ref3D="1" dr="B$1:B$1048576" r="D79" sId="6"/>
    <undo index="1" exp="area" ref3D="1" dr="B$1:B$1048576" r="D78" sId="6"/>
    <undo index="1" exp="area" ref3D="1" dr="B$1:B$1048576" r="D77" sId="6"/>
    <undo index="1" exp="area" ref3D="1" dr="B$1:B$1048576" r="D76" sId="6"/>
    <undo index="1" exp="area" ref3D="1" dr="B$1:B$1048576" r="D75" sId="6"/>
    <undo index="1" exp="area" ref3D="1" dr="B$1:B$1048576" r="D74" sId="6"/>
    <undo index="1" exp="area" ref3D="1" dr="B$1:B$1048576" r="D73" sId="6"/>
    <undo index="1" exp="area" ref3D="1" dr="B$1:B$1048576" r="D72" sId="6"/>
    <undo index="1" exp="area" ref3D="1" dr="B$1:B$1048576" r="D71" sId="6"/>
    <undo index="1" exp="area" ref3D="1" dr="B$1:B$1048576" r="D70" sId="6"/>
    <undo index="1" exp="area" ref3D="1" dr="B$1:B$1048576" r="D69" sId="6"/>
    <undo index="1" exp="area" ref3D="1" dr="B$1:B$1048576" r="D68" sId="6"/>
    <undo index="1" exp="area" ref3D="1" dr="B$1:B$1048576" r="D67" sId="6"/>
    <undo index="1" exp="area" ref3D="1" dr="B$1:B$1048576" r="D66" sId="6"/>
    <undo index="1" exp="area" ref3D="1" dr="B$1:B$1048576" r="D65" sId="6"/>
    <undo index="1" exp="area" ref3D="1" dr="B$1:B$1048576" r="D64" sId="6"/>
    <undo index="1" exp="area" ref3D="1" dr="B$1:B$1048576" r="D63" sId="6"/>
    <undo index="1" exp="area" ref3D="1" dr="B$1:B$1048576" r="D62" sId="6"/>
    <undo index="1" exp="area" ref3D="1" dr="B$1:B$1048576" r="D61" sId="6"/>
    <undo index="1" exp="area" ref3D="1" dr="B$1:B$1048576" r="D60" sId="6"/>
    <undo index="1" exp="area" ref3D="1" dr="B$1:B$1048576" r="D59" sId="6"/>
    <undo index="1" exp="area" ref3D="1" dr="B$1:B$1048576" r="D58" sId="6"/>
    <undo index="1" exp="area" ref3D="1" dr="B$1:B$1048576" r="D57" sId="6"/>
    <undo index="1" exp="area" ref3D="1" dr="B$1:B$1048576" r="D56" sId="6"/>
    <undo index="1" exp="area" ref3D="1" dr="B$1:B$1048576" r="D55" sId="6"/>
    <undo index="1" exp="area" ref3D="1" dr="B$1:B$1048576" r="D54" sId="6"/>
    <undo index="1" exp="area" ref3D="1" dr="B$1:B$1048576" r="D53" sId="6"/>
    <undo index="1" exp="area" ref3D="1" dr="B$1:B$1048576" r="D52" sId="6"/>
    <undo index="1" exp="area" ref3D="1" dr="B$1:B$1048576" r="D51" sId="6"/>
    <undo index="1" exp="area" ref3D="1" dr="B$1:B$1048576" r="D50" sId="6"/>
    <undo index="1" exp="area" ref3D="1" dr="B$1:B$1048576" r="D49" sId="6"/>
    <undo index="1" exp="area" ref3D="1" dr="B$1:B$1048576" r="D48" sId="6"/>
    <undo index="1" exp="area" ref3D="1" dr="B$1:B$1048576" r="D47" sId="6"/>
    <undo index="1" exp="area" ref3D="1" dr="B$1:B$1048576" r="D46" sId="6"/>
    <undo index="1" exp="area" ref3D="1" dr="B$1:B$1048576" r="D45" sId="6"/>
    <undo index="1" exp="area" ref3D="1" dr="B$1:B$1048576" r="D44" sId="6"/>
    <undo index="1" exp="area" ref3D="1" dr="B$1:B$1048576" r="D43" sId="6"/>
    <undo index="1" exp="area" ref3D="1" dr="B$1:B$1048576" r="D42" sId="6"/>
    <undo index="1" exp="area" ref3D="1" dr="B$1:B$1048576" r="D41" sId="6"/>
    <undo index="1" exp="area" ref3D="1" dr="B$1:B$1048576" r="D40" sId="6"/>
    <undo index="1" exp="area" ref3D="1" dr="B$1:B$1048576" r="D39" sId="6"/>
    <undo index="1" exp="area" ref3D="1" dr="B$1:B$1048576" r="D38" sId="6"/>
    <undo index="1" exp="area" ref3D="1" dr="B$1:B$1048576" r="D37" sId="6"/>
    <undo index="1" exp="area" ref3D="1" dr="B$1:B$1048576" r="D36" sId="6"/>
    <undo index="1" exp="area" ref3D="1" dr="B$1:B$1048576" r="D35" sId="6"/>
    <undo index="1" exp="area" ref3D="1" dr="B$1:B$1048576" r="D34" sId="6"/>
    <undo index="1" exp="area" ref3D="1" dr="B$1:B$1048576" r="D33" sId="6"/>
    <undo index="1" exp="area" ref3D="1" dr="B$1:B$1048576" r="D32" sId="6"/>
    <undo index="1" exp="area" ref3D="1" dr="B$1:B$1048576" r="D31" sId="6"/>
    <undo index="1" exp="area" ref3D="1" dr="B$1:B$1048576" r="D30" sId="6"/>
    <undo index="1" exp="area" ref3D="1" dr="B$1:B$1048576" r="D29" sId="6"/>
    <undo index="1" exp="area" ref3D="1" dr="B$1:B$1048576" r="D28" sId="6"/>
    <undo index="1" exp="area" ref3D="1" dr="B$1:B$1048576" r="D27" sId="6"/>
    <undo index="1" exp="area" ref3D="1" dr="B$1:B$1048576" r="D26" sId="6"/>
    <undo index="1" exp="area" ref3D="1" dr="B$1:B$1048576" r="D25" sId="6"/>
    <undo index="1" exp="area" ref3D="1" dr="B$1:B$1048576" r="D24" sId="6"/>
    <undo index="1" exp="area" ref3D="1" dr="B$1:B$1048576" r="D23" sId="6"/>
    <undo index="1" exp="area" ref3D="1" dr="B$1:B$1048576" r="D22" sId="6"/>
    <undo index="1" exp="area" ref3D="1" dr="B$1:B$1048576" r="D21" sId="6"/>
    <undo index="1" exp="area" ref3D="1" dr="B$1:B$1048576" r="D20" sId="6"/>
    <undo index="1" exp="area" ref3D="1" dr="B$1:B$1048576" r="D19" sId="6"/>
    <undo index="1" exp="area" ref3D="1" dr="B$1:B$1048576" r="D18" sId="6"/>
    <undo index="1" exp="area" ref3D="1" dr="B$1:B$1048576" r="D17" sId="6"/>
    <undo index="1" exp="area" ref3D="1" dr="B$1:B$1048576" r="D16" sId="6"/>
    <undo index="1" exp="area" ref3D="1" dr="B$1:B$1048576" r="D15" sId="6"/>
    <undo index="1" exp="area" ref3D="1" dr="B$1:B$1048576" r="D14" sId="6"/>
    <undo index="1" exp="area" ref3D="1" dr="B$1:B$1048576" r="D13" sId="6"/>
    <undo index="1" exp="area" ref3D="1" dr="B$1:B$1048576" r="D12" sId="6"/>
    <undo index="1" exp="area" ref3D="1" dr="B$1:B$1048576" r="D11" sId="6"/>
    <undo index="1" exp="area" ref3D="1" dr="B$1:B$1048576" r="D10" sId="6"/>
    <undo index="1" exp="area" ref3D="1" dr="B$1:B$1048576" r="D9" sId="6"/>
    <undo index="1" exp="area" ref3D="1" dr="B$1:B$1048576" r="D8" sId="6"/>
    <undo index="1" exp="area" ref3D="1" dr="B$1:B$1048576" r="D7" sId="6"/>
    <undo index="1" exp="area" ref3D="1" dr="B$1:B$1048576" r="D6" sId="6"/>
    <undo index="1" exp="area" ref3D="1" dr="B$1:B$1048576" r="D5" sId="6"/>
    <undo index="1" exp="area" ref3D="1" dr="B$1:B$1048576" r="D4" sId="6"/>
    <undo index="1" exp="area" ref3D="1" dr="B$1:B$1048576" r="D3" sId="6"/>
    <undo index="1" exp="area" ref3D="1" dr="B$1:B$1048576" r="D2" sId="6"/>
    <undo index="1" exp="area" ref3D="1" dr="B$1:B$1048576" r="AO406" sId="5"/>
    <undo index="1" exp="area" ref3D="1" dr="B$1:B$1048576" r="AO405" sId="5"/>
    <undo index="1" exp="area" ref3D="1" dr="B$1:B$1048576" r="AO404" sId="5"/>
    <undo index="1" exp="area" ref3D="1" dr="B$1:B$1048576" r="AO403" sId="5"/>
    <undo index="1" exp="area" ref3D="1" dr="B$1:B$1048576" r="AO402" sId="5"/>
    <undo index="1" exp="area" ref3D="1" dr="B$1:B$1048576" r="AO401" sId="5"/>
    <undo index="1" exp="area" ref3D="1" dr="B$1:B$1048576" r="AO400" sId="5"/>
    <undo index="1" exp="area" ref3D="1" dr="B$1:B$1048576" r="AO399" sId="5"/>
    <undo index="1" exp="area" ref3D="1" dr="B$1:B$1048576" r="AO398" sId="5"/>
    <undo index="1" exp="area" ref3D="1" dr="B$1:B$1048576" r="AO397" sId="5"/>
    <undo index="1" exp="area" ref3D="1" dr="B$1:B$1048576" r="AO396" sId="5"/>
    <undo index="1" exp="area" ref3D="1" dr="B$1:B$1048576" r="AO395" sId="5"/>
    <undo index="1" exp="area" ref3D="1" dr="B$1:B$1048576" r="AO394" sId="5"/>
    <undo index="1" exp="area" ref3D="1" dr="B$1:B$1048576" r="AO393" sId="5"/>
    <undo index="1" exp="area" ref3D="1" dr="B$1:B$1048576" r="AO392" sId="5"/>
    <undo index="1" exp="area" ref3D="1" dr="B$1:B$1048576" r="AO391" sId="5"/>
    <undo index="1" exp="area" ref3D="1" dr="B$1:B$1048576" r="AO390" sId="5"/>
    <undo index="1" exp="area" ref3D="1" dr="B$1:B$1048576" r="AO389" sId="5"/>
    <undo index="1" exp="area" ref3D="1" dr="B$1:B$1048576" r="AO388" sId="5"/>
    <undo index="1" exp="area" ref3D="1" dr="B$1:B$1048576" r="AO387" sId="5"/>
    <undo index="1" exp="area" ref3D="1" dr="B$1:B$1048576" r="AO386" sId="5"/>
    <undo index="1" exp="area" ref3D="1" dr="B$1:B$1048576" r="AO385" sId="5"/>
    <undo index="1" exp="area" ref3D="1" dr="B$1:B$1048576" r="AO384" sId="5"/>
    <undo index="1" exp="area" ref3D="1" dr="B$1:B$1048576" r="AO383" sId="5"/>
    <undo index="1" exp="area" ref3D="1" dr="B$1:B$1048576" r="AO382" sId="5"/>
    <undo index="1" exp="area" ref3D="1" dr="B$1:B$1048576" r="AO381" sId="5"/>
    <undo index="1" exp="area" ref3D="1" dr="B$1:B$1048576" r="AO380" sId="5"/>
    <undo index="1" exp="area" ref3D="1" dr="B$1:B$1048576" r="AO379" sId="5"/>
    <undo index="1" exp="area" ref3D="1" dr="B$1:B$1048576" r="AO378" sId="5"/>
    <undo index="1" exp="area" ref3D="1" dr="B$1:B$1048576" r="AO377" sId="5"/>
    <undo index="1" exp="area" ref3D="1" dr="B$1:B$1048576" r="AO376" sId="5"/>
    <undo index="1" exp="area" ref3D="1" dr="B$1:B$1048576" r="AO375" sId="5"/>
    <undo index="1" exp="area" ref3D="1" dr="B$1:B$1048576" r="AO374" sId="5"/>
    <undo index="1" exp="area" ref3D="1" dr="B$1:B$1048576" r="AO373" sId="5"/>
    <undo index="1" exp="area" ref3D="1" dr="B$1:B$1048576" r="AO372" sId="5"/>
    <undo index="1" exp="area" ref3D="1" dr="B$1:B$1048576" r="AO371" sId="5"/>
    <undo index="1" exp="area" ref3D="1" dr="B$1:B$1048576" r="AO370" sId="5"/>
    <undo index="1" exp="area" ref3D="1" dr="B$1:B$1048576" r="AO369" sId="5"/>
    <undo index="1" exp="area" ref3D="1" dr="B$1:B$1048576" r="AO368" sId="5"/>
    <undo index="1" exp="area" ref3D="1" dr="B$1:B$1048576" r="AO367" sId="5"/>
    <undo index="1" exp="area" ref3D="1" dr="B$1:B$1048576" r="AO366" sId="5"/>
    <undo index="1" exp="area" ref3D="1" dr="B$1:B$1048576" r="AO365" sId="5"/>
    <undo index="1" exp="area" ref3D="1" dr="B$1:B$1048576" r="AO364" sId="5"/>
    <undo index="1" exp="area" ref3D="1" dr="B$1:B$1048576" r="AO363" sId="5"/>
    <undo index="1" exp="area" ref3D="1" dr="B$1:B$1048576" r="AO362" sId="5"/>
    <undo index="1" exp="area" ref3D="1" dr="B$1:B$1048576" r="AO361" sId="5"/>
    <undo index="1" exp="area" ref3D="1" dr="B$1:B$1048576" r="AO360" sId="5"/>
    <undo index="1" exp="area" ref3D="1" dr="B$1:B$1048576" r="AO359" sId="5"/>
    <undo index="1" exp="area" ref3D="1" dr="B$1:B$1048576" r="AO358" sId="5"/>
    <undo index="1" exp="area" ref3D="1" dr="B$1:B$1048576" r="AO357" sId="5"/>
    <undo index="1" exp="area" ref3D="1" dr="B$1:B$1048576" r="AO356" sId="5"/>
    <undo index="1" exp="area" ref3D="1" dr="B$1:B$1048576" r="AO355" sId="5"/>
    <undo index="1" exp="area" ref3D="1" dr="B$1:B$1048576" r="AO354" sId="5"/>
    <undo index="1" exp="area" ref3D="1" dr="B$1:B$1048576" r="AO353" sId="5"/>
    <undo index="1" exp="area" ref3D="1" dr="B$1:B$1048576" r="AO352" sId="5"/>
    <undo index="1" exp="area" ref3D="1" dr="B$1:B$1048576" r="AO351" sId="5"/>
    <undo index="1" exp="area" ref3D="1" dr="B$1:B$1048576" r="AO350" sId="5"/>
    <undo index="1" exp="area" ref3D="1" dr="B$1:B$1048576" r="AO349" sId="5"/>
    <undo index="1" exp="area" ref3D="1" dr="B$1:B$1048576" r="AO348" sId="5"/>
    <undo index="1" exp="area" ref3D="1" dr="B$1:B$1048576" r="AO347" sId="5"/>
    <undo index="1" exp="area" ref3D="1" dr="B$1:B$1048576" r="AO346" sId="5"/>
    <undo index="1" exp="area" ref3D="1" dr="B$1:B$1048576" r="AO345" sId="5"/>
    <undo index="1" exp="area" ref3D="1" dr="B$1:B$1048576" r="AO344" sId="5"/>
    <undo index="1" exp="area" ref3D="1" dr="B$1:B$1048576" r="AO343" sId="5"/>
    <undo index="1" exp="area" ref3D="1" dr="B$1:B$1048576" r="AO342" sId="5"/>
    <undo index="1" exp="area" ref3D="1" dr="B$1:B$1048576" r="AO341" sId="5"/>
    <undo index="1" exp="area" ref3D="1" dr="B$1:B$1048576" r="AO340" sId="5"/>
    <undo index="1" exp="area" ref3D="1" dr="B$1:B$1048576" r="AO339" sId="5"/>
    <undo index="1" exp="area" ref3D="1" dr="B$1:B$1048576" r="AO338" sId="5"/>
    <undo index="1" exp="area" ref3D="1" dr="B$1:B$1048576" r="AO337" sId="5"/>
    <undo index="1" exp="area" ref3D="1" dr="B$1:B$1048576" r="AO336" sId="5"/>
    <undo index="1" exp="area" ref3D="1" dr="B$1:B$1048576" r="AO335" sId="5"/>
    <undo index="1" exp="area" ref3D="1" dr="B$1:B$1048576" r="AO334" sId="5"/>
    <undo index="1" exp="area" ref3D="1" dr="B$1:B$1048576" r="AO333" sId="5"/>
    <undo index="1" exp="area" ref3D="1" dr="B$1:B$1048576" r="AO332" sId="5"/>
    <undo index="1" exp="area" ref3D="1" dr="B$1:B$1048576" r="AO331" sId="5"/>
    <undo index="1" exp="area" ref3D="1" dr="B$1:B$1048576" r="AO330" sId="5"/>
    <undo index="1" exp="area" ref3D="1" dr="B$1:B$1048576" r="AO329" sId="5"/>
    <undo index="1" exp="area" ref3D="1" dr="B$1:B$1048576" r="AO328" sId="5"/>
    <undo index="1" exp="area" ref3D="1" dr="B$1:B$1048576" r="AO327" sId="5"/>
    <undo index="1" exp="area" ref3D="1" dr="B$1:B$1048576" r="AO326" sId="5"/>
    <undo index="1" exp="area" ref3D="1" dr="B$1:B$1048576" r="AO325" sId="5"/>
    <undo index="1" exp="area" ref3D="1" dr="B$1:B$1048576" r="AO324" sId="5"/>
    <undo index="1" exp="area" ref3D="1" dr="B$1:B$1048576" r="AO323" sId="5"/>
    <undo index="1" exp="area" ref3D="1" dr="B$1:B$1048576" r="AO322" sId="5"/>
    <undo index="1" exp="area" ref3D="1" dr="B$1:B$1048576" r="AO321" sId="5"/>
    <undo index="1" exp="area" ref3D="1" dr="B$1:B$1048576" r="AO320" sId="5"/>
    <undo index="1" exp="area" ref3D="1" dr="B$1:B$1048576" r="AO319" sId="5"/>
    <undo index="1" exp="area" ref3D="1" dr="B$1:B$1048576" r="AO318" sId="5"/>
    <undo index="1" exp="area" ref3D="1" dr="B$1:B$1048576" r="AO317" sId="5"/>
    <undo index="1" exp="area" ref3D="1" dr="B$1:B$1048576" r="AO316" sId="5"/>
    <undo index="1" exp="area" ref3D="1" dr="B$1:B$1048576" r="AO315" sId="5"/>
    <undo index="1" exp="area" ref3D="1" dr="B$1:B$1048576" r="AO314" sId="5"/>
    <undo index="1" exp="area" ref3D="1" dr="B$1:B$1048576" r="AO313" sId="5"/>
    <undo index="1" exp="area" ref3D="1" dr="B$1:B$1048576" r="AO312" sId="5"/>
    <undo index="1" exp="area" ref3D="1" dr="B$1:B$1048576" r="AO311" sId="5"/>
    <undo index="1" exp="area" ref3D="1" dr="B$1:B$1048576" r="AO310" sId="5"/>
    <undo index="1" exp="area" ref3D="1" dr="B$1:B$1048576" r="AO309" sId="5"/>
    <undo index="1" exp="area" ref3D="1" dr="B$1:B$1048576" r="AO308" sId="5"/>
    <undo index="1" exp="area" ref3D="1" dr="B$1:B$1048576" r="AO307" sId="5"/>
    <undo index="1" exp="area" ref3D="1" dr="B$1:B$1048576" r="AO306" sId="5"/>
    <undo index="1" exp="area" ref3D="1" dr="B$1:B$1048576" r="AO305" sId="5"/>
    <undo index="1" exp="area" ref3D="1" dr="B$1:B$1048576" r="AO304" sId="5"/>
    <undo index="1" exp="area" ref3D="1" dr="B$1:B$1048576" r="AO303" sId="5"/>
    <undo index="1" exp="area" ref3D="1" dr="B$1:B$1048576" r="AO302" sId="5"/>
    <undo index="1" exp="area" ref3D="1" dr="B$1:B$1048576" r="AO301" sId="5"/>
    <undo index="1" exp="area" ref3D="1" dr="B$1:B$1048576" r="AO300" sId="5"/>
    <undo index="1" exp="area" ref3D="1" dr="B$1:B$1048576" r="AO299" sId="5"/>
    <undo index="1" exp="area" ref3D="1" dr="B$1:B$1048576" r="AO298" sId="5"/>
    <undo index="1" exp="area" ref3D="1" dr="B$1:B$1048576" r="AO297" sId="5"/>
    <undo index="1" exp="area" ref3D="1" dr="B$1:B$1048576" r="AO296" sId="5"/>
    <undo index="1" exp="area" ref3D="1" dr="B$1:B$1048576" r="AO295" sId="5"/>
    <undo index="1" exp="area" ref3D="1" dr="B$1:B$1048576" r="AO294" sId="5"/>
    <undo index="1" exp="area" ref3D="1" dr="B$1:B$1048576" r="AO293" sId="5"/>
    <undo index="1" exp="area" ref3D="1" dr="B$1:B$1048576" r="AO292" sId="5"/>
    <undo index="1" exp="area" ref3D="1" dr="B$1:B$1048576" r="AO291" sId="5"/>
    <undo index="1" exp="area" ref3D="1" dr="B$1:B$1048576" r="AO290" sId="5"/>
    <undo index="1" exp="area" ref3D="1" dr="B$1:B$1048576" r="AO289" sId="5"/>
    <undo index="1" exp="area" ref3D="1" dr="B$1:B$1048576" r="AO288" sId="5"/>
    <undo index="1" exp="area" ref3D="1" dr="B$1:B$1048576" r="AO287" sId="5"/>
    <undo index="1" exp="area" ref3D="1" dr="B$1:B$1048576" r="AO286" sId="5"/>
    <undo index="1" exp="area" ref3D="1" dr="B$1:B$1048576" r="AO285" sId="5"/>
    <undo index="1" exp="area" ref3D="1" dr="B$1:B$1048576" r="AO284" sId="5"/>
    <undo index="1" exp="area" ref3D="1" dr="B$1:B$1048576" r="AO283" sId="5"/>
    <undo index="1" exp="area" ref3D="1" dr="B$1:B$1048576" r="AO282" sId="5"/>
    <undo index="1" exp="area" ref3D="1" dr="B$1:B$1048576" r="AO281" sId="5"/>
    <undo index="1" exp="area" ref3D="1" dr="B$1:B$1048576" r="AO280" sId="5"/>
    <undo index="1" exp="area" ref3D="1" dr="B$1:B$1048576" r="AO279" sId="5"/>
    <undo index="1" exp="area" ref3D="1" dr="B$1:B$1048576" r="AO278" sId="5"/>
    <undo index="1" exp="area" ref3D="1" dr="B$1:B$1048576" r="AO277" sId="5"/>
    <undo index="1" exp="area" ref3D="1" dr="B$1:B$1048576" r="AO276" sId="5"/>
    <undo index="1" exp="area" ref3D="1" dr="B$1:B$1048576" r="AO275" sId="5"/>
    <undo index="1" exp="area" ref3D="1" dr="B$1:B$1048576" r="AO274" sId="5"/>
    <undo index="1" exp="area" ref3D="1" dr="B$1:B$1048576" r="AO273" sId="5"/>
    <undo index="1" exp="area" ref3D="1" dr="B$1:B$1048576" r="AO272" sId="5"/>
    <undo index="1" exp="area" ref3D="1" dr="B$1:B$1048576" r="AO271" sId="5"/>
    <undo index="1" exp="area" ref3D="1" dr="B$1:B$1048576" r="AO270" sId="5"/>
    <undo index="1" exp="area" ref3D="1" dr="B$1:B$1048576" r="AO269" sId="5"/>
    <undo index="1" exp="area" ref3D="1" dr="B$1:B$1048576" r="AO268" sId="5"/>
    <undo index="1" exp="area" ref3D="1" dr="B$1:B$1048576" r="AO267" sId="5"/>
    <undo index="1" exp="area" ref3D="1" dr="B$1:B$1048576" r="AO266" sId="5"/>
    <undo index="1" exp="area" ref3D="1" dr="B$1:B$1048576" r="AO265" sId="5"/>
    <undo index="1" exp="area" ref3D="1" dr="B$1:B$1048576" r="AO264" sId="5"/>
    <undo index="1" exp="area" ref3D="1" dr="B$1:B$1048576" r="AO263" sId="5"/>
    <undo index="1" exp="area" ref3D="1" dr="B$1:B$1048576" r="AO262" sId="5"/>
    <undo index="1" exp="area" ref3D="1" dr="B$1:B$1048576" r="AO261" sId="5"/>
    <undo index="1" exp="area" ref3D="1" dr="B$1:B$1048576" r="AO260" sId="5"/>
    <undo index="1" exp="area" ref3D="1" dr="B$1:B$1048576" r="AO259" sId="5"/>
    <undo index="1" exp="area" ref3D="1" dr="B$1:B$1048576" r="AO258" sId="5"/>
    <undo index="1" exp="area" ref3D="1" dr="B$1:B$1048576" r="AO257" sId="5"/>
    <undo index="1" exp="area" ref3D="1" dr="B$1:B$1048576" r="AO256" sId="5"/>
    <undo index="1" exp="area" ref3D="1" dr="B$1:B$1048576" r="AO255" sId="5"/>
    <undo index="1" exp="area" ref3D="1" dr="B$1:B$1048576" r="AO254" sId="5"/>
    <undo index="1" exp="area" ref3D="1" dr="B$1:B$1048576" r="AO253" sId="5"/>
    <undo index="1" exp="area" ref3D="1" dr="B$1:B$1048576" r="AO252" sId="5"/>
    <undo index="1" exp="area" ref3D="1" dr="B$1:B$1048576" r="AO251" sId="5"/>
    <undo index="1" exp="area" ref3D="1" dr="B$1:B$1048576" r="AO250" sId="5"/>
    <undo index="1" exp="area" ref3D="1" dr="B$1:B$1048576" r="AO249" sId="5"/>
    <undo index="1" exp="area" ref3D="1" dr="B$1:B$1048576" r="AO248" sId="5"/>
    <undo index="1" exp="area" ref3D="1" dr="B$1:B$1048576" r="AO247" sId="5"/>
    <undo index="1" exp="area" ref3D="1" dr="B$1:B$1048576" r="AO246" sId="5"/>
    <undo index="1" exp="area" ref3D="1" dr="B$1:B$1048576" r="AO245" sId="5"/>
    <undo index="1" exp="area" ref3D="1" dr="B$1:B$1048576" r="AO244" sId="5"/>
    <undo index="1" exp="area" ref3D="1" dr="B$1:B$1048576" r="AO243" sId="5"/>
    <undo index="1" exp="area" ref3D="1" dr="B$1:B$1048576" r="AO242" sId="5"/>
    <undo index="1" exp="area" ref3D="1" dr="B$1:B$1048576" r="AO241" sId="5"/>
    <undo index="1" exp="area" ref3D="1" dr="B$1:B$1048576" r="AO240" sId="5"/>
    <undo index="1" exp="area" ref3D="1" dr="B$1:B$1048576" r="AO239" sId="5"/>
    <undo index="1" exp="area" ref3D="1" dr="B$1:B$1048576" r="AO238" sId="5"/>
    <undo index="1" exp="area" ref3D="1" dr="B$1:B$1048576" r="AO237" sId="5"/>
    <undo index="1" exp="area" ref3D="1" dr="B$1:B$1048576" r="AO236" sId="5"/>
    <undo index="1" exp="area" ref3D="1" dr="B$1:B$1048576" r="AO235" sId="5"/>
    <undo index="1" exp="area" ref3D="1" dr="B$1:B$1048576" r="AO234" sId="5"/>
    <undo index="1" exp="area" ref3D="1" dr="B$1:B$1048576" r="AO233" sId="5"/>
    <undo index="1" exp="area" ref3D="1" dr="B$1:B$1048576" r="AO232" sId="5"/>
    <undo index="1" exp="area" ref3D="1" dr="B$1:B$1048576" r="AO231" sId="5"/>
    <undo index="1" exp="area" ref3D="1" dr="B$1:B$1048576" r="AO230" sId="5"/>
    <undo index="1" exp="area" ref3D="1" dr="B$1:B$1048576" r="AO229" sId="5"/>
    <undo index="1" exp="area" ref3D="1" dr="B$1:B$1048576" r="AO228" sId="5"/>
    <undo index="1" exp="area" ref3D="1" dr="B$1:B$1048576" r="AO227" sId="5"/>
    <undo index="1" exp="area" ref3D="1" dr="B$1:B$1048576" r="AO226" sId="5"/>
    <undo index="1" exp="area" ref3D="1" dr="B$1:B$1048576" r="AO225" sId="5"/>
    <undo index="1" exp="area" ref3D="1" dr="B$1:B$1048576" r="AO224" sId="5"/>
    <undo index="1" exp="area" ref3D="1" dr="B$1:B$1048576" r="AO223" sId="5"/>
    <undo index="1" exp="area" ref3D="1" dr="B$1:B$1048576" r="AO222" sId="5"/>
    <undo index="1" exp="area" ref3D="1" dr="B$1:B$1048576" r="AO221" sId="5"/>
    <undo index="1" exp="area" ref3D="1" dr="B$1:B$1048576" r="AO220" sId="5"/>
    <undo index="1" exp="area" ref3D="1" dr="B$1:B$1048576" r="AO219" sId="5"/>
    <undo index="1" exp="area" ref3D="1" dr="B$1:B$1048576" r="AO218" sId="5"/>
    <undo index="1" exp="area" ref3D="1" dr="B$1:B$1048576" r="AO217" sId="5"/>
    <undo index="1" exp="area" ref3D="1" dr="B$1:B$1048576" r="AO216" sId="5"/>
    <undo index="1" exp="area" ref3D="1" dr="B$1:B$1048576" r="AO215" sId="5"/>
    <undo index="1" exp="area" ref3D="1" dr="B$1:B$1048576" r="AO214" sId="5"/>
    <undo index="1" exp="area" ref3D="1" dr="B$1:B$1048576" r="AO213" sId="5"/>
    <undo index="1" exp="area" ref3D="1" dr="B$1:B$1048576" r="AO212" sId="5"/>
    <undo index="1" exp="area" ref3D="1" dr="B$1:B$1048576" r="AO211" sId="5"/>
    <undo index="1" exp="area" ref3D="1" dr="B$1:B$1048576" r="AO210" sId="5"/>
    <undo index="1" exp="area" ref3D="1" dr="B$1:B$1048576" r="AO209" sId="5"/>
    <undo index="1" exp="area" ref3D="1" dr="B$1:B$1048576" r="AO208" sId="5"/>
    <undo index="1" exp="area" ref3D="1" dr="B$1:B$1048576" r="AO207" sId="5"/>
    <undo index="1" exp="area" ref3D="1" dr="B$1:B$1048576" r="AO206" sId="5"/>
    <undo index="1" exp="area" ref3D="1" dr="B$1:B$1048576" r="AO205" sId="5"/>
    <undo index="1" exp="area" ref3D="1" dr="B$1:B$1048576" r="AO204" sId="5"/>
    <undo index="1" exp="area" ref3D="1" dr="B$1:B$1048576" r="AO203" sId="5"/>
    <undo index="1" exp="area" ref3D="1" dr="B$1:B$1048576" r="AO202" sId="5"/>
    <undo index="1" exp="area" ref3D="1" dr="B$1:B$1048576" r="AO201" sId="5"/>
    <undo index="1" exp="area" ref3D="1" dr="B$1:B$1048576" r="AO200" sId="5"/>
    <undo index="1" exp="area" ref3D="1" dr="B$1:B$1048576" r="AO199" sId="5"/>
    <undo index="1" exp="area" ref3D="1" dr="B$1:B$1048576" r="AO198" sId="5"/>
    <undo index="1" exp="area" ref3D="1" dr="B$1:B$1048576" r="AO197" sId="5"/>
    <undo index="1" exp="area" ref3D="1" dr="B$1:B$1048576" r="AO196" sId="5"/>
    <undo index="1" exp="area" ref3D="1" dr="B$1:B$1048576" r="AO195" sId="5"/>
    <undo index="1" exp="area" ref3D="1" dr="B$1:B$1048576" r="AO194" sId="5"/>
    <undo index="1" exp="area" ref3D="1" dr="B$1:B$1048576" r="AO193" sId="5"/>
    <undo index="1" exp="area" ref3D="1" dr="B$1:B$1048576" r="AO192" sId="5"/>
    <undo index="1" exp="area" ref3D="1" dr="B$1:B$1048576" r="AO191" sId="5"/>
    <undo index="1" exp="area" ref3D="1" dr="B$1:B$1048576" r="AO190" sId="5"/>
    <undo index="1" exp="area" ref3D="1" dr="B$1:B$1048576" r="AO189" sId="5"/>
    <undo index="1" exp="area" ref3D="1" dr="B$1:B$1048576" r="AO188" sId="5"/>
    <undo index="1" exp="area" ref3D="1" dr="B$1:B$1048576" r="AO187" sId="5"/>
    <undo index="1" exp="area" ref3D="1" dr="B$1:B$1048576" r="AO186" sId="5"/>
    <undo index="1" exp="area" ref3D="1" dr="B$1:B$1048576" r="AO185" sId="5"/>
    <undo index="1" exp="area" ref3D="1" dr="B$1:B$1048576" r="AO184" sId="5"/>
    <undo index="1" exp="area" ref3D="1" dr="B$1:B$1048576" r="AO183" sId="5"/>
    <undo index="1" exp="area" ref3D="1" dr="B$1:B$1048576" r="AO182" sId="5"/>
    <undo index="1" exp="area" ref3D="1" dr="B$1:B$1048576" r="AO181" sId="5"/>
    <undo index="1" exp="area" ref3D="1" dr="B$1:B$1048576" r="AO180" sId="5"/>
    <undo index="1" exp="area" ref3D="1" dr="B$1:B$1048576" r="AO179" sId="5"/>
    <undo index="1" exp="area" ref3D="1" dr="B$1:B$1048576" r="AO178" sId="5"/>
    <undo index="1" exp="area" ref3D="1" dr="B$1:B$1048576" r="AO177" sId="5"/>
    <undo index="1" exp="area" ref3D="1" dr="B$1:B$1048576" r="AO176" sId="5"/>
    <undo index="1" exp="area" ref3D="1" dr="B$1:B$1048576" r="AO175" sId="5"/>
    <undo index="1" exp="area" ref3D="1" dr="B$1:B$1048576" r="AO174" sId="5"/>
    <undo index="1" exp="area" ref3D="1" dr="B$1:B$1048576" r="AO173" sId="5"/>
    <undo index="1" exp="area" ref3D="1" dr="B$1:B$1048576" r="AO172" sId="5"/>
    <undo index="1" exp="area" ref3D="1" dr="B$1:B$1048576" r="AO171" sId="5"/>
    <undo index="1" exp="area" ref3D="1" dr="B$1:B$1048576" r="AO170" sId="5"/>
    <undo index="1" exp="area" ref3D="1" dr="B$1:B$1048576" r="AO169" sId="5"/>
    <undo index="1" exp="area" ref3D="1" dr="B$1:B$1048576" r="AO168" sId="5"/>
    <undo index="1" exp="area" ref3D="1" dr="B$1:B$1048576" r="AO167" sId="5"/>
    <undo index="1" exp="area" ref3D="1" dr="B$1:B$1048576" r="AO166" sId="5"/>
    <undo index="1" exp="area" ref3D="1" dr="B$1:B$1048576" r="AO165" sId="5"/>
    <undo index="1" exp="area" ref3D="1" dr="B$1:B$1048576" r="AO164" sId="5"/>
    <undo index="1" exp="area" ref3D="1" dr="B$1:B$1048576" r="AO163" sId="5"/>
    <undo index="1" exp="area" ref3D="1" dr="B$1:B$1048576" r="AO162" sId="5"/>
    <undo index="1" exp="area" ref3D="1" dr="B$1:B$1048576" r="AO161" sId="5"/>
    <undo index="1" exp="area" ref3D="1" dr="B$1:B$1048576" r="AO160" sId="5"/>
    <undo index="1" exp="area" ref3D="1" dr="B$1:B$1048576" r="AO159" sId="5"/>
    <undo index="1" exp="area" ref3D="1" dr="B$1:B$1048576" r="AO158" sId="5"/>
    <undo index="1" exp="area" ref3D="1" dr="B$1:B$1048576" r="AO157" sId="5"/>
    <undo index="1" exp="area" ref3D="1" dr="B$1:B$1048576" r="AO156" sId="5"/>
    <undo index="1" exp="area" ref3D="1" dr="B$1:B$1048576" r="AO155" sId="5"/>
    <undo index="1" exp="area" ref3D="1" dr="B$1:B$1048576" r="AO154" sId="5"/>
    <undo index="1" exp="area" ref3D="1" dr="B$1:B$1048576" r="AO153" sId="5"/>
    <undo index="1" exp="area" ref3D="1" dr="B$1:B$1048576" r="AO152" sId="5"/>
    <undo index="1" exp="area" ref3D="1" dr="B$1:B$1048576" r="AO151" sId="5"/>
    <undo index="1" exp="area" ref3D="1" dr="B$1:B$1048576" r="AO150" sId="5"/>
    <undo index="1" exp="area" ref3D="1" dr="B$1:B$1048576" r="AO149" sId="5"/>
    <undo index="1" exp="area" ref3D="1" dr="B$1:B$1048576" r="AO148" sId="5"/>
    <undo index="1" exp="area" ref3D="1" dr="B$1:B$1048576" r="AO147" sId="5"/>
    <undo index="1" exp="area" ref3D="1" dr="B$1:B$1048576" r="AO146" sId="5"/>
    <undo index="1" exp="area" ref3D="1" dr="B$1:B$1048576" r="AO145" sId="5"/>
    <undo index="1" exp="area" ref3D="1" dr="B$1:B$1048576" r="AO144" sId="5"/>
    <undo index="1" exp="area" ref3D="1" dr="B$1:B$1048576" r="AO143" sId="5"/>
    <undo index="1" exp="area" ref3D="1" dr="B$1:B$1048576" r="AO142" sId="5"/>
    <undo index="1" exp="area" ref3D="1" dr="B$1:B$1048576" r="AO141" sId="5"/>
    <undo index="1" exp="area" ref3D="1" dr="B$1:B$1048576" r="AO140" sId="5"/>
    <undo index="1" exp="area" ref3D="1" dr="B$1:B$1048576" r="AO139" sId="5"/>
    <undo index="1" exp="area" ref3D="1" dr="B$1:B$1048576" r="AO138" sId="5"/>
    <undo index="1" exp="area" ref3D="1" dr="B$1:B$1048576" r="AO137" sId="5"/>
    <undo index="1" exp="area" ref3D="1" dr="B$1:B$1048576" r="AO136" sId="5"/>
    <undo index="1" exp="area" ref3D="1" dr="B$1:B$1048576" r="AO135" sId="5"/>
    <undo index="1" exp="area" ref3D="1" dr="B$1:B$1048576" r="AO134" sId="5"/>
    <undo index="1" exp="area" ref3D="1" dr="B$1:B$1048576" r="AO133" sId="5"/>
    <undo index="1" exp="area" ref3D="1" dr="B$1:B$1048576" r="AO132" sId="5"/>
    <undo index="1" exp="area" ref3D="1" dr="B$1:B$1048576" r="AO131" sId="5"/>
    <undo index="1" exp="area" ref3D="1" dr="B$1:B$1048576" r="AO130" sId="5"/>
    <undo index="1" exp="area" ref3D="1" dr="B$1:B$1048576" r="AO129" sId="5"/>
    <undo index="1" exp="area" ref3D="1" dr="B$1:B$1048576" r="AO128" sId="5"/>
    <undo index="1" exp="area" ref3D="1" dr="B$1:B$1048576" r="AO127" sId="5"/>
    <undo index="1" exp="area" ref3D="1" dr="B$1:B$1048576" r="AO126" sId="5"/>
    <undo index="1" exp="area" ref3D="1" dr="B$1:B$1048576" r="AO125" sId="5"/>
    <undo index="1" exp="area" ref3D="1" dr="B$1:B$1048576" r="AO124" sId="5"/>
    <undo index="1" exp="area" ref3D="1" dr="B$1:B$1048576" r="AO123" sId="5"/>
    <undo index="1" exp="area" ref3D="1" dr="B$1:B$1048576" r="AO122" sId="5"/>
    <undo index="1" exp="area" ref3D="1" dr="B$1:B$1048576" r="AO121" sId="5"/>
    <undo index="1" exp="area" ref3D="1" dr="B$1:B$1048576" r="AO120" sId="5"/>
    <undo index="1" exp="area" ref3D="1" dr="B$1:B$1048576" r="AO119" sId="5"/>
    <undo index="1" exp="area" ref3D="1" dr="B$1:B$1048576" r="AO118" sId="5"/>
    <undo index="1" exp="area" ref3D="1" dr="B$1:B$1048576" r="AO117" sId="5"/>
    <undo index="1" exp="area" ref3D="1" dr="B$1:B$1048576" r="AO116" sId="5"/>
    <undo index="1" exp="area" ref3D="1" dr="B$1:B$1048576" r="AO115" sId="5"/>
    <undo index="1" exp="area" ref3D="1" dr="B$1:B$1048576" r="AO114" sId="5"/>
    <undo index="1" exp="area" ref3D="1" dr="B$1:B$1048576" r="AO113" sId="5"/>
    <undo index="1" exp="area" ref3D="1" dr="B$1:B$1048576" r="AO112" sId="5"/>
    <undo index="1" exp="area" ref3D="1" dr="B$1:B$1048576" r="AO111" sId="5"/>
    <undo index="1" exp="area" ref3D="1" dr="B$1:B$1048576" r="AO110" sId="5"/>
    <undo index="1" exp="area" ref3D="1" dr="B$1:B$1048576" r="AO109" sId="5"/>
    <undo index="1" exp="area" ref3D="1" dr="B$1:B$1048576" r="AO108" sId="5"/>
    <undo index="1" exp="area" ref3D="1" dr="B$1:B$1048576" r="AO107" sId="5"/>
    <undo index="1" exp="area" ref3D="1" dr="B$1:B$1048576" r="AO106" sId="5"/>
    <undo index="1" exp="area" ref3D="1" dr="B$1:B$1048576" r="AO105" sId="5"/>
    <undo index="1" exp="area" ref3D="1" dr="B$1:B$1048576" r="AO104" sId="5"/>
    <undo index="1" exp="area" ref3D="1" dr="B$1:B$1048576" r="AO103" sId="5"/>
    <undo index="1" exp="area" ref3D="1" dr="B$1:B$1048576" r="AO102" sId="5"/>
    <undo index="1" exp="area" ref3D="1" dr="B$1:B$1048576" r="AO101" sId="5"/>
    <undo index="1" exp="area" ref3D="1" dr="B$1:B$1048576" r="AO100" sId="5"/>
    <undo index="1" exp="area" ref3D="1" dr="B$1:B$1048576" r="AO99" sId="5"/>
    <undo index="1" exp="area" ref3D="1" dr="B$1:B$1048576" r="AO98" sId="5"/>
    <undo index="1" exp="area" ref3D="1" dr="B$1:B$1048576" r="AO97" sId="5"/>
    <undo index="1" exp="area" ref3D="1" dr="B$1:B$1048576" r="AO96" sId="5"/>
    <undo index="1" exp="area" ref3D="1" dr="B$1:B$1048576" r="AO95" sId="5"/>
    <undo index="1" exp="area" ref3D="1" dr="B$1:B$1048576" r="AO94" sId="5"/>
    <undo index="1" exp="area" ref3D="1" dr="B$1:B$1048576" r="AO93" sId="5"/>
    <undo index="1" exp="area" ref3D="1" dr="B$1:B$1048576" r="AO92" sId="5"/>
    <undo index="1" exp="area" ref3D="1" dr="B$1:B$1048576" r="AO91" sId="5"/>
    <undo index="1" exp="area" ref3D="1" dr="B$1:B$1048576" r="AO90" sId="5"/>
    <undo index="1" exp="area" ref3D="1" dr="B$1:B$1048576" r="AO89" sId="5"/>
    <undo index="1" exp="area" ref3D="1" dr="B$1:B$1048576" r="AO88" sId="5"/>
    <undo index="1" exp="area" ref3D="1" dr="B$1:B$1048576" r="AO87" sId="5"/>
    <undo index="1" exp="area" ref3D="1" dr="B$1:B$1048576" r="AO86" sId="5"/>
    <undo index="1" exp="area" ref3D="1" dr="B$1:B$1048576" r="AO85" sId="5"/>
    <undo index="1" exp="area" ref3D="1" dr="B$1:B$1048576" r="AO84" sId="5"/>
    <undo index="1" exp="area" ref3D="1" dr="B$1:B$1048576" r="AO83" sId="5"/>
    <undo index="1" exp="area" ref3D="1" dr="B$1:B$1048576" r="AO82" sId="5"/>
    <undo index="1" exp="area" ref3D="1" dr="B$1:B$1048576" r="AO81" sId="5"/>
    <undo index="1" exp="area" ref3D="1" dr="B$1:B$1048576" r="AO80" sId="5"/>
    <undo index="1" exp="area" ref3D="1" dr="B$1:B$1048576" r="AO79" sId="5"/>
    <undo index="1" exp="area" ref3D="1" dr="B$1:B$1048576" r="AO78" sId="5"/>
    <undo index="1" exp="area" ref3D="1" dr="B$1:B$1048576" r="AO77" sId="5"/>
    <undo index="1" exp="area" ref3D="1" dr="B$1:B$1048576" r="AO76" sId="5"/>
    <undo index="1" exp="area" ref3D="1" dr="B$1:B$1048576" r="AO75" sId="5"/>
    <undo index="1" exp="area" ref3D="1" dr="B$1:B$1048576" r="AO74" sId="5"/>
    <undo index="1" exp="area" ref3D="1" dr="B$1:B$1048576" r="AO73" sId="5"/>
    <undo index="1" exp="area" ref3D="1" dr="B$1:B$1048576" r="AO72" sId="5"/>
    <undo index="1" exp="area" ref3D="1" dr="B$1:B$1048576" r="AO71" sId="5"/>
    <undo index="1" exp="area" ref3D="1" dr="B$1:B$1048576" r="AO70" sId="5"/>
    <undo index="1" exp="area" ref3D="1" dr="B$1:B$1048576" r="AO69" sId="5"/>
    <undo index="1" exp="area" ref3D="1" dr="B$1:B$1048576" r="AO68" sId="5"/>
    <undo index="1" exp="area" ref3D="1" dr="B$1:B$1048576" r="AO67" sId="5"/>
    <undo index="1" exp="area" ref3D="1" dr="B$1:B$1048576" r="AO66" sId="5"/>
    <undo index="1" exp="area" ref3D="1" dr="B$1:B$1048576" r="AO65" sId="5"/>
    <undo index="1" exp="area" ref3D="1" dr="B$1:B$1048576" r="AO64" sId="5"/>
    <undo index="1" exp="area" ref3D="1" dr="B$1:B$1048576" r="AO63" sId="5"/>
    <undo index="1" exp="area" ref3D="1" dr="B$1:B$1048576" r="AO62" sId="5"/>
    <undo index="1" exp="area" ref3D="1" dr="B$1:B$1048576" r="AO61" sId="5"/>
    <undo index="1" exp="area" ref3D="1" dr="B$1:B$1048576" r="AO60" sId="5"/>
    <undo index="1" exp="area" ref3D="1" dr="B$1:B$1048576" r="AO59" sId="5"/>
    <undo index="1" exp="area" ref3D="1" dr="B$1:B$1048576" r="AO58" sId="5"/>
    <undo index="1" exp="area" ref3D="1" dr="B$1:B$1048576" r="AO57" sId="5"/>
    <undo index="1" exp="area" ref3D="1" dr="B$1:B$1048576" r="AO56" sId="5"/>
    <undo index="1" exp="area" ref3D="1" dr="B$1:B$1048576" r="AO55" sId="5"/>
    <undo index="1" exp="area" ref3D="1" dr="B$1:B$1048576" r="AO54" sId="5"/>
    <undo index="1" exp="area" ref3D="1" dr="B$1:B$1048576" r="AO53" sId="5"/>
    <undo index="1" exp="area" ref3D="1" dr="B$1:B$1048576" r="AO52" sId="5"/>
    <undo index="1" exp="area" ref3D="1" dr="B$1:B$1048576" r="AO51" sId="5"/>
    <undo index="1" exp="area" ref3D="1" dr="B$1:B$1048576" r="AO50" sId="5"/>
    <undo index="1" exp="area" ref3D="1" dr="B$1:B$1048576" r="AO49" sId="5"/>
    <undo index="1" exp="area" ref3D="1" dr="B$1:B$1048576" r="AO48" sId="5"/>
    <undo index="1" exp="area" ref3D="1" dr="B$1:B$1048576" r="AO47" sId="5"/>
    <undo index="1" exp="area" ref3D="1" dr="B$1:B$1048576" r="AO46" sId="5"/>
    <undo index="1" exp="area" ref3D="1" dr="B$1:B$1048576" r="AO45" sId="5"/>
    <undo index="1" exp="area" ref3D="1" dr="B$1:B$1048576" r="AO44" sId="5"/>
    <undo index="1" exp="area" ref3D="1" dr="B$1:B$1048576" r="AO43" sId="5"/>
    <undo index="1" exp="area" ref3D="1" dr="B$1:B$1048576" r="AO42" sId="5"/>
    <undo index="1" exp="area" ref3D="1" dr="B$1:B$1048576" r="AO41" sId="5"/>
    <undo index="1" exp="area" ref3D="1" dr="B$1:B$1048576" r="AO40" sId="5"/>
    <undo index="1" exp="area" ref3D="1" dr="B$1:B$1048576" r="AO39" sId="5"/>
    <undo index="1" exp="area" ref3D="1" dr="B$1:B$1048576" r="AO38" sId="5"/>
    <undo index="1" exp="area" ref3D="1" dr="B$1:B$1048576" r="AO37" sId="5"/>
    <undo index="1" exp="area" ref3D="1" dr="B$1:B$1048576" r="AO36" sId="5"/>
    <undo index="1" exp="area" ref3D="1" dr="B$1:B$1048576" r="AO35" sId="5"/>
    <undo index="1" exp="area" ref3D="1" dr="B$1:B$1048576" r="AO34" sId="5"/>
    <undo index="1" exp="area" ref3D="1" dr="B$1:B$1048576" r="AO33" sId="5"/>
    <undo index="1" exp="area" ref3D="1" dr="B$1:B$1048576" r="AO32" sId="5"/>
    <undo index="1" exp="area" ref3D="1" dr="B$1:B$1048576" r="AO31" sId="5"/>
    <undo index="1" exp="area" ref3D="1" dr="B$1:B$1048576" r="AO30" sId="5"/>
    <undo index="1" exp="area" ref3D="1" dr="B$1:B$1048576" r="AO29" sId="5"/>
    <undo index="1" exp="area" ref3D="1" dr="B$1:B$1048576" r="AO28" sId="5"/>
    <undo index="1" exp="area" ref3D="1" dr="B$1:B$1048576" r="AO27" sId="5"/>
    <undo index="1" exp="area" ref3D="1" dr="B$1:B$1048576" r="AO26" sId="5"/>
    <undo index="1" exp="area" ref3D="1" dr="B$1:B$1048576" r="AO25" sId="5"/>
    <undo index="1" exp="area" ref3D="1" dr="B$1:B$1048576" r="AO24" sId="5"/>
    <undo index="1" exp="area" ref3D="1" dr="B$1:B$1048576" r="AO23" sId="5"/>
    <undo index="1" exp="area" ref3D="1" dr="B$1:B$1048576" r="AO22" sId="5"/>
    <undo index="1" exp="area" ref3D="1" dr="B$1:B$1048576" r="AO21" sId="5"/>
    <undo index="1" exp="area" ref3D="1" dr="B$1:B$1048576" r="AO20" sId="5"/>
    <undo index="1" exp="area" ref3D="1" dr="B$1:B$1048576" r="AO19" sId="5"/>
    <undo index="1" exp="area" ref3D="1" dr="B$1:B$1048576" r="AO18" sId="5"/>
    <undo index="1" exp="area" ref3D="1" dr="B$1:B$1048576" r="AO17" sId="5"/>
    <undo index="1" exp="area" ref3D="1" dr="B$1:B$1048576" r="AO16" sId="5"/>
    <undo index="1" exp="area" ref3D="1" dr="B$1:B$1048576" r="AO15" sId="5"/>
    <undo index="1" exp="area" ref3D="1" dr="B$1:B$1048576" r="AO14" sId="5"/>
    <undo index="1" exp="area" ref3D="1" dr="B$1:B$1048576" r="AO13" sId="5"/>
    <undo index="1" exp="area" ref3D="1" dr="B$1:B$1048576" r="AO12" sId="5"/>
    <undo index="1" exp="area" ref3D="1" dr="B$1:B$1048576" r="AO11" sId="5"/>
    <undo index="1" exp="area" ref3D="1" dr="B$1:B$1048576" r="AO10" sId="5"/>
    <undo index="1" exp="area" ref3D="1" dr="B$1:B$1048576" r="AO9" sId="5"/>
    <undo index="1" exp="area" ref3D="1" dr="B$1:B$1048576" r="AO8" sId="5"/>
    <undo index="1" exp="area" ref3D="1" dr="B$1:B$1048576" r="AO7" sId="5"/>
    <undo index="1" exp="area" ref3D="1" dr="B$1:B$1048576" r="AO6" sId="5"/>
    <undo index="1" exp="area" ref3D="1" dr="B$1:B$1048576" r="AO5" sId="5"/>
    <undo index="1" exp="area" ref3D="1" dr="B$1:B$1048576" r="AO4" sId="5"/>
    <undo index="1" exp="area" ref3D="1" dr="B$1:B$1048576" r="AO3" sId="5"/>
    <undo index="1" exp="area" ref3D="1" dr="B$1:B$1048576" r="AO2" sId="5"/>
    <undo index="1" exp="area" ref3D="1" dr="B$1:B$1048576" r="AI406" sId="4"/>
    <undo index="1" exp="area" ref3D="1" dr="B$1:B$1048576" r="AI405" sId="4"/>
    <undo index="1" exp="area" ref3D="1" dr="B$1:B$1048576" r="AI404" sId="4"/>
    <undo index="1" exp="area" ref3D="1" dr="B$1:B$1048576" r="AI403" sId="4"/>
    <undo index="1" exp="area" ref3D="1" dr="B$1:B$1048576" r="AI402" sId="4"/>
    <undo index="1" exp="area" ref3D="1" dr="B$1:B$1048576" r="AI401" sId="4"/>
    <undo index="1" exp="area" ref3D="1" dr="B$1:B$1048576" r="AI400" sId="4"/>
    <undo index="1" exp="area" ref3D="1" dr="B$1:B$1048576" r="AI399" sId="4"/>
    <undo index="1" exp="area" ref3D="1" dr="B$1:B$1048576" r="AI398" sId="4"/>
    <undo index="1" exp="area" ref3D="1" dr="B$1:B$1048576" r="AI397" sId="4"/>
    <undo index="1" exp="area" ref3D="1" dr="B$1:B$1048576" r="AI396" sId="4"/>
    <undo index="1" exp="area" ref3D="1" dr="B$1:B$1048576" r="AI395" sId="4"/>
    <undo index="1" exp="area" ref3D="1" dr="B$1:B$1048576" r="AI394" sId="4"/>
    <undo index="1" exp="area" ref3D="1" dr="B$1:B$1048576" r="AI393" sId="4"/>
    <undo index="1" exp="area" ref3D="1" dr="B$1:B$1048576" r="AI392" sId="4"/>
    <undo index="1" exp="area" ref3D="1" dr="B$1:B$1048576" r="AI391" sId="4"/>
    <undo index="1" exp="area" ref3D="1" dr="B$1:B$1048576" r="AI390" sId="4"/>
    <undo index="1" exp="area" ref3D="1" dr="B$1:B$1048576" r="AI389" sId="4"/>
    <undo index="1" exp="area" ref3D="1" dr="B$1:B$1048576" r="AI388" sId="4"/>
    <undo index="1" exp="area" ref3D="1" dr="B$1:B$1048576" r="AI387" sId="4"/>
    <undo index="1" exp="area" ref3D="1" dr="B$1:B$1048576" r="AI386" sId="4"/>
    <undo index="1" exp="area" ref3D="1" dr="B$1:B$1048576" r="AI385" sId="4"/>
    <undo index="1" exp="area" ref3D="1" dr="B$1:B$1048576" r="AI384" sId="4"/>
    <undo index="1" exp="area" ref3D="1" dr="B$1:B$1048576" r="AI383" sId="4"/>
    <undo index="1" exp="area" ref3D="1" dr="B$1:B$1048576" r="AI382" sId="4"/>
    <undo index="1" exp="area" ref3D="1" dr="B$1:B$1048576" r="AI381" sId="4"/>
    <undo index="1" exp="area" ref3D="1" dr="B$1:B$1048576" r="AI380" sId="4"/>
    <undo index="1" exp="area" ref3D="1" dr="B$1:B$1048576" r="AI379" sId="4"/>
    <undo index="1" exp="area" ref3D="1" dr="B$1:B$1048576" r="AI378" sId="4"/>
    <undo index="1" exp="area" ref3D="1" dr="B$1:B$1048576" r="AI377" sId="4"/>
    <undo index="1" exp="area" ref3D="1" dr="B$1:B$1048576" r="AI376" sId="4"/>
    <undo index="1" exp="area" ref3D="1" dr="B$1:B$1048576" r="AI375" sId="4"/>
    <undo index="1" exp="area" ref3D="1" dr="B$1:B$1048576" r="AI374" sId="4"/>
    <undo index="1" exp="area" ref3D="1" dr="B$1:B$1048576" r="AI373" sId="4"/>
    <undo index="1" exp="area" ref3D="1" dr="B$1:B$1048576" r="AI372" sId="4"/>
    <undo index="1" exp="area" ref3D="1" dr="B$1:B$1048576" r="AI371" sId="4"/>
    <undo index="1" exp="area" ref3D="1" dr="B$1:B$1048576" r="AI370" sId="4"/>
    <undo index="1" exp="area" ref3D="1" dr="B$1:B$1048576" r="AI369" sId="4"/>
    <undo index="1" exp="area" ref3D="1" dr="B$1:B$1048576" r="AI368" sId="4"/>
    <undo index="1" exp="area" ref3D="1" dr="B$1:B$1048576" r="AI367" sId="4"/>
    <undo index="1" exp="area" ref3D="1" dr="B$1:B$1048576" r="AI366" sId="4"/>
    <undo index="1" exp="area" ref3D="1" dr="B$1:B$1048576" r="AI365" sId="4"/>
    <undo index="1" exp="area" ref3D="1" dr="B$1:B$1048576" r="AI364" sId="4"/>
    <undo index="1" exp="area" ref3D="1" dr="B$1:B$1048576" r="AI363" sId="4"/>
    <undo index="1" exp="area" ref3D="1" dr="B$1:B$1048576" r="AI362" sId="4"/>
    <undo index="1" exp="area" ref3D="1" dr="B$1:B$1048576" r="AI361" sId="4"/>
    <undo index="1" exp="area" ref3D="1" dr="B$1:B$1048576" r="AI360" sId="4"/>
    <undo index="1" exp="area" ref3D="1" dr="B$1:B$1048576" r="AI359" sId="4"/>
    <undo index="1" exp="area" ref3D="1" dr="B$1:B$1048576" r="AI358" sId="4"/>
    <undo index="1" exp="area" ref3D="1" dr="B$1:B$1048576" r="AI357" sId="4"/>
    <undo index="1" exp="area" ref3D="1" dr="B$1:B$1048576" r="AI356" sId="4"/>
    <undo index="1" exp="area" ref3D="1" dr="B$1:B$1048576" r="AI355" sId="4"/>
    <undo index="1" exp="area" ref3D="1" dr="B$1:B$1048576" r="AI354" sId="4"/>
    <undo index="1" exp="area" ref3D="1" dr="B$1:B$1048576" r="AI353" sId="4"/>
    <undo index="1" exp="area" ref3D="1" dr="B$1:B$1048576" r="AI352" sId="4"/>
    <undo index="1" exp="area" ref3D="1" dr="B$1:B$1048576" r="AI351" sId="4"/>
    <undo index="1" exp="area" ref3D="1" dr="B$1:B$1048576" r="AI350" sId="4"/>
    <undo index="1" exp="area" ref3D="1" dr="B$1:B$1048576" r="AI349" sId="4"/>
    <undo index="1" exp="area" ref3D="1" dr="B$1:B$1048576" r="AI348" sId="4"/>
    <undo index="1" exp="area" ref3D="1" dr="B$1:B$1048576" r="AI347" sId="4"/>
    <undo index="1" exp="area" ref3D="1" dr="B$1:B$1048576" r="AI346" sId="4"/>
    <undo index="1" exp="area" ref3D="1" dr="B$1:B$1048576" r="AI345" sId="4"/>
    <undo index="1" exp="area" ref3D="1" dr="B$1:B$1048576" r="AI344" sId="4"/>
    <undo index="1" exp="area" ref3D="1" dr="B$1:B$1048576" r="AI343" sId="4"/>
    <undo index="1" exp="area" ref3D="1" dr="B$1:B$1048576" r="AI342" sId="4"/>
    <undo index="1" exp="area" ref3D="1" dr="B$1:B$1048576" r="AI341" sId="4"/>
    <undo index="1" exp="area" ref3D="1" dr="B$1:B$1048576" r="AI340" sId="4"/>
    <undo index="1" exp="area" ref3D="1" dr="B$1:B$1048576" r="AI339" sId="4"/>
    <undo index="1" exp="area" ref3D="1" dr="B$1:B$1048576" r="AI338" sId="4"/>
    <undo index="1" exp="area" ref3D="1" dr="B$1:B$1048576" r="AI337" sId="4"/>
    <undo index="1" exp="area" ref3D="1" dr="B$1:B$1048576" r="AI336" sId="4"/>
    <undo index="1" exp="area" ref3D="1" dr="B$1:B$1048576" r="AI335" sId="4"/>
    <undo index="1" exp="area" ref3D="1" dr="B$1:B$1048576" r="AI334" sId="4"/>
    <undo index="1" exp="area" ref3D="1" dr="B$1:B$1048576" r="AI333" sId="4"/>
    <undo index="1" exp="area" ref3D="1" dr="B$1:B$1048576" r="AI332" sId="4"/>
    <undo index="1" exp="area" ref3D="1" dr="B$1:B$1048576" r="AI331" sId="4"/>
    <undo index="1" exp="area" ref3D="1" dr="B$1:B$1048576" r="AI330" sId="4"/>
    <undo index="1" exp="area" ref3D="1" dr="B$1:B$1048576" r="AI329" sId="4"/>
    <undo index="1" exp="area" ref3D="1" dr="B$1:B$1048576" r="AI328" sId="4"/>
    <undo index="1" exp="area" ref3D="1" dr="B$1:B$1048576" r="AI327" sId="4"/>
    <undo index="1" exp="area" ref3D="1" dr="B$1:B$1048576" r="AI326" sId="4"/>
    <undo index="1" exp="area" ref3D="1" dr="B$1:B$1048576" r="AI325" sId="4"/>
    <undo index="1" exp="area" ref3D="1" dr="B$1:B$1048576" r="AI324" sId="4"/>
    <undo index="1" exp="area" ref3D="1" dr="B$1:B$1048576" r="AI323" sId="4"/>
    <undo index="1" exp="area" ref3D="1" dr="B$1:B$1048576" r="AI322" sId="4"/>
    <undo index="1" exp="area" ref3D="1" dr="B$1:B$1048576" r="AI321" sId="4"/>
    <undo index="1" exp="area" ref3D="1" dr="B$1:B$1048576" r="AI320" sId="4"/>
    <undo index="1" exp="area" ref3D="1" dr="B$1:B$1048576" r="AI319" sId="4"/>
    <undo index="1" exp="area" ref3D="1" dr="B$1:B$1048576" r="AI318" sId="4"/>
    <undo index="1" exp="area" ref3D="1" dr="B$1:B$1048576" r="AI317" sId="4"/>
    <undo index="1" exp="area" ref3D="1" dr="B$1:B$1048576" r="AI316" sId="4"/>
    <undo index="1" exp="area" ref3D="1" dr="B$1:B$1048576" r="AI315" sId="4"/>
    <undo index="1" exp="area" ref3D="1" dr="B$1:B$1048576" r="AI314" sId="4"/>
    <undo index="1" exp="area" ref3D="1" dr="B$1:B$1048576" r="AI313" sId="4"/>
    <undo index="1" exp="area" ref3D="1" dr="B$1:B$1048576" r="AI312" sId="4"/>
    <undo index="1" exp="area" ref3D="1" dr="B$1:B$1048576" r="AI311" sId="4"/>
    <undo index="1" exp="area" ref3D="1" dr="B$1:B$1048576" r="AI310" sId="4"/>
    <undo index="1" exp="area" ref3D="1" dr="B$1:B$1048576" r="AI309" sId="4"/>
    <undo index="1" exp="area" ref3D="1" dr="B$1:B$1048576" r="AI308" sId="4"/>
    <undo index="1" exp="area" ref3D="1" dr="B$1:B$1048576" r="AI307" sId="4"/>
    <undo index="1" exp="area" ref3D="1" dr="B$1:B$1048576" r="AI306" sId="4"/>
    <undo index="1" exp="area" ref3D="1" dr="B$1:B$1048576" r="AI305" sId="4"/>
    <undo index="1" exp="area" ref3D="1" dr="B$1:B$1048576" r="AI304" sId="4"/>
    <undo index="1" exp="area" ref3D="1" dr="B$1:B$1048576" r="AI303" sId="4"/>
    <undo index="1" exp="area" ref3D="1" dr="B$1:B$1048576" r="AI302" sId="4"/>
    <undo index="1" exp="area" ref3D="1" dr="B$1:B$1048576" r="AI301" sId="4"/>
    <undo index="1" exp="area" ref3D="1" dr="B$1:B$1048576" r="AI300" sId="4"/>
    <undo index="1" exp="area" ref3D="1" dr="B$1:B$1048576" r="AI299" sId="4"/>
    <undo index="1" exp="area" ref3D="1" dr="B$1:B$1048576" r="AI298" sId="4"/>
    <undo index="1" exp="area" ref3D="1" dr="B$1:B$1048576" r="AI297" sId="4"/>
    <undo index="1" exp="area" ref3D="1" dr="B$1:B$1048576" r="AI296" sId="4"/>
    <undo index="1" exp="area" ref3D="1" dr="B$1:B$1048576" r="AI295" sId="4"/>
    <undo index="1" exp="area" ref3D="1" dr="B$1:B$1048576" r="AI294" sId="4"/>
    <undo index="1" exp="area" ref3D="1" dr="B$1:B$1048576" r="AI293" sId="4"/>
    <undo index="1" exp="area" ref3D="1" dr="B$1:B$1048576" r="AI292" sId="4"/>
    <undo index="1" exp="area" ref3D="1" dr="B$1:B$1048576" r="AI291" sId="4"/>
    <undo index="1" exp="area" ref3D="1" dr="B$1:B$1048576" r="AI290" sId="4"/>
    <undo index="1" exp="area" ref3D="1" dr="B$1:B$1048576" r="AI289" sId="4"/>
    <undo index="1" exp="area" ref3D="1" dr="B$1:B$1048576" r="AI288" sId="4"/>
    <undo index="1" exp="area" ref3D="1" dr="B$1:B$1048576" r="AI287" sId="4"/>
    <undo index="1" exp="area" ref3D="1" dr="B$1:B$1048576" r="AI286" sId="4"/>
    <undo index="1" exp="area" ref3D="1" dr="B$1:B$1048576" r="AI285" sId="4"/>
    <undo index="1" exp="area" ref3D="1" dr="B$1:B$1048576" r="AI284" sId="4"/>
    <undo index="1" exp="area" ref3D="1" dr="B$1:B$1048576" r="AI283" sId="4"/>
    <undo index="1" exp="area" ref3D="1" dr="B$1:B$1048576" r="AI282" sId="4"/>
    <undo index="1" exp="area" ref3D="1" dr="B$1:B$1048576" r="AI281" sId="4"/>
    <undo index="1" exp="area" ref3D="1" dr="B$1:B$1048576" r="AI280" sId="4"/>
    <undo index="1" exp="area" ref3D="1" dr="B$1:B$1048576" r="AI279" sId="4"/>
    <undo index="1" exp="area" ref3D="1" dr="B$1:B$1048576" r="AI278" sId="4"/>
    <undo index="1" exp="area" ref3D="1" dr="B$1:B$1048576" r="AI277" sId="4"/>
    <undo index="1" exp="area" ref3D="1" dr="B$1:B$1048576" r="AI276" sId="4"/>
    <undo index="1" exp="area" ref3D="1" dr="B$1:B$1048576" r="AI275" sId="4"/>
    <undo index="1" exp="area" ref3D="1" dr="B$1:B$1048576" r="AI274" sId="4"/>
    <undo index="1" exp="area" ref3D="1" dr="B$1:B$1048576" r="AI273" sId="4"/>
    <undo index="1" exp="area" ref3D="1" dr="B$1:B$1048576" r="AI272" sId="4"/>
    <undo index="1" exp="area" ref3D="1" dr="B$1:B$1048576" r="AI271" sId="4"/>
    <undo index="1" exp="area" ref3D="1" dr="B$1:B$1048576" r="AI270" sId="4"/>
    <undo index="1" exp="area" ref3D="1" dr="B$1:B$1048576" r="AI269" sId="4"/>
    <undo index="1" exp="area" ref3D="1" dr="B$1:B$1048576" r="AI268" sId="4"/>
    <undo index="1" exp="area" ref3D="1" dr="B$1:B$1048576" r="AI267" sId="4"/>
    <undo index="1" exp="area" ref3D="1" dr="B$1:B$1048576" r="AI266" sId="4"/>
    <undo index="1" exp="area" ref3D="1" dr="B$1:B$1048576" r="AI265" sId="4"/>
    <undo index="1" exp="area" ref3D="1" dr="B$1:B$1048576" r="AI264" sId="4"/>
    <undo index="1" exp="area" ref3D="1" dr="B$1:B$1048576" r="AI263" sId="4"/>
    <undo index="1" exp="area" ref3D="1" dr="B$1:B$1048576" r="AI262" sId="4"/>
    <undo index="1" exp="area" ref3D="1" dr="B$1:B$1048576" r="AI261" sId="4"/>
    <undo index="1" exp="area" ref3D="1" dr="B$1:B$1048576" r="AI260" sId="4"/>
    <undo index="1" exp="area" ref3D="1" dr="B$1:B$1048576" r="AI259" sId="4"/>
    <undo index="1" exp="area" ref3D="1" dr="B$1:B$1048576" r="AI258" sId="4"/>
    <undo index="1" exp="area" ref3D="1" dr="B$1:B$1048576" r="AI257" sId="4"/>
    <undo index="1" exp="area" ref3D="1" dr="B$1:B$1048576" r="AI256" sId="4"/>
    <undo index="1" exp="area" ref3D="1" dr="B$1:B$1048576" r="AI255" sId="4"/>
    <undo index="1" exp="area" ref3D="1" dr="B$1:B$1048576" r="AI254" sId="4"/>
    <undo index="1" exp="area" ref3D="1" dr="B$1:B$1048576" r="AI253" sId="4"/>
    <undo index="1" exp="area" ref3D="1" dr="B$1:B$1048576" r="AI252" sId="4"/>
    <undo index="1" exp="area" ref3D="1" dr="B$1:B$1048576" r="AI251" sId="4"/>
    <undo index="1" exp="area" ref3D="1" dr="B$1:B$1048576" r="AI250" sId="4"/>
    <undo index="1" exp="area" ref3D="1" dr="B$1:B$1048576" r="AI249" sId="4"/>
    <undo index="1" exp="area" ref3D="1" dr="B$1:B$1048576" r="AI248" sId="4"/>
    <undo index="1" exp="area" ref3D="1" dr="B$1:B$1048576" r="AI247" sId="4"/>
    <undo index="1" exp="area" ref3D="1" dr="B$1:B$1048576" r="AI246" sId="4"/>
    <undo index="1" exp="area" ref3D="1" dr="B$1:B$1048576" r="AI245" sId="4"/>
    <undo index="1" exp="area" ref3D="1" dr="B$1:B$1048576" r="AI244" sId="4"/>
    <undo index="1" exp="area" ref3D="1" dr="B$1:B$1048576" r="AI243" sId="4"/>
    <undo index="1" exp="area" ref3D="1" dr="B$1:B$1048576" r="AI242" sId="4"/>
    <undo index="1" exp="area" ref3D="1" dr="B$1:B$1048576" r="AI241" sId="4"/>
    <undo index="1" exp="area" ref3D="1" dr="B$1:B$1048576" r="AI240" sId="4"/>
    <undo index="1" exp="area" ref3D="1" dr="B$1:B$1048576" r="AI239" sId="4"/>
    <undo index="1" exp="area" ref3D="1" dr="B$1:B$1048576" r="AI238" sId="4"/>
    <undo index="1" exp="area" ref3D="1" dr="B$1:B$1048576" r="AI237" sId="4"/>
    <undo index="1" exp="area" ref3D="1" dr="B$1:B$1048576" r="AI236" sId="4"/>
    <undo index="1" exp="area" ref3D="1" dr="B$1:B$1048576" r="AI235" sId="4"/>
    <undo index="1" exp="area" ref3D="1" dr="B$1:B$1048576" r="AI234" sId="4"/>
    <undo index="1" exp="area" ref3D="1" dr="B$1:B$1048576" r="AI233" sId="4"/>
    <undo index="1" exp="area" ref3D="1" dr="B$1:B$1048576" r="AI232" sId="4"/>
    <undo index="1" exp="area" ref3D="1" dr="B$1:B$1048576" r="AI231" sId="4"/>
    <undo index="1" exp="area" ref3D="1" dr="B$1:B$1048576" r="AI230" sId="4"/>
    <undo index="1" exp="area" ref3D="1" dr="B$1:B$1048576" r="AI229" sId="4"/>
    <undo index="1" exp="area" ref3D="1" dr="B$1:B$1048576" r="AI228" sId="4"/>
    <undo index="1" exp="area" ref3D="1" dr="B$1:B$1048576" r="AI227" sId="4"/>
    <undo index="1" exp="area" ref3D="1" dr="B$1:B$1048576" r="AI226" sId="4"/>
    <undo index="1" exp="area" ref3D="1" dr="B$1:B$1048576" r="AI225" sId="4"/>
    <undo index="1" exp="area" ref3D="1" dr="B$1:B$1048576" r="AI224" sId="4"/>
    <undo index="1" exp="area" ref3D="1" dr="B$1:B$1048576" r="AI223" sId="4"/>
    <undo index="1" exp="area" ref3D="1" dr="B$1:B$1048576" r="AI222" sId="4"/>
    <undo index="1" exp="area" ref3D="1" dr="B$1:B$1048576" r="AI221" sId="4"/>
    <undo index="1" exp="area" ref3D="1" dr="B$1:B$1048576" r="AI220" sId="4"/>
    <undo index="1" exp="area" ref3D="1" dr="B$1:B$1048576" r="AI219" sId="4"/>
    <undo index="1" exp="area" ref3D="1" dr="B$1:B$1048576" r="AI218" sId="4"/>
    <undo index="1" exp="area" ref3D="1" dr="B$1:B$1048576" r="AI217" sId="4"/>
    <undo index="1" exp="area" ref3D="1" dr="B$1:B$1048576" r="AI216" sId="4"/>
    <undo index="1" exp="area" ref3D="1" dr="B$1:B$1048576" r="AI215" sId="4"/>
    <undo index="1" exp="area" ref3D="1" dr="B$1:B$1048576" r="AI214" sId="4"/>
    <undo index="1" exp="area" ref3D="1" dr="B$1:B$1048576" r="AI213" sId="4"/>
    <undo index="1" exp="area" ref3D="1" dr="B$1:B$1048576" r="AI212" sId="4"/>
    <undo index="1" exp="area" ref3D="1" dr="B$1:B$1048576" r="AI211" sId="4"/>
    <undo index="1" exp="area" ref3D="1" dr="B$1:B$1048576" r="AI210" sId="4"/>
    <undo index="1" exp="area" ref3D="1" dr="B$1:B$1048576" r="AI209" sId="4"/>
    <undo index="1" exp="area" ref3D="1" dr="B$1:B$1048576" r="AI208" sId="4"/>
    <undo index="1" exp="area" ref3D="1" dr="B$1:B$1048576" r="AI207" sId="4"/>
    <undo index="1" exp="area" ref3D="1" dr="B$1:B$1048576" r="AI206" sId="4"/>
    <undo index="1" exp="area" ref3D="1" dr="B$1:B$1048576" r="AI205" sId="4"/>
    <undo index="1" exp="area" ref3D="1" dr="B$1:B$1048576" r="AI204" sId="4"/>
    <undo index="1" exp="area" ref3D="1" dr="B$1:B$1048576" r="AI203" sId="4"/>
    <undo index="1" exp="area" ref3D="1" dr="B$1:B$1048576" r="AI202" sId="4"/>
    <undo index="1" exp="area" ref3D="1" dr="B$1:B$1048576" r="AI201" sId="4"/>
    <undo index="1" exp="area" ref3D="1" dr="B$1:B$1048576" r="AI200" sId="4"/>
    <undo index="1" exp="area" ref3D="1" dr="B$1:B$1048576" r="AI199" sId="4"/>
    <undo index="1" exp="area" ref3D="1" dr="B$1:B$1048576" r="AI198" sId="4"/>
    <undo index="1" exp="area" ref3D="1" dr="B$1:B$1048576" r="AI197" sId="4"/>
    <undo index="1" exp="area" ref3D="1" dr="B$1:B$1048576" r="AI196" sId="4"/>
    <undo index="1" exp="area" ref3D="1" dr="B$1:B$1048576" r="AI195" sId="4"/>
    <undo index="1" exp="area" ref3D="1" dr="B$1:B$1048576" r="AI194" sId="4"/>
    <undo index="1" exp="area" ref3D="1" dr="B$1:B$1048576" r="AI193" sId="4"/>
    <undo index="1" exp="area" ref3D="1" dr="B$1:B$1048576" r="AI192" sId="4"/>
    <undo index="1" exp="area" ref3D="1" dr="B$1:B$1048576" r="AI191" sId="4"/>
    <undo index="1" exp="area" ref3D="1" dr="B$1:B$1048576" r="AI190" sId="4"/>
    <undo index="1" exp="area" ref3D="1" dr="B$1:B$1048576" r="AI189" sId="4"/>
    <undo index="1" exp="area" ref3D="1" dr="B$1:B$1048576" r="AI188" sId="4"/>
    <undo index="1" exp="area" ref3D="1" dr="B$1:B$1048576" r="AI187" sId="4"/>
    <undo index="1" exp="area" ref3D="1" dr="B$1:B$1048576" r="AI186" sId="4"/>
    <undo index="1" exp="area" ref3D="1" dr="B$1:B$1048576" r="AI185" sId="4"/>
    <undo index="1" exp="area" ref3D="1" dr="B$1:B$1048576" r="AI184" sId="4"/>
    <undo index="1" exp="area" ref3D="1" dr="B$1:B$1048576" r="AI183" sId="4"/>
    <undo index="1" exp="area" ref3D="1" dr="B$1:B$1048576" r="AI182" sId="4"/>
    <undo index="1" exp="area" ref3D="1" dr="B$1:B$1048576" r="AI181" sId="4"/>
    <undo index="1" exp="area" ref3D="1" dr="B$1:B$1048576" r="AI180" sId="4"/>
    <undo index="1" exp="area" ref3D="1" dr="B$1:B$1048576" r="AI179" sId="4"/>
    <undo index="1" exp="area" ref3D="1" dr="B$1:B$1048576" r="AI178" sId="4"/>
    <undo index="1" exp="area" ref3D="1" dr="B$1:B$1048576" r="AI177" sId="4"/>
    <undo index="1" exp="area" ref3D="1" dr="B$1:B$1048576" r="AI176" sId="4"/>
    <undo index="1" exp="area" ref3D="1" dr="B$1:B$1048576" r="AI175" sId="4"/>
    <undo index="1" exp="area" ref3D="1" dr="B$1:B$1048576" r="AI174" sId="4"/>
    <undo index="1" exp="area" ref3D="1" dr="B$1:B$1048576" r="AI173" sId="4"/>
    <undo index="1" exp="area" ref3D="1" dr="B$1:B$1048576" r="AI172" sId="4"/>
    <undo index="1" exp="area" ref3D="1" dr="B$1:B$1048576" r="AI171" sId="4"/>
    <undo index="1" exp="area" ref3D="1" dr="B$1:B$1048576" r="AI170" sId="4"/>
    <undo index="1" exp="area" ref3D="1" dr="B$1:B$1048576" r="AI169" sId="4"/>
    <undo index="1" exp="area" ref3D="1" dr="B$1:B$1048576" r="AI168" sId="4"/>
    <undo index="1" exp="area" ref3D="1" dr="B$1:B$1048576" r="AI167" sId="4"/>
    <undo index="1" exp="area" ref3D="1" dr="B$1:B$1048576" r="AI166" sId="4"/>
    <undo index="1" exp="area" ref3D="1" dr="B$1:B$1048576" r="AI165" sId="4"/>
    <undo index="1" exp="area" ref3D="1" dr="B$1:B$1048576" r="AI164" sId="4"/>
    <undo index="1" exp="area" ref3D="1" dr="B$1:B$1048576" r="AI163" sId="4"/>
    <undo index="1" exp="area" ref3D="1" dr="B$1:B$1048576" r="AI162" sId="4"/>
    <undo index="1" exp="area" ref3D="1" dr="B$1:B$1048576" r="AI161" sId="4"/>
    <undo index="1" exp="area" ref3D="1" dr="B$1:B$1048576" r="AI160" sId="4"/>
    <undo index="1" exp="area" ref3D="1" dr="B$1:B$1048576" r="AI159" sId="4"/>
    <undo index="1" exp="area" ref3D="1" dr="B$1:B$1048576" r="AI158" sId="4"/>
    <undo index="1" exp="area" ref3D="1" dr="B$1:B$1048576" r="AI157" sId="4"/>
    <undo index="1" exp="area" ref3D="1" dr="B$1:B$1048576" r="AI156" sId="4"/>
    <undo index="1" exp="area" ref3D="1" dr="B$1:B$1048576" r="AI155" sId="4"/>
    <undo index="1" exp="area" ref3D="1" dr="B$1:B$1048576" r="AI154" sId="4"/>
    <undo index="1" exp="area" ref3D="1" dr="B$1:B$1048576" r="AI153" sId="4"/>
    <undo index="1" exp="area" ref3D="1" dr="B$1:B$1048576" r="AI152" sId="4"/>
    <undo index="1" exp="area" ref3D="1" dr="B$1:B$1048576" r="AI151" sId="4"/>
    <undo index="1" exp="area" ref3D="1" dr="B$1:B$1048576" r="AI150" sId="4"/>
    <undo index="1" exp="area" ref3D="1" dr="B$1:B$1048576" r="AI149" sId="4"/>
    <undo index="1" exp="area" ref3D="1" dr="B$1:B$1048576" r="AI148" sId="4"/>
    <undo index="1" exp="area" ref3D="1" dr="B$1:B$1048576" r="AI147" sId="4"/>
    <undo index="1" exp="area" ref3D="1" dr="B$1:B$1048576" r="AI146" sId="4"/>
    <undo index="1" exp="area" ref3D="1" dr="B$1:B$1048576" r="AI145" sId="4"/>
    <undo index="1" exp="area" ref3D="1" dr="B$1:B$1048576" r="AI144" sId="4"/>
    <undo index="1" exp="area" ref3D="1" dr="B$1:B$1048576" r="AI143" sId="4"/>
    <undo index="1" exp="area" ref3D="1" dr="B$1:B$1048576" r="AI142" sId="4"/>
    <undo index="1" exp="area" ref3D="1" dr="B$1:B$1048576" r="AI141" sId="4"/>
    <undo index="1" exp="area" ref3D="1" dr="B$1:B$1048576" r="AI140" sId="4"/>
    <undo index="1" exp="area" ref3D="1" dr="B$1:B$1048576" r="AI139" sId="4"/>
    <undo index="1" exp="area" ref3D="1" dr="B$1:B$1048576" r="AI138" sId="4"/>
    <undo index="1" exp="area" ref3D="1" dr="B$1:B$1048576" r="AI137" sId="4"/>
    <undo index="1" exp="area" ref3D="1" dr="B$1:B$1048576" r="AI136" sId="4"/>
    <undo index="1" exp="area" ref3D="1" dr="B$1:B$1048576" r="AI135" sId="4"/>
    <undo index="1" exp="area" ref3D="1" dr="B$1:B$1048576" r="AI134" sId="4"/>
    <undo index="1" exp="area" ref3D="1" dr="B$1:B$1048576" r="AI133" sId="4"/>
    <undo index="1" exp="area" ref3D="1" dr="B$1:B$1048576" r="AI132" sId="4"/>
    <undo index="1" exp="area" ref3D="1" dr="B$1:B$1048576" r="AI131" sId="4"/>
    <undo index="1" exp="area" ref3D="1" dr="B$1:B$1048576" r="AI130" sId="4"/>
    <undo index="1" exp="area" ref3D="1" dr="B$1:B$1048576" r="AI129" sId="4"/>
    <undo index="1" exp="area" ref3D="1" dr="B$1:B$1048576" r="AI128" sId="4"/>
    <undo index="1" exp="area" ref3D="1" dr="B$1:B$1048576" r="AI127" sId="4"/>
    <undo index="1" exp="area" ref3D="1" dr="B$1:B$1048576" r="AI126" sId="4"/>
    <undo index="1" exp="area" ref3D="1" dr="B$1:B$1048576" r="AI125" sId="4"/>
    <undo index="1" exp="area" ref3D="1" dr="B$1:B$1048576" r="AI124" sId="4"/>
    <undo index="1" exp="area" ref3D="1" dr="B$1:B$1048576" r="AI123" sId="4"/>
    <undo index="1" exp="area" ref3D="1" dr="B$1:B$1048576" r="AI122" sId="4"/>
    <undo index="1" exp="area" ref3D="1" dr="B$1:B$1048576" r="AI121" sId="4"/>
    <undo index="1" exp="area" ref3D="1" dr="B$1:B$1048576" r="AI120" sId="4"/>
    <undo index="1" exp="area" ref3D="1" dr="B$1:B$1048576" r="AI119" sId="4"/>
    <undo index="1" exp="area" ref3D="1" dr="B$1:B$1048576" r="AI118" sId="4"/>
    <undo index="1" exp="area" ref3D="1" dr="B$1:B$1048576" r="AI117" sId="4"/>
    <undo index="1" exp="area" ref3D="1" dr="B$1:B$1048576" r="AI116" sId="4"/>
    <undo index="1" exp="area" ref3D="1" dr="B$1:B$1048576" r="AI115" sId="4"/>
    <undo index="1" exp="area" ref3D="1" dr="B$1:B$1048576" r="AI114" sId="4"/>
    <undo index="1" exp="area" ref3D="1" dr="B$1:B$1048576" r="AI113" sId="4"/>
    <undo index="1" exp="area" ref3D="1" dr="B$1:B$1048576" r="AI112" sId="4"/>
    <undo index="1" exp="area" ref3D="1" dr="B$1:B$1048576" r="AI111" sId="4"/>
    <undo index="1" exp="area" ref3D="1" dr="B$1:B$1048576" r="AI110" sId="4"/>
    <undo index="1" exp="area" ref3D="1" dr="B$1:B$1048576" r="AI109" sId="4"/>
    <undo index="1" exp="area" ref3D="1" dr="B$1:B$1048576" r="AI108" sId="4"/>
    <undo index="1" exp="area" ref3D="1" dr="B$1:B$1048576" r="AI107" sId="4"/>
    <undo index="1" exp="area" ref3D="1" dr="B$1:B$1048576" r="AI106" sId="4"/>
    <undo index="1" exp="area" ref3D="1" dr="B$1:B$1048576" r="AI105" sId="4"/>
    <undo index="1" exp="area" ref3D="1" dr="B$1:B$1048576" r="AI104" sId="4"/>
    <undo index="1" exp="area" ref3D="1" dr="B$1:B$1048576" r="AI103" sId="4"/>
    <undo index="1" exp="area" ref3D="1" dr="B$1:B$1048576" r="AI102" sId="4"/>
    <undo index="1" exp="area" ref3D="1" dr="B$1:B$1048576" r="AI101" sId="4"/>
    <undo index="1" exp="area" ref3D="1" dr="B$1:B$1048576" r="AI100" sId="4"/>
    <undo index="1" exp="area" ref3D="1" dr="B$1:B$1048576" r="AI99" sId="4"/>
    <undo index="1" exp="area" ref3D="1" dr="B$1:B$1048576" r="AI98" sId="4"/>
    <undo index="1" exp="area" ref3D="1" dr="B$1:B$1048576" r="AI97" sId="4"/>
    <undo index="1" exp="area" ref3D="1" dr="B$1:B$1048576" r="AI96" sId="4"/>
    <undo index="1" exp="area" ref3D="1" dr="B$1:B$1048576" r="AI95" sId="4"/>
    <undo index="1" exp="area" ref3D="1" dr="B$1:B$1048576" r="AI94" sId="4"/>
    <undo index="1" exp="area" ref3D="1" dr="B$1:B$1048576" r="AI93" sId="4"/>
    <undo index="1" exp="area" ref3D="1" dr="B$1:B$1048576" r="AI92" sId="4"/>
    <undo index="1" exp="area" ref3D="1" dr="B$1:B$1048576" r="AI91" sId="4"/>
    <undo index="1" exp="area" ref3D="1" dr="B$1:B$1048576" r="AI90" sId="4"/>
    <undo index="1" exp="area" ref3D="1" dr="B$1:B$1048576" r="AI89" sId="4"/>
    <undo index="1" exp="area" ref3D="1" dr="B$1:B$1048576" r="AI88" sId="4"/>
    <undo index="1" exp="area" ref3D="1" dr="B$1:B$1048576" r="AI87" sId="4"/>
    <undo index="1" exp="area" ref3D="1" dr="B$1:B$1048576" r="AI86" sId="4"/>
    <undo index="1" exp="area" ref3D="1" dr="B$1:B$1048576" r="AI85" sId="4"/>
    <undo index="1" exp="area" ref3D="1" dr="B$1:B$1048576" r="AI84" sId="4"/>
    <undo index="1" exp="area" ref3D="1" dr="B$1:B$1048576" r="AI83" sId="4"/>
    <undo index="1" exp="area" ref3D="1" dr="B$1:B$1048576" r="AI82" sId="4"/>
    <undo index="1" exp="area" ref3D="1" dr="B$1:B$1048576" r="AI81" sId="4"/>
    <undo index="1" exp="area" ref3D="1" dr="B$1:B$1048576" r="AI80" sId="4"/>
    <undo index="1" exp="area" ref3D="1" dr="B$1:B$1048576" r="AI79" sId="4"/>
    <undo index="1" exp="area" ref3D="1" dr="B$1:B$1048576" r="AI78" sId="4"/>
    <undo index="1" exp="area" ref3D="1" dr="B$1:B$1048576" r="AI77" sId="4"/>
    <undo index="1" exp="area" ref3D="1" dr="B$1:B$1048576" r="AI76" sId="4"/>
    <undo index="1" exp="area" ref3D="1" dr="B$1:B$1048576" r="AI75" sId="4"/>
    <undo index="1" exp="area" ref3D="1" dr="B$1:B$1048576" r="AI74" sId="4"/>
    <undo index="1" exp="area" ref3D="1" dr="B$1:B$1048576" r="AI73" sId="4"/>
    <undo index="1" exp="area" ref3D="1" dr="B$1:B$1048576" r="AI72" sId="4"/>
    <undo index="1" exp="area" ref3D="1" dr="B$1:B$1048576" r="AI71" sId="4"/>
    <undo index="1" exp="area" ref3D="1" dr="B$1:B$1048576" r="AI70" sId="4"/>
    <undo index="1" exp="area" ref3D="1" dr="B$1:B$1048576" r="AI69" sId="4"/>
    <undo index="1" exp="area" ref3D="1" dr="B$1:B$1048576" r="AI68" sId="4"/>
    <undo index="1" exp="area" ref3D="1" dr="B$1:B$1048576" r="AI67" sId="4"/>
    <undo index="1" exp="area" ref3D="1" dr="B$1:B$1048576" r="AI66" sId="4"/>
    <undo index="1" exp="area" ref3D="1" dr="B$1:B$1048576" r="AI65" sId="4"/>
    <undo index="1" exp="area" ref3D="1" dr="B$1:B$1048576" r="AI64" sId="4"/>
    <undo index="1" exp="area" ref3D="1" dr="B$1:B$1048576" r="AI63" sId="4"/>
    <undo index="1" exp="area" ref3D="1" dr="B$1:B$1048576" r="AI62" sId="4"/>
    <undo index="1" exp="area" ref3D="1" dr="B$1:B$1048576" r="AI61" sId="4"/>
    <undo index="1" exp="area" ref3D="1" dr="B$1:B$1048576" r="AI60" sId="4"/>
    <undo index="1" exp="area" ref3D="1" dr="B$1:B$1048576" r="AI59" sId="4"/>
    <undo index="1" exp="area" ref3D="1" dr="B$1:B$1048576" r="AI58" sId="4"/>
    <undo index="1" exp="area" ref3D="1" dr="B$1:B$1048576" r="AI57" sId="4"/>
    <undo index="1" exp="area" ref3D="1" dr="B$1:B$1048576" r="AI56" sId="4"/>
    <undo index="1" exp="area" ref3D="1" dr="B$1:B$1048576" r="AI55" sId="4"/>
    <undo index="1" exp="area" ref3D="1" dr="B$1:B$1048576" r="AI54" sId="4"/>
    <undo index="1" exp="area" ref3D="1" dr="B$1:B$1048576" r="AI53" sId="4"/>
    <undo index="1" exp="area" ref3D="1" dr="B$1:B$1048576" r="AI52" sId="4"/>
    <undo index="1" exp="area" ref3D="1" dr="B$1:B$1048576" r="AI51" sId="4"/>
    <undo index="1" exp="area" ref3D="1" dr="B$1:B$1048576" r="AI50" sId="4"/>
    <undo index="1" exp="area" ref3D="1" dr="B$1:B$1048576" r="AI49" sId="4"/>
    <undo index="1" exp="area" ref3D="1" dr="B$1:B$1048576" r="AI48" sId="4"/>
    <undo index="1" exp="area" ref3D="1" dr="B$1:B$1048576" r="AI47" sId="4"/>
    <undo index="1" exp="area" ref3D="1" dr="B$1:B$1048576" r="AI46" sId="4"/>
    <undo index="1" exp="area" ref3D="1" dr="B$1:B$1048576" r="AI45" sId="4"/>
    <undo index="1" exp="area" ref3D="1" dr="B$1:B$1048576" r="AI44" sId="4"/>
    <undo index="1" exp="area" ref3D="1" dr="B$1:B$1048576" r="AI43" sId="4"/>
    <undo index="1" exp="area" ref3D="1" dr="B$1:B$1048576" r="AI42" sId="4"/>
    <undo index="1" exp="area" ref3D="1" dr="B$1:B$1048576" r="AI41" sId="4"/>
    <undo index="1" exp="area" ref3D="1" dr="B$1:B$1048576" r="AI40" sId="4"/>
    <undo index="1" exp="area" ref3D="1" dr="B$1:B$1048576" r="AI39" sId="4"/>
    <undo index="1" exp="area" ref3D="1" dr="B$1:B$1048576" r="AI38" sId="4"/>
    <undo index="1" exp="area" ref3D="1" dr="B$1:B$1048576" r="AI37" sId="4"/>
    <undo index="1" exp="area" ref3D="1" dr="B$1:B$1048576" r="AI36" sId="4"/>
    <undo index="1" exp="area" ref3D="1" dr="B$1:B$1048576" r="AI35" sId="4"/>
    <undo index="1" exp="area" ref3D="1" dr="B$1:B$1048576" r="AI34" sId="4"/>
    <undo index="1" exp="area" ref3D="1" dr="B$1:B$1048576" r="AI33" sId="4"/>
    <undo index="1" exp="area" ref3D="1" dr="B$1:B$1048576" r="AI32" sId="4"/>
    <undo index="1" exp="area" ref3D="1" dr="B$1:B$1048576" r="AI31" sId="4"/>
    <undo index="1" exp="area" ref3D="1" dr="B$1:B$1048576" r="AI30" sId="4"/>
    <undo index="1" exp="area" ref3D="1" dr="B$1:B$1048576" r="AI29" sId="4"/>
    <undo index="1" exp="area" ref3D="1" dr="B$1:B$1048576" r="AI28" sId="4"/>
    <undo index="1" exp="area" ref3D="1" dr="B$1:B$1048576" r="AI27" sId="4"/>
    <undo index="1" exp="area" ref3D="1" dr="B$1:B$1048576" r="AI26" sId="4"/>
    <undo index="1" exp="area" ref3D="1" dr="B$1:B$1048576" r="AI25" sId="4"/>
    <undo index="1" exp="area" ref3D="1" dr="B$1:B$1048576" r="AI24" sId="4"/>
    <undo index="1" exp="area" ref3D="1" dr="B$1:B$1048576" r="AI23" sId="4"/>
    <undo index="1" exp="area" ref3D="1" dr="B$1:B$1048576" r="AI22" sId="4"/>
    <undo index="1" exp="area" ref3D="1" dr="B$1:B$1048576" r="AI21" sId="4"/>
    <undo index="1" exp="area" ref3D="1" dr="B$1:B$1048576" r="AI20" sId="4"/>
    <undo index="1" exp="area" ref3D="1" dr="B$1:B$1048576" r="AI19" sId="4"/>
    <undo index="1" exp="area" ref3D="1" dr="B$1:B$1048576" r="AI18" sId="4"/>
    <undo index="1" exp="area" ref3D="1" dr="B$1:B$1048576" r="AI17" sId="4"/>
    <undo index="1" exp="area" ref3D="1" dr="B$1:B$1048576" r="AI16" sId="4"/>
    <undo index="1" exp="area" ref3D="1" dr="B$1:B$1048576" r="AI15" sId="4"/>
    <undo index="1" exp="area" ref3D="1" dr="B$1:B$1048576" r="AI14" sId="4"/>
    <undo index="1" exp="area" ref3D="1" dr="B$1:B$1048576" r="AI13" sId="4"/>
    <undo index="1" exp="area" ref3D="1" dr="B$1:B$1048576" r="AI12" sId="4"/>
    <undo index="1" exp="area" ref3D="1" dr="B$1:B$1048576" r="AI11" sId="4"/>
    <undo index="1" exp="area" ref3D="1" dr="B$1:B$1048576" r="AI10" sId="4"/>
    <undo index="1" exp="area" ref3D="1" dr="B$1:B$1048576" r="AI9" sId="4"/>
    <undo index="1" exp="area" ref3D="1" dr="B$1:B$1048576" r="AI8" sId="4"/>
    <undo index="1" exp="area" ref3D="1" dr="B$1:B$1048576" r="AI7" sId="4"/>
    <undo index="1" exp="area" ref3D="1" dr="B$1:B$1048576" r="AI6" sId="4"/>
    <undo index="1" exp="area" ref3D="1" dr="B$1:B$1048576" r="AI5" sId="4"/>
    <undo index="1" exp="area" ref3D="1" dr="B$1:B$1048576" r="AI4" sId="4"/>
    <undo index="1" exp="area" ref3D="1" dr="B$1:B$1048576" r="AI3" sId="4"/>
    <undo index="1" exp="area" ref3D="1" dr="B$1:B$1048576" r="AI2" sId="4"/>
    <undo index="2" exp="area" ref3D="1" dr="$A$1:$AY$1048576" r="H36" sId="3"/>
    <undo index="2" exp="area" ref3D="1" dr="$A$1:$AY$1048576" r="G36" sId="3"/>
    <undo index="2" exp="area" ref3D="1" dr="$A$1:$AY$1048576" r="H35" sId="3"/>
    <undo index="2" exp="area" ref3D="1" dr="$A$1:$AY$1048576" r="G35" sId="3"/>
    <undo index="2" exp="area" ref3D="1" dr="$A$1:$AY$1048576" r="H34" sId="3"/>
    <undo index="2" exp="area" ref3D="1" dr="$A$1:$AY$1048576" r="G34" sId="3"/>
    <undo index="2" exp="area" ref3D="1" dr="$A$1:$AY$1048576" r="H33" sId="3"/>
    <undo index="2" exp="area" ref3D="1" dr="$A$1:$AY$1048576" r="G33" sId="3"/>
    <undo index="2" exp="area" ref3D="1" dr="$A$1:$AY$1048576" r="H32" sId="3"/>
    <undo index="2" exp="area" ref3D="1" dr="$A$1:$AY$1048576" r="G32" sId="3"/>
    <undo index="2" exp="area" ref3D="1" dr="$A$1:$AY$1048576" r="H31" sId="3"/>
    <undo index="2" exp="area" ref3D="1" dr="$A$1:$AY$1048576" r="G31" sId="3"/>
    <undo index="2" exp="area" ref3D="1" dr="$A$1:$AY$1048576" r="H30" sId="3"/>
    <undo index="2" exp="area" ref3D="1" dr="$A$1:$AY$1048576" r="G30" sId="3"/>
    <undo index="2" exp="area" ref3D="1" dr="$A$1:$AY$1048576" r="H29" sId="3"/>
    <undo index="2" exp="area" ref3D="1" dr="$A$1:$AY$1048576" r="G29" sId="3"/>
    <undo index="2" exp="area" ref3D="1" dr="$A$1:$AY$1048576" r="H28" sId="3"/>
    <undo index="2" exp="area" ref3D="1" dr="$A$1:$AY$1048576" r="G28" sId="3"/>
    <undo index="2" exp="area" ref3D="1" dr="$A$1:$AY$1048576" r="H27" sId="3"/>
    <undo index="2" exp="area" ref3D="1" dr="$A$1:$AY$1048576" r="G27" sId="3"/>
    <undo index="2" exp="area" ref3D="1" dr="$A$1:$AY$1048576" r="H26" sId="3"/>
    <undo index="2" exp="area" ref3D="1" dr="$A$1:$AY$1048576" r="G26" sId="3"/>
    <undo index="2" exp="area" ref3D="1" dr="$A$1:$AY$1048576" r="H25" sId="3"/>
    <undo index="2" exp="area" ref3D="1" dr="$A$1:$AY$1048576" r="G25" sId="3"/>
    <undo index="2" exp="area" ref3D="1" dr="$A$1:$AY$1048576" r="H24" sId="3"/>
    <undo index="2" exp="area" ref3D="1" dr="$A$1:$AY$1048576" r="G24" sId="3"/>
    <undo index="2" exp="area" ref3D="1" dr="$A$1:$AY$1048576" r="H23" sId="3"/>
    <undo index="2" exp="area" ref3D="1" dr="$A$1:$AY$1048576" r="G23" sId="3"/>
    <undo index="2" exp="area" ref3D="1" dr="$A$1:$AY$1048576" r="H22" sId="3"/>
    <undo index="2" exp="area" ref3D="1" dr="$A$1:$AY$1048576" r="G22" sId="3"/>
    <undo index="2" exp="area" ref3D="1" dr="$A$1:$AY$1048576" r="H21" sId="3"/>
    <undo index="2" exp="area" ref3D="1" dr="$A$1:$AY$1048576" r="G21" sId="3"/>
    <undo index="2" exp="area" ref3D="1" dr="$A$1:$AY$1048576" r="H20" sId="3"/>
    <undo index="2" exp="area" ref3D="1" dr="$A$1:$AY$1048576" r="G20" sId="3"/>
    <undo index="2" exp="area" ref3D="1" dr="$A$1:$AY$1048576" r="H19" sId="3"/>
    <undo index="2" exp="area" ref3D="1" dr="$A$1:$AY$1048576" r="G19" sId="3"/>
    <undo index="2" exp="area" ref3D="1" dr="$A$1:$AY$1048576" r="H18" sId="3"/>
    <undo index="2" exp="area" ref3D="1" dr="$A$1:$AY$1048576" r="G18" sId="3"/>
    <undo index="2" exp="area" ref3D="1" dr="$A$1:$AY$1048576" r="H17" sId="3"/>
    <undo index="2" exp="area" ref3D="1" dr="$A$1:$AY$1048576" r="G17" sId="3"/>
    <undo index="2" exp="area" ref3D="1" dr="$A$1:$AY$1048576" r="H16" sId="3"/>
    <undo index="2" exp="area" ref3D="1" dr="$A$1:$AY$1048576" r="G16" sId="3"/>
    <undo index="2" exp="area" ref3D="1" dr="$A$1:$AY$1048576" r="H15" sId="3"/>
    <undo index="2" exp="area" ref3D="1" dr="$A$1:$AY$1048576" r="G15" sId="3"/>
    <undo index="2" exp="area" ref3D="1" dr="$A$1:$AY$1048576" r="H14" sId="3"/>
    <undo index="2" exp="area" ref3D="1" dr="$A$1:$AY$1048576" r="G14" sId="3"/>
    <undo index="2" exp="area" ref3D="1" dr="$A$1:$AY$1048576" r="H13" sId="3"/>
    <undo index="2" exp="area" ref3D="1" dr="$A$1:$AY$1048576" r="G13" sId="3"/>
    <undo index="2" exp="area" ref3D="1" dr="$A$1:$AY$1048576" r="H12" sId="3"/>
    <undo index="2" exp="area" ref3D="1" dr="$A$1:$AY$1048576" r="G12" sId="3"/>
    <undo index="2" exp="area" ref3D="1" dr="$A$1:$AY$1048576" r="H11" sId="3"/>
    <undo index="2" exp="area" ref3D="1" dr="$A$1:$AY$1048576" r="G11" sId="3"/>
    <undo index="2" exp="area" ref3D="1" dr="$A$1:$AY$1048576" r="H10" sId="3"/>
    <undo index="2" exp="area" ref3D="1" dr="$A$1:$AY$1048576" r="G10" sId="3"/>
    <undo index="2" exp="area" ref3D="1" dr="$A$1:$AY$1048576" r="H9" sId="3"/>
    <undo index="2" exp="area" ref3D="1" dr="$A$1:$AY$1048576" r="G9" sId="3"/>
    <undo index="2" exp="area" ref3D="1" dr="$A$1:$AY$1048576" r="H8" sId="3"/>
    <undo index="2" exp="area" ref3D="1" dr="$A$1:$AY$1048576" r="G8" sId="3"/>
    <undo index="2" exp="area" ref3D="1" dr="$A$1:$AY$1048576" r="H7" sId="3"/>
    <undo index="2" exp="area" ref3D="1" dr="$A$1:$AY$1048576" r="G7" sId="3"/>
    <undo index="2" exp="area" ref3D="1" dr="$A$1:$AY$1048576" r="H6" sId="3"/>
    <undo index="2" exp="area" ref3D="1" dr="$A$1:$AY$1048576" r="G6" sId="3"/>
    <undo index="2" exp="area" ref3D="1" dr="$A$1:$AY$1048576" r="H5" sId="3"/>
    <undo index="2" exp="area" ref3D="1" dr="$A$1:$AY$1048576" r="G5" sId="3"/>
    <undo index="2" exp="area" ref3D="1" dr="$A$1:$AY$1048576" r="H4" sId="3"/>
    <undo index="2" exp="area" ref3D="1" dr="$A$1:$AY$1048576" r="G4" sId="3"/>
    <undo index="2" exp="area" ref3D="1" dr="$A$1:$AY$1048576" r="H3" sId="3"/>
    <undo index="2" exp="area" ref3D="1" dr="$A$1:$AY$1048576" r="G3" sId="3"/>
    <undo index="2" exp="area" ref3D="1" dr="$A$1:$AY$1048576" r="Z42" sId="2"/>
    <undo index="2" exp="area" ref3D="1" dr="$A$1:$AY$1048576" r="Y42" sId="2"/>
    <undo index="2" exp="area" ref3D="1" dr="$A$1:$AY$1048576" r="X42" sId="2"/>
    <undo index="2" exp="area" ref3D="1" dr="$A$1:$AY$1048576" r="W42" sId="2"/>
    <undo index="2" exp="area" ref3D="1" dr="$A$1:$AY$1048576" r="V42" sId="2"/>
    <undo index="2" exp="area" ref3D="1" dr="$A$1:$AY$1048576" r="U42" sId="2"/>
    <undo index="2" exp="area" ref3D="1" dr="$A$1:$AY$1048576" r="T42" sId="2"/>
    <undo index="2" exp="area" ref3D="1" dr="$A$1:$AY$1048576" r="S42" sId="2"/>
    <undo index="2" exp="area" ref3D="1" dr="$A$1:$AY$1048576" r="R42" sId="2"/>
    <undo index="2" exp="area" ref3D="1" dr="$A$1:$AY$1048576" r="Q42" sId="2"/>
    <undo index="2" exp="area" ref3D="1" dr="$A$1:$AY$1048576" r="P42" sId="2"/>
    <undo index="2" exp="area" ref3D="1" dr="$A$1:$AY$1048576" r="O42" sId="2"/>
    <undo index="2" exp="area" ref3D="1" dr="$A$1:$AY$1048576" r="N42" sId="2"/>
    <undo index="2" exp="area" ref3D="1" dr="$A$1:$AY$1048576" r="M42" sId="2"/>
    <undo index="2" exp="area" ref3D="1" dr="$A$1:$AY$1048576" r="L42" sId="2"/>
    <undo index="2" exp="area" ref3D="1" dr="$A$1:$AY$1048576" r="K42" sId="2"/>
    <undo index="2" exp="area" ref3D="1" dr="$A$1:$AY$1048576" r="J42" sId="2"/>
    <undo index="2" exp="area" ref3D="1" dr="$A$1:$AY$1048576" r="I42" sId="2"/>
    <undo index="2" exp="area" ref3D="1" dr="$A$1:$AY$1048576" r="H42" sId="2"/>
    <undo index="2" exp="area" ref3D="1" dr="$A$1:$AY$1048576" r="G42" sId="2"/>
    <undo index="2" exp="area" ref3D="1" dr="$A$1:$AY$1048576" r="F42" sId="2"/>
    <undo index="2" exp="area" ref3D="1" dr="$A$1:$AY$1048576" r="E42" sId="2"/>
    <undo index="2" exp="area" ref3D="1" dr="$A$1:$AY$1048576" r="D42" sId="2"/>
    <undo index="2" exp="area" ref3D="1" dr="$A$1:$AY$1048576" r="C42" sId="2"/>
    <undo index="2" exp="area" ref3D="1" dr="$A$1:$AY$1048576" r="Z41" sId="2"/>
    <undo index="2" exp="area" ref3D="1" dr="$A$1:$AY$1048576" r="Y41" sId="2"/>
    <undo index="2" exp="area" ref3D="1" dr="$A$1:$AY$1048576" r="X41" sId="2"/>
    <undo index="2" exp="area" ref3D="1" dr="$A$1:$AY$1048576" r="W41" sId="2"/>
    <undo index="2" exp="area" ref3D="1" dr="$A$1:$AY$1048576" r="V41" sId="2"/>
    <undo index="2" exp="area" ref3D="1" dr="$A$1:$AY$1048576" r="U41" sId="2"/>
    <undo index="2" exp="area" ref3D="1" dr="$A$1:$AY$1048576" r="T41" sId="2"/>
    <undo index="2" exp="area" ref3D="1" dr="$A$1:$AY$1048576" r="S41" sId="2"/>
    <undo index="2" exp="area" ref3D="1" dr="$A$1:$AY$1048576" r="R41" sId="2"/>
    <undo index="2" exp="area" ref3D="1" dr="$A$1:$AY$1048576" r="Q41" sId="2"/>
    <undo index="2" exp="area" ref3D="1" dr="$A$1:$AY$1048576" r="P41" sId="2"/>
    <undo index="2" exp="area" ref3D="1" dr="$A$1:$AY$1048576" r="O41" sId="2"/>
    <undo index="2" exp="area" ref3D="1" dr="$A$1:$AY$1048576" r="N41" sId="2"/>
    <undo index="2" exp="area" ref3D="1" dr="$A$1:$AY$1048576" r="M41" sId="2"/>
    <undo index="2" exp="area" ref3D="1" dr="$A$1:$AY$1048576" r="L41" sId="2"/>
    <undo index="2" exp="area" ref3D="1" dr="$A$1:$AY$1048576" r="K41" sId="2"/>
    <undo index="2" exp="area" ref3D="1" dr="$A$1:$AY$1048576" r="J41" sId="2"/>
    <undo index="2" exp="area" ref3D="1" dr="$A$1:$AY$1048576" r="I41" sId="2"/>
    <undo index="2" exp="area" ref3D="1" dr="$A$1:$AY$1048576" r="H41" sId="2"/>
    <undo index="2" exp="area" ref3D="1" dr="$A$1:$AY$1048576" r="G41" sId="2"/>
    <undo index="2" exp="area" ref3D="1" dr="$A$1:$AY$1048576" r="F41" sId="2"/>
    <undo index="2" exp="area" ref3D="1" dr="$A$1:$AY$1048576" r="E41" sId="2"/>
    <undo index="2" exp="area" ref3D="1" dr="$A$1:$AY$1048576" r="D41" sId="2"/>
    <undo index="2" exp="area" ref3D="1" dr="$A$1:$AY$1048576" r="C41" sId="2"/>
    <undo index="2" exp="area" ref3D="1" dr="$A$1:$AY$1048576" r="Z40" sId="2"/>
    <undo index="2" exp="area" ref3D="1" dr="$A$1:$AY$1048576" r="Y40" sId="2"/>
    <undo index="2" exp="area" ref3D="1" dr="$A$1:$AY$1048576" r="X40" sId="2"/>
    <undo index="2" exp="area" ref3D="1" dr="$A$1:$AY$1048576" r="W40" sId="2"/>
    <undo index="2" exp="area" ref3D="1" dr="$A$1:$AY$1048576" r="V40" sId="2"/>
    <undo index="2" exp="area" ref3D="1" dr="$A$1:$AY$1048576" r="U40" sId="2"/>
    <undo index="2" exp="area" ref3D="1" dr="$A$1:$AY$1048576" r="T40" sId="2"/>
    <undo index="2" exp="area" ref3D="1" dr="$A$1:$AY$1048576" r="S40" sId="2"/>
    <undo index="2" exp="area" ref3D="1" dr="$A$1:$AY$1048576" r="R40" sId="2"/>
    <undo index="2" exp="area" ref3D="1" dr="$A$1:$AY$1048576" r="Q40" sId="2"/>
    <undo index="2" exp="area" ref3D="1" dr="$A$1:$AY$1048576" r="P40" sId="2"/>
    <undo index="2" exp="area" ref3D="1" dr="$A$1:$AY$1048576" r="O40" sId="2"/>
    <undo index="2" exp="area" ref3D="1" dr="$A$1:$AY$1048576" r="N40" sId="2"/>
    <undo index="2" exp="area" ref3D="1" dr="$A$1:$AY$1048576" r="M40" sId="2"/>
    <undo index="2" exp="area" ref3D="1" dr="$A$1:$AY$1048576" r="L40" sId="2"/>
    <undo index="2" exp="area" ref3D="1" dr="$A$1:$AY$1048576" r="K40" sId="2"/>
    <undo index="2" exp="area" ref3D="1" dr="$A$1:$AY$1048576" r="J40" sId="2"/>
    <undo index="2" exp="area" ref3D="1" dr="$A$1:$AY$1048576" r="I40" sId="2"/>
    <undo index="2" exp="area" ref3D="1" dr="$A$1:$AY$1048576" r="H40" sId="2"/>
    <undo index="2" exp="area" ref3D="1" dr="$A$1:$AY$1048576" r="G40" sId="2"/>
    <undo index="2" exp="area" ref3D="1" dr="$A$1:$AY$1048576" r="F40" sId="2"/>
    <undo index="2" exp="area" ref3D="1" dr="$A$1:$AY$1048576" r="E40" sId="2"/>
    <undo index="2" exp="area" ref3D="1" dr="$A$1:$AY$1048576" r="D40" sId="2"/>
    <undo index="2" exp="area" ref3D="1" dr="$A$1:$AY$1048576" r="C40" sId="2"/>
    <undo index="2" exp="area" ref3D="1" dr="$A$1:$AY$1048576" r="Z39" sId="2"/>
    <undo index="2" exp="area" ref3D="1" dr="$A$1:$AY$1048576" r="Y39" sId="2"/>
    <undo index="2" exp="area" ref3D="1" dr="$A$1:$AY$1048576" r="X39" sId="2"/>
    <undo index="2" exp="area" ref3D="1" dr="$A$1:$AY$1048576" r="W39" sId="2"/>
    <undo index="2" exp="area" ref3D="1" dr="$A$1:$AY$1048576" r="V39" sId="2"/>
    <undo index="2" exp="area" ref3D="1" dr="$A$1:$AY$1048576" r="U39" sId="2"/>
    <undo index="2" exp="area" ref3D="1" dr="$A$1:$AY$1048576" r="T39" sId="2"/>
    <undo index="2" exp="area" ref3D="1" dr="$A$1:$AY$1048576" r="S39" sId="2"/>
    <undo index="2" exp="area" ref3D="1" dr="$A$1:$AY$1048576" r="R39" sId="2"/>
    <undo index="2" exp="area" ref3D="1" dr="$A$1:$AY$1048576" r="Q39" sId="2"/>
    <undo index="2" exp="area" ref3D="1" dr="$A$1:$AY$1048576" r="P39" sId="2"/>
    <undo index="2" exp="area" ref3D="1" dr="$A$1:$AY$1048576" r="O39" sId="2"/>
    <undo index="2" exp="area" ref3D="1" dr="$A$1:$AY$1048576" r="N39" sId="2"/>
    <undo index="2" exp="area" ref3D="1" dr="$A$1:$AY$1048576" r="M39" sId="2"/>
    <undo index="2" exp="area" ref3D="1" dr="$A$1:$AY$1048576" r="L39" sId="2"/>
    <undo index="2" exp="area" ref3D="1" dr="$A$1:$AY$1048576" r="K39" sId="2"/>
    <undo index="2" exp="area" ref3D="1" dr="$A$1:$AY$1048576" r="J39" sId="2"/>
    <undo index="2" exp="area" ref3D="1" dr="$A$1:$AY$1048576" r="I39" sId="2"/>
    <undo index="2" exp="area" ref3D="1" dr="$A$1:$AY$1048576" r="H39" sId="2"/>
    <undo index="2" exp="area" ref3D="1" dr="$A$1:$AY$1048576" r="G39" sId="2"/>
    <undo index="2" exp="area" ref3D="1" dr="$A$1:$AY$1048576" r="F39" sId="2"/>
    <undo index="2" exp="area" ref3D="1" dr="$A$1:$AY$1048576" r="E39" sId="2"/>
    <undo index="2" exp="area" ref3D="1" dr="$A$1:$AY$1048576" r="D39" sId="2"/>
    <undo index="2" exp="area" ref3D="1" dr="$A$1:$AY$1048576" r="C39" sId="2"/>
    <undo index="2" exp="area" ref3D="1" dr="$A$1:$AY$1048576" r="Z38" sId="2"/>
    <undo index="2" exp="area" ref3D="1" dr="$A$1:$AY$1048576" r="Y38" sId="2"/>
    <undo index="2" exp="area" ref3D="1" dr="$A$1:$AY$1048576" r="X38" sId="2"/>
    <undo index="2" exp="area" ref3D="1" dr="$A$1:$AY$1048576" r="W38" sId="2"/>
    <undo index="2" exp="area" ref3D="1" dr="$A$1:$AY$1048576" r="V38" sId="2"/>
    <undo index="2" exp="area" ref3D="1" dr="$A$1:$AY$1048576" r="U38" sId="2"/>
    <undo index="2" exp="area" ref3D="1" dr="$A$1:$AY$1048576" r="T38" sId="2"/>
    <undo index="2" exp="area" ref3D="1" dr="$A$1:$AY$1048576" r="S38" sId="2"/>
    <undo index="2" exp="area" ref3D="1" dr="$A$1:$AY$1048576" r="R38" sId="2"/>
    <undo index="2" exp="area" ref3D="1" dr="$A$1:$AY$1048576" r="Q38" sId="2"/>
    <undo index="2" exp="area" ref3D="1" dr="$A$1:$AY$1048576" r="P38" sId="2"/>
    <undo index="2" exp="area" ref3D="1" dr="$A$1:$AY$1048576" r="O38" sId="2"/>
    <undo index="2" exp="area" ref3D="1" dr="$A$1:$AY$1048576" r="N38" sId="2"/>
    <undo index="2" exp="area" ref3D="1" dr="$A$1:$AY$1048576" r="M38" sId="2"/>
    <undo index="2" exp="area" ref3D="1" dr="$A$1:$AY$1048576" r="L38" sId="2"/>
    <undo index="2" exp="area" ref3D="1" dr="$A$1:$AY$1048576" r="K38" sId="2"/>
    <undo index="2" exp="area" ref3D="1" dr="$A$1:$AY$1048576" r="J38" sId="2"/>
    <undo index="2" exp="area" ref3D="1" dr="$A$1:$AY$1048576" r="I38" sId="2"/>
    <undo index="2" exp="area" ref3D="1" dr="$A$1:$AY$1048576" r="H38" sId="2"/>
    <undo index="2" exp="area" ref3D="1" dr="$A$1:$AY$1048576" r="G38" sId="2"/>
    <undo index="2" exp="area" ref3D="1" dr="$A$1:$AY$1048576" r="F38" sId="2"/>
    <undo index="2" exp="area" ref3D="1" dr="$A$1:$AY$1048576" r="E38" sId="2"/>
    <undo index="2" exp="area" ref3D="1" dr="$A$1:$AY$1048576" r="D38" sId="2"/>
    <undo index="2" exp="area" ref3D="1" dr="$A$1:$AY$1048576" r="C38" sId="2"/>
    <undo index="2" exp="area" ref3D="1" dr="$A$1:$AY$1048576" r="Z37" sId="2"/>
    <undo index="2" exp="area" ref3D="1" dr="$A$1:$AY$1048576" r="Y37" sId="2"/>
    <undo index="2" exp="area" ref3D="1" dr="$A$1:$AY$1048576" r="X37" sId="2"/>
    <undo index="2" exp="area" ref3D="1" dr="$A$1:$AY$1048576" r="W37" sId="2"/>
    <undo index="2" exp="area" ref3D="1" dr="$A$1:$AY$1048576" r="V37" sId="2"/>
    <undo index="2" exp="area" ref3D="1" dr="$A$1:$AY$1048576" r="U37" sId="2"/>
    <undo index="2" exp="area" ref3D="1" dr="$A$1:$AY$1048576" r="T37" sId="2"/>
    <undo index="2" exp="area" ref3D="1" dr="$A$1:$AY$1048576" r="S37" sId="2"/>
    <undo index="2" exp="area" ref3D="1" dr="$A$1:$AY$1048576" r="R37" sId="2"/>
    <undo index="2" exp="area" ref3D="1" dr="$A$1:$AY$1048576" r="Q37" sId="2"/>
    <undo index="2" exp="area" ref3D="1" dr="$A$1:$AY$1048576" r="P37" sId="2"/>
    <undo index="2" exp="area" ref3D="1" dr="$A$1:$AY$1048576" r="O37" sId="2"/>
    <undo index="2" exp="area" ref3D="1" dr="$A$1:$AY$1048576" r="N37" sId="2"/>
    <undo index="2" exp="area" ref3D="1" dr="$A$1:$AY$1048576" r="M37" sId="2"/>
    <undo index="2" exp="area" ref3D="1" dr="$A$1:$AY$1048576" r="L37" sId="2"/>
    <undo index="2" exp="area" ref3D="1" dr="$A$1:$AY$1048576" r="K37" sId="2"/>
    <undo index="2" exp="area" ref3D="1" dr="$A$1:$AY$1048576" r="J37" sId="2"/>
    <undo index="2" exp="area" ref3D="1" dr="$A$1:$AY$1048576" r="I37" sId="2"/>
    <undo index="2" exp="area" ref3D="1" dr="$A$1:$AY$1048576" r="H37" sId="2"/>
    <undo index="2" exp="area" ref3D="1" dr="$A$1:$AY$1048576" r="G37" sId="2"/>
    <undo index="2" exp="area" ref3D="1" dr="$A$1:$AY$1048576" r="F37" sId="2"/>
    <undo index="2" exp="area" ref3D="1" dr="$A$1:$AY$1048576" r="E37" sId="2"/>
    <undo index="2" exp="area" ref3D="1" dr="$A$1:$AY$1048576" r="D37" sId="2"/>
    <undo index="2" exp="area" ref3D="1" dr="$A$1:$AY$1048576" r="C37" sId="2"/>
    <undo index="2" exp="area" ref3D="1" dr="$A$1:$AY$1048576" r="Z36" sId="2"/>
    <undo index="2" exp="area" ref3D="1" dr="$A$1:$AY$1048576" r="Y36" sId="2"/>
    <undo index="2" exp="area" ref3D="1" dr="$A$1:$AY$1048576" r="X36" sId="2"/>
    <undo index="2" exp="area" ref3D="1" dr="$A$1:$AY$1048576" r="W36" sId="2"/>
    <undo index="2" exp="area" ref3D="1" dr="$A$1:$AY$1048576" r="V36" sId="2"/>
    <undo index="2" exp="area" ref3D="1" dr="$A$1:$AY$1048576" r="U36" sId="2"/>
    <undo index="2" exp="area" ref3D="1" dr="$A$1:$AY$1048576" r="T36" sId="2"/>
    <undo index="2" exp="area" ref3D="1" dr="$A$1:$AY$1048576" r="S36" sId="2"/>
    <undo index="2" exp="area" ref3D="1" dr="$A$1:$AY$1048576" r="R36" sId="2"/>
    <undo index="2" exp="area" ref3D="1" dr="$A$1:$AY$1048576" r="Q36" sId="2"/>
    <undo index="2" exp="area" ref3D="1" dr="$A$1:$AY$1048576" r="P36" sId="2"/>
    <undo index="2" exp="area" ref3D="1" dr="$A$1:$AY$1048576" r="O36" sId="2"/>
    <undo index="2" exp="area" ref3D="1" dr="$A$1:$AY$1048576" r="N36" sId="2"/>
    <undo index="2" exp="area" ref3D="1" dr="$A$1:$AY$1048576" r="M36" sId="2"/>
    <undo index="2" exp="area" ref3D="1" dr="$A$1:$AY$1048576" r="L36" sId="2"/>
    <undo index="2" exp="area" ref3D="1" dr="$A$1:$AY$1048576" r="K36" sId="2"/>
    <undo index="2" exp="area" ref3D="1" dr="$A$1:$AY$1048576" r="J36" sId="2"/>
    <undo index="2" exp="area" ref3D="1" dr="$A$1:$AY$1048576" r="I36" sId="2"/>
    <undo index="2" exp="area" ref3D="1" dr="$A$1:$AY$1048576" r="H36" sId="2"/>
    <undo index="2" exp="area" ref3D="1" dr="$A$1:$AY$1048576" r="G36" sId="2"/>
    <undo index="2" exp="area" ref3D="1" dr="$A$1:$AY$1048576" r="F36" sId="2"/>
    <undo index="2" exp="area" ref3D="1" dr="$A$1:$AY$1048576" r="E36" sId="2"/>
    <undo index="2" exp="area" ref3D="1" dr="$A$1:$AY$1048576" r="D36" sId="2"/>
    <undo index="2" exp="area" ref3D="1" dr="$A$1:$AY$1048576" r="C36" sId="2"/>
    <undo index="2" exp="area" ref3D="1" dr="$A$1:$AY$1048576" r="Z35" sId="2"/>
    <undo index="2" exp="area" ref3D="1" dr="$A$1:$AY$1048576" r="Y35" sId="2"/>
    <undo index="2" exp="area" ref3D="1" dr="$A$1:$AY$1048576" r="X35" sId="2"/>
    <undo index="2" exp="area" ref3D="1" dr="$A$1:$AY$1048576" r="W35" sId="2"/>
    <undo index="2" exp="area" ref3D="1" dr="$A$1:$AY$1048576" r="V35" sId="2"/>
    <undo index="2" exp="area" ref3D="1" dr="$A$1:$AY$1048576" r="U35" sId="2"/>
    <undo index="2" exp="area" ref3D="1" dr="$A$1:$AY$1048576" r="T35" sId="2"/>
    <undo index="2" exp="area" ref3D="1" dr="$A$1:$AY$1048576" r="S35" sId="2"/>
    <undo index="2" exp="area" ref3D="1" dr="$A$1:$AY$1048576" r="R35" sId="2"/>
    <undo index="2" exp="area" ref3D="1" dr="$A$1:$AY$1048576" r="Q35" sId="2"/>
    <undo index="2" exp="area" ref3D="1" dr="$A$1:$AY$1048576" r="P35" sId="2"/>
    <undo index="2" exp="area" ref3D="1" dr="$A$1:$AY$1048576" r="O35" sId="2"/>
    <undo index="2" exp="area" ref3D="1" dr="$A$1:$AY$1048576" r="N35" sId="2"/>
    <undo index="2" exp="area" ref3D="1" dr="$A$1:$AY$1048576" r="M35" sId="2"/>
    <undo index="2" exp="area" ref3D="1" dr="$A$1:$AY$1048576" r="L35" sId="2"/>
    <undo index="2" exp="area" ref3D="1" dr="$A$1:$AY$1048576" r="K35" sId="2"/>
    <undo index="2" exp="area" ref3D="1" dr="$A$1:$AY$1048576" r="J35" sId="2"/>
    <undo index="2" exp="area" ref3D="1" dr="$A$1:$AY$1048576" r="I35" sId="2"/>
    <undo index="2" exp="area" ref3D="1" dr="$A$1:$AY$1048576" r="H35" sId="2"/>
    <undo index="2" exp="area" ref3D="1" dr="$A$1:$AY$1048576" r="G35" sId="2"/>
    <undo index="2" exp="area" ref3D="1" dr="$A$1:$AY$1048576" r="F35" sId="2"/>
    <undo index="2" exp="area" ref3D="1" dr="$A$1:$AY$1048576" r="E35" sId="2"/>
    <undo index="2" exp="area" ref3D="1" dr="$A$1:$AY$1048576" r="D35" sId="2"/>
    <undo index="2" exp="area" ref3D="1" dr="$A$1:$AY$1048576" r="C35" sId="2"/>
    <undo index="2" exp="area" ref3D="1" dr="$A$1:$AY$1048576" r="Z34" sId="2"/>
    <undo index="2" exp="area" ref3D="1" dr="$A$1:$AY$1048576" r="Y34" sId="2"/>
    <undo index="2" exp="area" ref3D="1" dr="$A$1:$AY$1048576" r="X34" sId="2"/>
    <undo index="2" exp="area" ref3D="1" dr="$A$1:$AY$1048576" r="W34" sId="2"/>
    <undo index="2" exp="area" ref3D="1" dr="$A$1:$AY$1048576" r="V34" sId="2"/>
    <undo index="2" exp="area" ref3D="1" dr="$A$1:$AY$1048576" r="U34" sId="2"/>
    <undo index="2" exp="area" ref3D="1" dr="$A$1:$AY$1048576" r="T34" sId="2"/>
    <undo index="2" exp="area" ref3D="1" dr="$A$1:$AY$1048576" r="S34" sId="2"/>
    <undo index="2" exp="area" ref3D="1" dr="$A$1:$AY$1048576" r="R34" sId="2"/>
    <undo index="2" exp="area" ref3D="1" dr="$A$1:$AY$1048576" r="Q34" sId="2"/>
    <undo index="2" exp="area" ref3D="1" dr="$A$1:$AY$1048576" r="P34" sId="2"/>
    <undo index="2" exp="area" ref3D="1" dr="$A$1:$AY$1048576" r="O34" sId="2"/>
    <undo index="2" exp="area" ref3D="1" dr="$A$1:$AY$1048576" r="N34" sId="2"/>
    <undo index="2" exp="area" ref3D="1" dr="$A$1:$AY$1048576" r="M34" sId="2"/>
    <undo index="2" exp="area" ref3D="1" dr="$A$1:$AY$1048576" r="L34" sId="2"/>
    <undo index="2" exp="area" ref3D="1" dr="$A$1:$AY$1048576" r="K34" sId="2"/>
    <undo index="2" exp="area" ref3D="1" dr="$A$1:$AY$1048576" r="J34" sId="2"/>
    <undo index="2" exp="area" ref3D="1" dr="$A$1:$AY$1048576" r="I34" sId="2"/>
    <undo index="2" exp="area" ref3D="1" dr="$A$1:$AY$1048576" r="H34" sId="2"/>
    <undo index="2" exp="area" ref3D="1" dr="$A$1:$AY$1048576" r="G34" sId="2"/>
    <undo index="2" exp="area" ref3D="1" dr="$A$1:$AY$1048576" r="F34" sId="2"/>
    <undo index="2" exp="area" ref3D="1" dr="$A$1:$AY$1048576" r="E34" sId="2"/>
    <undo index="2" exp="area" ref3D="1" dr="$A$1:$AY$1048576" r="D34" sId="2"/>
    <undo index="2" exp="area" ref3D="1" dr="$A$1:$AY$1048576" r="C34" sId="2"/>
    <undo index="2" exp="area" ref3D="1" dr="$A$1:$AY$1048576" r="Z33" sId="2"/>
    <undo index="2" exp="area" ref3D="1" dr="$A$1:$AY$1048576" r="Y33" sId="2"/>
    <undo index="2" exp="area" ref3D="1" dr="$A$1:$AY$1048576" r="X33" sId="2"/>
    <undo index="2" exp="area" ref3D="1" dr="$A$1:$AY$1048576" r="W33" sId="2"/>
    <undo index="2" exp="area" ref3D="1" dr="$A$1:$AY$1048576" r="V33" sId="2"/>
    <undo index="2" exp="area" ref3D="1" dr="$A$1:$AY$1048576" r="U33" sId="2"/>
    <undo index="2" exp="area" ref3D="1" dr="$A$1:$AY$1048576" r="T33" sId="2"/>
    <undo index="2" exp="area" ref3D="1" dr="$A$1:$AY$1048576" r="S33" sId="2"/>
    <undo index="2" exp="area" ref3D="1" dr="$A$1:$AY$1048576" r="R33" sId="2"/>
    <undo index="2" exp="area" ref3D="1" dr="$A$1:$AY$1048576" r="Q33" sId="2"/>
    <undo index="2" exp="area" ref3D="1" dr="$A$1:$AY$1048576" r="P33" sId="2"/>
    <undo index="2" exp="area" ref3D="1" dr="$A$1:$AY$1048576" r="O33" sId="2"/>
    <undo index="2" exp="area" ref3D="1" dr="$A$1:$AY$1048576" r="N33" sId="2"/>
    <undo index="2" exp="area" ref3D="1" dr="$A$1:$AY$1048576" r="M33" sId="2"/>
    <undo index="2" exp="area" ref3D="1" dr="$A$1:$AY$1048576" r="L33" sId="2"/>
    <undo index="2" exp="area" ref3D="1" dr="$A$1:$AY$1048576" r="K33" sId="2"/>
    <undo index="2" exp="area" ref3D="1" dr="$A$1:$AY$1048576" r="J33" sId="2"/>
    <undo index="2" exp="area" ref3D="1" dr="$A$1:$AY$1048576" r="I33" sId="2"/>
    <undo index="2" exp="area" ref3D="1" dr="$A$1:$AY$1048576" r="H33" sId="2"/>
    <undo index="2" exp="area" ref3D="1" dr="$A$1:$AY$1048576" r="G33" sId="2"/>
    <undo index="2" exp="area" ref3D="1" dr="$A$1:$AY$1048576" r="F33" sId="2"/>
    <undo index="2" exp="area" ref3D="1" dr="$A$1:$AY$1048576" r="E33" sId="2"/>
    <undo index="2" exp="area" ref3D="1" dr="$A$1:$AY$1048576" r="D33" sId="2"/>
    <undo index="2" exp="area" ref3D="1" dr="$A$1:$AY$1048576" r="C33" sId="2"/>
    <undo index="2" exp="area" ref3D="1" dr="$A$1:$AY$1048576" r="Z32" sId="2"/>
    <undo index="2" exp="area" ref3D="1" dr="$A$1:$AY$1048576" r="Y32" sId="2"/>
    <undo index="2" exp="area" ref3D="1" dr="$A$1:$AY$1048576" r="X32" sId="2"/>
    <undo index="2" exp="area" ref3D="1" dr="$A$1:$AY$1048576" r="W32" sId="2"/>
    <undo index="2" exp="area" ref3D="1" dr="$A$1:$AY$1048576" r="V32" sId="2"/>
    <undo index="2" exp="area" ref3D="1" dr="$A$1:$AY$1048576" r="U32" sId="2"/>
    <undo index="2" exp="area" ref3D="1" dr="$A$1:$AY$1048576" r="T32" sId="2"/>
    <undo index="2" exp="area" ref3D="1" dr="$A$1:$AY$1048576" r="S32" sId="2"/>
    <undo index="2" exp="area" ref3D="1" dr="$A$1:$AY$1048576" r="R32" sId="2"/>
    <undo index="2" exp="area" ref3D="1" dr="$A$1:$AY$1048576" r="Q32" sId="2"/>
    <undo index="2" exp="area" ref3D="1" dr="$A$1:$AY$1048576" r="P32" sId="2"/>
    <undo index="2" exp="area" ref3D="1" dr="$A$1:$AY$1048576" r="O32" sId="2"/>
    <undo index="2" exp="area" ref3D="1" dr="$A$1:$AY$1048576" r="N32" sId="2"/>
    <undo index="2" exp="area" ref3D="1" dr="$A$1:$AY$1048576" r="M32" sId="2"/>
    <undo index="2" exp="area" ref3D="1" dr="$A$1:$AY$1048576" r="L32" sId="2"/>
    <undo index="2" exp="area" ref3D="1" dr="$A$1:$AY$1048576" r="K32" sId="2"/>
    <undo index="2" exp="area" ref3D="1" dr="$A$1:$AY$1048576" r="J32" sId="2"/>
    <undo index="2" exp="area" ref3D="1" dr="$A$1:$AY$1048576" r="I32" sId="2"/>
    <undo index="2" exp="area" ref3D="1" dr="$A$1:$AY$1048576" r="H32" sId="2"/>
    <undo index="2" exp="area" ref3D="1" dr="$A$1:$AY$1048576" r="G32" sId="2"/>
    <undo index="2" exp="area" ref3D="1" dr="$A$1:$AY$1048576" r="F32" sId="2"/>
    <undo index="2" exp="area" ref3D="1" dr="$A$1:$AY$1048576" r="E32" sId="2"/>
    <undo index="2" exp="area" ref3D="1" dr="$A$1:$AY$1048576" r="D32" sId="2"/>
    <undo index="2" exp="area" ref3D="1" dr="$A$1:$AY$1048576" r="C32" sId="2"/>
    <undo index="2" exp="area" ref3D="1" dr="$A$1:$AY$1048576" r="Z31" sId="2"/>
    <undo index="2" exp="area" ref3D="1" dr="$A$1:$AY$1048576" r="Y31" sId="2"/>
    <undo index="2" exp="area" ref3D="1" dr="$A$1:$AY$1048576" r="X31" sId="2"/>
    <undo index="2" exp="area" ref3D="1" dr="$A$1:$AY$1048576" r="W31" sId="2"/>
    <undo index="2" exp="area" ref3D="1" dr="$A$1:$AY$1048576" r="V31" sId="2"/>
    <undo index="2" exp="area" ref3D="1" dr="$A$1:$AY$1048576" r="U31" sId="2"/>
    <undo index="2" exp="area" ref3D="1" dr="$A$1:$AY$1048576" r="T31" sId="2"/>
    <undo index="2" exp="area" ref3D="1" dr="$A$1:$AY$1048576" r="S31" sId="2"/>
    <undo index="2" exp="area" ref3D="1" dr="$A$1:$AY$1048576" r="R31" sId="2"/>
    <undo index="2" exp="area" ref3D="1" dr="$A$1:$AY$1048576" r="Q31" sId="2"/>
    <undo index="2" exp="area" ref3D="1" dr="$A$1:$AY$1048576" r="P31" sId="2"/>
    <undo index="2" exp="area" ref3D="1" dr="$A$1:$AY$1048576" r="O31" sId="2"/>
    <undo index="2" exp="area" ref3D="1" dr="$A$1:$AY$1048576" r="N31" sId="2"/>
    <undo index="2" exp="area" ref3D="1" dr="$A$1:$AY$1048576" r="M31" sId="2"/>
    <undo index="2" exp="area" ref3D="1" dr="$A$1:$AY$1048576" r="L31" sId="2"/>
    <undo index="2" exp="area" ref3D="1" dr="$A$1:$AY$1048576" r="K31" sId="2"/>
    <undo index="2" exp="area" ref3D="1" dr="$A$1:$AY$1048576" r="J31" sId="2"/>
    <undo index="2" exp="area" ref3D="1" dr="$A$1:$AY$1048576" r="I31" sId="2"/>
    <undo index="2" exp="area" ref3D="1" dr="$A$1:$AY$1048576" r="H31" sId="2"/>
    <undo index="2" exp="area" ref3D="1" dr="$A$1:$AY$1048576" r="G31" sId="2"/>
    <undo index="2" exp="area" ref3D="1" dr="$A$1:$AY$1048576" r="F31" sId="2"/>
    <undo index="2" exp="area" ref3D="1" dr="$A$1:$AY$1048576" r="E31" sId="2"/>
    <undo index="2" exp="area" ref3D="1" dr="$A$1:$AY$1048576" r="D31" sId="2"/>
    <undo index="2" exp="area" ref3D="1" dr="$A$1:$AY$1048576" r="C31" sId="2"/>
    <undo index="2" exp="area" ref3D="1" dr="$A$1:$AY$1048576" r="Z30" sId="2"/>
    <undo index="2" exp="area" ref3D="1" dr="$A$1:$AY$1048576" r="Y30" sId="2"/>
    <undo index="2" exp="area" ref3D="1" dr="$A$1:$AY$1048576" r="X30" sId="2"/>
    <undo index="2" exp="area" ref3D="1" dr="$A$1:$AY$1048576" r="W30" sId="2"/>
    <undo index="2" exp="area" ref3D="1" dr="$A$1:$AY$1048576" r="V30" sId="2"/>
    <undo index="2" exp="area" ref3D="1" dr="$A$1:$AY$1048576" r="U30" sId="2"/>
    <undo index="2" exp="area" ref3D="1" dr="$A$1:$AY$1048576" r="T30" sId="2"/>
    <undo index="2" exp="area" ref3D="1" dr="$A$1:$AY$1048576" r="S30" sId="2"/>
    <undo index="2" exp="area" ref3D="1" dr="$A$1:$AY$1048576" r="R30" sId="2"/>
    <undo index="2" exp="area" ref3D="1" dr="$A$1:$AY$1048576" r="Q30" sId="2"/>
    <undo index="2" exp="area" ref3D="1" dr="$A$1:$AY$1048576" r="P30" sId="2"/>
    <undo index="2" exp="area" ref3D="1" dr="$A$1:$AY$1048576" r="O30" sId="2"/>
    <undo index="2" exp="area" ref3D="1" dr="$A$1:$AY$1048576" r="N30" sId="2"/>
    <undo index="2" exp="area" ref3D="1" dr="$A$1:$AY$1048576" r="M30" sId="2"/>
    <undo index="2" exp="area" ref3D="1" dr="$A$1:$AY$1048576" r="L30" sId="2"/>
    <undo index="2" exp="area" ref3D="1" dr="$A$1:$AY$1048576" r="K30" sId="2"/>
    <undo index="2" exp="area" ref3D="1" dr="$A$1:$AY$1048576" r="J30" sId="2"/>
    <undo index="2" exp="area" ref3D="1" dr="$A$1:$AY$1048576" r="I30" sId="2"/>
    <undo index="2" exp="area" ref3D="1" dr="$A$1:$AY$1048576" r="H30" sId="2"/>
    <undo index="2" exp="area" ref3D="1" dr="$A$1:$AY$1048576" r="G30" sId="2"/>
    <undo index="2" exp="area" ref3D="1" dr="$A$1:$AY$1048576" r="F30" sId="2"/>
    <undo index="2" exp="area" ref3D="1" dr="$A$1:$AY$1048576" r="E30" sId="2"/>
    <undo index="2" exp="area" ref3D="1" dr="$A$1:$AY$1048576" r="D30" sId="2"/>
    <undo index="2" exp="area" ref3D="1" dr="$A$1:$AY$1048576" r="C30" sId="2"/>
    <undo index="2" exp="area" ref3D="1" dr="$A$1:$AY$1048576" r="Z29" sId="2"/>
    <undo index="2" exp="area" ref3D="1" dr="$A$1:$AY$1048576" r="Y29" sId="2"/>
    <undo index="2" exp="area" ref3D="1" dr="$A$1:$AY$1048576" r="X29" sId="2"/>
    <undo index="2" exp="area" ref3D="1" dr="$A$1:$AY$1048576" r="W29" sId="2"/>
    <undo index="2" exp="area" ref3D="1" dr="$A$1:$AY$1048576" r="V29" sId="2"/>
    <undo index="2" exp="area" ref3D="1" dr="$A$1:$AY$1048576" r="U29" sId="2"/>
    <undo index="2" exp="area" ref3D="1" dr="$A$1:$AY$1048576" r="T29" sId="2"/>
    <undo index="2" exp="area" ref3D="1" dr="$A$1:$AY$1048576" r="S29" sId="2"/>
    <undo index="2" exp="area" ref3D="1" dr="$A$1:$AY$1048576" r="R29" sId="2"/>
    <undo index="2" exp="area" ref3D="1" dr="$A$1:$AY$1048576" r="Q29" sId="2"/>
    <undo index="2" exp="area" ref3D="1" dr="$A$1:$AY$1048576" r="P29" sId="2"/>
    <undo index="2" exp="area" ref3D="1" dr="$A$1:$AY$1048576" r="O29" sId="2"/>
    <undo index="2" exp="area" ref3D="1" dr="$A$1:$AY$1048576" r="N29" sId="2"/>
    <undo index="2" exp="area" ref3D="1" dr="$A$1:$AY$1048576" r="M29" sId="2"/>
    <undo index="2" exp="area" ref3D="1" dr="$A$1:$AY$1048576" r="L29" sId="2"/>
    <undo index="2" exp="area" ref3D="1" dr="$A$1:$AY$1048576" r="K29" sId="2"/>
    <undo index="2" exp="area" ref3D="1" dr="$A$1:$AY$1048576" r="J29" sId="2"/>
    <undo index="2" exp="area" ref3D="1" dr="$A$1:$AY$1048576" r="I29" sId="2"/>
    <undo index="2" exp="area" ref3D="1" dr="$A$1:$AY$1048576" r="H29" sId="2"/>
    <undo index="2" exp="area" ref3D="1" dr="$A$1:$AY$1048576" r="G29" sId="2"/>
    <undo index="2" exp="area" ref3D="1" dr="$A$1:$AY$1048576" r="F29" sId="2"/>
    <undo index="2" exp="area" ref3D="1" dr="$A$1:$AY$1048576" r="E29" sId="2"/>
    <undo index="2" exp="area" ref3D="1" dr="$A$1:$AY$1048576" r="D29" sId="2"/>
    <undo index="2" exp="area" ref3D="1" dr="$A$1:$AY$1048576" r="C29" sId="2"/>
    <undo index="2" exp="area" ref3D="1" dr="$A$1:$AY$1048576" r="Z28" sId="2"/>
    <undo index="2" exp="area" ref3D="1" dr="$A$1:$AY$1048576" r="Y28" sId="2"/>
    <undo index="2" exp="area" ref3D="1" dr="$A$1:$AY$1048576" r="X28" sId="2"/>
    <undo index="2" exp="area" ref3D="1" dr="$A$1:$AY$1048576" r="W28" sId="2"/>
    <undo index="2" exp="area" ref3D="1" dr="$A$1:$AY$1048576" r="V28" sId="2"/>
    <undo index="2" exp="area" ref3D="1" dr="$A$1:$AY$1048576" r="U28" sId="2"/>
    <undo index="2" exp="area" ref3D="1" dr="$A$1:$AY$1048576" r="T28" sId="2"/>
    <undo index="2" exp="area" ref3D="1" dr="$A$1:$AY$1048576" r="S28" sId="2"/>
    <undo index="2" exp="area" ref3D="1" dr="$A$1:$AY$1048576" r="R28" sId="2"/>
    <undo index="2" exp="area" ref3D="1" dr="$A$1:$AY$1048576" r="Q28" sId="2"/>
    <undo index="2" exp="area" ref3D="1" dr="$A$1:$AY$1048576" r="P28" sId="2"/>
    <undo index="2" exp="area" ref3D="1" dr="$A$1:$AY$1048576" r="O28" sId="2"/>
    <undo index="2" exp="area" ref3D="1" dr="$A$1:$AY$1048576" r="N28" sId="2"/>
    <undo index="2" exp="area" ref3D="1" dr="$A$1:$AY$1048576" r="M28" sId="2"/>
    <undo index="2" exp="area" ref3D="1" dr="$A$1:$AY$1048576" r="L28" sId="2"/>
    <undo index="2" exp="area" ref3D="1" dr="$A$1:$AY$1048576" r="K28" sId="2"/>
    <undo index="2" exp="area" ref3D="1" dr="$A$1:$AY$1048576" r="J28" sId="2"/>
    <undo index="2" exp="area" ref3D="1" dr="$A$1:$AY$1048576" r="I28" sId="2"/>
    <undo index="2" exp="area" ref3D="1" dr="$A$1:$AY$1048576" r="H28" sId="2"/>
    <undo index="2" exp="area" ref3D="1" dr="$A$1:$AY$1048576" r="G28" sId="2"/>
    <undo index="2" exp="area" ref3D="1" dr="$A$1:$AY$1048576" r="F28" sId="2"/>
    <undo index="2" exp="area" ref3D="1" dr="$A$1:$AY$1048576" r="E28" sId="2"/>
    <undo index="2" exp="area" ref3D="1" dr="$A$1:$AY$1048576" r="D28" sId="2"/>
    <undo index="2" exp="area" ref3D="1" dr="$A$1:$AY$1048576" r="C28" sId="2"/>
    <undo index="2" exp="area" ref3D="1" dr="$A$1:$AY$1048576" r="Z27" sId="2"/>
    <undo index="2" exp="area" ref3D="1" dr="$A$1:$AY$1048576" r="Y27" sId="2"/>
    <undo index="2" exp="area" ref3D="1" dr="$A$1:$AY$1048576" r="X27" sId="2"/>
    <undo index="2" exp="area" ref3D="1" dr="$A$1:$AY$1048576" r="W27" sId="2"/>
    <undo index="2" exp="area" ref3D="1" dr="$A$1:$AY$1048576" r="V27" sId="2"/>
    <undo index="2" exp="area" ref3D="1" dr="$A$1:$AY$1048576" r="U27" sId="2"/>
    <undo index="2" exp="area" ref3D="1" dr="$A$1:$AY$1048576" r="T27" sId="2"/>
    <undo index="2" exp="area" ref3D="1" dr="$A$1:$AY$1048576" r="S27" sId="2"/>
    <undo index="2" exp="area" ref3D="1" dr="$A$1:$AY$1048576" r="R27" sId="2"/>
    <undo index="2" exp="area" ref3D="1" dr="$A$1:$AY$1048576" r="Q27" sId="2"/>
    <undo index="2" exp="area" ref3D="1" dr="$A$1:$AY$1048576" r="P27" sId="2"/>
    <undo index="2" exp="area" ref3D="1" dr="$A$1:$AY$1048576" r="O27" sId="2"/>
    <undo index="2" exp="area" ref3D="1" dr="$A$1:$AY$1048576" r="N27" sId="2"/>
    <undo index="2" exp="area" ref3D="1" dr="$A$1:$AY$1048576" r="M27" sId="2"/>
    <undo index="2" exp="area" ref3D="1" dr="$A$1:$AY$1048576" r="L27" sId="2"/>
    <undo index="2" exp="area" ref3D="1" dr="$A$1:$AY$1048576" r="K27" sId="2"/>
    <undo index="2" exp="area" ref3D="1" dr="$A$1:$AY$1048576" r="J27" sId="2"/>
    <undo index="2" exp="area" ref3D="1" dr="$A$1:$AY$1048576" r="I27" sId="2"/>
    <undo index="2" exp="area" ref3D="1" dr="$A$1:$AY$1048576" r="H27" sId="2"/>
    <undo index="2" exp="area" ref3D="1" dr="$A$1:$AY$1048576" r="G27" sId="2"/>
    <undo index="2" exp="area" ref3D="1" dr="$A$1:$AY$1048576" r="F27" sId="2"/>
    <undo index="2" exp="area" ref3D="1" dr="$A$1:$AY$1048576" r="E27" sId="2"/>
    <undo index="2" exp="area" ref3D="1" dr="$A$1:$AY$1048576" r="D27" sId="2"/>
    <undo index="2" exp="area" ref3D="1" dr="$A$1:$AY$1048576" r="C27" sId="2"/>
    <undo index="2" exp="area" ref3D="1" dr="$A$1:$AY$1048576" r="Z26" sId="2"/>
    <undo index="2" exp="area" ref3D="1" dr="$A$1:$AY$1048576" r="Y26" sId="2"/>
    <undo index="2" exp="area" ref3D="1" dr="$A$1:$AY$1048576" r="X26" sId="2"/>
    <undo index="2" exp="area" ref3D="1" dr="$A$1:$AY$1048576" r="W26" sId="2"/>
    <undo index="2" exp="area" ref3D="1" dr="$A$1:$AY$1048576" r="V26" sId="2"/>
    <undo index="2" exp="area" ref3D="1" dr="$A$1:$AY$1048576" r="U26" sId="2"/>
    <undo index="2" exp="area" ref3D="1" dr="$A$1:$AY$1048576" r="T26" sId="2"/>
    <undo index="2" exp="area" ref3D="1" dr="$A$1:$AY$1048576" r="S26" sId="2"/>
    <undo index="2" exp="area" ref3D="1" dr="$A$1:$AY$1048576" r="R26" sId="2"/>
    <undo index="2" exp="area" ref3D="1" dr="$A$1:$AY$1048576" r="Q26" sId="2"/>
    <undo index="2" exp="area" ref3D="1" dr="$A$1:$AY$1048576" r="P26" sId="2"/>
    <undo index="2" exp="area" ref3D="1" dr="$A$1:$AY$1048576" r="O26" sId="2"/>
    <undo index="2" exp="area" ref3D="1" dr="$A$1:$AY$1048576" r="N26" sId="2"/>
    <undo index="2" exp="area" ref3D="1" dr="$A$1:$AY$1048576" r="M26" sId="2"/>
    <undo index="2" exp="area" ref3D="1" dr="$A$1:$AY$1048576" r="L26" sId="2"/>
    <undo index="2" exp="area" ref3D="1" dr="$A$1:$AY$1048576" r="K26" sId="2"/>
    <undo index="2" exp="area" ref3D="1" dr="$A$1:$AY$1048576" r="J26" sId="2"/>
    <undo index="2" exp="area" ref3D="1" dr="$A$1:$AY$1048576" r="I26" sId="2"/>
    <undo index="2" exp="area" ref3D="1" dr="$A$1:$AY$1048576" r="H26" sId="2"/>
    <undo index="2" exp="area" ref3D="1" dr="$A$1:$AY$1048576" r="G26" sId="2"/>
    <undo index="2" exp="area" ref3D="1" dr="$A$1:$AY$1048576" r="F26" sId="2"/>
    <undo index="2" exp="area" ref3D="1" dr="$A$1:$AY$1048576" r="E26" sId="2"/>
    <undo index="2" exp="area" ref3D="1" dr="$A$1:$AY$1048576" r="D26" sId="2"/>
    <undo index="2" exp="area" ref3D="1" dr="$A$1:$AY$1048576" r="C26" sId="2"/>
    <undo index="2" exp="area" ref3D="1" dr="$A$1:$AY$1048576" r="Z25" sId="2"/>
    <undo index="2" exp="area" ref3D="1" dr="$A$1:$AY$1048576" r="Y25" sId="2"/>
    <undo index="2" exp="area" ref3D="1" dr="$A$1:$AY$1048576" r="X25" sId="2"/>
    <undo index="2" exp="area" ref3D="1" dr="$A$1:$AY$1048576" r="W25" sId="2"/>
    <undo index="2" exp="area" ref3D="1" dr="$A$1:$AY$1048576" r="V25" sId="2"/>
    <undo index="2" exp="area" ref3D="1" dr="$A$1:$AY$1048576" r="U25" sId="2"/>
    <undo index="2" exp="area" ref3D="1" dr="$A$1:$AY$1048576" r="T25" sId="2"/>
    <undo index="2" exp="area" ref3D="1" dr="$A$1:$AY$1048576" r="S25" sId="2"/>
    <undo index="2" exp="area" ref3D="1" dr="$A$1:$AY$1048576" r="R25" sId="2"/>
    <undo index="2" exp="area" ref3D="1" dr="$A$1:$AY$1048576" r="Q25" sId="2"/>
    <undo index="2" exp="area" ref3D="1" dr="$A$1:$AY$1048576" r="P25" sId="2"/>
    <undo index="2" exp="area" ref3D="1" dr="$A$1:$AY$1048576" r="O25" sId="2"/>
    <undo index="2" exp="area" ref3D="1" dr="$A$1:$AY$1048576" r="N25" sId="2"/>
    <undo index="2" exp="area" ref3D="1" dr="$A$1:$AY$1048576" r="M25" sId="2"/>
    <undo index="2" exp="area" ref3D="1" dr="$A$1:$AY$1048576" r="L25" sId="2"/>
    <undo index="2" exp="area" ref3D="1" dr="$A$1:$AY$1048576" r="K25" sId="2"/>
    <undo index="2" exp="area" ref3D="1" dr="$A$1:$AY$1048576" r="J25" sId="2"/>
    <undo index="2" exp="area" ref3D="1" dr="$A$1:$AY$1048576" r="I25" sId="2"/>
    <undo index="2" exp="area" ref3D="1" dr="$A$1:$AY$1048576" r="H25" sId="2"/>
    <undo index="2" exp="area" ref3D="1" dr="$A$1:$AY$1048576" r="G25" sId="2"/>
    <undo index="2" exp="area" ref3D="1" dr="$A$1:$AY$1048576" r="F25" sId="2"/>
    <undo index="2" exp="area" ref3D="1" dr="$A$1:$AY$1048576" r="E25" sId="2"/>
    <undo index="2" exp="area" ref3D="1" dr="$A$1:$AY$1048576" r="D25" sId="2"/>
    <undo index="2" exp="area" ref3D="1" dr="$A$1:$AY$1048576" r="C25" sId="2"/>
    <undo index="2" exp="area" ref3D="1" dr="$A$1:$AY$1048576" r="Z24" sId="2"/>
    <undo index="2" exp="area" ref3D="1" dr="$A$1:$AY$1048576" r="Y24" sId="2"/>
    <undo index="2" exp="area" ref3D="1" dr="$A$1:$AY$1048576" r="X24" sId="2"/>
    <undo index="2" exp="area" ref3D="1" dr="$A$1:$AY$1048576" r="W24" sId="2"/>
    <undo index="2" exp="area" ref3D="1" dr="$A$1:$AY$1048576" r="V24" sId="2"/>
    <undo index="2" exp="area" ref3D="1" dr="$A$1:$AY$1048576" r="U24" sId="2"/>
    <undo index="2" exp="area" ref3D="1" dr="$A$1:$AY$1048576" r="T24" sId="2"/>
    <undo index="2" exp="area" ref3D="1" dr="$A$1:$AY$1048576" r="S24" sId="2"/>
    <undo index="2" exp="area" ref3D="1" dr="$A$1:$AY$1048576" r="R24" sId="2"/>
    <undo index="2" exp="area" ref3D="1" dr="$A$1:$AY$1048576" r="Q24" sId="2"/>
    <undo index="2" exp="area" ref3D="1" dr="$A$1:$AY$1048576" r="P24" sId="2"/>
    <undo index="2" exp="area" ref3D="1" dr="$A$1:$AY$1048576" r="O24" sId="2"/>
    <undo index="2" exp="area" ref3D="1" dr="$A$1:$AY$1048576" r="N24" sId="2"/>
    <undo index="2" exp="area" ref3D="1" dr="$A$1:$AY$1048576" r="M24" sId="2"/>
    <undo index="2" exp="area" ref3D="1" dr="$A$1:$AY$1048576" r="L24" sId="2"/>
    <undo index="2" exp="area" ref3D="1" dr="$A$1:$AY$1048576" r="K24" sId="2"/>
    <undo index="2" exp="area" ref3D="1" dr="$A$1:$AY$1048576" r="J24" sId="2"/>
    <undo index="2" exp="area" ref3D="1" dr="$A$1:$AY$1048576" r="I24" sId="2"/>
    <undo index="2" exp="area" ref3D="1" dr="$A$1:$AY$1048576" r="H24" sId="2"/>
    <undo index="2" exp="area" ref3D="1" dr="$A$1:$AY$1048576" r="G24" sId="2"/>
    <undo index="2" exp="area" ref3D="1" dr="$A$1:$AY$1048576" r="F24" sId="2"/>
    <undo index="2" exp="area" ref3D="1" dr="$A$1:$AY$1048576" r="E24" sId="2"/>
    <undo index="2" exp="area" ref3D="1" dr="$A$1:$AY$1048576" r="D24" sId="2"/>
    <undo index="2" exp="area" ref3D="1" dr="$A$1:$AY$1048576" r="C24" sId="2"/>
    <undo index="2" exp="area" ref3D="1" dr="$A$1:$AY$1048576" r="Z23" sId="2"/>
    <undo index="2" exp="area" ref3D="1" dr="$A$1:$AY$1048576" r="Y23" sId="2"/>
    <undo index="2" exp="area" ref3D="1" dr="$A$1:$AY$1048576" r="X23" sId="2"/>
    <undo index="2" exp="area" ref3D="1" dr="$A$1:$AY$1048576" r="W23" sId="2"/>
    <undo index="2" exp="area" ref3D="1" dr="$A$1:$AY$1048576" r="V23" sId="2"/>
    <undo index="2" exp="area" ref3D="1" dr="$A$1:$AY$1048576" r="U23" sId="2"/>
    <undo index="2" exp="area" ref3D="1" dr="$A$1:$AY$1048576" r="T23" sId="2"/>
    <undo index="2" exp="area" ref3D="1" dr="$A$1:$AY$1048576" r="S23" sId="2"/>
    <undo index="2" exp="area" ref3D="1" dr="$A$1:$AY$1048576" r="R23" sId="2"/>
    <undo index="2" exp="area" ref3D="1" dr="$A$1:$AY$1048576" r="Q23" sId="2"/>
    <undo index="2" exp="area" ref3D="1" dr="$A$1:$AY$1048576" r="P23" sId="2"/>
    <undo index="2" exp="area" ref3D="1" dr="$A$1:$AY$1048576" r="O23" sId="2"/>
    <undo index="2" exp="area" ref3D="1" dr="$A$1:$AY$1048576" r="N23" sId="2"/>
    <undo index="2" exp="area" ref3D="1" dr="$A$1:$AY$1048576" r="M23" sId="2"/>
    <undo index="2" exp="area" ref3D="1" dr="$A$1:$AY$1048576" r="L23" sId="2"/>
    <undo index="2" exp="area" ref3D="1" dr="$A$1:$AY$1048576" r="K23" sId="2"/>
    <undo index="2" exp="area" ref3D="1" dr="$A$1:$AY$1048576" r="J23" sId="2"/>
    <undo index="2" exp="area" ref3D="1" dr="$A$1:$AY$1048576" r="I23" sId="2"/>
    <undo index="2" exp="area" ref3D="1" dr="$A$1:$AY$1048576" r="H23" sId="2"/>
    <undo index="2" exp="area" ref3D="1" dr="$A$1:$AY$1048576" r="G23" sId="2"/>
    <undo index="2" exp="area" ref3D="1" dr="$A$1:$AY$1048576" r="F23" sId="2"/>
    <undo index="2" exp="area" ref3D="1" dr="$A$1:$AY$1048576" r="E23" sId="2"/>
    <undo index="2" exp="area" ref3D="1" dr="$A$1:$AY$1048576" r="D23" sId="2"/>
    <undo index="2" exp="area" ref3D="1" dr="$A$1:$AY$1048576" r="C23" sId="2"/>
    <undo index="2" exp="area" ref3D="1" dr="$A$1:$AY$1048576" r="Z22" sId="2"/>
    <undo index="2" exp="area" ref3D="1" dr="$A$1:$AY$1048576" r="Y22" sId="2"/>
    <undo index="2" exp="area" ref3D="1" dr="$A$1:$AY$1048576" r="X22" sId="2"/>
    <undo index="2" exp="area" ref3D="1" dr="$A$1:$AY$1048576" r="W22" sId="2"/>
    <undo index="2" exp="area" ref3D="1" dr="$A$1:$AY$1048576" r="V22" sId="2"/>
    <undo index="2" exp="area" ref3D="1" dr="$A$1:$AY$1048576" r="U22" sId="2"/>
    <undo index="2" exp="area" ref3D="1" dr="$A$1:$AY$1048576" r="T22" sId="2"/>
    <undo index="2" exp="area" ref3D="1" dr="$A$1:$AY$1048576" r="S22" sId="2"/>
    <undo index="2" exp="area" ref3D="1" dr="$A$1:$AY$1048576" r="R22" sId="2"/>
    <undo index="2" exp="area" ref3D="1" dr="$A$1:$AY$1048576" r="Q22" sId="2"/>
    <undo index="2" exp="area" ref3D="1" dr="$A$1:$AY$1048576" r="P22" sId="2"/>
    <undo index="2" exp="area" ref3D="1" dr="$A$1:$AY$1048576" r="O22" sId="2"/>
    <undo index="2" exp="area" ref3D="1" dr="$A$1:$AY$1048576" r="N22" sId="2"/>
    <undo index="2" exp="area" ref3D="1" dr="$A$1:$AY$1048576" r="M22" sId="2"/>
    <undo index="2" exp="area" ref3D="1" dr="$A$1:$AY$1048576" r="L22" sId="2"/>
    <undo index="2" exp="area" ref3D="1" dr="$A$1:$AY$1048576" r="K22" sId="2"/>
    <undo index="2" exp="area" ref3D="1" dr="$A$1:$AY$1048576" r="J22" sId="2"/>
    <undo index="2" exp="area" ref3D="1" dr="$A$1:$AY$1048576" r="I22" sId="2"/>
    <undo index="2" exp="area" ref3D="1" dr="$A$1:$AY$1048576" r="H22" sId="2"/>
    <undo index="2" exp="area" ref3D="1" dr="$A$1:$AY$1048576" r="G22" sId="2"/>
    <undo index="2" exp="area" ref3D="1" dr="$A$1:$AY$1048576" r="F22" sId="2"/>
    <undo index="2" exp="area" ref3D="1" dr="$A$1:$AY$1048576" r="E22" sId="2"/>
    <undo index="2" exp="area" ref3D="1" dr="$A$1:$AY$1048576" r="D22" sId="2"/>
    <undo index="2" exp="area" ref3D="1" dr="$A$1:$AY$1048576" r="C22" sId="2"/>
    <undo index="2" exp="area" ref3D="1" dr="$A$1:$AY$1048576" r="Z21" sId="2"/>
    <undo index="2" exp="area" ref3D="1" dr="$A$1:$AY$1048576" r="Y21" sId="2"/>
    <undo index="2" exp="area" ref3D="1" dr="$A$1:$AY$1048576" r="X21" sId="2"/>
    <undo index="2" exp="area" ref3D="1" dr="$A$1:$AY$1048576" r="W21" sId="2"/>
    <undo index="2" exp="area" ref3D="1" dr="$A$1:$AY$1048576" r="V21" sId="2"/>
    <undo index="2" exp="area" ref3D="1" dr="$A$1:$AY$1048576" r="U21" sId="2"/>
    <undo index="2" exp="area" ref3D="1" dr="$A$1:$AY$1048576" r="T21" sId="2"/>
    <undo index="2" exp="area" ref3D="1" dr="$A$1:$AY$1048576" r="S21" sId="2"/>
    <undo index="2" exp="area" ref3D="1" dr="$A$1:$AY$1048576" r="R21" sId="2"/>
    <undo index="2" exp="area" ref3D="1" dr="$A$1:$AY$1048576" r="Q21" sId="2"/>
    <undo index="2" exp="area" ref3D="1" dr="$A$1:$AY$1048576" r="P21" sId="2"/>
    <undo index="2" exp="area" ref3D="1" dr="$A$1:$AY$1048576" r="O21" sId="2"/>
    <undo index="2" exp="area" ref3D="1" dr="$A$1:$AY$1048576" r="N21" sId="2"/>
    <undo index="2" exp="area" ref3D="1" dr="$A$1:$AY$1048576" r="M21" sId="2"/>
    <undo index="2" exp="area" ref3D="1" dr="$A$1:$AY$1048576" r="L21" sId="2"/>
    <undo index="2" exp="area" ref3D="1" dr="$A$1:$AY$1048576" r="K21" sId="2"/>
    <undo index="2" exp="area" ref3D="1" dr="$A$1:$AY$1048576" r="J21" sId="2"/>
    <undo index="2" exp="area" ref3D="1" dr="$A$1:$AY$1048576" r="I21" sId="2"/>
    <undo index="2" exp="area" ref3D="1" dr="$A$1:$AY$1048576" r="H21" sId="2"/>
    <undo index="2" exp="area" ref3D="1" dr="$A$1:$AY$1048576" r="G21" sId="2"/>
    <undo index="2" exp="area" ref3D="1" dr="$A$1:$AY$1048576" r="F21" sId="2"/>
    <undo index="2" exp="area" ref3D="1" dr="$A$1:$AY$1048576" r="E21" sId="2"/>
    <undo index="2" exp="area" ref3D="1" dr="$A$1:$AY$1048576" r="D21" sId="2"/>
    <undo index="2" exp="area" ref3D="1" dr="$A$1:$AY$1048576" r="C21" sId="2"/>
    <undo index="2" exp="area" ref3D="1" dr="$A$1:$AY$1048576" r="Z20" sId="2"/>
    <undo index="2" exp="area" ref3D="1" dr="$A$1:$AY$1048576" r="Y20" sId="2"/>
    <undo index="2" exp="area" ref3D="1" dr="$A$1:$AY$1048576" r="X20" sId="2"/>
    <undo index="2" exp="area" ref3D="1" dr="$A$1:$AY$1048576" r="W20" sId="2"/>
    <undo index="2" exp="area" ref3D="1" dr="$A$1:$AY$1048576" r="V20" sId="2"/>
    <undo index="2" exp="area" ref3D="1" dr="$A$1:$AY$1048576" r="U20" sId="2"/>
    <undo index="2" exp="area" ref3D="1" dr="$A$1:$AY$1048576" r="T20" sId="2"/>
    <undo index="2" exp="area" ref3D="1" dr="$A$1:$AY$1048576" r="S20" sId="2"/>
    <undo index="2" exp="area" ref3D="1" dr="$A$1:$AY$1048576" r="R20" sId="2"/>
    <undo index="2" exp="area" ref3D="1" dr="$A$1:$AY$1048576" r="Q20" sId="2"/>
    <undo index="2" exp="area" ref3D="1" dr="$A$1:$AY$1048576" r="P20" sId="2"/>
    <undo index="2" exp="area" ref3D="1" dr="$A$1:$AY$1048576" r="O20" sId="2"/>
    <undo index="2" exp="area" ref3D="1" dr="$A$1:$AY$1048576" r="N20" sId="2"/>
    <undo index="2" exp="area" ref3D="1" dr="$A$1:$AY$1048576" r="M20" sId="2"/>
    <undo index="2" exp="area" ref3D="1" dr="$A$1:$AY$1048576" r="L20" sId="2"/>
    <undo index="2" exp="area" ref3D="1" dr="$A$1:$AY$1048576" r="K20" sId="2"/>
    <undo index="2" exp="area" ref3D="1" dr="$A$1:$AY$1048576" r="J20" sId="2"/>
    <undo index="2" exp="area" ref3D="1" dr="$A$1:$AY$1048576" r="I20" sId="2"/>
    <undo index="2" exp="area" ref3D="1" dr="$A$1:$AY$1048576" r="H20" sId="2"/>
    <undo index="2" exp="area" ref3D="1" dr="$A$1:$AY$1048576" r="G20" sId="2"/>
    <undo index="2" exp="area" ref3D="1" dr="$A$1:$AY$1048576" r="F20" sId="2"/>
    <undo index="2" exp="area" ref3D="1" dr="$A$1:$AY$1048576" r="E20" sId="2"/>
    <undo index="2" exp="area" ref3D="1" dr="$A$1:$AY$1048576" r="D20" sId="2"/>
    <undo index="2" exp="area" ref3D="1" dr="$A$1:$AY$1048576" r="C20" sId="2"/>
    <undo index="2" exp="area" ref3D="1" dr="$A$1:$AY$1048576" r="Z19" sId="2"/>
    <undo index="2" exp="area" ref3D="1" dr="$A$1:$AY$1048576" r="Y19" sId="2"/>
    <undo index="2" exp="area" ref3D="1" dr="$A$1:$AY$1048576" r="X19" sId="2"/>
    <undo index="2" exp="area" ref3D="1" dr="$A$1:$AY$1048576" r="W19" sId="2"/>
    <undo index="2" exp="area" ref3D="1" dr="$A$1:$AY$1048576" r="V19" sId="2"/>
    <undo index="2" exp="area" ref3D="1" dr="$A$1:$AY$1048576" r="U19" sId="2"/>
    <undo index="2" exp="area" ref3D="1" dr="$A$1:$AY$1048576" r="T19" sId="2"/>
    <undo index="2" exp="area" ref3D="1" dr="$A$1:$AY$1048576" r="S19" sId="2"/>
    <undo index="2" exp="area" ref3D="1" dr="$A$1:$AY$1048576" r="R19" sId="2"/>
    <undo index="2" exp="area" ref3D="1" dr="$A$1:$AY$1048576" r="Q19" sId="2"/>
    <undo index="2" exp="area" ref3D="1" dr="$A$1:$AY$1048576" r="P19" sId="2"/>
    <undo index="2" exp="area" ref3D="1" dr="$A$1:$AY$1048576" r="O19" sId="2"/>
    <undo index="2" exp="area" ref3D="1" dr="$A$1:$AY$1048576" r="N19" sId="2"/>
    <undo index="2" exp="area" ref3D="1" dr="$A$1:$AY$1048576" r="M19" sId="2"/>
    <undo index="2" exp="area" ref3D="1" dr="$A$1:$AY$1048576" r="L19" sId="2"/>
    <undo index="2" exp="area" ref3D="1" dr="$A$1:$AY$1048576" r="K19" sId="2"/>
    <undo index="2" exp="area" ref3D="1" dr="$A$1:$AY$1048576" r="J19" sId="2"/>
    <undo index="2" exp="area" ref3D="1" dr="$A$1:$AY$1048576" r="I19" sId="2"/>
    <undo index="2" exp="area" ref3D="1" dr="$A$1:$AY$1048576" r="H19" sId="2"/>
    <undo index="2" exp="area" ref3D="1" dr="$A$1:$AY$1048576" r="G19" sId="2"/>
    <undo index="2" exp="area" ref3D="1" dr="$A$1:$AY$1048576" r="F19" sId="2"/>
    <undo index="2" exp="area" ref3D="1" dr="$A$1:$AY$1048576" r="E19" sId="2"/>
    <undo index="2" exp="area" ref3D="1" dr="$A$1:$AY$1048576" r="D19" sId="2"/>
    <undo index="2" exp="area" ref3D="1" dr="$A$1:$AY$1048576" r="C19" sId="2"/>
    <undo index="2" exp="area" ref3D="1" dr="$A$1:$AY$1048576" r="Z18" sId="2"/>
    <undo index="2" exp="area" ref3D="1" dr="$A$1:$AY$1048576" r="Y18" sId="2"/>
    <undo index="2" exp="area" ref3D="1" dr="$A$1:$AY$1048576" r="X18" sId="2"/>
    <undo index="2" exp="area" ref3D="1" dr="$A$1:$AY$1048576" r="W18" sId="2"/>
    <undo index="2" exp="area" ref3D="1" dr="$A$1:$AY$1048576" r="V18" sId="2"/>
    <undo index="2" exp="area" ref3D="1" dr="$A$1:$AY$1048576" r="U18" sId="2"/>
    <undo index="2" exp="area" ref3D="1" dr="$A$1:$AY$1048576" r="T18" sId="2"/>
    <undo index="2" exp="area" ref3D="1" dr="$A$1:$AY$1048576" r="S18" sId="2"/>
    <undo index="2" exp="area" ref3D="1" dr="$A$1:$AY$1048576" r="R18" sId="2"/>
    <undo index="2" exp="area" ref3D="1" dr="$A$1:$AY$1048576" r="Q18" sId="2"/>
    <undo index="2" exp="area" ref3D="1" dr="$A$1:$AY$1048576" r="P18" sId="2"/>
    <undo index="2" exp="area" ref3D="1" dr="$A$1:$AY$1048576" r="O18" sId="2"/>
    <undo index="2" exp="area" ref3D="1" dr="$A$1:$AY$1048576" r="N18" sId="2"/>
    <undo index="2" exp="area" ref3D="1" dr="$A$1:$AY$1048576" r="M18" sId="2"/>
    <undo index="2" exp="area" ref3D="1" dr="$A$1:$AY$1048576" r="L18" sId="2"/>
    <undo index="2" exp="area" ref3D="1" dr="$A$1:$AY$1048576" r="K18" sId="2"/>
    <undo index="2" exp="area" ref3D="1" dr="$A$1:$AY$1048576" r="J18" sId="2"/>
    <undo index="2" exp="area" ref3D="1" dr="$A$1:$AY$1048576" r="I18" sId="2"/>
    <undo index="2" exp="area" ref3D="1" dr="$A$1:$AY$1048576" r="H18" sId="2"/>
    <undo index="2" exp="area" ref3D="1" dr="$A$1:$AY$1048576" r="G18" sId="2"/>
    <undo index="2" exp="area" ref3D="1" dr="$A$1:$AY$1048576" r="F18" sId="2"/>
    <undo index="2" exp="area" ref3D="1" dr="$A$1:$AY$1048576" r="E18" sId="2"/>
    <undo index="2" exp="area" ref3D="1" dr="$A$1:$AY$1048576" r="D18" sId="2"/>
    <undo index="2" exp="area" ref3D="1" dr="$A$1:$AY$1048576" r="C18" sId="2"/>
    <undo index="2" exp="area" ref3D="1" dr="$A$1:$AY$1048576" r="Z17" sId="2"/>
    <undo index="2" exp="area" ref3D="1" dr="$A$1:$AY$1048576" r="Y17" sId="2"/>
    <undo index="2" exp="area" ref3D="1" dr="$A$1:$AY$1048576" r="X17" sId="2"/>
    <undo index="2" exp="area" ref3D="1" dr="$A$1:$AY$1048576" r="W17" sId="2"/>
    <undo index="2" exp="area" ref3D="1" dr="$A$1:$AY$1048576" r="V17" sId="2"/>
    <undo index="2" exp="area" ref3D="1" dr="$A$1:$AY$1048576" r="U17" sId="2"/>
    <undo index="2" exp="area" ref3D="1" dr="$A$1:$AY$1048576" r="T17" sId="2"/>
    <undo index="2" exp="area" ref3D="1" dr="$A$1:$AY$1048576" r="S17" sId="2"/>
    <undo index="2" exp="area" ref3D="1" dr="$A$1:$AY$1048576" r="R17" sId="2"/>
    <undo index="2" exp="area" ref3D="1" dr="$A$1:$AY$1048576" r="Q17" sId="2"/>
    <undo index="2" exp="area" ref3D="1" dr="$A$1:$AY$1048576" r="P17" sId="2"/>
    <undo index="2" exp="area" ref3D="1" dr="$A$1:$AY$1048576" r="O17" sId="2"/>
    <undo index="2" exp="area" ref3D="1" dr="$A$1:$AY$1048576" r="N17" sId="2"/>
    <undo index="2" exp="area" ref3D="1" dr="$A$1:$AY$1048576" r="M17" sId="2"/>
    <undo index="2" exp="area" ref3D="1" dr="$A$1:$AY$1048576" r="L17" sId="2"/>
    <undo index="2" exp="area" ref3D="1" dr="$A$1:$AY$1048576" r="K17" sId="2"/>
    <undo index="2" exp="area" ref3D="1" dr="$A$1:$AY$1048576" r="J17" sId="2"/>
    <undo index="2" exp="area" ref3D="1" dr="$A$1:$AY$1048576" r="I17" sId="2"/>
    <undo index="2" exp="area" ref3D="1" dr="$A$1:$AY$1048576" r="H17" sId="2"/>
    <undo index="2" exp="area" ref3D="1" dr="$A$1:$AY$1048576" r="G17" sId="2"/>
    <undo index="2" exp="area" ref3D="1" dr="$A$1:$AY$1048576" r="F17" sId="2"/>
    <undo index="2" exp="area" ref3D="1" dr="$A$1:$AY$1048576" r="E17" sId="2"/>
    <undo index="2" exp="area" ref3D="1" dr="$A$1:$AY$1048576" r="D17" sId="2"/>
    <undo index="2" exp="area" ref3D="1" dr="$A$1:$AY$1048576" r="C17" sId="2"/>
    <undo index="2" exp="area" ref3D="1" dr="$A$1:$AY$1048576" r="Z16" sId="2"/>
    <undo index="2" exp="area" ref3D="1" dr="$A$1:$AY$1048576" r="Y16" sId="2"/>
    <undo index="2" exp="area" ref3D="1" dr="$A$1:$AY$1048576" r="X16" sId="2"/>
    <undo index="2" exp="area" ref3D="1" dr="$A$1:$AY$1048576" r="W16" sId="2"/>
    <undo index="2" exp="area" ref3D="1" dr="$A$1:$AY$1048576" r="V16" sId="2"/>
    <undo index="2" exp="area" ref3D="1" dr="$A$1:$AY$1048576" r="U16" sId="2"/>
    <undo index="2" exp="area" ref3D="1" dr="$A$1:$AY$1048576" r="T16" sId="2"/>
    <undo index="2" exp="area" ref3D="1" dr="$A$1:$AY$1048576" r="S16" sId="2"/>
    <undo index="2" exp="area" ref3D="1" dr="$A$1:$AY$1048576" r="R16" sId="2"/>
    <undo index="2" exp="area" ref3D="1" dr="$A$1:$AY$1048576" r="Q16" sId="2"/>
    <undo index="2" exp="area" ref3D="1" dr="$A$1:$AY$1048576" r="P16" sId="2"/>
    <undo index="2" exp="area" ref3D="1" dr="$A$1:$AY$1048576" r="O16" sId="2"/>
    <undo index="2" exp="area" ref3D="1" dr="$A$1:$AY$1048576" r="N16" sId="2"/>
    <undo index="2" exp="area" ref3D="1" dr="$A$1:$AY$1048576" r="M16" sId="2"/>
    <undo index="2" exp="area" ref3D="1" dr="$A$1:$AY$1048576" r="L16" sId="2"/>
    <undo index="2" exp="area" ref3D="1" dr="$A$1:$AY$1048576" r="K16" sId="2"/>
    <undo index="2" exp="area" ref3D="1" dr="$A$1:$AY$1048576" r="J16" sId="2"/>
    <undo index="2" exp="area" ref3D="1" dr="$A$1:$AY$1048576" r="I16" sId="2"/>
    <undo index="2" exp="area" ref3D="1" dr="$A$1:$AY$1048576" r="H16" sId="2"/>
    <undo index="2" exp="area" ref3D="1" dr="$A$1:$AY$1048576" r="G16" sId="2"/>
    <undo index="2" exp="area" ref3D="1" dr="$A$1:$AY$1048576" r="F16" sId="2"/>
    <undo index="2" exp="area" ref3D="1" dr="$A$1:$AY$1048576" r="E16" sId="2"/>
    <undo index="2" exp="area" ref3D="1" dr="$A$1:$AY$1048576" r="D16" sId="2"/>
    <undo index="2" exp="area" ref3D="1" dr="$A$1:$AY$1048576" r="C16" sId="2"/>
    <undo index="2" exp="area" ref3D="1" dr="$A$1:$AY$1048576" r="Z15" sId="2"/>
    <undo index="2" exp="area" ref3D="1" dr="$A$1:$AY$1048576" r="Y15" sId="2"/>
    <undo index="2" exp="area" ref3D="1" dr="$A$1:$AY$1048576" r="X15" sId="2"/>
    <undo index="2" exp="area" ref3D="1" dr="$A$1:$AY$1048576" r="W15" sId="2"/>
    <undo index="2" exp="area" ref3D="1" dr="$A$1:$AY$1048576" r="V15" sId="2"/>
    <undo index="2" exp="area" ref3D="1" dr="$A$1:$AY$1048576" r="U15" sId="2"/>
    <undo index="2" exp="area" ref3D="1" dr="$A$1:$AY$1048576" r="T15" sId="2"/>
    <undo index="2" exp="area" ref3D="1" dr="$A$1:$AY$1048576" r="S15" sId="2"/>
    <undo index="2" exp="area" ref3D="1" dr="$A$1:$AY$1048576" r="R15" sId="2"/>
    <undo index="2" exp="area" ref3D="1" dr="$A$1:$AY$1048576" r="Q15" sId="2"/>
    <undo index="2" exp="area" ref3D="1" dr="$A$1:$AY$1048576" r="P15" sId="2"/>
    <undo index="2" exp="area" ref3D="1" dr="$A$1:$AY$1048576" r="O15" sId="2"/>
    <undo index="2" exp="area" ref3D="1" dr="$A$1:$AY$1048576" r="N15" sId="2"/>
    <undo index="2" exp="area" ref3D="1" dr="$A$1:$AY$1048576" r="M15" sId="2"/>
    <undo index="2" exp="area" ref3D="1" dr="$A$1:$AY$1048576" r="L15" sId="2"/>
    <undo index="2" exp="area" ref3D="1" dr="$A$1:$AY$1048576" r="K15" sId="2"/>
    <undo index="2" exp="area" ref3D="1" dr="$A$1:$AY$1048576" r="J15" sId="2"/>
    <undo index="2" exp="area" ref3D="1" dr="$A$1:$AY$1048576" r="I15" sId="2"/>
    <undo index="2" exp="area" ref3D="1" dr="$A$1:$AY$1048576" r="H15" sId="2"/>
    <undo index="2" exp="area" ref3D="1" dr="$A$1:$AY$1048576" r="G15" sId="2"/>
    <undo index="2" exp="area" ref3D="1" dr="$A$1:$AY$1048576" r="F15" sId="2"/>
    <undo index="2" exp="area" ref3D="1" dr="$A$1:$AY$1048576" r="E15" sId="2"/>
    <undo index="2" exp="area" ref3D="1" dr="$A$1:$AY$1048576" r="D15" sId="2"/>
    <undo index="2" exp="area" ref3D="1" dr="$A$1:$AY$1048576" r="C15" sId="2"/>
    <undo index="2" exp="area" ref3D="1" dr="$A$1:$AY$1048576" r="Z14" sId="2"/>
    <undo index="2" exp="area" ref3D="1" dr="$A$1:$AY$1048576" r="Y14" sId="2"/>
    <undo index="2" exp="area" ref3D="1" dr="$A$1:$AY$1048576" r="X14" sId="2"/>
    <undo index="2" exp="area" ref3D="1" dr="$A$1:$AY$1048576" r="W14" sId="2"/>
    <undo index="2" exp="area" ref3D="1" dr="$A$1:$AY$1048576" r="V14" sId="2"/>
    <undo index="2" exp="area" ref3D="1" dr="$A$1:$AY$1048576" r="U14" sId="2"/>
    <undo index="2" exp="area" ref3D="1" dr="$A$1:$AY$1048576" r="T14" sId="2"/>
    <undo index="2" exp="area" ref3D="1" dr="$A$1:$AY$1048576" r="S14" sId="2"/>
    <undo index="2" exp="area" ref3D="1" dr="$A$1:$AY$1048576" r="R14" sId="2"/>
    <undo index="2" exp="area" ref3D="1" dr="$A$1:$AY$1048576" r="Q14" sId="2"/>
    <undo index="2" exp="area" ref3D="1" dr="$A$1:$AY$1048576" r="P14" sId="2"/>
    <undo index="2" exp="area" ref3D="1" dr="$A$1:$AY$1048576" r="O14" sId="2"/>
    <undo index="2" exp="area" ref3D="1" dr="$A$1:$AY$1048576" r="N14" sId="2"/>
    <undo index="2" exp="area" ref3D="1" dr="$A$1:$AY$1048576" r="M14" sId="2"/>
    <undo index="2" exp="area" ref3D="1" dr="$A$1:$AY$1048576" r="L14" sId="2"/>
    <undo index="2" exp="area" ref3D="1" dr="$A$1:$AY$1048576" r="K14" sId="2"/>
    <undo index="2" exp="area" ref3D="1" dr="$A$1:$AY$1048576" r="J14" sId="2"/>
    <undo index="2" exp="area" ref3D="1" dr="$A$1:$AY$1048576" r="I14" sId="2"/>
    <undo index="2" exp="area" ref3D="1" dr="$A$1:$AY$1048576" r="H14" sId="2"/>
    <undo index="2" exp="area" ref3D="1" dr="$A$1:$AY$1048576" r="G14" sId="2"/>
    <undo index="2" exp="area" ref3D="1" dr="$A$1:$AY$1048576" r="F14" sId="2"/>
    <undo index="2" exp="area" ref3D="1" dr="$A$1:$AY$1048576" r="E14" sId="2"/>
    <undo index="2" exp="area" ref3D="1" dr="$A$1:$AY$1048576" r="D14" sId="2"/>
    <undo index="2" exp="area" ref3D="1" dr="$A$1:$AY$1048576" r="C14" sId="2"/>
    <undo index="2" exp="area" ref3D="1" dr="$A$1:$AY$1048576" r="Z13" sId="2"/>
    <undo index="2" exp="area" ref3D="1" dr="$A$1:$AY$1048576" r="Y13" sId="2"/>
    <undo index="2" exp="area" ref3D="1" dr="$A$1:$AY$1048576" r="X13" sId="2"/>
    <undo index="2" exp="area" ref3D="1" dr="$A$1:$AY$1048576" r="W13" sId="2"/>
    <undo index="2" exp="area" ref3D="1" dr="$A$1:$AY$1048576" r="V13" sId="2"/>
    <undo index="2" exp="area" ref3D="1" dr="$A$1:$AY$1048576" r="U13" sId="2"/>
    <undo index="2" exp="area" ref3D="1" dr="$A$1:$AY$1048576" r="T13" sId="2"/>
    <undo index="2" exp="area" ref3D="1" dr="$A$1:$AY$1048576" r="S13" sId="2"/>
    <undo index="2" exp="area" ref3D="1" dr="$A$1:$AY$1048576" r="R13" sId="2"/>
    <undo index="2" exp="area" ref3D="1" dr="$A$1:$AY$1048576" r="Q13" sId="2"/>
    <undo index="2" exp="area" ref3D="1" dr="$A$1:$AY$1048576" r="P13" sId="2"/>
    <undo index="2" exp="area" ref3D="1" dr="$A$1:$AY$1048576" r="O13" sId="2"/>
    <undo index="2" exp="area" ref3D="1" dr="$A$1:$AY$1048576" r="N13" sId="2"/>
    <undo index="2" exp="area" ref3D="1" dr="$A$1:$AY$1048576" r="M13" sId="2"/>
    <undo index="2" exp="area" ref3D="1" dr="$A$1:$AY$1048576" r="L13" sId="2"/>
    <undo index="2" exp="area" ref3D="1" dr="$A$1:$AY$1048576" r="K13" sId="2"/>
    <undo index="2" exp="area" ref3D="1" dr="$A$1:$AY$1048576" r="J13" sId="2"/>
    <undo index="2" exp="area" ref3D="1" dr="$A$1:$AY$1048576" r="I13" sId="2"/>
    <undo index="2" exp="area" ref3D="1" dr="$A$1:$AY$1048576" r="H13" sId="2"/>
    <undo index="2" exp="area" ref3D="1" dr="$A$1:$AY$1048576" r="G13" sId="2"/>
    <undo index="2" exp="area" ref3D="1" dr="$A$1:$AY$1048576" r="F13" sId="2"/>
    <undo index="2" exp="area" ref3D="1" dr="$A$1:$AY$1048576" r="E13" sId="2"/>
    <undo index="2" exp="area" ref3D="1" dr="$A$1:$AY$1048576" r="D13" sId="2"/>
    <undo index="2" exp="area" ref3D="1" dr="$A$1:$AY$1048576" r="C13" sId="2"/>
    <undo index="2" exp="area" ref3D="1" dr="$A$1:$AY$1048576" r="Z12" sId="2"/>
    <undo index="2" exp="area" ref3D="1" dr="$A$1:$AY$1048576" r="Y12" sId="2"/>
    <undo index="2" exp="area" ref3D="1" dr="$A$1:$AY$1048576" r="X12" sId="2"/>
    <undo index="2" exp="area" ref3D="1" dr="$A$1:$AY$1048576" r="W12" sId="2"/>
    <undo index="2" exp="area" ref3D="1" dr="$A$1:$AY$1048576" r="V12" sId="2"/>
    <undo index="2" exp="area" ref3D="1" dr="$A$1:$AY$1048576" r="U12" sId="2"/>
    <undo index="2" exp="area" ref3D="1" dr="$A$1:$AY$1048576" r="T12" sId="2"/>
    <undo index="2" exp="area" ref3D="1" dr="$A$1:$AY$1048576" r="S12" sId="2"/>
    <undo index="2" exp="area" ref3D="1" dr="$A$1:$AY$1048576" r="R12" sId="2"/>
    <undo index="2" exp="area" ref3D="1" dr="$A$1:$AY$1048576" r="Q12" sId="2"/>
    <undo index="2" exp="area" ref3D="1" dr="$A$1:$AY$1048576" r="P12" sId="2"/>
    <undo index="2" exp="area" ref3D="1" dr="$A$1:$AY$1048576" r="O12" sId="2"/>
    <undo index="2" exp="area" ref3D="1" dr="$A$1:$AY$1048576" r="N12" sId="2"/>
    <undo index="2" exp="area" ref3D="1" dr="$A$1:$AY$1048576" r="M12" sId="2"/>
    <undo index="2" exp="area" ref3D="1" dr="$A$1:$AY$1048576" r="L12" sId="2"/>
    <undo index="2" exp="area" ref3D="1" dr="$A$1:$AY$1048576" r="K12" sId="2"/>
    <undo index="2" exp="area" ref3D="1" dr="$A$1:$AY$1048576" r="J12" sId="2"/>
    <undo index="2" exp="area" ref3D="1" dr="$A$1:$AY$1048576" r="I12" sId="2"/>
    <undo index="2" exp="area" ref3D="1" dr="$A$1:$AY$1048576" r="H12" sId="2"/>
    <undo index="2" exp="area" ref3D="1" dr="$A$1:$AY$1048576" r="G12" sId="2"/>
    <undo index="2" exp="area" ref3D="1" dr="$A$1:$AY$1048576" r="F12" sId="2"/>
    <undo index="2" exp="area" ref3D="1" dr="$A$1:$AY$1048576" r="E12" sId="2"/>
    <undo index="2" exp="area" ref3D="1" dr="$A$1:$AY$1048576" r="D12" sId="2"/>
    <undo index="2" exp="area" ref3D="1" dr="$A$1:$AY$1048576" r="C12" sId="2"/>
    <undo index="2" exp="area" ref3D="1" dr="$A$1:$AY$1048576" r="Z11" sId="2"/>
    <undo index="2" exp="area" ref3D="1" dr="$A$1:$AY$1048576" r="Y11" sId="2"/>
    <undo index="2" exp="area" ref3D="1" dr="$A$1:$AY$1048576" r="X11" sId="2"/>
    <undo index="2" exp="area" ref3D="1" dr="$A$1:$AY$1048576" r="W11" sId="2"/>
    <undo index="2" exp="area" ref3D="1" dr="$A$1:$AY$1048576" r="V11" sId="2"/>
    <undo index="2" exp="area" ref3D="1" dr="$A$1:$AY$1048576" r="U11" sId="2"/>
    <undo index="2" exp="area" ref3D="1" dr="$A$1:$AY$1048576" r="T11" sId="2"/>
    <undo index="2" exp="area" ref3D="1" dr="$A$1:$AY$1048576" r="S11" sId="2"/>
    <undo index="2" exp="area" ref3D="1" dr="$A$1:$AY$1048576" r="R11" sId="2"/>
    <undo index="2" exp="area" ref3D="1" dr="$A$1:$AY$1048576" r="Q11" sId="2"/>
    <undo index="2" exp="area" ref3D="1" dr="$A$1:$AY$1048576" r="P11" sId="2"/>
    <undo index="2" exp="area" ref3D="1" dr="$A$1:$AY$1048576" r="O11" sId="2"/>
    <undo index="2" exp="area" ref3D="1" dr="$A$1:$AY$1048576" r="N11" sId="2"/>
    <undo index="2" exp="area" ref3D="1" dr="$A$1:$AY$1048576" r="M11" sId="2"/>
    <undo index="2" exp="area" ref3D="1" dr="$A$1:$AY$1048576" r="L11" sId="2"/>
    <undo index="2" exp="area" ref3D="1" dr="$A$1:$AY$1048576" r="K11" sId="2"/>
    <undo index="2" exp="area" ref3D="1" dr="$A$1:$AY$1048576" r="J11" sId="2"/>
    <undo index="2" exp="area" ref3D="1" dr="$A$1:$AY$1048576" r="I11" sId="2"/>
    <undo index="2" exp="area" ref3D="1" dr="$A$1:$AY$1048576" r="H11" sId="2"/>
    <undo index="2" exp="area" ref3D="1" dr="$A$1:$AY$1048576" r="G11" sId="2"/>
    <undo index="2" exp="area" ref3D="1" dr="$A$1:$AY$1048576" r="F11" sId="2"/>
    <undo index="2" exp="area" ref3D="1" dr="$A$1:$AY$1048576" r="E11" sId="2"/>
    <undo index="2" exp="area" ref3D="1" dr="$A$1:$AY$1048576" r="D11" sId="2"/>
    <undo index="2" exp="area" ref3D="1" dr="$A$1:$AY$1048576" r="C11" sId="2"/>
    <undo index="2" exp="area" ref3D="1" dr="$A$1:$AY$1048576" r="Z10" sId="2"/>
    <undo index="2" exp="area" ref3D="1" dr="$A$1:$AY$1048576" r="Y10" sId="2"/>
    <undo index="2" exp="area" ref3D="1" dr="$A$1:$AY$1048576" r="X10" sId="2"/>
    <undo index="2" exp="area" ref3D="1" dr="$A$1:$AY$1048576" r="W10" sId="2"/>
    <undo index="2" exp="area" ref3D="1" dr="$A$1:$AY$1048576" r="V10" sId="2"/>
    <undo index="2" exp="area" ref3D="1" dr="$A$1:$AY$1048576" r="U10" sId="2"/>
    <undo index="2" exp="area" ref3D="1" dr="$A$1:$AY$1048576" r="T10" sId="2"/>
    <undo index="2" exp="area" ref3D="1" dr="$A$1:$AY$1048576" r="S10" sId="2"/>
    <undo index="2" exp="area" ref3D="1" dr="$A$1:$AY$1048576" r="R10" sId="2"/>
    <undo index="2" exp="area" ref3D="1" dr="$A$1:$AY$1048576" r="Q10" sId="2"/>
    <undo index="2" exp="area" ref3D="1" dr="$A$1:$AY$1048576" r="P10" sId="2"/>
    <undo index="2" exp="area" ref3D="1" dr="$A$1:$AY$1048576" r="O10" sId="2"/>
    <undo index="2" exp="area" ref3D="1" dr="$A$1:$AY$1048576" r="N10" sId="2"/>
    <undo index="2" exp="area" ref3D="1" dr="$A$1:$AY$1048576" r="M10" sId="2"/>
    <undo index="2" exp="area" ref3D="1" dr="$A$1:$AY$1048576" r="L10" sId="2"/>
    <undo index="2" exp="area" ref3D="1" dr="$A$1:$AY$1048576" r="K10" sId="2"/>
    <undo index="2" exp="area" ref3D="1" dr="$A$1:$AY$1048576" r="J10" sId="2"/>
    <undo index="2" exp="area" ref3D="1" dr="$A$1:$AY$1048576" r="I10" sId="2"/>
    <undo index="2" exp="area" ref3D="1" dr="$A$1:$AY$1048576" r="H10" sId="2"/>
    <undo index="2" exp="area" ref3D="1" dr="$A$1:$AY$1048576" r="G10" sId="2"/>
    <undo index="2" exp="area" ref3D="1" dr="$A$1:$AY$1048576" r="F10" sId="2"/>
    <undo index="2" exp="area" ref3D="1" dr="$A$1:$AY$1048576" r="E10" sId="2"/>
    <undo index="2" exp="area" ref3D="1" dr="$A$1:$AY$1048576" r="D10" sId="2"/>
    <undo index="2" exp="area" ref3D="1" dr="$A$1:$AY$1048576" r="C10" sId="2"/>
    <undo index="2" exp="area" ref3D="1" dr="$A$1:$AY$1048576" r="Z9" sId="2"/>
    <undo index="2" exp="area" ref3D="1" dr="$A$1:$AY$1048576" r="Y9" sId="2"/>
    <undo index="2" exp="area" ref3D="1" dr="$A$1:$AY$1048576" r="X9" sId="2"/>
    <undo index="2" exp="area" ref3D="1" dr="$A$1:$AY$1048576" r="W9" sId="2"/>
    <undo index="2" exp="area" ref3D="1" dr="$A$1:$AY$1048576" r="V9" sId="2"/>
    <undo index="2" exp="area" ref3D="1" dr="$A$1:$AY$1048576" r="U9" sId="2"/>
    <undo index="2" exp="area" ref3D="1" dr="$A$1:$AY$1048576" r="T9" sId="2"/>
    <undo index="2" exp="area" ref3D="1" dr="$A$1:$AY$1048576" r="S9" sId="2"/>
    <undo index="2" exp="area" ref3D="1" dr="$A$1:$AY$1048576" r="R9" sId="2"/>
    <undo index="2" exp="area" ref3D="1" dr="$A$1:$AY$1048576" r="Q9" sId="2"/>
    <undo index="2" exp="area" ref3D="1" dr="$A$1:$AY$1048576" r="P9" sId="2"/>
    <undo index="2" exp="area" ref3D="1" dr="$A$1:$AY$1048576" r="O9" sId="2"/>
    <undo index="2" exp="area" ref3D="1" dr="$A$1:$AY$1048576" r="N9" sId="2"/>
    <undo index="2" exp="area" ref3D="1" dr="$A$1:$AY$1048576" r="M9" sId="2"/>
    <undo index="2" exp="area" ref3D="1" dr="$A$1:$AY$1048576" r="L9" sId="2"/>
    <undo index="2" exp="area" ref3D="1" dr="$A$1:$AY$1048576" r="K9" sId="2"/>
    <undo index="2" exp="area" ref3D="1" dr="$A$1:$AY$1048576" r="J9" sId="2"/>
    <undo index="2" exp="area" ref3D="1" dr="$A$1:$AY$1048576" r="I9" sId="2"/>
    <undo index="2" exp="area" ref3D="1" dr="$A$1:$AY$1048576" r="H9" sId="2"/>
    <undo index="2" exp="area" ref3D="1" dr="$A$1:$AY$1048576" r="G9" sId="2"/>
    <undo index="2" exp="area" ref3D="1" dr="$A$1:$AY$1048576" r="F9" sId="2"/>
    <undo index="2" exp="area" ref3D="1" dr="$A$1:$AY$1048576" r="E9" sId="2"/>
    <undo index="2" exp="area" ref3D="1" dr="$A$1:$AY$1048576" r="D9" sId="2"/>
    <undo index="2" exp="area" ref3D="1" dr="$A$1:$AY$1048576" r="C9" sId="2"/>
    <undo index="2" exp="area" ref3D="1" dr="$A$1:$AY$1048576" r="Z8" sId="2"/>
    <undo index="2" exp="area" ref3D="1" dr="$A$1:$AY$1048576" r="Y8" sId="2"/>
    <undo index="2" exp="area" ref3D="1" dr="$A$1:$AY$1048576" r="X8" sId="2"/>
    <undo index="2" exp="area" ref3D="1" dr="$A$1:$AY$1048576" r="W8" sId="2"/>
    <undo index="2" exp="area" ref3D="1" dr="$A$1:$AY$1048576" r="V8" sId="2"/>
    <undo index="2" exp="area" ref3D="1" dr="$A$1:$AY$1048576" r="U8" sId="2"/>
    <undo index="2" exp="area" ref3D="1" dr="$A$1:$AY$1048576" r="T8" sId="2"/>
    <undo index="2" exp="area" ref3D="1" dr="$A$1:$AY$1048576" r="S8" sId="2"/>
    <undo index="2" exp="area" ref3D="1" dr="$A$1:$AY$1048576" r="R8" sId="2"/>
    <undo index="2" exp="area" ref3D="1" dr="$A$1:$AY$1048576" r="Q8" sId="2"/>
    <undo index="2" exp="area" ref3D="1" dr="$A$1:$AY$1048576" r="P8" sId="2"/>
    <undo index="2" exp="area" ref3D="1" dr="$A$1:$AY$1048576" r="O8" sId="2"/>
    <undo index="2" exp="area" ref3D="1" dr="$A$1:$AY$1048576" r="N8" sId="2"/>
    <undo index="2" exp="area" ref3D="1" dr="$A$1:$AY$1048576" r="M8" sId="2"/>
    <undo index="2" exp="area" ref3D="1" dr="$A$1:$AY$1048576" r="L8" sId="2"/>
    <undo index="2" exp="area" ref3D="1" dr="$A$1:$AY$1048576" r="K8" sId="2"/>
    <undo index="2" exp="area" ref3D="1" dr="$A$1:$AY$1048576" r="J8" sId="2"/>
    <undo index="2" exp="area" ref3D="1" dr="$A$1:$AY$1048576" r="I8" sId="2"/>
    <undo index="2" exp="area" ref3D="1" dr="$A$1:$AY$1048576" r="H8" sId="2"/>
    <undo index="2" exp="area" ref3D="1" dr="$A$1:$AY$1048576" r="G8" sId="2"/>
    <undo index="2" exp="area" ref3D="1" dr="$A$1:$AY$1048576" r="F8" sId="2"/>
    <undo index="2" exp="area" ref3D="1" dr="$A$1:$AY$1048576" r="E8" sId="2"/>
    <undo index="2" exp="area" ref3D="1" dr="$A$1:$AY$1048576" r="D8" sId="2"/>
    <undo index="2" exp="area" ref3D="1" dr="$A$1:$AY$1048576" r="C8" sId="2"/>
    <undo index="2" exp="area" ref3D="1" dr="$A$1:$AY$1048576" r="Z7" sId="2"/>
    <undo index="2" exp="area" ref3D="1" dr="$A$1:$AY$1048576" r="Y7" sId="2"/>
    <undo index="2" exp="area" ref3D="1" dr="$A$1:$AY$1048576" r="X7" sId="2"/>
    <undo index="2" exp="area" ref3D="1" dr="$A$1:$AY$1048576" r="W7" sId="2"/>
    <undo index="2" exp="area" ref3D="1" dr="$A$1:$AY$1048576" r="V7" sId="2"/>
    <undo index="2" exp="area" ref3D="1" dr="$A$1:$AY$1048576" r="U7" sId="2"/>
    <undo index="2" exp="area" ref3D="1" dr="$A$1:$AY$1048576" r="T7" sId="2"/>
    <undo index="2" exp="area" ref3D="1" dr="$A$1:$AY$1048576" r="S7" sId="2"/>
    <undo index="2" exp="area" ref3D="1" dr="$A$1:$AY$1048576" r="R7" sId="2"/>
    <undo index="2" exp="area" ref3D="1" dr="$A$1:$AY$1048576" r="Q7" sId="2"/>
    <undo index="2" exp="area" ref3D="1" dr="$A$1:$AY$1048576" r="P7" sId="2"/>
    <undo index="2" exp="area" ref3D="1" dr="$A$1:$AY$1048576" r="O7" sId="2"/>
    <undo index="2" exp="area" ref3D="1" dr="$A$1:$AY$1048576" r="N7" sId="2"/>
    <undo index="2" exp="area" ref3D="1" dr="$A$1:$AY$1048576" r="M7" sId="2"/>
    <undo index="2" exp="area" ref3D="1" dr="$A$1:$AY$1048576" r="L7" sId="2"/>
    <undo index="2" exp="area" ref3D="1" dr="$A$1:$AY$1048576" r="K7" sId="2"/>
    <undo index="2" exp="area" ref3D="1" dr="$A$1:$AY$1048576" r="J7" sId="2"/>
    <undo index="2" exp="area" ref3D="1" dr="$A$1:$AY$1048576" r="I7" sId="2"/>
    <undo index="2" exp="area" ref3D="1" dr="$A$1:$AY$1048576" r="H7" sId="2"/>
    <undo index="2" exp="area" ref3D="1" dr="$A$1:$AY$1048576" r="G7" sId="2"/>
    <undo index="2" exp="area" ref3D="1" dr="$A$1:$AY$1048576" r="F7" sId="2"/>
    <undo index="2" exp="area" ref3D="1" dr="$A$1:$AY$1048576" r="E7" sId="2"/>
    <undo index="2" exp="area" ref3D="1" dr="$A$1:$AY$1048576" r="D7" sId="2"/>
    <undo index="2" exp="area" ref3D="1" dr="$A$1:$AY$1048576" r="C7" sId="2"/>
    <undo index="2" exp="area" ref3D="1" dr="$A$1:$AY$1048576" r="Z6" sId="2"/>
    <undo index="2" exp="area" ref3D="1" dr="$A$1:$AY$1048576" r="Y6" sId="2"/>
    <undo index="2" exp="area" ref3D="1" dr="$A$1:$AY$1048576" r="X6" sId="2"/>
    <undo index="2" exp="area" ref3D="1" dr="$A$1:$AY$1048576" r="W6" sId="2"/>
    <undo index="2" exp="area" ref3D="1" dr="$A$1:$AY$1048576" r="V6" sId="2"/>
    <undo index="2" exp="area" ref3D="1" dr="$A$1:$AY$1048576" r="U6" sId="2"/>
    <undo index="2" exp="area" ref3D="1" dr="$A$1:$AY$1048576" r="T6" sId="2"/>
    <undo index="2" exp="area" ref3D="1" dr="$A$1:$AY$1048576" r="S6" sId="2"/>
    <undo index="2" exp="area" ref3D="1" dr="$A$1:$AY$1048576" r="R6" sId="2"/>
    <undo index="2" exp="area" ref3D="1" dr="$A$1:$AY$1048576" r="Q6" sId="2"/>
    <undo index="2" exp="area" ref3D="1" dr="$A$1:$AY$1048576" r="P6" sId="2"/>
    <undo index="2" exp="area" ref3D="1" dr="$A$1:$AY$1048576" r="O6" sId="2"/>
    <undo index="2" exp="area" ref3D="1" dr="$A$1:$AY$1048576" r="N6" sId="2"/>
    <undo index="2" exp="area" ref3D="1" dr="$A$1:$AY$1048576" r="M6" sId="2"/>
    <undo index="2" exp="area" ref3D="1" dr="$A$1:$AY$1048576" r="L6" sId="2"/>
    <undo index="2" exp="area" ref3D="1" dr="$A$1:$AY$1048576" r="K6" sId="2"/>
    <undo index="2" exp="area" ref3D="1" dr="$A$1:$AY$1048576" r="J6" sId="2"/>
    <undo index="2" exp="area" ref3D="1" dr="$A$1:$AY$1048576" r="I6" sId="2"/>
    <undo index="2" exp="area" ref3D="1" dr="$A$1:$AY$1048576" r="H6" sId="2"/>
    <undo index="2" exp="area" ref3D="1" dr="$A$1:$AY$1048576" r="G6" sId="2"/>
    <undo index="2" exp="area" ref3D="1" dr="$A$1:$AY$1048576" r="F6" sId="2"/>
    <undo index="2" exp="area" ref3D="1" dr="$A$1:$AY$1048576" r="E6" sId="2"/>
    <undo index="2" exp="area" ref3D="1" dr="$A$1:$AY$1048576" r="D6" sId="2"/>
    <undo index="2" exp="area" ref3D="1" dr="$A$1:$AY$1048576" r="C6" sId="2"/>
    <undo index="2" exp="area" ref3D="1" dr="$A$1:$AY$1048576" r="Z5" sId="2"/>
    <undo index="2" exp="area" ref3D="1" dr="$A$1:$AY$1048576" r="Y5" sId="2"/>
    <undo index="2" exp="area" ref3D="1" dr="$A$1:$AY$1048576" r="X5" sId="2"/>
    <undo index="2" exp="area" ref3D="1" dr="$A$1:$AY$1048576" r="W5" sId="2"/>
    <undo index="2" exp="area" ref3D="1" dr="$A$1:$AY$1048576" r="V5" sId="2"/>
    <undo index="2" exp="area" ref3D="1" dr="$A$1:$AY$1048576" r="U5" sId="2"/>
    <undo index="2" exp="area" ref3D="1" dr="$A$1:$AY$1048576" r="T5" sId="2"/>
    <undo index="2" exp="area" ref3D="1" dr="$A$1:$AY$1048576" r="S5" sId="2"/>
    <undo index="2" exp="area" ref3D="1" dr="$A$1:$AY$1048576" r="R5" sId="2"/>
    <undo index="2" exp="area" ref3D="1" dr="$A$1:$AY$1048576" r="Q5" sId="2"/>
    <undo index="2" exp="area" ref3D="1" dr="$A$1:$AY$1048576" r="P5" sId="2"/>
    <undo index="2" exp="area" ref3D="1" dr="$A$1:$AY$1048576" r="O5" sId="2"/>
    <undo index="2" exp="area" ref3D="1" dr="$A$1:$AY$1048576" r="N5" sId="2"/>
    <undo index="2" exp="area" ref3D="1" dr="$A$1:$AY$1048576" r="M5" sId="2"/>
    <undo index="2" exp="area" ref3D="1" dr="$A$1:$AY$1048576" r="L5" sId="2"/>
    <undo index="2" exp="area" ref3D="1" dr="$A$1:$AY$1048576" r="K5" sId="2"/>
    <undo index="2" exp="area" ref3D="1" dr="$A$1:$AY$1048576" r="J5" sId="2"/>
    <undo index="2" exp="area" ref3D="1" dr="$A$1:$AY$1048576" r="I5" sId="2"/>
    <undo index="2" exp="area" ref3D="1" dr="$A$1:$AY$1048576" r="H5" sId="2"/>
    <undo index="2" exp="area" ref3D="1" dr="$A$1:$AY$1048576" r="G5" sId="2"/>
    <undo index="2" exp="area" ref3D="1" dr="$A$1:$AY$1048576" r="F5" sId="2"/>
    <undo index="2" exp="area" ref3D="1" dr="$A$1:$AY$1048576" r="E5" sId="2"/>
    <undo index="2" exp="area" ref3D="1" dr="$A$1:$AY$1048576" r="D5" sId="2"/>
    <undo index="2" exp="area" ref3D="1" dr="$A$1:$AY$1048576" r="C5" sId="2"/>
    <undo index="2" exp="area" ref3D="1" dr="$A$1:$AY$1048576" r="Z4" sId="2"/>
    <undo index="2" exp="area" ref3D="1" dr="$A$1:$AY$1048576" r="Y4" sId="2"/>
    <undo index="2" exp="area" ref3D="1" dr="$A$1:$AY$1048576" r="X4" sId="2"/>
    <undo index="2" exp="area" ref3D="1" dr="$A$1:$AY$1048576" r="W4" sId="2"/>
    <undo index="2" exp="area" ref3D="1" dr="$A$1:$AY$1048576" r="V4" sId="2"/>
    <undo index="2" exp="area" ref3D="1" dr="$A$1:$AY$1048576" r="U4" sId="2"/>
    <undo index="2" exp="area" ref3D="1" dr="$A$1:$AY$1048576" r="T4" sId="2"/>
    <undo index="2" exp="area" ref3D="1" dr="$A$1:$AY$1048576" r="S4" sId="2"/>
    <undo index="2" exp="area" ref3D="1" dr="$A$1:$AY$1048576" r="R4" sId="2"/>
    <undo index="2" exp="area" ref3D="1" dr="$A$1:$AY$1048576" r="Q4" sId="2"/>
    <undo index="2" exp="area" ref3D="1" dr="$A$1:$AY$1048576" r="P4" sId="2"/>
    <undo index="2" exp="area" ref3D="1" dr="$A$1:$AY$1048576" r="O4" sId="2"/>
    <undo index="2" exp="area" ref3D="1" dr="$A$1:$AY$1048576" r="N4" sId="2"/>
    <undo index="2" exp="area" ref3D="1" dr="$A$1:$AY$1048576" r="M4" sId="2"/>
    <undo index="2" exp="area" ref3D="1" dr="$A$1:$AY$1048576" r="L4" sId="2"/>
    <undo index="2" exp="area" ref3D="1" dr="$A$1:$AY$1048576" r="K4" sId="2"/>
    <undo index="2" exp="area" ref3D="1" dr="$A$1:$AY$1048576" r="J4" sId="2"/>
    <undo index="2" exp="area" ref3D="1" dr="$A$1:$AY$1048576" r="I4" sId="2"/>
    <undo index="2" exp="area" ref3D="1" dr="$A$1:$AY$1048576" r="H4" sId="2"/>
    <undo index="2" exp="area" ref3D="1" dr="$A$1:$AY$1048576" r="G4" sId="2"/>
    <undo index="2" exp="area" ref3D="1" dr="$A$1:$AY$1048576" r="F4" sId="2"/>
    <undo index="2" exp="area" ref3D="1" dr="$A$1:$AY$1048576" r="E4" sId="2"/>
    <undo index="2" exp="area" ref3D="1" dr="$A$1:$AY$1048576" r="D4" sId="2"/>
    <undo index="2" exp="area" ref3D="1" dr="$A$1:$AY$1048576" r="C4" sId="2"/>
    <undo index="2" exp="area" ref3D="1" dr="$A$1:$AY$1048576" r="Z3" sId="2"/>
    <undo index="2" exp="area" ref3D="1" dr="$A$1:$AY$1048576" r="Y3" sId="2"/>
    <undo index="2" exp="area" ref3D="1" dr="$A$1:$AY$1048576" r="X3" sId="2"/>
    <undo index="2" exp="area" ref3D="1" dr="$A$1:$AY$1048576" r="W3" sId="2"/>
    <undo index="2" exp="area" ref3D="1" dr="$A$1:$AY$1048576" r="V3" sId="2"/>
    <undo index="2" exp="area" ref3D="1" dr="$A$1:$AY$1048576" r="U3" sId="2"/>
    <undo index="2" exp="area" ref3D="1" dr="$A$1:$AY$1048576" r="T3" sId="2"/>
    <undo index="2" exp="area" ref3D="1" dr="$A$1:$AY$1048576" r="S3" sId="2"/>
    <undo index="2" exp="area" ref3D="1" dr="$A$1:$AY$1048576" r="R3" sId="2"/>
    <undo index="2" exp="area" ref3D="1" dr="$A$1:$AY$1048576" r="Q3" sId="2"/>
    <undo index="2" exp="area" ref3D="1" dr="$A$1:$AY$1048576" r="P3" sId="2"/>
    <undo index="2" exp="area" ref3D="1" dr="$A$1:$AY$1048576" r="O3" sId="2"/>
    <undo index="2" exp="area" ref3D="1" dr="$A$1:$AY$1048576" r="N3" sId="2"/>
    <undo index="2" exp="area" ref3D="1" dr="$A$1:$AY$1048576" r="M3" sId="2"/>
    <undo index="2" exp="area" ref3D="1" dr="$A$1:$AY$1048576" r="L3" sId="2"/>
    <undo index="2" exp="area" ref3D="1" dr="$A$1:$AY$1048576" r="K3" sId="2"/>
    <undo index="2" exp="area" ref3D="1" dr="$A$1:$AY$1048576" r="J3" sId="2"/>
    <undo index="2" exp="area" ref3D="1" dr="$A$1:$AY$1048576" r="I3" sId="2"/>
    <undo index="2" exp="area" ref3D="1" dr="$A$1:$AY$1048576" r="H3" sId="2"/>
    <undo index="2" exp="area" ref3D="1" dr="$A$1:$AY$1048576" r="G3" sId="2"/>
    <undo index="2" exp="area" ref3D="1" dr="$A$1:$AY$1048576" r="F3" sId="2"/>
    <undo index="2" exp="area" ref3D="1" dr="$A$1:$AY$1048576" r="E3" sId="2"/>
    <undo index="2" exp="area" ref3D="1" dr="$A$1:$AY$1048576" r="D3" sId="2"/>
    <undo index="2" exp="area" ref3D="1" dr="$A$1:$AY$1048576" r="C3" sId="2"/>
    <undo index="2" exp="area" ref3D="1" dr="$A$1:$AY$1048576" r="Z2" sId="2"/>
    <undo index="2" exp="area" ref3D="1" dr="$A$1:$AY$1048576" r="Y2" sId="2"/>
    <undo index="2" exp="area" ref3D="1" dr="$A$1:$AY$1048576" r="X2" sId="2"/>
    <undo index="2" exp="area" ref3D="1" dr="$A$1:$AY$1048576" r="W2" sId="2"/>
    <undo index="2" exp="area" ref3D="1" dr="$A$1:$AY$1048576" r="V2" sId="2"/>
    <undo index="2" exp="area" ref3D="1" dr="$A$1:$AY$1048576" r="U2" sId="2"/>
    <undo index="2" exp="area" ref3D="1" dr="$A$1:$AY$1048576" r="T2" sId="2"/>
    <undo index="2" exp="area" ref3D="1" dr="$A$1:$AY$1048576" r="S2" sId="2"/>
    <undo index="2" exp="area" ref3D="1" dr="$A$1:$AY$1048576" r="R2" sId="2"/>
    <undo index="2" exp="area" ref3D="1" dr="$A$1:$AY$1048576" r="Q2" sId="2"/>
    <undo index="2" exp="area" ref3D="1" dr="$A$1:$AY$1048576" r="P2" sId="2"/>
    <undo index="2" exp="area" ref3D="1" dr="$A$1:$AY$1048576" r="O2" sId="2"/>
    <undo index="2" exp="area" ref3D="1" dr="$A$1:$AY$1048576" r="N2" sId="2"/>
    <undo index="2" exp="area" ref3D="1" dr="$A$1:$AY$1048576" r="M2" sId="2"/>
    <undo index="2" exp="area" ref3D="1" dr="$A$1:$AY$1048576" r="L2" sId="2"/>
    <undo index="2" exp="area" ref3D="1" dr="$A$1:$AY$1048576" r="K2" sId="2"/>
    <undo index="2" exp="area" ref3D="1" dr="$A$1:$AY$1048576" r="J2" sId="2"/>
    <undo index="2" exp="area" ref3D="1" dr="$A$1:$AY$1048576" r="I2" sId="2"/>
    <undo index="2" exp="area" ref3D="1" dr="$A$1:$AY$1048576" r="H2" sId="2"/>
    <undo index="2" exp="area" ref3D="1" dr="$A$1:$AY$1048576" r="G2" sId="2"/>
    <undo index="2" exp="area" ref3D="1" dr="$A$1:$AY$1048576" r="F2" sId="2"/>
    <undo index="2" exp="area" ref3D="1" dr="$A$1:$AY$1048576" r="E2" sId="2"/>
    <undo index="2" exp="area" ref3D="1" dr="$A$1:$AY$1048576" r="D2" sId="2"/>
    <undo index="2" exp="area" ref3D="1" dr="$A$1:$AY$1048576" r="C2" sId="2"/>
  </rrc>
  <rcc rId="704" sId="1">
    <nc r="A107">
      <f>CONCATENATE(B107,"_",C107)</f>
    </nc>
  </rcc>
  <rcc rId="705" sId="1">
    <nc r="B107" t="inlineStr">
      <is>
        <t>ntr1_rat</t>
      </is>
    </nc>
  </rcc>
  <rcc rId="706" sId="1">
    <nc r="D107">
      <f>IFERROR(MID(VLOOKUP($B107,Seqs!$A:$B,2,0),E107,1),"")</f>
    </nc>
  </rcc>
  <rcc rId="707" sId="1">
    <nc r="F107">
      <f>IFERROR(MID(VLOOKUP($B107,Seqs!$A:$B,2,0),G107,1),"")</f>
    </nc>
  </rcc>
  <rcc rId="708" sId="1">
    <nc r="H107">
      <f>IFERROR(MID(VLOOKUP($B107,Seqs!$A:$B,2,0),I107,1),"")</f>
    </nc>
  </rcc>
  <rcc rId="709" sId="1">
    <nc r="I107" t="inlineStr">
      <is>
        <t>-</t>
      </is>
    </nc>
  </rcc>
  <rcc rId="710" sId="1">
    <nc r="J107">
      <f>IFERROR(MID(VLOOKUP($B107,Seqs!$A:$B,2,0),K107,1),"")</f>
    </nc>
  </rcc>
  <rcc rId="711" sId="1">
    <nc r="K107" t="inlineStr">
      <is>
        <t>-</t>
      </is>
    </nc>
  </rcc>
  <rcc rId="712" sId="1">
    <nc r="L107">
      <f>IFERROR(MID(VLOOKUP($B107,Seqs!$A:$B,2,0),M107,1),"")</f>
    </nc>
  </rcc>
  <rcc rId="713" sId="1">
    <nc r="N107">
      <f>IFERROR(MID(VLOOKUP($B107,Seqs!$A:$B,2,0),O107,1),"")</f>
    </nc>
  </rcc>
  <rcc rId="714" sId="1">
    <nc r="P107">
      <f>IFERROR(MID(VLOOKUP($B107,Seqs!$A:$B,2,0),Q107,1),"")</f>
    </nc>
  </rcc>
  <rcc rId="715" sId="1">
    <nc r="R107">
      <f>IFERROR(MID(VLOOKUP($B107,Seqs!$A:$B,2,0),S107,1),"")</f>
    </nc>
  </rcc>
  <rcc rId="716" sId="1">
    <nc r="T107">
      <f>IFERROR(MID(VLOOKUP($B107,Seqs!$A:$B,2,0),U107,1),"")</f>
    </nc>
  </rcc>
  <rcc rId="717" sId="1">
    <nc r="V107">
      <f>IFERROR(MID(VLOOKUP($B107,Seqs!$A:$B,2,0),W107,1),"")</f>
    </nc>
  </rcc>
  <rcc rId="718" sId="1">
    <nc r="X107">
      <f>IFERROR(MID(VLOOKUP($B107,Seqs!$A:$B,2,0),Y107,1),"")</f>
    </nc>
  </rcc>
  <rcc rId="719" sId="1">
    <nc r="Z107">
      <f>IFERROR(MID(VLOOKUP($B107,Seqs!$A:$B,2,0),AA107,1),"")</f>
    </nc>
  </rcc>
  <rcc rId="720" sId="1">
    <nc r="AB107">
      <f>IFERROR(MID(VLOOKUP($B107,Seqs!$A:$B,2,0),AC107,1),"")</f>
    </nc>
  </rcc>
  <rcc rId="721" sId="1">
    <nc r="AD107">
      <f>IFERROR(MID(VLOOKUP($B107,Seqs!$A:$B,2,0),AE107,1),"")</f>
    </nc>
  </rcc>
  <rcc rId="722" sId="1">
    <nc r="AF107">
      <f>IFERROR(MID(VLOOKUP($B107,Seqs!$A:$B,2,0),AG107,1),"")</f>
    </nc>
  </rcc>
  <rcc rId="723" sId="1">
    <nc r="AH107">
      <f>IFERROR(MID(VLOOKUP($B107,Seqs!$A:$B,2,0),AI107,1),"")</f>
    </nc>
  </rcc>
  <rcc rId="724" sId="1">
    <nc r="AJ107">
      <f>IFERROR(MID(VLOOKUP($B107,Seqs!$A:$B,2,0),AK107,1),"")</f>
    </nc>
  </rcc>
  <rcc rId="725" sId="1">
    <nc r="AL107">
      <f>IFERROR(MID(VLOOKUP($B107,Seqs!$A:$B,2,0),AM107,1),"")</f>
    </nc>
  </rcc>
  <rcc rId="726" sId="1">
    <nc r="AN107">
      <f>IFERROR(MID(VLOOKUP($B107,Seqs!$A:$B,2,0),AO107,1),"")</f>
    </nc>
  </rcc>
  <rcc rId="727" sId="1">
    <nc r="AP107">
      <f>IFERROR(MID(VLOOKUP($B107,Seqs!$A:$B,2,0),AQ107,1),"")</f>
    </nc>
  </rcc>
  <rcc rId="728" sId="1">
    <nc r="AR107">
      <f>IFERROR(MID(VLOOKUP($B107,Seqs!$A:$B,2,0),AS107,1),"")</f>
    </nc>
  </rcc>
  <rcc rId="729" sId="1">
    <nc r="AT107">
      <f>IFERROR(MID(VLOOKUP($B107,Seqs!$A:$B,2,0),AU107,1),"")</f>
    </nc>
  </rcc>
  <rcc rId="730" sId="1">
    <nc r="AV107">
      <f>IFERROR(MID(VLOOKUP($B107,Seqs!$A:$B,2,0),AW107,1),"")</f>
    </nc>
  </rcc>
  <rcc rId="731" sId="1">
    <nc r="AW107" t="inlineStr">
      <is>
        <t>-</t>
      </is>
    </nc>
  </rcc>
  <rcc rId="732" sId="1">
    <nc r="AX107">
      <f>IFERROR(MID(VLOOKUP($B107,Seqs!$A:$B,2,0),AY107,1),"")</f>
    </nc>
  </rcc>
  <rcc rId="733" sId="1">
    <nc r="AY107" t="inlineStr">
      <is>
        <t>-</t>
      </is>
    </nc>
  </rcc>
  <rcc rId="734" sId="1">
    <nc r="AZ107">
      <f>VLOOKUP(B107,Classification!A:D,2,0)</f>
    </nc>
  </rcc>
  <rcc rId="735" sId="1">
    <nc r="BA107">
      <f>VLOOKUP(B107,Classification!A:D,4,0)</f>
    </nc>
  </rcc>
  <rcc rId="736" sId="1">
    <nc r="BB107">
      <f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</nc>
  </rcc>
  <rcc rId="737" sId="1">
    <nc r="BC107">
      <f>_xlfn.AGGREGATE(9,6,CG107:CR107)-_xlfn.AGGREGATE(9,6,BU107:CF107)+12</f>
    </nc>
  </rcc>
  <rfmt sheetId="1" sqref="BD107" start="0" length="0">
    <dxf>
      <border outline="0">
        <left style="thin">
          <color auto="1"/>
        </left>
      </border>
    </dxf>
  </rfmt>
  <rcc rId="738" sId="1">
    <nc r="BF107" t="inlineStr">
      <is>
        <t>?</t>
      </is>
    </nc>
  </rcc>
  <rcc rId="739" sId="1">
    <nc r="BG107" t="inlineStr">
      <is>
        <t>?</t>
      </is>
    </nc>
  </rcc>
  <rcc rId="740" sId="1">
    <nc r="BI107" t="inlineStr">
      <is>
        <t>a</t>
      </is>
    </nc>
  </rcc>
  <rcc rId="741" sId="1">
    <nc r="BJ107" t="inlineStr">
      <is>
        <t>a</t>
      </is>
    </nc>
  </rcc>
  <rcc rId="742" sId="1">
    <nc r="BK107" t="inlineStr">
      <is>
        <t>a</t>
      </is>
    </nc>
  </rcc>
  <rcc rId="743" sId="1">
    <nc r="BL107" t="inlineStr">
      <is>
        <t>a</t>
      </is>
    </nc>
  </rcc>
  <rcc rId="744" sId="1">
    <nc r="BM107" t="inlineStr">
      <is>
        <t>a</t>
      </is>
    </nc>
  </rcc>
  <rcc rId="745" sId="1">
    <nc r="BN107" t="inlineStr">
      <is>
        <t>a</t>
      </is>
    </nc>
  </rcc>
  <rcc rId="746" sId="1">
    <nc r="BO107" t="inlineStr">
      <is>
        <t>a</t>
      </is>
    </nc>
  </rcc>
  <rcc rId="747" sId="1">
    <nc r="BP107" t="inlineStr">
      <is>
        <t>a</t>
      </is>
    </nc>
  </rcc>
  <rcc rId="748" sId="1">
    <nc r="BQ107" t="inlineStr">
      <is>
        <t>a</t>
      </is>
    </nc>
  </rcc>
  <rcc rId="749" sId="1">
    <nc r="BR107" t="inlineStr">
      <is>
        <t>a</t>
      </is>
    </nc>
  </rcc>
  <rcc rId="750" sId="1">
    <nc r="BS107" t="inlineStr">
      <is>
        <t>a</t>
      </is>
    </nc>
  </rcc>
  <rcc rId="751" sId="1">
    <nc r="BT107" t="inlineStr">
      <is>
        <t>a</t>
      </is>
    </nc>
  </rcc>
  <rcc rId="752" sId="1">
    <nc r="BU107">
      <f>E107</f>
    </nc>
  </rcc>
  <rcc rId="753" sId="1">
    <nc r="BV107">
      <f>I107</f>
    </nc>
  </rcc>
  <rcc rId="754" sId="1">
    <nc r="BW107">
      <f>M107</f>
    </nc>
  </rcc>
  <rcc rId="755" sId="1">
    <nc r="BX107">
      <f>Q107</f>
    </nc>
  </rcc>
  <rcc rId="756" sId="1">
    <nc r="BY107">
      <f>U107</f>
    </nc>
  </rcc>
  <rcc rId="757" sId="1">
    <nc r="BZ107">
      <f>Y107</f>
    </nc>
  </rcc>
  <rcc rId="758" sId="1">
    <nc r="CA107">
      <f>AC107</f>
    </nc>
  </rcc>
  <rcc rId="759" sId="1">
    <nc r="CB107">
      <f>AG107</f>
    </nc>
  </rcc>
  <rcc rId="760" sId="1">
    <nc r="CC107">
      <f>AK107</f>
    </nc>
  </rcc>
  <rcc rId="761" sId="1">
    <nc r="CD107">
      <f>AO107</f>
    </nc>
  </rcc>
  <rcc rId="762" sId="1">
    <nc r="CE107">
      <f>AS107</f>
    </nc>
  </rcc>
  <rcc rId="763" sId="1">
    <nc r="CF107">
      <f>AW107</f>
    </nc>
  </rcc>
  <rcc rId="764" sId="1">
    <nc r="CG107">
      <f>G107</f>
    </nc>
  </rcc>
  <rcc rId="765" sId="1">
    <nc r="CH107">
      <f>K107</f>
    </nc>
  </rcc>
  <rcc rId="766" sId="1">
    <nc r="CI107">
      <f>O107</f>
    </nc>
  </rcc>
  <rcc rId="767" sId="1">
    <nc r="CJ107">
      <f>S107</f>
    </nc>
  </rcc>
  <rcc rId="768" sId="1">
    <nc r="CK107">
      <f>W107</f>
    </nc>
  </rcc>
  <rcc rId="769" sId="1">
    <nc r="CL107">
      <f>AA107</f>
    </nc>
  </rcc>
  <rcc rId="770" sId="1">
    <nc r="CM107">
      <f>AE107</f>
    </nc>
  </rcc>
  <rcc rId="771" sId="1">
    <nc r="CN107">
      <f>AI107</f>
    </nc>
  </rcc>
  <rcc rId="772" sId="1">
    <nc r="CO107">
      <f>AM107</f>
    </nc>
  </rcc>
  <rcc rId="773" sId="1">
    <nc r="CP107">
      <f>AQ107</f>
    </nc>
  </rcc>
  <rcc rId="774" sId="1">
    <nc r="CQ107">
      <f>AU107</f>
    </nc>
  </rcc>
  <rcc rId="775" sId="1">
    <nc r="CR107">
      <f>AY107</f>
    </nc>
  </rcc>
  <rcc rId="776" sId="1">
    <nc r="CS107">
      <f>M107-K107</f>
    </nc>
  </rcc>
  <rcc rId="777" sId="1">
    <nc r="C107" t="inlineStr">
      <is>
        <t>5T04</t>
      </is>
    </nc>
  </rcc>
  <rfmt sheetId="1" sqref="A107:XFD107">
    <dxf>
      <fill>
        <patternFill>
          <bgColor rgb="FFFFFF00"/>
        </patternFill>
      </fill>
    </dxf>
  </rfmt>
  <rcc rId="778" sId="1">
    <nc r="E107">
      <v>61</v>
    </nc>
  </rcc>
  <rcc rId="779" sId="1">
    <nc r="G107">
      <v>88</v>
    </nc>
  </rcc>
  <rcc rId="780" sId="1">
    <nc r="M107">
      <v>103</v>
    </nc>
  </rcc>
  <rcc rId="781" sId="1">
    <nc r="O107">
      <v>131</v>
    </nc>
  </rcc>
  <rcc rId="782" sId="1">
    <nc r="Q107">
      <v>134</v>
    </nc>
  </rcc>
  <rcc rId="783" sId="1">
    <nc r="S107">
      <v>137</v>
    </nc>
  </rcc>
  <rcc rId="784" sId="1">
    <nc r="U107">
      <v>138</v>
    </nc>
  </rcc>
  <rcc rId="785" sId="1">
    <nc r="W107">
      <v>173</v>
    </nc>
  </rcc>
  <rcc rId="786" sId="1">
    <nc r="Y107">
      <v>174</v>
    </nc>
  </rcc>
  <rcc rId="787" sId="1">
    <nc r="AA107">
      <v>181</v>
    </nc>
  </rcc>
  <rcc rId="788" sId="1">
    <nc r="AC107">
      <v>182</v>
    </nc>
  </rcc>
  <rcc rId="789" sId="1">
    <nc r="AE107">
      <v>208</v>
    </nc>
  </rcc>
  <rcc rId="790" sId="1">
    <nc r="AG107">
      <v>225</v>
    </nc>
  </rcc>
  <rcc rId="791" sId="1">
    <nc r="AI107">
      <v>227</v>
    </nc>
  </rcc>
  <rcc rId="792" sId="1">
    <nc r="AK107">
      <v>231</v>
    </nc>
  </rcc>
  <rcc rId="793" sId="1">
    <nc r="AM107">
      <v>268</v>
    </nc>
  </rcc>
  <rcc rId="794" sId="1">
    <nc r="AO107">
      <v>297</v>
    </nc>
  </rcc>
  <rcc rId="795" sId="1">
    <nc r="AQ107">
      <v>334</v>
    </nc>
  </rcc>
  <rcc rId="796" sId="1">
    <nc r="AS107">
      <v>340</v>
    </nc>
  </rcc>
  <rcc rId="797" sId="1">
    <nc r="AU107">
      <v>364</v>
    </nc>
  </rcc>
  <rcc rId="798" sId="1">
    <nc r="BE107" t="inlineStr">
      <is>
        <t>Act</t>
      </is>
    </nc>
  </rcc>
  <rcc rId="799" sId="1">
    <nc r="BD107" t="inlineStr">
      <is>
        <t>Repr_Act</t>
      </is>
    </nc>
  </rcc>
  <rfmt sheetId="1" sqref="B125:C125" start="0" length="2147483647">
    <dxf>
      <font>
        <color theme="1"/>
      </font>
    </dxf>
  </rfmt>
  <rfmt sheetId="1" sqref="B128:C128" start="0" length="2147483647">
    <dxf>
      <font>
        <color theme="1"/>
      </font>
    </dxf>
  </rfmt>
  <rfmt sheetId="1" sqref="B154:C154" start="0" length="2147483647">
    <dxf>
      <font>
        <color theme="1"/>
      </font>
    </dxf>
  </rfmt>
  <rrc rId="800" sId="1" ref="A9:XFD9" action="insertRow">
    <undo index="1" exp="area" ref3D="1" dr="B$1:B$1048576" r="C406" sId="8"/>
    <undo index="1" exp="area" ref3D="1" dr="B$1:B$1048576" r="C405" sId="8"/>
    <undo index="1" exp="area" ref3D="1" dr="B$1:B$1048576" r="C404" sId="8"/>
    <undo index="1" exp="area" ref3D="1" dr="B$1:B$1048576" r="C403" sId="8"/>
    <undo index="1" exp="area" ref3D="1" dr="B$1:B$1048576" r="C402" sId="8"/>
    <undo index="1" exp="area" ref3D="1" dr="B$1:B$1048576" r="C401" sId="8"/>
    <undo index="1" exp="area" ref3D="1" dr="B$1:B$1048576" r="C400" sId="8"/>
    <undo index="1" exp="area" ref3D="1" dr="B$1:B$1048576" r="C399" sId="8"/>
    <undo index="1" exp="area" ref3D="1" dr="B$1:B$1048576" r="C398" sId="8"/>
    <undo index="1" exp="area" ref3D="1" dr="B$1:B$1048576" r="C397" sId="8"/>
    <undo index="1" exp="area" ref3D="1" dr="B$1:B$1048576" r="C396" sId="8"/>
    <undo index="1" exp="area" ref3D="1" dr="B$1:B$1048576" r="C395" sId="8"/>
    <undo index="1" exp="area" ref3D="1" dr="B$1:B$1048576" r="C394" sId="8"/>
    <undo index="1" exp="area" ref3D="1" dr="B$1:B$1048576" r="C393" sId="8"/>
    <undo index="1" exp="area" ref3D="1" dr="B$1:B$1048576" r="C392" sId="8"/>
    <undo index="1" exp="area" ref3D="1" dr="B$1:B$1048576" r="C391" sId="8"/>
    <undo index="1" exp="area" ref3D="1" dr="B$1:B$1048576" r="C390" sId="8"/>
    <undo index="1" exp="area" ref3D="1" dr="B$1:B$1048576" r="C389" sId="8"/>
    <undo index="1" exp="area" ref3D="1" dr="B$1:B$1048576" r="C388" sId="8"/>
    <undo index="1" exp="area" ref3D="1" dr="B$1:B$1048576" r="C387" sId="8"/>
    <undo index="1" exp="area" ref3D="1" dr="B$1:B$1048576" r="C386" sId="8"/>
    <undo index="1" exp="area" ref3D="1" dr="B$1:B$1048576" r="C385" sId="8"/>
    <undo index="1" exp="area" ref3D="1" dr="B$1:B$1048576" r="C384" sId="8"/>
    <undo index="1" exp="area" ref3D="1" dr="B$1:B$1048576" r="C383" sId="8"/>
    <undo index="1" exp="area" ref3D="1" dr="B$1:B$1048576" r="C382" sId="8"/>
    <undo index="1" exp="area" ref3D="1" dr="B$1:B$1048576" r="C381" sId="8"/>
    <undo index="1" exp="area" ref3D="1" dr="B$1:B$1048576" r="C380" sId="8"/>
    <undo index="1" exp="area" ref3D="1" dr="B$1:B$1048576" r="C379" sId="8"/>
    <undo index="1" exp="area" ref3D="1" dr="B$1:B$1048576" r="C378" sId="8"/>
    <undo index="1" exp="area" ref3D="1" dr="B$1:B$1048576" r="C377" sId="8"/>
    <undo index="1" exp="area" ref3D="1" dr="B$1:B$1048576" r="C376" sId="8"/>
    <undo index="1" exp="area" ref3D="1" dr="B$1:B$1048576" r="C375" sId="8"/>
    <undo index="1" exp="area" ref3D="1" dr="B$1:B$1048576" r="C374" sId="8"/>
    <undo index="1" exp="area" ref3D="1" dr="B$1:B$1048576" r="C373" sId="8"/>
    <undo index="1" exp="area" ref3D="1" dr="B$1:B$1048576" r="C372" sId="8"/>
    <undo index="1" exp="area" ref3D="1" dr="B$1:B$1048576" r="C371" sId="8"/>
    <undo index="1" exp="area" ref3D="1" dr="B$1:B$1048576" r="C370" sId="8"/>
    <undo index="1" exp="area" ref3D="1" dr="B$1:B$1048576" r="C369" sId="8"/>
    <undo index="1" exp="area" ref3D="1" dr="B$1:B$1048576" r="C368" sId="8"/>
    <undo index="1" exp="area" ref3D="1" dr="B$1:B$1048576" r="C367" sId="8"/>
    <undo index="1" exp="area" ref3D="1" dr="B$1:B$1048576" r="C366" sId="8"/>
    <undo index="1" exp="area" ref3D="1" dr="B$1:B$1048576" r="C365" sId="8"/>
    <undo index="1" exp="area" ref3D="1" dr="B$1:B$1048576" r="C364" sId="8"/>
    <undo index="1" exp="area" ref3D="1" dr="B$1:B$1048576" r="C363" sId="8"/>
    <undo index="1" exp="area" ref3D="1" dr="B$1:B$1048576" r="C362" sId="8"/>
    <undo index="1" exp="area" ref3D="1" dr="B$1:B$1048576" r="C361" sId="8"/>
    <undo index="1" exp="area" ref3D="1" dr="B$1:B$1048576" r="C360" sId="8"/>
    <undo index="1" exp="area" ref3D="1" dr="B$1:B$1048576" r="C359" sId="8"/>
    <undo index="1" exp="area" ref3D="1" dr="B$1:B$1048576" r="C358" sId="8"/>
    <undo index="1" exp="area" ref3D="1" dr="B$1:B$1048576" r="C357" sId="8"/>
    <undo index="1" exp="area" ref3D="1" dr="B$1:B$1048576" r="C356" sId="8"/>
    <undo index="1" exp="area" ref3D="1" dr="B$1:B$1048576" r="C355" sId="8"/>
    <undo index="1" exp="area" ref3D="1" dr="B$1:B$1048576" r="C354" sId="8"/>
    <undo index="1" exp="area" ref3D="1" dr="B$1:B$1048576" r="C353" sId="8"/>
    <undo index="1" exp="area" ref3D="1" dr="B$1:B$1048576" r="C352" sId="8"/>
    <undo index="1" exp="area" ref3D="1" dr="B$1:B$1048576" r="C351" sId="8"/>
    <undo index="1" exp="area" ref3D="1" dr="B$1:B$1048576" r="C350" sId="8"/>
    <undo index="1" exp="area" ref3D="1" dr="B$1:B$1048576" r="C349" sId="8"/>
    <undo index="1" exp="area" ref3D="1" dr="B$1:B$1048576" r="C348" sId="8"/>
    <undo index="1" exp="area" ref3D="1" dr="B$1:B$1048576" r="C347" sId="8"/>
    <undo index="1" exp="area" ref3D="1" dr="B$1:B$1048576" r="C346" sId="8"/>
    <undo index="1" exp="area" ref3D="1" dr="B$1:B$1048576" r="C345" sId="8"/>
    <undo index="1" exp="area" ref3D="1" dr="B$1:B$1048576" r="C344" sId="8"/>
    <undo index="1" exp="area" ref3D="1" dr="B$1:B$1048576" r="C343" sId="8"/>
    <undo index="1" exp="area" ref3D="1" dr="B$1:B$1048576" r="C342" sId="8"/>
    <undo index="1" exp="area" ref3D="1" dr="B$1:B$1048576" r="C341" sId="8"/>
    <undo index="1" exp="area" ref3D="1" dr="B$1:B$1048576" r="C340" sId="8"/>
    <undo index="1" exp="area" ref3D="1" dr="B$1:B$1048576" r="C339" sId="8"/>
    <undo index="1" exp="area" ref3D="1" dr="B$1:B$1048576" r="C338" sId="8"/>
    <undo index="1" exp="area" ref3D="1" dr="B$1:B$1048576" r="C337" sId="8"/>
    <undo index="1" exp="area" ref3D="1" dr="B$1:B$1048576" r="C336" sId="8"/>
    <undo index="1" exp="area" ref3D="1" dr="B$1:B$1048576" r="C335" sId="8"/>
    <undo index="1" exp="area" ref3D="1" dr="B$1:B$1048576" r="C334" sId="8"/>
    <undo index="1" exp="area" ref3D="1" dr="B$1:B$1048576" r="C333" sId="8"/>
    <undo index="1" exp="area" ref3D="1" dr="B$1:B$1048576" r="C332" sId="8"/>
    <undo index="1" exp="area" ref3D="1" dr="B$1:B$1048576" r="C331" sId="8"/>
    <undo index="1" exp="area" ref3D="1" dr="B$1:B$1048576" r="C330" sId="8"/>
    <undo index="1" exp="area" ref3D="1" dr="B$1:B$1048576" r="C329" sId="8"/>
    <undo index="1" exp="area" ref3D="1" dr="B$1:B$1048576" r="C328" sId="8"/>
    <undo index="1" exp="area" ref3D="1" dr="B$1:B$1048576" r="C327" sId="8"/>
    <undo index="1" exp="area" ref3D="1" dr="B$1:B$1048576" r="C326" sId="8"/>
    <undo index="1" exp="area" ref3D="1" dr="B$1:B$1048576" r="C325" sId="8"/>
    <undo index="1" exp="area" ref3D="1" dr="B$1:B$1048576" r="C324" sId="8"/>
    <undo index="1" exp="area" ref3D="1" dr="B$1:B$1048576" r="C323" sId="8"/>
    <undo index="1" exp="area" ref3D="1" dr="B$1:B$1048576" r="C322" sId="8"/>
    <undo index="1" exp="area" ref3D="1" dr="B$1:B$1048576" r="C321" sId="8"/>
    <undo index="1" exp="area" ref3D="1" dr="B$1:B$1048576" r="C320" sId="8"/>
    <undo index="1" exp="area" ref3D="1" dr="B$1:B$1048576" r="C319" sId="8"/>
    <undo index="1" exp="area" ref3D="1" dr="B$1:B$1048576" r="C318" sId="8"/>
    <undo index="1" exp="area" ref3D="1" dr="B$1:B$1048576" r="C317" sId="8"/>
    <undo index="1" exp="area" ref3D="1" dr="B$1:B$1048576" r="C316" sId="8"/>
    <undo index="1" exp="area" ref3D="1" dr="B$1:B$1048576" r="C315" sId="8"/>
    <undo index="1" exp="area" ref3D="1" dr="B$1:B$1048576" r="C314" sId="8"/>
    <undo index="1" exp="area" ref3D="1" dr="B$1:B$1048576" r="C313" sId="8"/>
    <undo index="1" exp="area" ref3D="1" dr="B$1:B$1048576" r="C312" sId="8"/>
    <undo index="1" exp="area" ref3D="1" dr="B$1:B$1048576" r="C311" sId="8"/>
    <undo index="1" exp="area" ref3D="1" dr="B$1:B$1048576" r="C310" sId="8"/>
    <undo index="1" exp="area" ref3D="1" dr="B$1:B$1048576" r="C309" sId="8"/>
    <undo index="1" exp="area" ref3D="1" dr="B$1:B$1048576" r="C308" sId="8"/>
    <undo index="1" exp="area" ref3D="1" dr="B$1:B$1048576" r="C307" sId="8"/>
    <undo index="1" exp="area" ref3D="1" dr="B$1:B$1048576" r="C306" sId="8"/>
    <undo index="1" exp="area" ref3D="1" dr="B$1:B$1048576" r="C305" sId="8"/>
    <undo index="1" exp="area" ref3D="1" dr="B$1:B$1048576" r="C304" sId="8"/>
    <undo index="1" exp="area" ref3D="1" dr="B$1:B$1048576" r="C303" sId="8"/>
    <undo index="1" exp="area" ref3D="1" dr="B$1:B$1048576" r="C302" sId="8"/>
    <undo index="1" exp="area" ref3D="1" dr="B$1:B$1048576" r="C301" sId="8"/>
    <undo index="1" exp="area" ref3D="1" dr="B$1:B$1048576" r="C300" sId="8"/>
    <undo index="1" exp="area" ref3D="1" dr="B$1:B$1048576" r="C299" sId="8"/>
    <undo index="1" exp="area" ref3D="1" dr="B$1:B$1048576" r="C298" sId="8"/>
    <undo index="1" exp="area" ref3D="1" dr="B$1:B$1048576" r="C297" sId="8"/>
    <undo index="1" exp="area" ref3D="1" dr="B$1:B$1048576" r="C296" sId="8"/>
    <undo index="1" exp="area" ref3D="1" dr="B$1:B$1048576" r="C295" sId="8"/>
    <undo index="1" exp="area" ref3D="1" dr="B$1:B$1048576" r="C294" sId="8"/>
    <undo index="1" exp="area" ref3D="1" dr="B$1:B$1048576" r="C293" sId="8"/>
    <undo index="1" exp="area" ref3D="1" dr="B$1:B$1048576" r="C292" sId="8"/>
    <undo index="1" exp="area" ref3D="1" dr="B$1:B$1048576" r="C291" sId="8"/>
    <undo index="1" exp="area" ref3D="1" dr="B$1:B$1048576" r="C290" sId="8"/>
    <undo index="1" exp="area" ref3D="1" dr="B$1:B$1048576" r="C289" sId="8"/>
    <undo index="1" exp="area" ref3D="1" dr="B$1:B$1048576" r="C288" sId="8"/>
    <undo index="1" exp="area" ref3D="1" dr="B$1:B$1048576" r="C287" sId="8"/>
    <undo index="1" exp="area" ref3D="1" dr="B$1:B$1048576" r="C286" sId="8"/>
    <undo index="1" exp="area" ref3D="1" dr="B$1:B$1048576" r="C285" sId="8"/>
    <undo index="1" exp="area" ref3D="1" dr="B$1:B$1048576" r="C284" sId="8"/>
    <undo index="1" exp="area" ref3D="1" dr="B$1:B$1048576" r="C283" sId="8"/>
    <undo index="1" exp="area" ref3D="1" dr="B$1:B$1048576" r="C282" sId="8"/>
    <undo index="1" exp="area" ref3D="1" dr="B$1:B$1048576" r="C281" sId="8"/>
    <undo index="1" exp="area" ref3D="1" dr="B$1:B$1048576" r="C280" sId="8"/>
    <undo index="1" exp="area" ref3D="1" dr="B$1:B$1048576" r="C279" sId="8"/>
    <undo index="1" exp="area" ref3D="1" dr="B$1:B$1048576" r="C278" sId="8"/>
    <undo index="1" exp="area" ref3D="1" dr="B$1:B$1048576" r="C277" sId="8"/>
    <undo index="1" exp="area" ref3D="1" dr="B$1:B$1048576" r="C276" sId="8"/>
    <undo index="1" exp="area" ref3D="1" dr="B$1:B$1048576" r="C275" sId="8"/>
    <undo index="1" exp="area" ref3D="1" dr="B$1:B$1048576" r="C274" sId="8"/>
    <undo index="1" exp="area" ref3D="1" dr="B$1:B$1048576" r="C273" sId="8"/>
    <undo index="1" exp="area" ref3D="1" dr="B$1:B$1048576" r="C272" sId="8"/>
    <undo index="1" exp="area" ref3D="1" dr="B$1:B$1048576" r="C271" sId="8"/>
    <undo index="1" exp="area" ref3D="1" dr="B$1:B$1048576" r="C270" sId="8"/>
    <undo index="1" exp="area" ref3D="1" dr="B$1:B$1048576" r="C269" sId="8"/>
    <undo index="1" exp="area" ref3D="1" dr="B$1:B$1048576" r="C268" sId="8"/>
    <undo index="1" exp="area" ref3D="1" dr="B$1:B$1048576" r="C267" sId="8"/>
    <undo index="1" exp="area" ref3D="1" dr="B$1:B$1048576" r="C266" sId="8"/>
    <undo index="1" exp="area" ref3D="1" dr="B$1:B$1048576" r="C265" sId="8"/>
    <undo index="1" exp="area" ref3D="1" dr="B$1:B$1048576" r="C264" sId="8"/>
    <undo index="1" exp="area" ref3D="1" dr="B$1:B$1048576" r="C263" sId="8"/>
    <undo index="1" exp="area" ref3D="1" dr="B$1:B$1048576" r="C262" sId="8"/>
    <undo index="1" exp="area" ref3D="1" dr="B$1:B$1048576" r="C261" sId="8"/>
    <undo index="1" exp="area" ref3D="1" dr="B$1:B$1048576" r="C260" sId="8"/>
    <undo index="1" exp="area" ref3D="1" dr="B$1:B$1048576" r="C259" sId="8"/>
    <undo index="1" exp="area" ref3D="1" dr="B$1:B$1048576" r="C258" sId="8"/>
    <undo index="1" exp="area" ref3D="1" dr="B$1:B$1048576" r="C257" sId="8"/>
    <undo index="1" exp="area" ref3D="1" dr="B$1:B$1048576" r="C256" sId="8"/>
    <undo index="1" exp="area" ref3D="1" dr="B$1:B$1048576" r="C255" sId="8"/>
    <undo index="1" exp="area" ref3D="1" dr="B$1:B$1048576" r="C254" sId="8"/>
    <undo index="1" exp="area" ref3D="1" dr="B$1:B$1048576" r="C253" sId="8"/>
    <undo index="1" exp="area" ref3D="1" dr="B$1:B$1048576" r="C252" sId="8"/>
    <undo index="1" exp="area" ref3D="1" dr="B$1:B$1048576" r="C251" sId="8"/>
    <undo index="1" exp="area" ref3D="1" dr="B$1:B$1048576" r="C250" sId="8"/>
    <undo index="1" exp="area" ref3D="1" dr="B$1:B$1048576" r="C249" sId="8"/>
    <undo index="1" exp="area" ref3D="1" dr="B$1:B$1048576" r="C248" sId="8"/>
    <undo index="1" exp="area" ref3D="1" dr="B$1:B$1048576" r="C247" sId="8"/>
    <undo index="1" exp="area" ref3D="1" dr="B$1:B$1048576" r="C246" sId="8"/>
    <undo index="1" exp="area" ref3D="1" dr="B$1:B$1048576" r="C245" sId="8"/>
    <undo index="1" exp="area" ref3D="1" dr="B$1:B$1048576" r="C244" sId="8"/>
    <undo index="1" exp="area" ref3D="1" dr="B$1:B$1048576" r="C243" sId="8"/>
    <undo index="1" exp="area" ref3D="1" dr="B$1:B$1048576" r="C242" sId="8"/>
    <undo index="1" exp="area" ref3D="1" dr="B$1:B$1048576" r="C241" sId="8"/>
    <undo index="1" exp="area" ref3D="1" dr="B$1:B$1048576" r="C240" sId="8"/>
    <undo index="1" exp="area" ref3D="1" dr="B$1:B$1048576" r="C239" sId="8"/>
    <undo index="1" exp="area" ref3D="1" dr="B$1:B$1048576" r="C238" sId="8"/>
    <undo index="1" exp="area" ref3D="1" dr="B$1:B$1048576" r="C237" sId="8"/>
    <undo index="1" exp="area" ref3D="1" dr="B$1:B$1048576" r="C236" sId="8"/>
    <undo index="1" exp="area" ref3D="1" dr="B$1:B$1048576" r="C235" sId="8"/>
    <undo index="1" exp="area" ref3D="1" dr="B$1:B$1048576" r="C234" sId="8"/>
    <undo index="1" exp="area" ref3D="1" dr="B$1:B$1048576" r="C233" sId="8"/>
    <undo index="1" exp="area" ref3D="1" dr="B$1:B$1048576" r="C232" sId="8"/>
    <undo index="1" exp="area" ref3D="1" dr="B$1:B$1048576" r="C231" sId="8"/>
    <undo index="1" exp="area" ref3D="1" dr="B$1:B$1048576" r="C230" sId="8"/>
    <undo index="1" exp="area" ref3D="1" dr="B$1:B$1048576" r="C229" sId="8"/>
    <undo index="1" exp="area" ref3D="1" dr="B$1:B$1048576" r="C228" sId="8"/>
    <undo index="1" exp="area" ref3D="1" dr="B$1:B$1048576" r="C227" sId="8"/>
    <undo index="1" exp="area" ref3D="1" dr="B$1:B$1048576" r="C226" sId="8"/>
    <undo index="1" exp="area" ref3D="1" dr="B$1:B$1048576" r="C225" sId="8"/>
    <undo index="1" exp="area" ref3D="1" dr="B$1:B$1048576" r="C224" sId="8"/>
    <undo index="1" exp="area" ref3D="1" dr="B$1:B$1048576" r="C223" sId="8"/>
    <undo index="1" exp="area" ref3D="1" dr="B$1:B$1048576" r="C222" sId="8"/>
    <undo index="1" exp="area" ref3D="1" dr="B$1:B$1048576" r="C221" sId="8"/>
    <undo index="1" exp="area" ref3D="1" dr="B$1:B$1048576" r="C220" sId="8"/>
    <undo index="1" exp="area" ref3D="1" dr="B$1:B$1048576" r="C219" sId="8"/>
    <undo index="1" exp="area" ref3D="1" dr="B$1:B$1048576" r="C218" sId="8"/>
    <undo index="1" exp="area" ref3D="1" dr="B$1:B$1048576" r="C217" sId="8"/>
    <undo index="1" exp="area" ref3D="1" dr="B$1:B$1048576" r="C216" sId="8"/>
    <undo index="1" exp="area" ref3D="1" dr="B$1:B$1048576" r="C215" sId="8"/>
    <undo index="1" exp="area" ref3D="1" dr="B$1:B$1048576" r="C214" sId="8"/>
    <undo index="1" exp="area" ref3D="1" dr="B$1:B$1048576" r="C213" sId="8"/>
    <undo index="1" exp="area" ref3D="1" dr="B$1:B$1048576" r="C212" sId="8"/>
    <undo index="1" exp="area" ref3D="1" dr="B$1:B$1048576" r="C211" sId="8"/>
    <undo index="1" exp="area" ref3D="1" dr="B$1:B$1048576" r="C210" sId="8"/>
    <undo index="1" exp="area" ref3D="1" dr="B$1:B$1048576" r="C209" sId="8"/>
    <undo index="1" exp="area" ref3D="1" dr="B$1:B$1048576" r="C208" sId="8"/>
    <undo index="1" exp="area" ref3D="1" dr="B$1:B$1048576" r="C207" sId="8"/>
    <undo index="1" exp="area" ref3D="1" dr="B$1:B$1048576" r="C206" sId="8"/>
    <undo index="1" exp="area" ref3D="1" dr="B$1:B$1048576" r="C205" sId="8"/>
    <undo index="1" exp="area" ref3D="1" dr="B$1:B$1048576" r="C204" sId="8"/>
    <undo index="1" exp="area" ref3D="1" dr="B$1:B$1048576" r="C203" sId="8"/>
    <undo index="1" exp="area" ref3D="1" dr="B$1:B$1048576" r="C202" sId="8"/>
    <undo index="1" exp="area" ref3D="1" dr="B$1:B$1048576" r="C201" sId="8"/>
    <undo index="1" exp="area" ref3D="1" dr="B$1:B$1048576" r="C200" sId="8"/>
    <undo index="1" exp="area" ref3D="1" dr="B$1:B$1048576" r="C199" sId="8"/>
    <undo index="1" exp="area" ref3D="1" dr="B$1:B$1048576" r="C198" sId="8"/>
    <undo index="1" exp="area" ref3D="1" dr="B$1:B$1048576" r="C197" sId="8"/>
    <undo index="1" exp="area" ref3D="1" dr="B$1:B$1048576" r="C196" sId="8"/>
    <undo index="1" exp="area" ref3D="1" dr="B$1:B$1048576" r="C195" sId="8"/>
    <undo index="1" exp="area" ref3D="1" dr="B$1:B$1048576" r="C194" sId="8"/>
    <undo index="1" exp="area" ref3D="1" dr="B$1:B$1048576" r="C193" sId="8"/>
    <undo index="1" exp="area" ref3D="1" dr="B$1:B$1048576" r="C192" sId="8"/>
    <undo index="1" exp="area" ref3D="1" dr="B$1:B$1048576" r="C191" sId="8"/>
    <undo index="1" exp="area" ref3D="1" dr="B$1:B$1048576" r="C190" sId="8"/>
    <undo index="1" exp="area" ref3D="1" dr="B$1:B$1048576" r="C189" sId="8"/>
    <undo index="1" exp="area" ref3D="1" dr="B$1:B$1048576" r="C188" sId="8"/>
    <undo index="1" exp="area" ref3D="1" dr="B$1:B$1048576" r="C187" sId="8"/>
    <undo index="1" exp="area" ref3D="1" dr="B$1:B$1048576" r="C186" sId="8"/>
    <undo index="1" exp="area" ref3D="1" dr="B$1:B$1048576" r="C185" sId="8"/>
    <undo index="1" exp="area" ref3D="1" dr="B$1:B$1048576" r="C184" sId="8"/>
    <undo index="1" exp="area" ref3D="1" dr="B$1:B$1048576" r="C183" sId="8"/>
    <undo index="1" exp="area" ref3D="1" dr="B$1:B$1048576" r="C182" sId="8"/>
    <undo index="1" exp="area" ref3D="1" dr="B$1:B$1048576" r="C181" sId="8"/>
    <undo index="1" exp="area" ref3D="1" dr="B$1:B$1048576" r="C180" sId="8"/>
    <undo index="1" exp="area" ref3D="1" dr="B$1:B$1048576" r="C179" sId="8"/>
    <undo index="1" exp="area" ref3D="1" dr="B$1:B$1048576" r="C178" sId="8"/>
    <undo index="1" exp="area" ref3D="1" dr="B$1:B$1048576" r="C177" sId="8"/>
    <undo index="1" exp="area" ref3D="1" dr="B$1:B$1048576" r="C176" sId="8"/>
    <undo index="1" exp="area" ref3D="1" dr="B$1:B$1048576" r="C175" sId="8"/>
    <undo index="1" exp="area" ref3D="1" dr="B$1:B$1048576" r="C174" sId="8"/>
    <undo index="1" exp="area" ref3D="1" dr="B$1:B$1048576" r="C173" sId="8"/>
    <undo index="1" exp="area" ref3D="1" dr="B$1:B$1048576" r="C172" sId="8"/>
    <undo index="1" exp="area" ref3D="1" dr="B$1:B$1048576" r="C171" sId="8"/>
    <undo index="1" exp="area" ref3D="1" dr="B$1:B$1048576" r="C170" sId="8"/>
    <undo index="1" exp="area" ref3D="1" dr="B$1:B$1048576" r="C169" sId="8"/>
    <undo index="1" exp="area" ref3D="1" dr="B$1:B$1048576" r="C168" sId="8"/>
    <undo index="1" exp="area" ref3D="1" dr="B$1:B$1048576" r="C167" sId="8"/>
    <undo index="1" exp="area" ref3D="1" dr="B$1:B$1048576" r="C166" sId="8"/>
    <undo index="1" exp="area" ref3D="1" dr="B$1:B$1048576" r="C165" sId="8"/>
    <undo index="1" exp="area" ref3D="1" dr="B$1:B$1048576" r="C164" sId="8"/>
    <undo index="1" exp="area" ref3D="1" dr="B$1:B$1048576" r="C163" sId="8"/>
    <undo index="1" exp="area" ref3D="1" dr="B$1:B$1048576" r="C162" sId="8"/>
    <undo index="1" exp="area" ref3D="1" dr="B$1:B$1048576" r="C161" sId="8"/>
    <undo index="1" exp="area" ref3D="1" dr="B$1:B$1048576" r="C160" sId="8"/>
    <undo index="1" exp="area" ref3D="1" dr="B$1:B$1048576" r="C159" sId="8"/>
    <undo index="1" exp="area" ref3D="1" dr="B$1:B$1048576" r="C158" sId="8"/>
    <undo index="1" exp="area" ref3D="1" dr="B$1:B$1048576" r="C157" sId="8"/>
    <undo index="1" exp="area" ref3D="1" dr="B$1:B$1048576" r="C156" sId="8"/>
    <undo index="1" exp="area" ref3D="1" dr="B$1:B$1048576" r="C155" sId="8"/>
    <undo index="1" exp="area" ref3D="1" dr="B$1:B$1048576" r="C154" sId="8"/>
    <undo index="1" exp="area" ref3D="1" dr="B$1:B$1048576" r="C153" sId="8"/>
    <undo index="1" exp="area" ref3D="1" dr="B$1:B$1048576" r="C152" sId="8"/>
    <undo index="1" exp="area" ref3D="1" dr="B$1:B$1048576" r="C151" sId="8"/>
    <undo index="1" exp="area" ref3D="1" dr="B$1:B$1048576" r="C150" sId="8"/>
    <undo index="1" exp="area" ref3D="1" dr="B$1:B$1048576" r="C149" sId="8"/>
    <undo index="1" exp="area" ref3D="1" dr="B$1:B$1048576" r="C148" sId="8"/>
    <undo index="1" exp="area" ref3D="1" dr="B$1:B$1048576" r="C147" sId="8"/>
    <undo index="1" exp="area" ref3D="1" dr="B$1:B$1048576" r="C146" sId="8"/>
    <undo index="1" exp="area" ref3D="1" dr="B$1:B$1048576" r="C145" sId="8"/>
    <undo index="1" exp="area" ref3D="1" dr="B$1:B$1048576" r="C144" sId="8"/>
    <undo index="1" exp="area" ref3D="1" dr="B$1:B$1048576" r="C143" sId="8"/>
    <undo index="1" exp="area" ref3D="1" dr="B$1:B$1048576" r="C142" sId="8"/>
    <undo index="1" exp="area" ref3D="1" dr="B$1:B$1048576" r="C141" sId="8"/>
    <undo index="1" exp="area" ref3D="1" dr="B$1:B$1048576" r="C140" sId="8"/>
    <undo index="1" exp="area" ref3D="1" dr="B$1:B$1048576" r="C139" sId="8"/>
    <undo index="1" exp="area" ref3D="1" dr="B$1:B$1048576" r="C138" sId="8"/>
    <undo index="1" exp="area" ref3D="1" dr="B$1:B$1048576" r="C137" sId="8"/>
    <undo index="1" exp="area" ref3D="1" dr="B$1:B$1048576" r="C136" sId="8"/>
    <undo index="1" exp="area" ref3D="1" dr="B$1:B$1048576" r="C135" sId="8"/>
    <undo index="1" exp="area" ref3D="1" dr="B$1:B$1048576" r="C134" sId="8"/>
    <undo index="1" exp="area" ref3D="1" dr="B$1:B$1048576" r="C133" sId="8"/>
    <undo index="1" exp="area" ref3D="1" dr="B$1:B$1048576" r="C132" sId="8"/>
    <undo index="1" exp="area" ref3D="1" dr="B$1:B$1048576" r="C131" sId="8"/>
    <undo index="1" exp="area" ref3D="1" dr="B$1:B$1048576" r="C130" sId="8"/>
    <undo index="1" exp="area" ref3D="1" dr="B$1:B$1048576" r="C129" sId="8"/>
    <undo index="1" exp="area" ref3D="1" dr="B$1:B$1048576" r="C128" sId="8"/>
    <undo index="1" exp="area" ref3D="1" dr="B$1:B$1048576" r="C127" sId="8"/>
    <undo index="1" exp="area" ref3D="1" dr="B$1:B$1048576" r="C126" sId="8"/>
    <undo index="1" exp="area" ref3D="1" dr="B$1:B$1048576" r="C125" sId="8"/>
    <undo index="1" exp="area" ref3D="1" dr="B$1:B$1048576" r="C124" sId="8"/>
    <undo index="1" exp="area" ref3D="1" dr="B$1:B$1048576" r="C123" sId="8"/>
    <undo index="1" exp="area" ref3D="1" dr="B$1:B$1048576" r="C122" sId="8"/>
    <undo index="1" exp="area" ref3D="1" dr="B$1:B$1048576" r="C121" sId="8"/>
    <undo index="1" exp="area" ref3D="1" dr="B$1:B$1048576" r="C120" sId="8"/>
    <undo index="1" exp="area" ref3D="1" dr="B$1:B$1048576" r="C119" sId="8"/>
    <undo index="1" exp="area" ref3D="1" dr="B$1:B$1048576" r="C118" sId="8"/>
    <undo index="1" exp="area" ref3D="1" dr="B$1:B$1048576" r="C117" sId="8"/>
    <undo index="1" exp="area" ref3D="1" dr="B$1:B$1048576" r="C116" sId="8"/>
    <undo index="1" exp="area" ref3D="1" dr="B$1:B$1048576" r="C115" sId="8"/>
    <undo index="1" exp="area" ref3D="1" dr="B$1:B$1048576" r="C114" sId="8"/>
    <undo index="1" exp="area" ref3D="1" dr="B$1:B$1048576" r="C113" sId="8"/>
    <undo index="1" exp="area" ref3D="1" dr="B$1:B$1048576" r="C112" sId="8"/>
    <undo index="1" exp="area" ref3D="1" dr="B$1:B$1048576" r="C111" sId="8"/>
    <undo index="1" exp="area" ref3D="1" dr="B$1:B$1048576" r="C110" sId="8"/>
    <undo index="1" exp="area" ref3D="1" dr="B$1:B$1048576" r="C109" sId="8"/>
    <undo index="1" exp="area" ref3D="1" dr="B$1:B$1048576" r="C108" sId="8"/>
    <undo index="1" exp="area" ref3D="1" dr="B$1:B$1048576" r="C107" sId="8"/>
    <undo index="1" exp="area" ref3D="1" dr="B$1:B$1048576" r="C106" sId="8"/>
    <undo index="1" exp="area" ref3D="1" dr="B$1:B$1048576" r="C105" sId="8"/>
    <undo index="1" exp="area" ref3D="1" dr="B$1:B$1048576" r="C104" sId="8"/>
    <undo index="1" exp="area" ref3D="1" dr="B$1:B$1048576" r="C103" sId="8"/>
    <undo index="1" exp="area" ref3D="1" dr="B$1:B$1048576" r="C102" sId="8"/>
    <undo index="1" exp="area" ref3D="1" dr="B$1:B$1048576" r="C101" sId="8"/>
    <undo index="1" exp="area" ref3D="1" dr="B$1:B$1048576" r="C100" sId="8"/>
    <undo index="1" exp="area" ref3D="1" dr="B$1:B$1048576" r="C99" sId="8"/>
    <undo index="1" exp="area" ref3D="1" dr="B$1:B$1048576" r="C98" sId="8"/>
    <undo index="1" exp="area" ref3D="1" dr="B$1:B$1048576" r="C97" sId="8"/>
    <undo index="1" exp="area" ref3D="1" dr="B$1:B$1048576" r="C96" sId="8"/>
    <undo index="1" exp="area" ref3D="1" dr="B$1:B$1048576" r="C95" sId="8"/>
    <undo index="1" exp="area" ref3D="1" dr="B$1:B$1048576" r="C94" sId="8"/>
    <undo index="1" exp="area" ref3D="1" dr="B$1:B$1048576" r="C93" sId="8"/>
    <undo index="1" exp="area" ref3D="1" dr="B$1:B$1048576" r="C92" sId="8"/>
    <undo index="1" exp="area" ref3D="1" dr="B$1:B$1048576" r="C91" sId="8"/>
    <undo index="1" exp="area" ref3D="1" dr="B$1:B$1048576" r="C90" sId="8"/>
    <undo index="1" exp="area" ref3D="1" dr="B$1:B$1048576" r="C89" sId="8"/>
    <undo index="1" exp="area" ref3D="1" dr="B$1:B$1048576" r="C88" sId="8"/>
    <undo index="1" exp="area" ref3D="1" dr="B$1:B$1048576" r="C87" sId="8"/>
    <undo index="1" exp="area" ref3D="1" dr="B$1:B$1048576" r="C86" sId="8"/>
    <undo index="1" exp="area" ref3D="1" dr="B$1:B$1048576" r="C85" sId="8"/>
    <undo index="1" exp="area" ref3D="1" dr="B$1:B$1048576" r="C84" sId="8"/>
    <undo index="1" exp="area" ref3D="1" dr="B$1:B$1048576" r="C83" sId="8"/>
    <undo index="1" exp="area" ref3D="1" dr="B$1:B$1048576" r="C82" sId="8"/>
    <undo index="1" exp="area" ref3D="1" dr="B$1:B$1048576" r="C81" sId="8"/>
    <undo index="1" exp="area" ref3D="1" dr="B$1:B$1048576" r="C80" sId="8"/>
    <undo index="1" exp="area" ref3D="1" dr="B$1:B$1048576" r="C79" sId="8"/>
    <undo index="1" exp="area" ref3D="1" dr="B$1:B$1048576" r="C78" sId="8"/>
    <undo index="1" exp="area" ref3D="1" dr="B$1:B$1048576" r="C77" sId="8"/>
    <undo index="1" exp="area" ref3D="1" dr="B$1:B$1048576" r="C76" sId="8"/>
    <undo index="1" exp="area" ref3D="1" dr="B$1:B$1048576" r="C75" sId="8"/>
    <undo index="1" exp="area" ref3D="1" dr="B$1:B$1048576" r="C74" sId="8"/>
    <undo index="1" exp="area" ref3D="1" dr="B$1:B$1048576" r="C73" sId="8"/>
    <undo index="1" exp="area" ref3D="1" dr="B$1:B$1048576" r="C72" sId="8"/>
    <undo index="1" exp="area" ref3D="1" dr="B$1:B$1048576" r="C71" sId="8"/>
    <undo index="1" exp="area" ref3D="1" dr="B$1:B$1048576" r="C70" sId="8"/>
    <undo index="1" exp="area" ref3D="1" dr="B$1:B$1048576" r="C69" sId="8"/>
    <undo index="1" exp="area" ref3D="1" dr="B$1:B$1048576" r="C68" sId="8"/>
    <undo index="1" exp="area" ref3D="1" dr="B$1:B$1048576" r="C67" sId="8"/>
    <undo index="1" exp="area" ref3D="1" dr="B$1:B$1048576" r="C66" sId="8"/>
    <undo index="1" exp="area" ref3D="1" dr="B$1:B$1048576" r="C65" sId="8"/>
    <undo index="1" exp="area" ref3D="1" dr="B$1:B$1048576" r="C64" sId="8"/>
    <undo index="1" exp="area" ref3D="1" dr="B$1:B$1048576" r="C63" sId="8"/>
    <undo index="1" exp="area" ref3D="1" dr="B$1:B$1048576" r="C62" sId="8"/>
    <undo index="1" exp="area" ref3D="1" dr="B$1:B$1048576" r="C61" sId="8"/>
    <undo index="1" exp="area" ref3D="1" dr="B$1:B$1048576" r="C60" sId="8"/>
    <undo index="1" exp="area" ref3D="1" dr="B$1:B$1048576" r="C59" sId="8"/>
    <undo index="1" exp="area" ref3D="1" dr="B$1:B$1048576" r="C58" sId="8"/>
    <undo index="1" exp="area" ref3D="1" dr="B$1:B$1048576" r="C57" sId="8"/>
    <undo index="1" exp="area" ref3D="1" dr="B$1:B$1048576" r="C56" sId="8"/>
    <undo index="1" exp="area" ref3D="1" dr="B$1:B$1048576" r="C55" sId="8"/>
    <undo index="1" exp="area" ref3D="1" dr="B$1:B$1048576" r="C54" sId="8"/>
    <undo index="1" exp="area" ref3D="1" dr="B$1:B$1048576" r="C53" sId="8"/>
    <undo index="1" exp="area" ref3D="1" dr="B$1:B$1048576" r="C52" sId="8"/>
    <undo index="1" exp="area" ref3D="1" dr="B$1:B$1048576" r="C51" sId="8"/>
    <undo index="1" exp="area" ref3D="1" dr="B$1:B$1048576" r="C50" sId="8"/>
    <undo index="1" exp="area" ref3D="1" dr="B$1:B$1048576" r="C49" sId="8"/>
    <undo index="1" exp="area" ref3D="1" dr="B$1:B$1048576" r="C48" sId="8"/>
    <undo index="1" exp="area" ref3D="1" dr="B$1:B$1048576" r="C47" sId="8"/>
    <undo index="1" exp="area" ref3D="1" dr="B$1:B$1048576" r="C46" sId="8"/>
    <undo index="1" exp="area" ref3D="1" dr="B$1:B$1048576" r="C45" sId="8"/>
    <undo index="1" exp="area" ref3D="1" dr="B$1:B$1048576" r="C44" sId="8"/>
    <undo index="1" exp="area" ref3D="1" dr="B$1:B$1048576" r="C43" sId="8"/>
    <undo index="1" exp="area" ref3D="1" dr="B$1:B$1048576" r="C42" sId="8"/>
    <undo index="1" exp="area" ref3D="1" dr="B$1:B$1048576" r="C41" sId="8"/>
    <undo index="1" exp="area" ref3D="1" dr="B$1:B$1048576" r="C40" sId="8"/>
    <undo index="1" exp="area" ref3D="1" dr="B$1:B$1048576" r="C39" sId="8"/>
    <undo index="1" exp="area" ref3D="1" dr="B$1:B$1048576" r="C38" sId="8"/>
    <undo index="1" exp="area" ref3D="1" dr="B$1:B$1048576" r="C37" sId="8"/>
    <undo index="1" exp="area" ref3D="1" dr="B$1:B$1048576" r="C36" sId="8"/>
    <undo index="1" exp="area" ref3D="1" dr="B$1:B$1048576" r="C35" sId="8"/>
    <undo index="1" exp="area" ref3D="1" dr="B$1:B$1048576" r="C34" sId="8"/>
    <undo index="1" exp="area" ref3D="1" dr="B$1:B$1048576" r="C33" sId="8"/>
    <undo index="1" exp="area" ref3D="1" dr="B$1:B$1048576" r="C32" sId="8"/>
    <undo index="1" exp="area" ref3D="1" dr="B$1:B$1048576" r="C31" sId="8"/>
    <undo index="1" exp="area" ref3D="1" dr="B$1:B$1048576" r="C30" sId="8"/>
    <undo index="1" exp="area" ref3D="1" dr="B$1:B$1048576" r="C29" sId="8"/>
    <undo index="1" exp="area" ref3D="1" dr="B$1:B$1048576" r="C28" sId="8"/>
    <undo index="1" exp="area" ref3D="1" dr="B$1:B$1048576" r="C27" sId="8"/>
    <undo index="1" exp="area" ref3D="1" dr="B$1:B$1048576" r="C26" sId="8"/>
    <undo index="1" exp="area" ref3D="1" dr="B$1:B$1048576" r="C25" sId="8"/>
    <undo index="1" exp="area" ref3D="1" dr="B$1:B$1048576" r="C24" sId="8"/>
    <undo index="1" exp="area" ref3D="1" dr="B$1:B$1048576" r="C23" sId="8"/>
    <undo index="1" exp="area" ref3D="1" dr="B$1:B$1048576" r="C22" sId="8"/>
    <undo index="1" exp="area" ref3D="1" dr="B$1:B$1048576" r="C21" sId="8"/>
    <undo index="1" exp="area" ref3D="1" dr="B$1:B$1048576" r="C20" sId="8"/>
    <undo index="1" exp="area" ref3D="1" dr="B$1:B$1048576" r="C19" sId="8"/>
    <undo index="1" exp="area" ref3D="1" dr="B$1:B$1048576" r="C18" sId="8"/>
    <undo index="1" exp="area" ref3D="1" dr="B$1:B$1048576" r="C17" sId="8"/>
    <undo index="1" exp="area" ref3D="1" dr="B$1:B$1048576" r="C16" sId="8"/>
    <undo index="1" exp="area" ref3D="1" dr="B$1:B$1048576" r="C15" sId="8"/>
    <undo index="1" exp="area" ref3D="1" dr="B$1:B$1048576" r="C14" sId="8"/>
    <undo index="1" exp="area" ref3D="1" dr="B$1:B$1048576" r="C13" sId="8"/>
    <undo index="1" exp="area" ref3D="1" dr="B$1:B$1048576" r="C12" sId="8"/>
    <undo index="1" exp="area" ref3D="1" dr="B$1:B$1048576" r="C11" sId="8"/>
    <undo index="1" exp="area" ref3D="1" dr="B$1:B$1048576" r="C10" sId="8"/>
    <undo index="1" exp="area" ref3D="1" dr="B$1:B$1048576" r="C9" sId="8"/>
    <undo index="1" exp="area" ref3D="1" dr="B$1:B$1048576" r="C8" sId="8"/>
    <undo index="1" exp="area" ref3D="1" dr="B$1:B$1048576" r="C7" sId="8"/>
    <undo index="1" exp="area" ref3D="1" dr="B$1:B$1048576" r="C6" sId="8"/>
    <undo index="1" exp="area" ref3D="1" dr="B$1:B$1048576" r="C5" sId="8"/>
    <undo index="1" exp="area" ref3D="1" dr="B$1:B$1048576" r="C4" sId="8"/>
    <undo index="1" exp="area" ref3D="1" dr="B$1:B$1048576" r="C3" sId="8"/>
    <undo index="1" exp="area" ref3D="1" dr="B$1:B$1048576" r="C2" sId="8"/>
    <undo index="1" exp="area" ref3D="1" dr="B$1:B$1048576" r="C408" sId="7"/>
    <undo index="1" exp="area" ref3D="1" dr="B$1:B$1048576" r="C407" sId="7"/>
    <undo index="1" exp="area" ref3D="1" dr="B$1:B$1048576" r="C406" sId="7"/>
    <undo index="1" exp="area" ref3D="1" dr="B$1:B$1048576" r="C405" sId="7"/>
    <undo index="1" exp="area" ref3D="1" dr="B$1:B$1048576" r="C404" sId="7"/>
    <undo index="1" exp="area" ref3D="1" dr="B$1:B$1048576" r="C403" sId="7"/>
    <undo index="1" exp="area" ref3D="1" dr="B$1:B$1048576" r="C402" sId="7"/>
    <undo index="1" exp="area" ref3D="1" dr="B$1:B$1048576" r="C401" sId="7"/>
    <undo index="1" exp="area" ref3D="1" dr="B$1:B$1048576" r="C400" sId="7"/>
    <undo index="1" exp="area" ref3D="1" dr="B$1:B$1048576" r="C399" sId="7"/>
    <undo index="1" exp="area" ref3D="1" dr="B$1:B$1048576" r="C398" sId="7"/>
    <undo index="1" exp="area" ref3D="1" dr="B$1:B$1048576" r="C397" sId="7"/>
    <undo index="1" exp="area" ref3D="1" dr="B$1:B$1048576" r="C396" sId="7"/>
    <undo index="1" exp="area" ref3D="1" dr="B$1:B$1048576" r="C395" sId="7"/>
    <undo index="1" exp="area" ref3D="1" dr="B$1:B$1048576" r="C394" sId="7"/>
    <undo index="1" exp="area" ref3D="1" dr="B$1:B$1048576" r="C393" sId="7"/>
    <undo index="1" exp="area" ref3D="1" dr="B$1:B$1048576" r="C392" sId="7"/>
    <undo index="1" exp="area" ref3D="1" dr="B$1:B$1048576" r="C391" sId="7"/>
    <undo index="1" exp="area" ref3D="1" dr="B$1:B$1048576" r="C390" sId="7"/>
    <undo index="1" exp="area" ref3D="1" dr="B$1:B$1048576" r="C389" sId="7"/>
    <undo index="1" exp="area" ref3D="1" dr="B$1:B$1048576" r="C388" sId="7"/>
    <undo index="1" exp="area" ref3D="1" dr="B$1:B$1048576" r="C387" sId="7"/>
    <undo index="1" exp="area" ref3D="1" dr="B$1:B$1048576" r="C386" sId="7"/>
    <undo index="1" exp="area" ref3D="1" dr="B$1:B$1048576" r="C385" sId="7"/>
    <undo index="1" exp="area" ref3D="1" dr="B$1:B$1048576" r="C384" sId="7"/>
    <undo index="1" exp="area" ref3D="1" dr="B$1:B$1048576" r="C383" sId="7"/>
    <undo index="1" exp="area" ref3D="1" dr="B$1:B$1048576" r="C382" sId="7"/>
    <undo index="1" exp="area" ref3D="1" dr="B$1:B$1048576" r="C381" sId="7"/>
    <undo index="1" exp="area" ref3D="1" dr="B$1:B$1048576" r="C380" sId="7"/>
    <undo index="1" exp="area" ref3D="1" dr="B$1:B$1048576" r="C379" sId="7"/>
    <undo index="1" exp="area" ref3D="1" dr="B$1:B$1048576" r="C378" sId="7"/>
    <undo index="1" exp="area" ref3D="1" dr="B$1:B$1048576" r="C377" sId="7"/>
    <undo index="1" exp="area" ref3D="1" dr="B$1:B$1048576" r="C376" sId="7"/>
    <undo index="1" exp="area" ref3D="1" dr="B$1:B$1048576" r="C375" sId="7"/>
    <undo index="1" exp="area" ref3D="1" dr="B$1:B$1048576" r="C374" sId="7"/>
    <undo index="1" exp="area" ref3D="1" dr="B$1:B$1048576" r="C373" sId="7"/>
    <undo index="1" exp="area" ref3D="1" dr="B$1:B$1048576" r="C372" sId="7"/>
    <undo index="1" exp="area" ref3D="1" dr="B$1:B$1048576" r="C371" sId="7"/>
    <undo index="1" exp="area" ref3D="1" dr="B$1:B$1048576" r="C370" sId="7"/>
    <undo index="1" exp="area" ref3D="1" dr="B$1:B$1048576" r="C369" sId="7"/>
    <undo index="1" exp="area" ref3D="1" dr="B$1:B$1048576" r="C368" sId="7"/>
    <undo index="1" exp="area" ref3D="1" dr="B$1:B$1048576" r="C367" sId="7"/>
    <undo index="1" exp="area" ref3D="1" dr="B$1:B$1048576" r="C366" sId="7"/>
    <undo index="1" exp="area" ref3D="1" dr="B$1:B$1048576" r="C365" sId="7"/>
    <undo index="1" exp="area" ref3D="1" dr="B$1:B$1048576" r="C364" sId="7"/>
    <undo index="1" exp="area" ref3D="1" dr="B$1:B$1048576" r="C363" sId="7"/>
    <undo index="1" exp="area" ref3D="1" dr="B$1:B$1048576" r="C362" sId="7"/>
    <undo index="1" exp="area" ref3D="1" dr="B$1:B$1048576" r="C361" sId="7"/>
    <undo index="1" exp="area" ref3D="1" dr="B$1:B$1048576" r="C360" sId="7"/>
    <undo index="1" exp="area" ref3D="1" dr="B$1:B$1048576" r="C359" sId="7"/>
    <undo index="1" exp="area" ref3D="1" dr="B$1:B$1048576" r="C358" sId="7"/>
    <undo index="1" exp="area" ref3D="1" dr="B$1:B$1048576" r="C357" sId="7"/>
    <undo index="1" exp="area" ref3D="1" dr="B$1:B$1048576" r="C356" sId="7"/>
    <undo index="1" exp="area" ref3D="1" dr="B$1:B$1048576" r="C355" sId="7"/>
    <undo index="1" exp="area" ref3D="1" dr="B$1:B$1048576" r="C354" sId="7"/>
    <undo index="1" exp="area" ref3D="1" dr="B$1:B$1048576" r="C353" sId="7"/>
    <undo index="1" exp="area" ref3D="1" dr="B$1:B$1048576" r="C352" sId="7"/>
    <undo index="1" exp="area" ref3D="1" dr="B$1:B$1048576" r="C351" sId="7"/>
    <undo index="1" exp="area" ref3D="1" dr="B$1:B$1048576" r="C350" sId="7"/>
    <undo index="1" exp="area" ref3D="1" dr="B$1:B$1048576" r="C349" sId="7"/>
    <undo index="1" exp="area" ref3D="1" dr="B$1:B$1048576" r="C348" sId="7"/>
    <undo index="1" exp="area" ref3D="1" dr="B$1:B$1048576" r="C347" sId="7"/>
    <undo index="1" exp="area" ref3D="1" dr="B$1:B$1048576" r="C346" sId="7"/>
    <undo index="1" exp="area" ref3D="1" dr="B$1:B$1048576" r="C345" sId="7"/>
    <undo index="1" exp="area" ref3D="1" dr="B$1:B$1048576" r="C344" sId="7"/>
    <undo index="1" exp="area" ref3D="1" dr="B$1:B$1048576" r="C343" sId="7"/>
    <undo index="1" exp="area" ref3D="1" dr="B$1:B$1048576" r="C342" sId="7"/>
    <undo index="1" exp="area" ref3D="1" dr="B$1:B$1048576" r="C341" sId="7"/>
    <undo index="1" exp="area" ref3D="1" dr="B$1:B$1048576" r="C340" sId="7"/>
    <undo index="1" exp="area" ref3D="1" dr="B$1:B$1048576" r="C339" sId="7"/>
    <undo index="1" exp="area" ref3D="1" dr="B$1:B$1048576" r="C338" sId="7"/>
    <undo index="1" exp="area" ref3D="1" dr="B$1:B$1048576" r="C337" sId="7"/>
    <undo index="1" exp="area" ref3D="1" dr="B$1:B$1048576" r="C336" sId="7"/>
    <undo index="1" exp="area" ref3D="1" dr="B$1:B$1048576" r="C335" sId="7"/>
    <undo index="1" exp="area" ref3D="1" dr="B$1:B$1048576" r="C334" sId="7"/>
    <undo index="1" exp="area" ref3D="1" dr="B$1:B$1048576" r="C333" sId="7"/>
    <undo index="1" exp="area" ref3D="1" dr="B$1:B$1048576" r="C332" sId="7"/>
    <undo index="1" exp="area" ref3D="1" dr="B$1:B$1048576" r="C331" sId="7"/>
    <undo index="1" exp="area" ref3D="1" dr="B$1:B$1048576" r="C330" sId="7"/>
    <undo index="1" exp="area" ref3D="1" dr="B$1:B$1048576" r="C329" sId="7"/>
    <undo index="1" exp="area" ref3D="1" dr="B$1:B$1048576" r="C328" sId="7"/>
    <undo index="1" exp="area" ref3D="1" dr="B$1:B$1048576" r="C327" sId="7"/>
    <undo index="1" exp="area" ref3D="1" dr="B$1:B$1048576" r="C326" sId="7"/>
    <undo index="1" exp="area" ref3D="1" dr="B$1:B$1048576" r="C325" sId="7"/>
    <undo index="1" exp="area" ref3D="1" dr="B$1:B$1048576" r="C324" sId="7"/>
    <undo index="1" exp="area" ref3D="1" dr="B$1:B$1048576" r="C323" sId="7"/>
    <undo index="1" exp="area" ref3D="1" dr="B$1:B$1048576" r="C322" sId="7"/>
    <undo index="1" exp="area" ref3D="1" dr="B$1:B$1048576" r="C321" sId="7"/>
    <undo index="1" exp="area" ref3D="1" dr="B$1:B$1048576" r="C320" sId="7"/>
    <undo index="1" exp="area" ref3D="1" dr="B$1:B$1048576" r="C319" sId="7"/>
    <undo index="1" exp="area" ref3D="1" dr="B$1:B$1048576" r="C318" sId="7"/>
    <undo index="1" exp="area" ref3D="1" dr="B$1:B$1048576" r="C317" sId="7"/>
    <undo index="1" exp="area" ref3D="1" dr="B$1:B$1048576" r="C316" sId="7"/>
    <undo index="1" exp="area" ref3D="1" dr="B$1:B$1048576" r="C315" sId="7"/>
    <undo index="1" exp="area" ref3D="1" dr="B$1:B$1048576" r="C314" sId="7"/>
    <undo index="1" exp="area" ref3D="1" dr="B$1:B$1048576" r="C313" sId="7"/>
    <undo index="1" exp="area" ref3D="1" dr="B$1:B$1048576" r="C312" sId="7"/>
    <undo index="1" exp="area" ref3D="1" dr="B$1:B$1048576" r="C311" sId="7"/>
    <undo index="1" exp="area" ref3D="1" dr="B$1:B$1048576" r="C310" sId="7"/>
    <undo index="1" exp="area" ref3D="1" dr="B$1:B$1048576" r="C309" sId="7"/>
    <undo index="1" exp="area" ref3D="1" dr="B$1:B$1048576" r="C308" sId="7"/>
    <undo index="1" exp="area" ref3D="1" dr="B$1:B$1048576" r="C307" sId="7"/>
    <undo index="1" exp="area" ref3D="1" dr="B$1:B$1048576" r="C306" sId="7"/>
    <undo index="1" exp="area" ref3D="1" dr="B$1:B$1048576" r="C305" sId="7"/>
    <undo index="1" exp="area" ref3D="1" dr="B$1:B$1048576" r="C304" sId="7"/>
    <undo index="1" exp="area" ref3D="1" dr="B$1:B$1048576" r="C303" sId="7"/>
    <undo index="1" exp="area" ref3D="1" dr="B$1:B$1048576" r="C302" sId="7"/>
    <undo index="1" exp="area" ref3D="1" dr="B$1:B$1048576" r="C301" sId="7"/>
    <undo index="1" exp="area" ref3D="1" dr="B$1:B$1048576" r="C300" sId="7"/>
    <undo index="1" exp="area" ref3D="1" dr="B$1:B$1048576" r="C299" sId="7"/>
    <undo index="1" exp="area" ref3D="1" dr="B$1:B$1048576" r="C298" sId="7"/>
    <undo index="1" exp="area" ref3D="1" dr="B$1:B$1048576" r="C297" sId="7"/>
    <undo index="1" exp="area" ref3D="1" dr="B$1:B$1048576" r="C296" sId="7"/>
    <undo index="1" exp="area" ref3D="1" dr="B$1:B$1048576" r="C295" sId="7"/>
    <undo index="1" exp="area" ref3D="1" dr="B$1:B$1048576" r="C294" sId="7"/>
    <undo index="1" exp="area" ref3D="1" dr="B$1:B$1048576" r="C293" sId="7"/>
    <undo index="1" exp="area" ref3D="1" dr="B$1:B$1048576" r="C292" sId="7"/>
    <undo index="1" exp="area" ref3D="1" dr="B$1:B$1048576" r="C291" sId="7"/>
    <undo index="1" exp="area" ref3D="1" dr="B$1:B$1048576" r="C290" sId="7"/>
    <undo index="1" exp="area" ref3D="1" dr="B$1:B$1048576" r="C289" sId="7"/>
    <undo index="1" exp="area" ref3D="1" dr="B$1:B$1048576" r="C288" sId="7"/>
    <undo index="1" exp="area" ref3D="1" dr="B$1:B$1048576" r="C287" sId="7"/>
    <undo index="1" exp="area" ref3D="1" dr="B$1:B$1048576" r="C286" sId="7"/>
    <undo index="1" exp="area" ref3D="1" dr="B$1:B$1048576" r="C285" sId="7"/>
    <undo index="1" exp="area" ref3D="1" dr="B$1:B$1048576" r="C284" sId="7"/>
    <undo index="1" exp="area" ref3D="1" dr="B$1:B$1048576" r="C283" sId="7"/>
    <undo index="1" exp="area" ref3D="1" dr="B$1:B$1048576" r="C282" sId="7"/>
    <undo index="1" exp="area" ref3D="1" dr="B$1:B$1048576" r="C281" sId="7"/>
    <undo index="1" exp="area" ref3D="1" dr="B$1:B$1048576" r="C280" sId="7"/>
    <undo index="1" exp="area" ref3D="1" dr="B$1:B$1048576" r="C279" sId="7"/>
    <undo index="1" exp="area" ref3D="1" dr="B$1:B$1048576" r="C278" sId="7"/>
    <undo index="1" exp="area" ref3D="1" dr="B$1:B$1048576" r="C277" sId="7"/>
    <undo index="1" exp="area" ref3D="1" dr="B$1:B$1048576" r="C276" sId="7"/>
    <undo index="1" exp="area" ref3D="1" dr="B$1:B$1048576" r="C275" sId="7"/>
    <undo index="1" exp="area" ref3D="1" dr="B$1:B$1048576" r="C274" sId="7"/>
    <undo index="1" exp="area" ref3D="1" dr="B$1:B$1048576" r="C273" sId="7"/>
    <undo index="1" exp="area" ref3D="1" dr="B$1:B$1048576" r="C272" sId="7"/>
    <undo index="1" exp="area" ref3D="1" dr="B$1:B$1048576" r="C271" sId="7"/>
    <undo index="1" exp="area" ref3D="1" dr="B$1:B$1048576" r="C270" sId="7"/>
    <undo index="1" exp="area" ref3D="1" dr="B$1:B$1048576" r="C269" sId="7"/>
    <undo index="1" exp="area" ref3D="1" dr="B$1:B$1048576" r="C268" sId="7"/>
    <undo index="1" exp="area" ref3D="1" dr="B$1:B$1048576" r="C267" sId="7"/>
    <undo index="1" exp="area" ref3D="1" dr="B$1:B$1048576" r="C266" sId="7"/>
    <undo index="1" exp="area" ref3D="1" dr="B$1:B$1048576" r="C265" sId="7"/>
    <undo index="1" exp="area" ref3D="1" dr="B$1:B$1048576" r="C264" sId="7"/>
    <undo index="1" exp="area" ref3D="1" dr="B$1:B$1048576" r="C263" sId="7"/>
    <undo index="1" exp="area" ref3D="1" dr="B$1:B$1048576" r="C262" sId="7"/>
    <undo index="1" exp="area" ref3D="1" dr="B$1:B$1048576" r="C261" sId="7"/>
    <undo index="1" exp="area" ref3D="1" dr="B$1:B$1048576" r="C260" sId="7"/>
    <undo index="1" exp="area" ref3D="1" dr="B$1:B$1048576" r="C259" sId="7"/>
    <undo index="1" exp="area" ref3D="1" dr="B$1:B$1048576" r="C258" sId="7"/>
    <undo index="1" exp="area" ref3D="1" dr="B$1:B$1048576" r="C257" sId="7"/>
    <undo index="1" exp="area" ref3D="1" dr="B$1:B$1048576" r="C256" sId="7"/>
    <undo index="1" exp="area" ref3D="1" dr="B$1:B$1048576" r="C255" sId="7"/>
    <undo index="1" exp="area" ref3D="1" dr="B$1:B$1048576" r="C254" sId="7"/>
    <undo index="1" exp="area" ref3D="1" dr="B$1:B$1048576" r="C253" sId="7"/>
    <undo index="1" exp="area" ref3D="1" dr="B$1:B$1048576" r="C252" sId="7"/>
    <undo index="1" exp="area" ref3D="1" dr="B$1:B$1048576" r="C251" sId="7"/>
    <undo index="1" exp="area" ref3D="1" dr="B$1:B$1048576" r="C250" sId="7"/>
    <undo index="1" exp="area" ref3D="1" dr="B$1:B$1048576" r="C249" sId="7"/>
    <undo index="1" exp="area" ref3D="1" dr="B$1:B$1048576" r="C248" sId="7"/>
    <undo index="1" exp="area" ref3D="1" dr="B$1:B$1048576" r="C247" sId="7"/>
    <undo index="1" exp="area" ref3D="1" dr="B$1:B$1048576" r="C246" sId="7"/>
    <undo index="1" exp="area" ref3D="1" dr="B$1:B$1048576" r="C245" sId="7"/>
    <undo index="1" exp="area" ref3D="1" dr="B$1:B$1048576" r="C244" sId="7"/>
    <undo index="1" exp="area" ref3D="1" dr="B$1:B$1048576" r="C243" sId="7"/>
    <undo index="1" exp="area" ref3D="1" dr="B$1:B$1048576" r="C242" sId="7"/>
    <undo index="1" exp="area" ref3D="1" dr="B$1:B$1048576" r="C241" sId="7"/>
    <undo index="1" exp="area" ref3D="1" dr="B$1:B$1048576" r="C240" sId="7"/>
    <undo index="1" exp="area" ref3D="1" dr="B$1:B$1048576" r="C239" sId="7"/>
    <undo index="1" exp="area" ref3D="1" dr="B$1:B$1048576" r="C238" sId="7"/>
    <undo index="1" exp="area" ref3D="1" dr="B$1:B$1048576" r="C237" sId="7"/>
    <undo index="1" exp="area" ref3D="1" dr="B$1:B$1048576" r="C236" sId="7"/>
    <undo index="1" exp="area" ref3D="1" dr="B$1:B$1048576" r="C235" sId="7"/>
    <undo index="1" exp="area" ref3D="1" dr="B$1:B$1048576" r="C234" sId="7"/>
    <undo index="1" exp="area" ref3D="1" dr="B$1:B$1048576" r="C233" sId="7"/>
    <undo index="1" exp="area" ref3D="1" dr="B$1:B$1048576" r="C232" sId="7"/>
    <undo index="1" exp="area" ref3D="1" dr="B$1:B$1048576" r="C231" sId="7"/>
    <undo index="1" exp="area" ref3D="1" dr="B$1:B$1048576" r="C230" sId="7"/>
    <undo index="1" exp="area" ref3D="1" dr="B$1:B$1048576" r="C229" sId="7"/>
    <undo index="1" exp="area" ref3D="1" dr="B$1:B$1048576" r="C228" sId="7"/>
    <undo index="1" exp="area" ref3D="1" dr="B$1:B$1048576" r="C227" sId="7"/>
    <undo index="1" exp="area" ref3D="1" dr="B$1:B$1048576" r="C226" sId="7"/>
    <undo index="1" exp="area" ref3D="1" dr="B$1:B$1048576" r="C225" sId="7"/>
    <undo index="1" exp="area" ref3D="1" dr="B$1:B$1048576" r="C224" sId="7"/>
    <undo index="1" exp="area" ref3D="1" dr="B$1:B$1048576" r="C223" sId="7"/>
    <undo index="1" exp="area" ref3D="1" dr="B$1:B$1048576" r="C222" sId="7"/>
    <undo index="1" exp="area" ref3D="1" dr="B$1:B$1048576" r="C221" sId="7"/>
    <undo index="1" exp="area" ref3D="1" dr="B$1:B$1048576" r="C220" sId="7"/>
    <undo index="1" exp="area" ref3D="1" dr="B$1:B$1048576" r="C219" sId="7"/>
    <undo index="1" exp="area" ref3D="1" dr="B$1:B$1048576" r="C218" sId="7"/>
    <undo index="1" exp="area" ref3D="1" dr="B$1:B$1048576" r="C217" sId="7"/>
    <undo index="1" exp="area" ref3D="1" dr="B$1:B$1048576" r="C216" sId="7"/>
    <undo index="1" exp="area" ref3D="1" dr="B$1:B$1048576" r="C215" sId="7"/>
    <undo index="1" exp="area" ref3D="1" dr="B$1:B$1048576" r="C214" sId="7"/>
    <undo index="1" exp="area" ref3D="1" dr="B$1:B$1048576" r="C213" sId="7"/>
    <undo index="1" exp="area" ref3D="1" dr="B$1:B$1048576" r="C212" sId="7"/>
    <undo index="1" exp="area" ref3D="1" dr="B$1:B$1048576" r="C211" sId="7"/>
    <undo index="1" exp="area" ref3D="1" dr="B$1:B$1048576" r="C210" sId="7"/>
    <undo index="1" exp="area" ref3D="1" dr="B$1:B$1048576" r="C209" sId="7"/>
    <undo index="1" exp="area" ref3D="1" dr="B$1:B$1048576" r="C208" sId="7"/>
    <undo index="1" exp="area" ref3D="1" dr="B$1:B$1048576" r="C207" sId="7"/>
    <undo index="1" exp="area" ref3D="1" dr="B$1:B$1048576" r="C206" sId="7"/>
    <undo index="1" exp="area" ref3D="1" dr="B$1:B$1048576" r="C205" sId="7"/>
    <undo index="1" exp="area" ref3D="1" dr="B$1:B$1048576" r="C204" sId="7"/>
    <undo index="1" exp="area" ref3D="1" dr="B$1:B$1048576" r="C203" sId="7"/>
    <undo index="1" exp="area" ref3D="1" dr="B$1:B$1048576" r="C202" sId="7"/>
    <undo index="1" exp="area" ref3D="1" dr="B$1:B$1048576" r="C201" sId="7"/>
    <undo index="1" exp="area" ref3D="1" dr="B$1:B$1048576" r="C200" sId="7"/>
    <undo index="1" exp="area" ref3D="1" dr="B$1:B$1048576" r="C199" sId="7"/>
    <undo index="1" exp="area" ref3D="1" dr="B$1:B$1048576" r="C198" sId="7"/>
    <undo index="1" exp="area" ref3D="1" dr="B$1:B$1048576" r="C197" sId="7"/>
    <undo index="1" exp="area" ref3D="1" dr="B$1:B$1048576" r="C196" sId="7"/>
    <undo index="1" exp="area" ref3D="1" dr="B$1:B$1048576" r="C195" sId="7"/>
    <undo index="1" exp="area" ref3D="1" dr="B$1:B$1048576" r="C194" sId="7"/>
    <undo index="1" exp="area" ref3D="1" dr="B$1:B$1048576" r="C193" sId="7"/>
    <undo index="1" exp="area" ref3D="1" dr="B$1:B$1048576" r="C192" sId="7"/>
    <undo index="1" exp="area" ref3D="1" dr="B$1:B$1048576" r="C191" sId="7"/>
    <undo index="1" exp="area" ref3D="1" dr="B$1:B$1048576" r="C190" sId="7"/>
    <undo index="1" exp="area" ref3D="1" dr="B$1:B$1048576" r="C189" sId="7"/>
    <undo index="1" exp="area" ref3D="1" dr="B$1:B$1048576" r="C188" sId="7"/>
    <undo index="1" exp="area" ref3D="1" dr="B$1:B$1048576" r="C187" sId="7"/>
    <undo index="1" exp="area" ref3D="1" dr="B$1:B$1048576" r="C186" sId="7"/>
    <undo index="1" exp="area" ref3D="1" dr="B$1:B$1048576" r="C185" sId="7"/>
    <undo index="1" exp="area" ref3D="1" dr="B$1:B$1048576" r="C184" sId="7"/>
    <undo index="1" exp="area" ref3D="1" dr="B$1:B$1048576" r="C183" sId="7"/>
    <undo index="1" exp="area" ref3D="1" dr="B$1:B$1048576" r="C182" sId="7"/>
    <undo index="1" exp="area" ref3D="1" dr="B$1:B$1048576" r="C181" sId="7"/>
    <undo index="1" exp="area" ref3D="1" dr="B$1:B$1048576" r="C180" sId="7"/>
    <undo index="1" exp="area" ref3D="1" dr="B$1:B$1048576" r="C179" sId="7"/>
    <undo index="1" exp="area" ref3D="1" dr="B$1:B$1048576" r="C178" sId="7"/>
    <undo index="1" exp="area" ref3D="1" dr="B$1:B$1048576" r="C177" sId="7"/>
    <undo index="1" exp="area" ref3D="1" dr="B$1:B$1048576" r="C176" sId="7"/>
    <undo index="1" exp="area" ref3D="1" dr="B$1:B$1048576" r="C175" sId="7"/>
    <undo index="1" exp="area" ref3D="1" dr="B$1:B$1048576" r="C174" sId="7"/>
    <undo index="1" exp="area" ref3D="1" dr="B$1:B$1048576" r="C173" sId="7"/>
    <undo index="1" exp="area" ref3D="1" dr="B$1:B$1048576" r="C172" sId="7"/>
    <undo index="1" exp="area" ref3D="1" dr="B$1:B$1048576" r="C171" sId="7"/>
    <undo index="1" exp="area" ref3D="1" dr="B$1:B$1048576" r="C170" sId="7"/>
    <undo index="1" exp="area" ref3D="1" dr="B$1:B$1048576" r="C169" sId="7"/>
    <undo index="1" exp="area" ref3D="1" dr="B$1:B$1048576" r="C168" sId="7"/>
    <undo index="1" exp="area" ref3D="1" dr="B$1:B$1048576" r="C167" sId="7"/>
    <undo index="1" exp="area" ref3D="1" dr="B$1:B$1048576" r="C166" sId="7"/>
    <undo index="1" exp="area" ref3D="1" dr="B$1:B$1048576" r="C165" sId="7"/>
    <undo index="1" exp="area" ref3D="1" dr="B$1:B$1048576" r="C164" sId="7"/>
    <undo index="1" exp="area" ref3D="1" dr="B$1:B$1048576" r="C163" sId="7"/>
    <undo index="1" exp="area" ref3D="1" dr="B$1:B$1048576" r="C162" sId="7"/>
    <undo index="1" exp="area" ref3D="1" dr="B$1:B$1048576" r="C161" sId="7"/>
    <undo index="1" exp="area" ref3D="1" dr="B$1:B$1048576" r="C160" sId="7"/>
    <undo index="1" exp="area" ref3D="1" dr="B$1:B$1048576" r="C159" sId="7"/>
    <undo index="1" exp="area" ref3D="1" dr="B$1:B$1048576" r="C158" sId="7"/>
    <undo index="1" exp="area" ref3D="1" dr="B$1:B$1048576" r="C157" sId="7"/>
    <undo index="1" exp="area" ref3D="1" dr="B$1:B$1048576" r="C156" sId="7"/>
    <undo index="1" exp="area" ref3D="1" dr="B$1:B$1048576" r="C155" sId="7"/>
    <undo index="1" exp="area" ref3D="1" dr="B$1:B$1048576" r="C154" sId="7"/>
    <undo index="1" exp="area" ref3D="1" dr="B$1:B$1048576" r="C153" sId="7"/>
    <undo index="1" exp="area" ref3D="1" dr="B$1:B$1048576" r="C152" sId="7"/>
    <undo index="1" exp="area" ref3D="1" dr="B$1:B$1048576" r="C151" sId="7"/>
    <undo index="1" exp="area" ref3D="1" dr="B$1:B$1048576" r="C150" sId="7"/>
    <undo index="1" exp="area" ref3D="1" dr="B$1:B$1048576" r="C149" sId="7"/>
    <undo index="1" exp="area" ref3D="1" dr="B$1:B$1048576" r="C148" sId="7"/>
    <undo index="1" exp="area" ref3D="1" dr="B$1:B$1048576" r="C147" sId="7"/>
    <undo index="1" exp="area" ref3D="1" dr="B$1:B$1048576" r="C146" sId="7"/>
    <undo index="1" exp="area" ref3D="1" dr="B$1:B$1048576" r="C145" sId="7"/>
    <undo index="1" exp="area" ref3D="1" dr="B$1:B$1048576" r="C144" sId="7"/>
    <undo index="1" exp="area" ref3D="1" dr="B$1:B$1048576" r="C143" sId="7"/>
    <undo index="1" exp="area" ref3D="1" dr="B$1:B$1048576" r="C142" sId="7"/>
    <undo index="1" exp="area" ref3D="1" dr="B$1:B$1048576" r="C141" sId="7"/>
    <undo index="1" exp="area" ref3D="1" dr="B$1:B$1048576" r="C140" sId="7"/>
    <undo index="1" exp="area" ref3D="1" dr="B$1:B$1048576" r="C139" sId="7"/>
    <undo index="1" exp="area" ref3D="1" dr="B$1:B$1048576" r="C138" sId="7"/>
    <undo index="1" exp="area" ref3D="1" dr="B$1:B$1048576" r="C137" sId="7"/>
    <undo index="1" exp="area" ref3D="1" dr="B$1:B$1048576" r="C136" sId="7"/>
    <undo index="1" exp="area" ref3D="1" dr="B$1:B$1048576" r="C135" sId="7"/>
    <undo index="1" exp="area" ref3D="1" dr="B$1:B$1048576" r="C134" sId="7"/>
    <undo index="1" exp="area" ref3D="1" dr="B$1:B$1048576" r="C133" sId="7"/>
    <undo index="1" exp="area" ref3D="1" dr="B$1:B$1048576" r="C132" sId="7"/>
    <undo index="1" exp="area" ref3D="1" dr="B$1:B$1048576" r="C131" sId="7"/>
    <undo index="1" exp="area" ref3D="1" dr="B$1:B$1048576" r="C130" sId="7"/>
    <undo index="1" exp="area" ref3D="1" dr="B$1:B$1048576" r="C129" sId="7"/>
    <undo index="1" exp="area" ref3D="1" dr="B$1:B$1048576" r="C128" sId="7"/>
    <undo index="1" exp="area" ref3D="1" dr="B$1:B$1048576" r="C127" sId="7"/>
    <undo index="1" exp="area" ref3D="1" dr="B$1:B$1048576" r="C126" sId="7"/>
    <undo index="1" exp="area" ref3D="1" dr="B$1:B$1048576" r="C125" sId="7"/>
    <undo index="1" exp="area" ref3D="1" dr="B$1:B$1048576" r="C124" sId="7"/>
    <undo index="1" exp="area" ref3D="1" dr="B$1:B$1048576" r="C123" sId="7"/>
    <undo index="1" exp="area" ref3D="1" dr="B$1:B$1048576" r="C122" sId="7"/>
    <undo index="1" exp="area" ref3D="1" dr="B$1:B$1048576" r="C121" sId="7"/>
    <undo index="1" exp="area" ref3D="1" dr="B$1:B$1048576" r="C120" sId="7"/>
    <undo index="1" exp="area" ref3D="1" dr="B$1:B$1048576" r="C119" sId="7"/>
    <undo index="1" exp="area" ref3D="1" dr="B$1:B$1048576" r="C118" sId="7"/>
    <undo index="1" exp="area" ref3D="1" dr="B$1:B$1048576" r="C117" sId="7"/>
    <undo index="1" exp="area" ref3D="1" dr="B$1:B$1048576" r="C116" sId="7"/>
    <undo index="1" exp="area" ref3D="1" dr="B$1:B$1048576" r="C115" sId="7"/>
    <undo index="1" exp="area" ref3D="1" dr="B$1:B$1048576" r="C114" sId="7"/>
    <undo index="1" exp="area" ref3D="1" dr="B$1:B$1048576" r="C113" sId="7"/>
    <undo index="1" exp="area" ref3D="1" dr="B$1:B$1048576" r="C112" sId="7"/>
    <undo index="1" exp="area" ref3D="1" dr="B$1:B$1048576" r="C111" sId="7"/>
    <undo index="1" exp="area" ref3D="1" dr="B$1:B$1048576" r="C110" sId="7"/>
    <undo index="1" exp="area" ref3D="1" dr="B$1:B$1048576" r="C109" sId="7"/>
    <undo index="1" exp="area" ref3D="1" dr="B$1:B$1048576" r="C108" sId="7"/>
    <undo index="1" exp="area" ref3D="1" dr="B$1:B$1048576" r="C107" sId="7"/>
    <undo index="1" exp="area" ref3D="1" dr="B$1:B$1048576" r="C106" sId="7"/>
    <undo index="1" exp="area" ref3D="1" dr="B$1:B$1048576" r="C105" sId="7"/>
    <undo index="1" exp="area" ref3D="1" dr="B$1:B$1048576" r="C104" sId="7"/>
    <undo index="1" exp="area" ref3D="1" dr="B$1:B$1048576" r="C103" sId="7"/>
    <undo index="1" exp="area" ref3D="1" dr="B$1:B$1048576" r="C102" sId="7"/>
    <undo index="1" exp="area" ref3D="1" dr="B$1:B$1048576" r="C101" sId="7"/>
    <undo index="1" exp="area" ref3D="1" dr="B$1:B$1048576" r="C100" sId="7"/>
    <undo index="1" exp="area" ref3D="1" dr="B$1:B$1048576" r="C99" sId="7"/>
    <undo index="1" exp="area" ref3D="1" dr="B$1:B$1048576" r="C98" sId="7"/>
    <undo index="1" exp="area" ref3D="1" dr="B$1:B$1048576" r="C97" sId="7"/>
    <undo index="1" exp="area" ref3D="1" dr="B$1:B$1048576" r="C96" sId="7"/>
    <undo index="1" exp="area" ref3D="1" dr="B$1:B$1048576" r="C95" sId="7"/>
    <undo index="1" exp="area" ref3D="1" dr="B$1:B$1048576" r="C94" sId="7"/>
    <undo index="1" exp="area" ref3D="1" dr="B$1:B$1048576" r="C93" sId="7"/>
    <undo index="1" exp="area" ref3D="1" dr="B$1:B$1048576" r="C92" sId="7"/>
    <undo index="1" exp="area" ref3D="1" dr="B$1:B$1048576" r="C91" sId="7"/>
    <undo index="1" exp="area" ref3D="1" dr="B$1:B$1048576" r="C90" sId="7"/>
    <undo index="1" exp="area" ref3D="1" dr="B$1:B$1048576" r="C89" sId="7"/>
    <undo index="1" exp="area" ref3D="1" dr="B$1:B$1048576" r="C88" sId="7"/>
    <undo index="1" exp="area" ref3D="1" dr="B$1:B$1048576" r="C87" sId="7"/>
    <undo index="1" exp="area" ref3D="1" dr="B$1:B$1048576" r="C86" sId="7"/>
    <undo index="1" exp="area" ref3D="1" dr="B$1:B$1048576" r="C85" sId="7"/>
    <undo index="1" exp="area" ref3D="1" dr="B$1:B$1048576" r="C84" sId="7"/>
    <undo index="1" exp="area" ref3D="1" dr="B$1:B$1048576" r="C83" sId="7"/>
    <undo index="1" exp="area" ref3D="1" dr="B$1:B$1048576" r="C82" sId="7"/>
    <undo index="1" exp="area" ref3D="1" dr="B$1:B$1048576" r="C81" sId="7"/>
    <undo index="1" exp="area" ref3D="1" dr="B$1:B$1048576" r="C80" sId="7"/>
    <undo index="1" exp="area" ref3D="1" dr="B$1:B$1048576" r="C79" sId="7"/>
    <undo index="1" exp="area" ref3D="1" dr="B$1:B$1048576" r="C78" sId="7"/>
    <undo index="1" exp="area" ref3D="1" dr="B$1:B$1048576" r="C77" sId="7"/>
    <undo index="1" exp="area" ref3D="1" dr="B$1:B$1048576" r="C76" sId="7"/>
    <undo index="1" exp="area" ref3D="1" dr="B$1:B$1048576" r="C75" sId="7"/>
    <undo index="1" exp="area" ref3D="1" dr="B$1:B$1048576" r="C74" sId="7"/>
    <undo index="1" exp="area" ref3D="1" dr="B$1:B$1048576" r="C73" sId="7"/>
    <undo index="1" exp="area" ref3D="1" dr="B$1:B$1048576" r="C72" sId="7"/>
    <undo index="1" exp="area" ref3D="1" dr="B$1:B$1048576" r="C71" sId="7"/>
    <undo index="1" exp="area" ref3D="1" dr="B$1:B$1048576" r="C70" sId="7"/>
    <undo index="1" exp="area" ref3D="1" dr="B$1:B$1048576" r="C69" sId="7"/>
    <undo index="1" exp="area" ref3D="1" dr="B$1:B$1048576" r="C68" sId="7"/>
    <undo index="1" exp="area" ref3D="1" dr="B$1:B$1048576" r="C67" sId="7"/>
    <undo index="1" exp="area" ref3D="1" dr="B$1:B$1048576" r="C66" sId="7"/>
    <undo index="1" exp="area" ref3D="1" dr="B$1:B$1048576" r="C65" sId="7"/>
    <undo index="1" exp="area" ref3D="1" dr="B$1:B$1048576" r="C64" sId="7"/>
    <undo index="1" exp="area" ref3D="1" dr="B$1:B$1048576" r="C63" sId="7"/>
    <undo index="1" exp="area" ref3D="1" dr="B$1:B$1048576" r="C62" sId="7"/>
    <undo index="1" exp="area" ref3D="1" dr="B$1:B$1048576" r="C61" sId="7"/>
    <undo index="1" exp="area" ref3D="1" dr="B$1:B$1048576" r="C60" sId="7"/>
    <undo index="1" exp="area" ref3D="1" dr="B$1:B$1048576" r="C59" sId="7"/>
    <undo index="1" exp="area" ref3D="1" dr="B$1:B$1048576" r="C58" sId="7"/>
    <undo index="1" exp="area" ref3D="1" dr="B$1:B$1048576" r="C57" sId="7"/>
    <undo index="1" exp="area" ref3D="1" dr="B$1:B$1048576" r="C56" sId="7"/>
    <undo index="1" exp="area" ref3D="1" dr="B$1:B$1048576" r="C55" sId="7"/>
    <undo index="1" exp="area" ref3D="1" dr="B$1:B$1048576" r="C54" sId="7"/>
    <undo index="1" exp="area" ref3D="1" dr="B$1:B$1048576" r="C53" sId="7"/>
    <undo index="1" exp="area" ref3D="1" dr="B$1:B$1048576" r="C52" sId="7"/>
    <undo index="1" exp="area" ref3D="1" dr="B$1:B$1048576" r="C51" sId="7"/>
    <undo index="1" exp="area" ref3D="1" dr="B$1:B$1048576" r="C50" sId="7"/>
    <undo index="1" exp="area" ref3D="1" dr="B$1:B$1048576" r="C49" sId="7"/>
    <undo index="1" exp="area" ref3D="1" dr="B$1:B$1048576" r="C48" sId="7"/>
    <undo index="1" exp="area" ref3D="1" dr="B$1:B$1048576" r="C47" sId="7"/>
    <undo index="1" exp="area" ref3D="1" dr="B$1:B$1048576" r="C46" sId="7"/>
    <undo index="1" exp="area" ref3D="1" dr="B$1:B$1048576" r="C45" sId="7"/>
    <undo index="1" exp="area" ref3D="1" dr="B$1:B$1048576" r="C44" sId="7"/>
    <undo index="1" exp="area" ref3D="1" dr="B$1:B$1048576" r="C43" sId="7"/>
    <undo index="1" exp="area" ref3D="1" dr="B$1:B$1048576" r="C42" sId="7"/>
    <undo index="1" exp="area" ref3D="1" dr="B$1:B$1048576" r="C41" sId="7"/>
    <undo index="1" exp="area" ref3D="1" dr="B$1:B$1048576" r="C40" sId="7"/>
    <undo index="1" exp="area" ref3D="1" dr="B$1:B$1048576" r="C39" sId="7"/>
    <undo index="1" exp="area" ref3D="1" dr="B$1:B$1048576" r="C38" sId="7"/>
    <undo index="1" exp="area" ref3D="1" dr="B$1:B$1048576" r="C37" sId="7"/>
    <undo index="1" exp="area" ref3D="1" dr="B$1:B$1048576" r="C36" sId="7"/>
    <undo index="1" exp="area" ref3D="1" dr="B$1:B$1048576" r="C35" sId="7"/>
    <undo index="1" exp="area" ref3D="1" dr="B$1:B$1048576" r="C34" sId="7"/>
    <undo index="1" exp="area" ref3D="1" dr="B$1:B$1048576" r="C33" sId="7"/>
    <undo index="1" exp="area" ref3D="1" dr="B$1:B$1048576" r="C32" sId="7"/>
    <undo index="1" exp="area" ref3D="1" dr="B$1:B$1048576" r="C31" sId="7"/>
    <undo index="1" exp="area" ref3D="1" dr="B$1:B$1048576" r="C30" sId="7"/>
    <undo index="1" exp="area" ref3D="1" dr="B$1:B$1048576" r="C29" sId="7"/>
    <undo index="1" exp="area" ref3D="1" dr="B$1:B$1048576" r="C28" sId="7"/>
    <undo index="1" exp="area" ref3D="1" dr="B$1:B$1048576" r="C27" sId="7"/>
    <undo index="1" exp="area" ref3D="1" dr="B$1:B$1048576" r="C26" sId="7"/>
    <undo index="1" exp="area" ref3D="1" dr="B$1:B$1048576" r="C25" sId="7"/>
    <undo index="1" exp="area" ref3D="1" dr="B$1:B$1048576" r="C24" sId="7"/>
    <undo index="1" exp="area" ref3D="1" dr="B$1:B$1048576" r="C23" sId="7"/>
    <undo index="1" exp="area" ref3D="1" dr="B$1:B$1048576" r="C22" sId="7"/>
    <undo index="1" exp="area" ref3D="1" dr="B$1:B$1048576" r="C21" sId="7"/>
    <undo index="1" exp="area" ref3D="1" dr="B$1:B$1048576" r="C20" sId="7"/>
    <undo index="1" exp="area" ref3D="1" dr="B$1:B$1048576" r="C19" sId="7"/>
    <undo index="1" exp="area" ref3D="1" dr="B$1:B$1048576" r="C18" sId="7"/>
    <undo index="1" exp="area" ref3D="1" dr="B$1:B$1048576" r="C17" sId="7"/>
    <undo index="1" exp="area" ref3D="1" dr="B$1:B$1048576" r="C16" sId="7"/>
    <undo index="1" exp="area" ref3D="1" dr="B$1:B$1048576" r="C15" sId="7"/>
    <undo index="1" exp="area" ref3D="1" dr="B$1:B$1048576" r="C14" sId="7"/>
    <undo index="1" exp="area" ref3D="1" dr="B$1:B$1048576" r="C13" sId="7"/>
    <undo index="1" exp="area" ref3D="1" dr="B$1:B$1048576" r="C12" sId="7"/>
    <undo index="1" exp="area" ref3D="1" dr="B$1:B$1048576" r="C11" sId="7"/>
    <undo index="1" exp="area" ref3D="1" dr="B$1:B$1048576" r="C10" sId="7"/>
    <undo index="1" exp="area" ref3D="1" dr="B$1:B$1048576" r="C9" sId="7"/>
    <undo index="1" exp="area" ref3D="1" dr="B$1:B$1048576" r="C8" sId="7"/>
    <undo index="1" exp="area" ref3D="1" dr="B$1:B$1048576" r="C7" sId="7"/>
    <undo index="1" exp="area" ref3D="1" dr="B$1:B$1048576" r="C6" sId="7"/>
    <undo index="1" exp="area" ref3D="1" dr="B$1:B$1048576" r="C5" sId="7"/>
    <undo index="1" exp="area" ref3D="1" dr="B$1:B$1048576" r="C4" sId="7"/>
    <undo index="1" exp="area" ref3D="1" dr="B$1:B$1048576" r="C3" sId="7"/>
    <undo index="1" exp="area" ref3D="1" dr="B$1:B$1048576" r="C2" sId="7"/>
    <undo index="1" exp="area" ref3D="1" dr="B$1:B$1048576" r="D406" sId="6"/>
    <undo index="1" exp="area" ref3D="1" dr="B$1:B$1048576" r="D405" sId="6"/>
    <undo index="1" exp="area" ref3D="1" dr="B$1:B$1048576" r="D404" sId="6"/>
    <undo index="1" exp="area" ref3D="1" dr="B$1:B$1048576" r="D403" sId="6"/>
    <undo index="1" exp="area" ref3D="1" dr="B$1:B$1048576" r="D402" sId="6"/>
    <undo index="1" exp="area" ref3D="1" dr="B$1:B$1048576" r="D401" sId="6"/>
    <undo index="1" exp="area" ref3D="1" dr="B$1:B$1048576" r="D400" sId="6"/>
    <undo index="1" exp="area" ref3D="1" dr="B$1:B$1048576" r="D399" sId="6"/>
    <undo index="1" exp="area" ref3D="1" dr="B$1:B$1048576" r="D398" sId="6"/>
    <undo index="1" exp="area" ref3D="1" dr="B$1:B$1048576" r="D397" sId="6"/>
    <undo index="1" exp="area" ref3D="1" dr="B$1:B$1048576" r="D396" sId="6"/>
    <undo index="1" exp="area" ref3D="1" dr="B$1:B$1048576" r="D395" sId="6"/>
    <undo index="1" exp="area" ref3D="1" dr="B$1:B$1048576" r="D394" sId="6"/>
    <undo index="1" exp="area" ref3D="1" dr="B$1:B$1048576" r="D393" sId="6"/>
    <undo index="1" exp="area" ref3D="1" dr="B$1:B$1048576" r="D392" sId="6"/>
    <undo index="1" exp="area" ref3D="1" dr="B$1:B$1048576" r="D391" sId="6"/>
    <undo index="1" exp="area" ref3D="1" dr="B$1:B$1048576" r="D390" sId="6"/>
    <undo index="1" exp="area" ref3D="1" dr="B$1:B$1048576" r="D389" sId="6"/>
    <undo index="1" exp="area" ref3D="1" dr="B$1:B$1048576" r="D388" sId="6"/>
    <undo index="1" exp="area" ref3D="1" dr="B$1:B$1048576" r="D387" sId="6"/>
    <undo index="1" exp="area" ref3D="1" dr="B$1:B$1048576" r="D386" sId="6"/>
    <undo index="1" exp="area" ref3D="1" dr="B$1:B$1048576" r="D385" sId="6"/>
    <undo index="1" exp="area" ref3D="1" dr="B$1:B$1048576" r="D384" sId="6"/>
    <undo index="1" exp="area" ref3D="1" dr="B$1:B$1048576" r="D383" sId="6"/>
    <undo index="1" exp="area" ref3D="1" dr="B$1:B$1048576" r="D382" sId="6"/>
    <undo index="1" exp="area" ref3D="1" dr="B$1:B$1048576" r="D381" sId="6"/>
    <undo index="1" exp="area" ref3D="1" dr="B$1:B$1048576" r="D380" sId="6"/>
    <undo index="1" exp="area" ref3D="1" dr="B$1:B$1048576" r="D379" sId="6"/>
    <undo index="1" exp="area" ref3D="1" dr="B$1:B$1048576" r="D378" sId="6"/>
    <undo index="1" exp="area" ref3D="1" dr="B$1:B$1048576" r="D377" sId="6"/>
    <undo index="1" exp="area" ref3D="1" dr="B$1:B$1048576" r="D376" sId="6"/>
    <undo index="1" exp="area" ref3D="1" dr="B$1:B$1048576" r="D375" sId="6"/>
    <undo index="1" exp="area" ref3D="1" dr="B$1:B$1048576" r="D374" sId="6"/>
    <undo index="1" exp="area" ref3D="1" dr="B$1:B$1048576" r="D373" sId="6"/>
    <undo index="1" exp="area" ref3D="1" dr="B$1:B$1048576" r="D372" sId="6"/>
    <undo index="1" exp="area" ref3D="1" dr="B$1:B$1048576" r="D371" sId="6"/>
    <undo index="1" exp="area" ref3D="1" dr="B$1:B$1048576" r="D370" sId="6"/>
    <undo index="1" exp="area" ref3D="1" dr="B$1:B$1048576" r="D369" sId="6"/>
    <undo index="1" exp="area" ref3D="1" dr="B$1:B$1048576" r="D368" sId="6"/>
    <undo index="1" exp="area" ref3D="1" dr="B$1:B$1048576" r="D367" sId="6"/>
    <undo index="1" exp="area" ref3D="1" dr="B$1:B$1048576" r="D366" sId="6"/>
    <undo index="1" exp="area" ref3D="1" dr="B$1:B$1048576" r="D365" sId="6"/>
    <undo index="1" exp="area" ref3D="1" dr="B$1:B$1048576" r="D364" sId="6"/>
    <undo index="1" exp="area" ref3D="1" dr="B$1:B$1048576" r="D363" sId="6"/>
    <undo index="1" exp="area" ref3D="1" dr="B$1:B$1048576" r="D362" sId="6"/>
    <undo index="1" exp="area" ref3D="1" dr="B$1:B$1048576" r="D361" sId="6"/>
    <undo index="1" exp="area" ref3D="1" dr="B$1:B$1048576" r="D360" sId="6"/>
    <undo index="1" exp="area" ref3D="1" dr="B$1:B$1048576" r="D359" sId="6"/>
    <undo index="1" exp="area" ref3D="1" dr="B$1:B$1048576" r="D358" sId="6"/>
    <undo index="1" exp="area" ref3D="1" dr="B$1:B$1048576" r="D357" sId="6"/>
    <undo index="1" exp="area" ref3D="1" dr="B$1:B$1048576" r="D356" sId="6"/>
    <undo index="1" exp="area" ref3D="1" dr="B$1:B$1048576" r="D355" sId="6"/>
    <undo index="1" exp="area" ref3D="1" dr="B$1:B$1048576" r="D354" sId="6"/>
    <undo index="1" exp="area" ref3D="1" dr="B$1:B$1048576" r="D353" sId="6"/>
    <undo index="1" exp="area" ref3D="1" dr="B$1:B$1048576" r="D352" sId="6"/>
    <undo index="1" exp="area" ref3D="1" dr="B$1:B$1048576" r="D351" sId="6"/>
    <undo index="1" exp="area" ref3D="1" dr="B$1:B$1048576" r="D350" sId="6"/>
    <undo index="1" exp="area" ref3D="1" dr="B$1:B$1048576" r="D349" sId="6"/>
    <undo index="1" exp="area" ref3D="1" dr="B$1:B$1048576" r="D348" sId="6"/>
    <undo index="1" exp="area" ref3D="1" dr="B$1:B$1048576" r="D347" sId="6"/>
    <undo index="1" exp="area" ref3D="1" dr="B$1:B$1048576" r="D346" sId="6"/>
    <undo index="1" exp="area" ref3D="1" dr="B$1:B$1048576" r="D345" sId="6"/>
    <undo index="1" exp="area" ref3D="1" dr="B$1:B$1048576" r="D344" sId="6"/>
    <undo index="1" exp="area" ref3D="1" dr="B$1:B$1048576" r="D343" sId="6"/>
    <undo index="1" exp="area" ref3D="1" dr="B$1:B$1048576" r="D342" sId="6"/>
    <undo index="1" exp="area" ref3D="1" dr="B$1:B$1048576" r="D341" sId="6"/>
    <undo index="1" exp="area" ref3D="1" dr="B$1:B$1048576" r="D340" sId="6"/>
    <undo index="1" exp="area" ref3D="1" dr="B$1:B$1048576" r="D339" sId="6"/>
    <undo index="1" exp="area" ref3D="1" dr="B$1:B$1048576" r="D338" sId="6"/>
    <undo index="1" exp="area" ref3D="1" dr="B$1:B$1048576" r="D337" sId="6"/>
    <undo index="1" exp="area" ref3D="1" dr="B$1:B$1048576" r="D336" sId="6"/>
    <undo index="1" exp="area" ref3D="1" dr="B$1:B$1048576" r="D335" sId="6"/>
    <undo index="1" exp="area" ref3D="1" dr="B$1:B$1048576" r="D334" sId="6"/>
    <undo index="1" exp="area" ref3D="1" dr="B$1:B$1048576" r="D333" sId="6"/>
    <undo index="1" exp="area" ref3D="1" dr="B$1:B$1048576" r="D332" sId="6"/>
    <undo index="1" exp="area" ref3D="1" dr="B$1:B$1048576" r="D331" sId="6"/>
    <undo index="1" exp="area" ref3D="1" dr="B$1:B$1048576" r="D330" sId="6"/>
    <undo index="1" exp="area" ref3D="1" dr="B$1:B$1048576" r="D329" sId="6"/>
    <undo index="1" exp="area" ref3D="1" dr="B$1:B$1048576" r="D328" sId="6"/>
    <undo index="1" exp="area" ref3D="1" dr="B$1:B$1048576" r="D327" sId="6"/>
    <undo index="1" exp="area" ref3D="1" dr="B$1:B$1048576" r="D326" sId="6"/>
    <undo index="1" exp="area" ref3D="1" dr="B$1:B$1048576" r="D325" sId="6"/>
    <undo index="1" exp="area" ref3D="1" dr="B$1:B$1048576" r="D324" sId="6"/>
    <undo index="1" exp="area" ref3D="1" dr="B$1:B$1048576" r="D323" sId="6"/>
    <undo index="1" exp="area" ref3D="1" dr="B$1:B$1048576" r="D322" sId="6"/>
    <undo index="1" exp="area" ref3D="1" dr="B$1:B$1048576" r="D321" sId="6"/>
    <undo index="1" exp="area" ref3D="1" dr="B$1:B$1048576" r="D320" sId="6"/>
    <undo index="1" exp="area" ref3D="1" dr="B$1:B$1048576" r="D319" sId="6"/>
    <undo index="1" exp="area" ref3D="1" dr="B$1:B$1048576" r="D318" sId="6"/>
    <undo index="1" exp="area" ref3D="1" dr="B$1:B$1048576" r="D317" sId="6"/>
    <undo index="1" exp="area" ref3D="1" dr="B$1:B$1048576" r="D316" sId="6"/>
    <undo index="1" exp="area" ref3D="1" dr="B$1:B$1048576" r="D315" sId="6"/>
    <undo index="1" exp="area" ref3D="1" dr="B$1:B$1048576" r="D314" sId="6"/>
    <undo index="1" exp="area" ref3D="1" dr="B$1:B$1048576" r="D313" sId="6"/>
    <undo index="1" exp="area" ref3D="1" dr="B$1:B$1048576" r="D312" sId="6"/>
    <undo index="1" exp="area" ref3D="1" dr="B$1:B$1048576" r="D311" sId="6"/>
    <undo index="1" exp="area" ref3D="1" dr="B$1:B$1048576" r="D310" sId="6"/>
    <undo index="1" exp="area" ref3D="1" dr="B$1:B$1048576" r="D309" sId="6"/>
    <undo index="1" exp="area" ref3D="1" dr="B$1:B$1048576" r="D308" sId="6"/>
    <undo index="1" exp="area" ref3D="1" dr="B$1:B$1048576" r="D307" sId="6"/>
    <undo index="1" exp="area" ref3D="1" dr="B$1:B$1048576" r="D306" sId="6"/>
    <undo index="1" exp="area" ref3D="1" dr="B$1:B$1048576" r="D305" sId="6"/>
    <undo index="1" exp="area" ref3D="1" dr="B$1:B$1048576" r="D304" sId="6"/>
    <undo index="1" exp="area" ref3D="1" dr="B$1:B$1048576" r="D303" sId="6"/>
    <undo index="1" exp="area" ref3D="1" dr="B$1:B$1048576" r="D302" sId="6"/>
    <undo index="1" exp="area" ref3D="1" dr="B$1:B$1048576" r="D301" sId="6"/>
    <undo index="1" exp="area" ref3D="1" dr="B$1:B$1048576" r="D300" sId="6"/>
    <undo index="1" exp="area" ref3D="1" dr="B$1:B$1048576" r="D299" sId="6"/>
    <undo index="1" exp="area" ref3D="1" dr="B$1:B$1048576" r="D298" sId="6"/>
    <undo index="1" exp="area" ref3D="1" dr="B$1:B$1048576" r="D297" sId="6"/>
    <undo index="1" exp="area" ref3D="1" dr="B$1:B$1048576" r="D296" sId="6"/>
    <undo index="1" exp="area" ref3D="1" dr="B$1:B$1048576" r="D295" sId="6"/>
    <undo index="1" exp="area" ref3D="1" dr="B$1:B$1048576" r="D294" sId="6"/>
    <undo index="1" exp="area" ref3D="1" dr="B$1:B$1048576" r="D293" sId="6"/>
    <undo index="1" exp="area" ref3D="1" dr="B$1:B$1048576" r="D292" sId="6"/>
    <undo index="1" exp="area" ref3D="1" dr="B$1:B$1048576" r="D291" sId="6"/>
    <undo index="1" exp="area" ref3D="1" dr="B$1:B$1048576" r="D290" sId="6"/>
    <undo index="1" exp="area" ref3D="1" dr="B$1:B$1048576" r="D289" sId="6"/>
    <undo index="1" exp="area" ref3D="1" dr="B$1:B$1048576" r="D288" sId="6"/>
    <undo index="1" exp="area" ref3D="1" dr="B$1:B$1048576" r="D287" sId="6"/>
    <undo index="1" exp="area" ref3D="1" dr="B$1:B$1048576" r="D286" sId="6"/>
    <undo index="1" exp="area" ref3D="1" dr="B$1:B$1048576" r="D285" sId="6"/>
    <undo index="1" exp="area" ref3D="1" dr="B$1:B$1048576" r="D284" sId="6"/>
    <undo index="1" exp="area" ref3D="1" dr="B$1:B$1048576" r="D283" sId="6"/>
    <undo index="1" exp="area" ref3D="1" dr="B$1:B$1048576" r="D282" sId="6"/>
    <undo index="1" exp="area" ref3D="1" dr="B$1:B$1048576" r="D281" sId="6"/>
    <undo index="1" exp="area" ref3D="1" dr="B$1:B$1048576" r="D280" sId="6"/>
    <undo index="1" exp="area" ref3D="1" dr="B$1:B$1048576" r="D279" sId="6"/>
    <undo index="1" exp="area" ref3D="1" dr="B$1:B$1048576" r="D278" sId="6"/>
    <undo index="1" exp="area" ref3D="1" dr="B$1:B$1048576" r="D277" sId="6"/>
    <undo index="1" exp="area" ref3D="1" dr="B$1:B$1048576" r="D276" sId="6"/>
    <undo index="1" exp="area" ref3D="1" dr="B$1:B$1048576" r="D275" sId="6"/>
    <undo index="1" exp="area" ref3D="1" dr="B$1:B$1048576" r="D274" sId="6"/>
    <undo index="1" exp="area" ref3D="1" dr="B$1:B$1048576" r="D273" sId="6"/>
    <undo index="1" exp="area" ref3D="1" dr="B$1:B$1048576" r="D272" sId="6"/>
    <undo index="1" exp="area" ref3D="1" dr="B$1:B$1048576" r="D271" sId="6"/>
    <undo index="1" exp="area" ref3D="1" dr="B$1:B$1048576" r="D270" sId="6"/>
    <undo index="1" exp="area" ref3D="1" dr="B$1:B$1048576" r="D269" sId="6"/>
    <undo index="1" exp="area" ref3D="1" dr="B$1:B$1048576" r="D268" sId="6"/>
    <undo index="1" exp="area" ref3D="1" dr="B$1:B$1048576" r="D267" sId="6"/>
    <undo index="1" exp="area" ref3D="1" dr="B$1:B$1048576" r="D266" sId="6"/>
    <undo index="1" exp="area" ref3D="1" dr="B$1:B$1048576" r="D265" sId="6"/>
    <undo index="1" exp="area" ref3D="1" dr="B$1:B$1048576" r="D264" sId="6"/>
    <undo index="1" exp="area" ref3D="1" dr="B$1:B$1048576" r="D263" sId="6"/>
    <undo index="1" exp="area" ref3D="1" dr="B$1:B$1048576" r="D262" sId="6"/>
    <undo index="1" exp="area" ref3D="1" dr="B$1:B$1048576" r="D261" sId="6"/>
    <undo index="1" exp="area" ref3D="1" dr="B$1:B$1048576" r="D260" sId="6"/>
    <undo index="1" exp="area" ref3D="1" dr="B$1:B$1048576" r="D259" sId="6"/>
    <undo index="1" exp="area" ref3D="1" dr="B$1:B$1048576" r="D258" sId="6"/>
    <undo index="1" exp="area" ref3D="1" dr="B$1:B$1048576" r="D257" sId="6"/>
    <undo index="1" exp="area" ref3D="1" dr="B$1:B$1048576" r="D256" sId="6"/>
    <undo index="1" exp="area" ref3D="1" dr="B$1:B$1048576" r="D255" sId="6"/>
    <undo index="1" exp="area" ref3D="1" dr="B$1:B$1048576" r="D254" sId="6"/>
    <undo index="1" exp="area" ref3D="1" dr="B$1:B$1048576" r="D253" sId="6"/>
    <undo index="1" exp="area" ref3D="1" dr="B$1:B$1048576" r="D252" sId="6"/>
    <undo index="1" exp="area" ref3D="1" dr="B$1:B$1048576" r="D251" sId="6"/>
    <undo index="1" exp="area" ref3D="1" dr="B$1:B$1048576" r="D250" sId="6"/>
    <undo index="1" exp="area" ref3D="1" dr="B$1:B$1048576" r="D249" sId="6"/>
    <undo index="1" exp="area" ref3D="1" dr="B$1:B$1048576" r="D248" sId="6"/>
    <undo index="1" exp="area" ref3D="1" dr="B$1:B$1048576" r="D247" sId="6"/>
    <undo index="1" exp="area" ref3D="1" dr="B$1:B$1048576" r="D246" sId="6"/>
    <undo index="1" exp="area" ref3D="1" dr="B$1:B$1048576" r="D245" sId="6"/>
    <undo index="1" exp="area" ref3D="1" dr="B$1:B$1048576" r="D244" sId="6"/>
    <undo index="1" exp="area" ref3D="1" dr="B$1:B$1048576" r="D243" sId="6"/>
    <undo index="1" exp="area" ref3D="1" dr="B$1:B$1048576" r="D242" sId="6"/>
    <undo index="1" exp="area" ref3D="1" dr="B$1:B$1048576" r="D241" sId="6"/>
    <undo index="1" exp="area" ref3D="1" dr="B$1:B$1048576" r="D240" sId="6"/>
    <undo index="1" exp="area" ref3D="1" dr="B$1:B$1048576" r="D239" sId="6"/>
    <undo index="1" exp="area" ref3D="1" dr="B$1:B$1048576" r="D238" sId="6"/>
    <undo index="1" exp="area" ref3D="1" dr="B$1:B$1048576" r="D237" sId="6"/>
    <undo index="1" exp="area" ref3D="1" dr="B$1:B$1048576" r="D236" sId="6"/>
    <undo index="1" exp="area" ref3D="1" dr="B$1:B$1048576" r="D235" sId="6"/>
    <undo index="1" exp="area" ref3D="1" dr="B$1:B$1048576" r="D234" sId="6"/>
    <undo index="1" exp="area" ref3D="1" dr="B$1:B$1048576" r="D233" sId="6"/>
    <undo index="1" exp="area" ref3D="1" dr="B$1:B$1048576" r="D232" sId="6"/>
    <undo index="1" exp="area" ref3D="1" dr="B$1:B$1048576" r="D231" sId="6"/>
    <undo index="1" exp="area" ref3D="1" dr="B$1:B$1048576" r="D230" sId="6"/>
    <undo index="1" exp="area" ref3D="1" dr="B$1:B$1048576" r="D229" sId="6"/>
    <undo index="1" exp="area" ref3D="1" dr="B$1:B$1048576" r="D228" sId="6"/>
    <undo index="1" exp="area" ref3D="1" dr="B$1:B$1048576" r="D227" sId="6"/>
    <undo index="1" exp="area" ref3D="1" dr="B$1:B$1048576" r="D226" sId="6"/>
    <undo index="1" exp="area" ref3D="1" dr="B$1:B$1048576" r="D225" sId="6"/>
    <undo index="1" exp="area" ref3D="1" dr="B$1:B$1048576" r="D224" sId="6"/>
    <undo index="1" exp="area" ref3D="1" dr="B$1:B$1048576" r="D223" sId="6"/>
    <undo index="1" exp="area" ref3D="1" dr="B$1:B$1048576" r="D222" sId="6"/>
    <undo index="1" exp="area" ref3D="1" dr="B$1:B$1048576" r="D221" sId="6"/>
    <undo index="1" exp="area" ref3D="1" dr="B$1:B$1048576" r="D220" sId="6"/>
    <undo index="1" exp="area" ref3D="1" dr="B$1:B$1048576" r="D219" sId="6"/>
    <undo index="1" exp="area" ref3D="1" dr="B$1:B$1048576" r="D218" sId="6"/>
    <undo index="1" exp="area" ref3D="1" dr="B$1:B$1048576" r="D217" sId="6"/>
    <undo index="1" exp="area" ref3D="1" dr="B$1:B$1048576" r="D216" sId="6"/>
    <undo index="1" exp="area" ref3D="1" dr="B$1:B$1048576" r="D215" sId="6"/>
    <undo index="1" exp="area" ref3D="1" dr="B$1:B$1048576" r="D214" sId="6"/>
    <undo index="1" exp="area" ref3D="1" dr="B$1:B$1048576" r="D213" sId="6"/>
    <undo index="1" exp="area" ref3D="1" dr="B$1:B$1048576" r="D212" sId="6"/>
    <undo index="1" exp="area" ref3D="1" dr="B$1:B$1048576" r="D211" sId="6"/>
    <undo index="1" exp="area" ref3D="1" dr="B$1:B$1048576" r="D210" sId="6"/>
    <undo index="1" exp="area" ref3D="1" dr="B$1:B$1048576" r="D209" sId="6"/>
    <undo index="1" exp="area" ref3D="1" dr="B$1:B$1048576" r="D208" sId="6"/>
    <undo index="1" exp="area" ref3D="1" dr="B$1:B$1048576" r="D207" sId="6"/>
    <undo index="1" exp="area" ref3D="1" dr="B$1:B$1048576" r="D206" sId="6"/>
    <undo index="1" exp="area" ref3D="1" dr="B$1:B$1048576" r="D205" sId="6"/>
    <undo index="1" exp="area" ref3D="1" dr="B$1:B$1048576" r="D204" sId="6"/>
    <undo index="1" exp="area" ref3D="1" dr="B$1:B$1048576" r="D203" sId="6"/>
    <undo index="1" exp="area" ref3D="1" dr="B$1:B$1048576" r="D202" sId="6"/>
    <undo index="1" exp="area" ref3D="1" dr="B$1:B$1048576" r="D201" sId="6"/>
    <undo index="1" exp="area" ref3D="1" dr="B$1:B$1048576" r="D200" sId="6"/>
    <undo index="1" exp="area" ref3D="1" dr="B$1:B$1048576" r="D199" sId="6"/>
    <undo index="1" exp="area" ref3D="1" dr="B$1:B$1048576" r="D198" sId="6"/>
    <undo index="1" exp="area" ref3D="1" dr="B$1:B$1048576" r="D197" sId="6"/>
    <undo index="1" exp="area" ref3D="1" dr="B$1:B$1048576" r="D196" sId="6"/>
    <undo index="1" exp="area" ref3D="1" dr="B$1:B$1048576" r="D195" sId="6"/>
    <undo index="1" exp="area" ref3D="1" dr="B$1:B$1048576" r="D194" sId="6"/>
    <undo index="1" exp="area" ref3D="1" dr="B$1:B$1048576" r="D193" sId="6"/>
    <undo index="1" exp="area" ref3D="1" dr="B$1:B$1048576" r="D192" sId="6"/>
    <undo index="1" exp="area" ref3D="1" dr="B$1:B$1048576" r="D191" sId="6"/>
    <undo index="1" exp="area" ref3D="1" dr="B$1:B$1048576" r="D190" sId="6"/>
    <undo index="1" exp="area" ref3D="1" dr="B$1:B$1048576" r="D189" sId="6"/>
    <undo index="1" exp="area" ref3D="1" dr="B$1:B$1048576" r="D188" sId="6"/>
    <undo index="1" exp="area" ref3D="1" dr="B$1:B$1048576" r="D187" sId="6"/>
    <undo index="1" exp="area" ref3D="1" dr="B$1:B$1048576" r="D186" sId="6"/>
    <undo index="1" exp="area" ref3D="1" dr="B$1:B$1048576" r="D185" sId="6"/>
    <undo index="1" exp="area" ref3D="1" dr="B$1:B$1048576" r="D184" sId="6"/>
    <undo index="1" exp="area" ref3D="1" dr="B$1:B$1048576" r="D183" sId="6"/>
    <undo index="1" exp="area" ref3D="1" dr="B$1:B$1048576" r="D182" sId="6"/>
    <undo index="1" exp="area" ref3D="1" dr="B$1:B$1048576" r="D181" sId="6"/>
    <undo index="1" exp="area" ref3D="1" dr="B$1:B$1048576" r="D180" sId="6"/>
    <undo index="1" exp="area" ref3D="1" dr="B$1:B$1048576" r="D179" sId="6"/>
    <undo index="1" exp="area" ref3D="1" dr="B$1:B$1048576" r="D178" sId="6"/>
    <undo index="1" exp="area" ref3D="1" dr="B$1:B$1048576" r="D177" sId="6"/>
    <undo index="1" exp="area" ref3D="1" dr="B$1:B$1048576" r="D176" sId="6"/>
    <undo index="1" exp="area" ref3D="1" dr="B$1:B$1048576" r="D175" sId="6"/>
    <undo index="1" exp="area" ref3D="1" dr="B$1:B$1048576" r="D174" sId="6"/>
    <undo index="1" exp="area" ref3D="1" dr="B$1:B$1048576" r="D173" sId="6"/>
    <undo index="1" exp="area" ref3D="1" dr="B$1:B$1048576" r="D172" sId="6"/>
    <undo index="1" exp="area" ref3D="1" dr="B$1:B$1048576" r="D171" sId="6"/>
    <undo index="1" exp="area" ref3D="1" dr="B$1:B$1048576" r="D170" sId="6"/>
    <undo index="1" exp="area" ref3D="1" dr="B$1:B$1048576" r="D169" sId="6"/>
    <undo index="1" exp="area" ref3D="1" dr="B$1:B$1048576" r="D168" sId="6"/>
    <undo index="1" exp="area" ref3D="1" dr="B$1:B$1048576" r="D167" sId="6"/>
    <undo index="1" exp="area" ref3D="1" dr="B$1:B$1048576" r="D166" sId="6"/>
    <undo index="1" exp="area" ref3D="1" dr="B$1:B$1048576" r="D165" sId="6"/>
    <undo index="1" exp="area" ref3D="1" dr="B$1:B$1048576" r="D164" sId="6"/>
    <undo index="1" exp="area" ref3D="1" dr="B$1:B$1048576" r="D163" sId="6"/>
    <undo index="1" exp="area" ref3D="1" dr="B$1:B$1048576" r="D162" sId="6"/>
    <undo index="1" exp="area" ref3D="1" dr="B$1:B$1048576" r="D161" sId="6"/>
    <undo index="1" exp="area" ref3D="1" dr="B$1:B$1048576" r="D160" sId="6"/>
    <undo index="1" exp="area" ref3D="1" dr="B$1:B$1048576" r="D159" sId="6"/>
    <undo index="1" exp="area" ref3D="1" dr="B$1:B$1048576" r="D158" sId="6"/>
    <undo index="1" exp="area" ref3D="1" dr="B$1:B$1048576" r="D157" sId="6"/>
    <undo index="1" exp="area" ref3D="1" dr="B$1:B$1048576" r="D156" sId="6"/>
    <undo index="1" exp="area" ref3D="1" dr="B$1:B$1048576" r="D155" sId="6"/>
    <undo index="1" exp="area" ref3D="1" dr="B$1:B$1048576" r="D154" sId="6"/>
    <undo index="1" exp="area" ref3D="1" dr="B$1:B$1048576" r="D153" sId="6"/>
    <undo index="1" exp="area" ref3D="1" dr="B$1:B$1048576" r="D152" sId="6"/>
    <undo index="1" exp="area" ref3D="1" dr="B$1:B$1048576" r="D151" sId="6"/>
    <undo index="1" exp="area" ref3D="1" dr="B$1:B$1048576" r="D150" sId="6"/>
    <undo index="1" exp="area" ref3D="1" dr="B$1:B$1048576" r="D149" sId="6"/>
    <undo index="1" exp="area" ref3D="1" dr="B$1:B$1048576" r="D148" sId="6"/>
    <undo index="1" exp="area" ref3D="1" dr="B$1:B$1048576" r="D147" sId="6"/>
    <undo index="1" exp="area" ref3D="1" dr="B$1:B$1048576" r="D146" sId="6"/>
    <undo index="1" exp="area" ref3D="1" dr="B$1:B$1048576" r="D145" sId="6"/>
    <undo index="1" exp="area" ref3D="1" dr="B$1:B$1048576" r="D144" sId="6"/>
    <undo index="1" exp="area" ref3D="1" dr="B$1:B$1048576" r="D143" sId="6"/>
    <undo index="1" exp="area" ref3D="1" dr="B$1:B$1048576" r="D142" sId="6"/>
    <undo index="1" exp="area" ref3D="1" dr="B$1:B$1048576" r="D141" sId="6"/>
    <undo index="1" exp="area" ref3D="1" dr="B$1:B$1048576" r="D140" sId="6"/>
    <undo index="1" exp="area" ref3D="1" dr="B$1:B$1048576" r="D139" sId="6"/>
    <undo index="1" exp="area" ref3D="1" dr="B$1:B$1048576" r="D138" sId="6"/>
    <undo index="1" exp="area" ref3D="1" dr="B$1:B$1048576" r="D137" sId="6"/>
    <undo index="1" exp="area" ref3D="1" dr="B$1:B$1048576" r="D136" sId="6"/>
    <undo index="1" exp="area" ref3D="1" dr="B$1:B$1048576" r="D135" sId="6"/>
    <undo index="1" exp="area" ref3D="1" dr="B$1:B$1048576" r="D134" sId="6"/>
    <undo index="1" exp="area" ref3D="1" dr="B$1:B$1048576" r="D133" sId="6"/>
    <undo index="1" exp="area" ref3D="1" dr="B$1:B$1048576" r="D132" sId="6"/>
    <undo index="1" exp="area" ref3D="1" dr="B$1:B$1048576" r="D131" sId="6"/>
    <undo index="1" exp="area" ref3D="1" dr="B$1:B$1048576" r="D130" sId="6"/>
    <undo index="1" exp="area" ref3D="1" dr="B$1:B$1048576" r="D129" sId="6"/>
    <undo index="1" exp="area" ref3D="1" dr="B$1:B$1048576" r="D128" sId="6"/>
    <undo index="1" exp="area" ref3D="1" dr="B$1:B$1048576" r="D127" sId="6"/>
    <undo index="1" exp="area" ref3D="1" dr="B$1:B$1048576" r="D126" sId="6"/>
    <undo index="1" exp="area" ref3D="1" dr="B$1:B$1048576" r="D125" sId="6"/>
    <undo index="1" exp="area" ref3D="1" dr="B$1:B$1048576" r="D124" sId="6"/>
    <undo index="1" exp="area" ref3D="1" dr="B$1:B$1048576" r="D123" sId="6"/>
    <undo index="1" exp="area" ref3D="1" dr="B$1:B$1048576" r="D122" sId="6"/>
    <undo index="1" exp="area" ref3D="1" dr="B$1:B$1048576" r="D121" sId="6"/>
    <undo index="1" exp="area" ref3D="1" dr="B$1:B$1048576" r="D120" sId="6"/>
    <undo index="1" exp="area" ref3D="1" dr="B$1:B$1048576" r="D119" sId="6"/>
    <undo index="1" exp="area" ref3D="1" dr="B$1:B$1048576" r="D118" sId="6"/>
    <undo index="1" exp="area" ref3D="1" dr="B$1:B$1048576" r="D117" sId="6"/>
    <undo index="1" exp="area" ref3D="1" dr="B$1:B$1048576" r="D116" sId="6"/>
    <undo index="1" exp="area" ref3D="1" dr="B$1:B$1048576" r="D115" sId="6"/>
    <undo index="1" exp="area" ref3D="1" dr="B$1:B$1048576" r="D114" sId="6"/>
    <undo index="1" exp="area" ref3D="1" dr="B$1:B$1048576" r="D113" sId="6"/>
    <undo index="1" exp="area" ref3D="1" dr="B$1:B$1048576" r="D112" sId="6"/>
    <undo index="1" exp="area" ref3D="1" dr="B$1:B$1048576" r="D111" sId="6"/>
    <undo index="1" exp="area" ref3D="1" dr="B$1:B$1048576" r="D110" sId="6"/>
    <undo index="1" exp="area" ref3D="1" dr="B$1:B$1048576" r="D109" sId="6"/>
    <undo index="1" exp="area" ref3D="1" dr="B$1:B$1048576" r="D108" sId="6"/>
    <undo index="1" exp="area" ref3D="1" dr="B$1:B$1048576" r="D107" sId="6"/>
    <undo index="1" exp="area" ref3D="1" dr="B$1:B$1048576" r="D106" sId="6"/>
    <undo index="1" exp="area" ref3D="1" dr="B$1:B$1048576" r="D105" sId="6"/>
    <undo index="1" exp="area" ref3D="1" dr="B$1:B$1048576" r="D104" sId="6"/>
    <undo index="1" exp="area" ref3D="1" dr="B$1:B$1048576" r="D103" sId="6"/>
    <undo index="1" exp="area" ref3D="1" dr="B$1:B$1048576" r="D102" sId="6"/>
    <undo index="1" exp="area" ref3D="1" dr="B$1:B$1048576" r="D101" sId="6"/>
    <undo index="1" exp="area" ref3D="1" dr="B$1:B$1048576" r="D100" sId="6"/>
    <undo index="1" exp="area" ref3D="1" dr="B$1:B$1048576" r="D99" sId="6"/>
    <undo index="1" exp="area" ref3D="1" dr="B$1:B$1048576" r="D98" sId="6"/>
    <undo index="1" exp="area" ref3D="1" dr="B$1:B$1048576" r="D97" sId="6"/>
    <undo index="1" exp="area" ref3D="1" dr="B$1:B$1048576" r="D96" sId="6"/>
    <undo index="1" exp="area" ref3D="1" dr="B$1:B$1048576" r="D95" sId="6"/>
    <undo index="1" exp="area" ref3D="1" dr="B$1:B$1048576" r="D94" sId="6"/>
    <undo index="1" exp="area" ref3D="1" dr="B$1:B$1048576" r="D93" sId="6"/>
    <undo index="1" exp="area" ref3D="1" dr="B$1:B$1048576" r="D92" sId="6"/>
    <undo index="1" exp="area" ref3D="1" dr="B$1:B$1048576" r="D91" sId="6"/>
    <undo index="1" exp="area" ref3D="1" dr="B$1:B$1048576" r="D90" sId="6"/>
    <undo index="1" exp="area" ref3D="1" dr="B$1:B$1048576" r="D89" sId="6"/>
    <undo index="1" exp="area" ref3D="1" dr="B$1:B$1048576" r="D88" sId="6"/>
    <undo index="1" exp="area" ref3D="1" dr="B$1:B$1048576" r="D87" sId="6"/>
    <undo index="1" exp="area" ref3D="1" dr="B$1:B$1048576" r="D86" sId="6"/>
    <undo index="1" exp="area" ref3D="1" dr="B$1:B$1048576" r="D85" sId="6"/>
    <undo index="1" exp="area" ref3D="1" dr="B$1:B$1048576" r="D84" sId="6"/>
    <undo index="1" exp="area" ref3D="1" dr="B$1:B$1048576" r="D83" sId="6"/>
    <undo index="1" exp="area" ref3D="1" dr="B$1:B$1048576" r="D82" sId="6"/>
    <undo index="1" exp="area" ref3D="1" dr="B$1:B$1048576" r="D81" sId="6"/>
    <undo index="1" exp="area" ref3D="1" dr="B$1:B$1048576" r="D80" sId="6"/>
    <undo index="1" exp="area" ref3D="1" dr="B$1:B$1048576" r="D79" sId="6"/>
    <undo index="1" exp="area" ref3D="1" dr="B$1:B$1048576" r="D78" sId="6"/>
    <undo index="1" exp="area" ref3D="1" dr="B$1:B$1048576" r="D77" sId="6"/>
    <undo index="1" exp="area" ref3D="1" dr="B$1:B$1048576" r="D76" sId="6"/>
    <undo index="1" exp="area" ref3D="1" dr="B$1:B$1048576" r="D75" sId="6"/>
    <undo index="1" exp="area" ref3D="1" dr="B$1:B$1048576" r="D74" sId="6"/>
    <undo index="1" exp="area" ref3D="1" dr="B$1:B$1048576" r="D73" sId="6"/>
    <undo index="1" exp="area" ref3D="1" dr="B$1:B$1048576" r="D72" sId="6"/>
    <undo index="1" exp="area" ref3D="1" dr="B$1:B$1048576" r="D71" sId="6"/>
    <undo index="1" exp="area" ref3D="1" dr="B$1:B$1048576" r="D70" sId="6"/>
    <undo index="1" exp="area" ref3D="1" dr="B$1:B$1048576" r="D69" sId="6"/>
    <undo index="1" exp="area" ref3D="1" dr="B$1:B$1048576" r="D68" sId="6"/>
    <undo index="1" exp="area" ref3D="1" dr="B$1:B$1048576" r="D67" sId="6"/>
    <undo index="1" exp="area" ref3D="1" dr="B$1:B$1048576" r="D66" sId="6"/>
    <undo index="1" exp="area" ref3D="1" dr="B$1:B$1048576" r="D65" sId="6"/>
    <undo index="1" exp="area" ref3D="1" dr="B$1:B$1048576" r="D64" sId="6"/>
    <undo index="1" exp="area" ref3D="1" dr="B$1:B$1048576" r="D63" sId="6"/>
    <undo index="1" exp="area" ref3D="1" dr="B$1:B$1048576" r="D62" sId="6"/>
    <undo index="1" exp="area" ref3D="1" dr="B$1:B$1048576" r="D61" sId="6"/>
    <undo index="1" exp="area" ref3D="1" dr="B$1:B$1048576" r="D60" sId="6"/>
    <undo index="1" exp="area" ref3D="1" dr="B$1:B$1048576" r="D59" sId="6"/>
    <undo index="1" exp="area" ref3D="1" dr="B$1:B$1048576" r="D58" sId="6"/>
    <undo index="1" exp="area" ref3D="1" dr="B$1:B$1048576" r="D57" sId="6"/>
    <undo index="1" exp="area" ref3D="1" dr="B$1:B$1048576" r="D56" sId="6"/>
    <undo index="1" exp="area" ref3D="1" dr="B$1:B$1048576" r="D55" sId="6"/>
    <undo index="1" exp="area" ref3D="1" dr="B$1:B$1048576" r="D54" sId="6"/>
    <undo index="1" exp="area" ref3D="1" dr="B$1:B$1048576" r="D53" sId="6"/>
    <undo index="1" exp="area" ref3D="1" dr="B$1:B$1048576" r="D52" sId="6"/>
    <undo index="1" exp="area" ref3D="1" dr="B$1:B$1048576" r="D51" sId="6"/>
    <undo index="1" exp="area" ref3D="1" dr="B$1:B$1048576" r="D50" sId="6"/>
    <undo index="1" exp="area" ref3D="1" dr="B$1:B$1048576" r="D49" sId="6"/>
    <undo index="1" exp="area" ref3D="1" dr="B$1:B$1048576" r="D48" sId="6"/>
    <undo index="1" exp="area" ref3D="1" dr="B$1:B$1048576" r="D47" sId="6"/>
    <undo index="1" exp="area" ref3D="1" dr="B$1:B$1048576" r="D46" sId="6"/>
    <undo index="1" exp="area" ref3D="1" dr="B$1:B$1048576" r="D45" sId="6"/>
    <undo index="1" exp="area" ref3D="1" dr="B$1:B$1048576" r="D44" sId="6"/>
    <undo index="1" exp="area" ref3D="1" dr="B$1:B$1048576" r="D43" sId="6"/>
    <undo index="1" exp="area" ref3D="1" dr="B$1:B$1048576" r="D42" sId="6"/>
    <undo index="1" exp="area" ref3D="1" dr="B$1:B$1048576" r="D41" sId="6"/>
    <undo index="1" exp="area" ref3D="1" dr="B$1:B$1048576" r="D40" sId="6"/>
    <undo index="1" exp="area" ref3D="1" dr="B$1:B$1048576" r="D39" sId="6"/>
    <undo index="1" exp="area" ref3D="1" dr="B$1:B$1048576" r="D38" sId="6"/>
    <undo index="1" exp="area" ref3D="1" dr="B$1:B$1048576" r="D37" sId="6"/>
    <undo index="1" exp="area" ref3D="1" dr="B$1:B$1048576" r="D36" sId="6"/>
    <undo index="1" exp="area" ref3D="1" dr="B$1:B$1048576" r="D35" sId="6"/>
    <undo index="1" exp="area" ref3D="1" dr="B$1:B$1048576" r="D34" sId="6"/>
    <undo index="1" exp="area" ref3D="1" dr="B$1:B$1048576" r="D33" sId="6"/>
    <undo index="1" exp="area" ref3D="1" dr="B$1:B$1048576" r="D32" sId="6"/>
    <undo index="1" exp="area" ref3D="1" dr="B$1:B$1048576" r="D31" sId="6"/>
    <undo index="1" exp="area" ref3D="1" dr="B$1:B$1048576" r="D30" sId="6"/>
    <undo index="1" exp="area" ref3D="1" dr="B$1:B$1048576" r="D29" sId="6"/>
    <undo index="1" exp="area" ref3D="1" dr="B$1:B$1048576" r="D28" sId="6"/>
    <undo index="1" exp="area" ref3D="1" dr="B$1:B$1048576" r="D27" sId="6"/>
    <undo index="1" exp="area" ref3D="1" dr="B$1:B$1048576" r="D26" sId="6"/>
    <undo index="1" exp="area" ref3D="1" dr="B$1:B$1048576" r="D25" sId="6"/>
    <undo index="1" exp="area" ref3D="1" dr="B$1:B$1048576" r="D24" sId="6"/>
    <undo index="1" exp="area" ref3D="1" dr="B$1:B$1048576" r="D23" sId="6"/>
    <undo index="1" exp="area" ref3D="1" dr="B$1:B$1048576" r="D22" sId="6"/>
    <undo index="1" exp="area" ref3D="1" dr="B$1:B$1048576" r="D21" sId="6"/>
    <undo index="1" exp="area" ref3D="1" dr="B$1:B$1048576" r="D20" sId="6"/>
    <undo index="1" exp="area" ref3D="1" dr="B$1:B$1048576" r="D19" sId="6"/>
    <undo index="1" exp="area" ref3D="1" dr="B$1:B$1048576" r="D18" sId="6"/>
    <undo index="1" exp="area" ref3D="1" dr="B$1:B$1048576" r="D17" sId="6"/>
    <undo index="1" exp="area" ref3D="1" dr="B$1:B$1048576" r="D16" sId="6"/>
    <undo index="1" exp="area" ref3D="1" dr="B$1:B$1048576" r="D15" sId="6"/>
    <undo index="1" exp="area" ref3D="1" dr="B$1:B$1048576" r="D14" sId="6"/>
    <undo index="1" exp="area" ref3D="1" dr="B$1:B$1048576" r="D13" sId="6"/>
    <undo index="1" exp="area" ref3D="1" dr="B$1:B$1048576" r="D12" sId="6"/>
    <undo index="1" exp="area" ref3D="1" dr="B$1:B$1048576" r="D11" sId="6"/>
    <undo index="1" exp="area" ref3D="1" dr="B$1:B$1048576" r="D10" sId="6"/>
    <undo index="1" exp="area" ref3D="1" dr="B$1:B$1048576" r="D9" sId="6"/>
    <undo index="1" exp="area" ref3D="1" dr="B$1:B$1048576" r="D8" sId="6"/>
    <undo index="1" exp="area" ref3D="1" dr="B$1:B$1048576" r="D7" sId="6"/>
    <undo index="1" exp="area" ref3D="1" dr="B$1:B$1048576" r="D6" sId="6"/>
    <undo index="1" exp="area" ref3D="1" dr="B$1:B$1048576" r="D5" sId="6"/>
    <undo index="1" exp="area" ref3D="1" dr="B$1:B$1048576" r="D4" sId="6"/>
    <undo index="1" exp="area" ref3D="1" dr="B$1:B$1048576" r="D3" sId="6"/>
    <undo index="1" exp="area" ref3D="1" dr="B$1:B$1048576" r="D2" sId="6"/>
    <undo index="1" exp="area" ref3D="1" dr="B$1:B$1048576" r="AO406" sId="5"/>
    <undo index="1" exp="area" ref3D="1" dr="B$1:B$1048576" r="AO405" sId="5"/>
    <undo index="1" exp="area" ref3D="1" dr="B$1:B$1048576" r="AO404" sId="5"/>
    <undo index="1" exp="area" ref3D="1" dr="B$1:B$1048576" r="AO403" sId="5"/>
    <undo index="1" exp="area" ref3D="1" dr="B$1:B$1048576" r="AO402" sId="5"/>
    <undo index="1" exp="area" ref3D="1" dr="B$1:B$1048576" r="AO401" sId="5"/>
    <undo index="1" exp="area" ref3D="1" dr="B$1:B$1048576" r="AO400" sId="5"/>
    <undo index="1" exp="area" ref3D="1" dr="B$1:B$1048576" r="AO399" sId="5"/>
    <undo index="1" exp="area" ref3D="1" dr="B$1:B$1048576" r="AO398" sId="5"/>
    <undo index="1" exp="area" ref3D="1" dr="B$1:B$1048576" r="AO397" sId="5"/>
    <undo index="1" exp="area" ref3D="1" dr="B$1:B$1048576" r="AO396" sId="5"/>
    <undo index="1" exp="area" ref3D="1" dr="B$1:B$1048576" r="AO395" sId="5"/>
    <undo index="1" exp="area" ref3D="1" dr="B$1:B$1048576" r="AO394" sId="5"/>
    <undo index="1" exp="area" ref3D="1" dr="B$1:B$1048576" r="AO393" sId="5"/>
    <undo index="1" exp="area" ref3D="1" dr="B$1:B$1048576" r="AO392" sId="5"/>
    <undo index="1" exp="area" ref3D="1" dr="B$1:B$1048576" r="AO391" sId="5"/>
    <undo index="1" exp="area" ref3D="1" dr="B$1:B$1048576" r="AO390" sId="5"/>
    <undo index="1" exp="area" ref3D="1" dr="B$1:B$1048576" r="AO389" sId="5"/>
    <undo index="1" exp="area" ref3D="1" dr="B$1:B$1048576" r="AO388" sId="5"/>
    <undo index="1" exp="area" ref3D="1" dr="B$1:B$1048576" r="AO387" sId="5"/>
    <undo index="1" exp="area" ref3D="1" dr="B$1:B$1048576" r="AO386" sId="5"/>
    <undo index="1" exp="area" ref3D="1" dr="B$1:B$1048576" r="AO385" sId="5"/>
    <undo index="1" exp="area" ref3D="1" dr="B$1:B$1048576" r="AO384" sId="5"/>
    <undo index="1" exp="area" ref3D="1" dr="B$1:B$1048576" r="AO383" sId="5"/>
    <undo index="1" exp="area" ref3D="1" dr="B$1:B$1048576" r="AO382" sId="5"/>
    <undo index="1" exp="area" ref3D="1" dr="B$1:B$1048576" r="AO381" sId="5"/>
    <undo index="1" exp="area" ref3D="1" dr="B$1:B$1048576" r="AO380" sId="5"/>
    <undo index="1" exp="area" ref3D="1" dr="B$1:B$1048576" r="AO379" sId="5"/>
    <undo index="1" exp="area" ref3D="1" dr="B$1:B$1048576" r="AO378" sId="5"/>
    <undo index="1" exp="area" ref3D="1" dr="B$1:B$1048576" r="AO377" sId="5"/>
    <undo index="1" exp="area" ref3D="1" dr="B$1:B$1048576" r="AO376" sId="5"/>
    <undo index="1" exp="area" ref3D="1" dr="B$1:B$1048576" r="AO375" sId="5"/>
    <undo index="1" exp="area" ref3D="1" dr="B$1:B$1048576" r="AO374" sId="5"/>
    <undo index="1" exp="area" ref3D="1" dr="B$1:B$1048576" r="AO373" sId="5"/>
    <undo index="1" exp="area" ref3D="1" dr="B$1:B$1048576" r="AO372" sId="5"/>
    <undo index="1" exp="area" ref3D="1" dr="B$1:B$1048576" r="AO371" sId="5"/>
    <undo index="1" exp="area" ref3D="1" dr="B$1:B$1048576" r="AO370" sId="5"/>
    <undo index="1" exp="area" ref3D="1" dr="B$1:B$1048576" r="AO369" sId="5"/>
    <undo index="1" exp="area" ref3D="1" dr="B$1:B$1048576" r="AO368" sId="5"/>
    <undo index="1" exp="area" ref3D="1" dr="B$1:B$1048576" r="AO367" sId="5"/>
    <undo index="1" exp="area" ref3D="1" dr="B$1:B$1048576" r="AO366" sId="5"/>
    <undo index="1" exp="area" ref3D="1" dr="B$1:B$1048576" r="AO365" sId="5"/>
    <undo index="1" exp="area" ref3D="1" dr="B$1:B$1048576" r="AO364" sId="5"/>
    <undo index="1" exp="area" ref3D="1" dr="B$1:B$1048576" r="AO363" sId="5"/>
    <undo index="1" exp="area" ref3D="1" dr="B$1:B$1048576" r="AO362" sId="5"/>
    <undo index="1" exp="area" ref3D="1" dr="B$1:B$1048576" r="AO361" sId="5"/>
    <undo index="1" exp="area" ref3D="1" dr="B$1:B$1048576" r="AO360" sId="5"/>
    <undo index="1" exp="area" ref3D="1" dr="B$1:B$1048576" r="AO359" sId="5"/>
    <undo index="1" exp="area" ref3D="1" dr="B$1:B$1048576" r="AO358" sId="5"/>
    <undo index="1" exp="area" ref3D="1" dr="B$1:B$1048576" r="AO357" sId="5"/>
    <undo index="1" exp="area" ref3D="1" dr="B$1:B$1048576" r="AO356" sId="5"/>
    <undo index="1" exp="area" ref3D="1" dr="B$1:B$1048576" r="AO355" sId="5"/>
    <undo index="1" exp="area" ref3D="1" dr="B$1:B$1048576" r="AO354" sId="5"/>
    <undo index="1" exp="area" ref3D="1" dr="B$1:B$1048576" r="AO353" sId="5"/>
    <undo index="1" exp="area" ref3D="1" dr="B$1:B$1048576" r="AO352" sId="5"/>
    <undo index="1" exp="area" ref3D="1" dr="B$1:B$1048576" r="AO351" sId="5"/>
    <undo index="1" exp="area" ref3D="1" dr="B$1:B$1048576" r="AO350" sId="5"/>
    <undo index="1" exp="area" ref3D="1" dr="B$1:B$1048576" r="AO349" sId="5"/>
    <undo index="1" exp="area" ref3D="1" dr="B$1:B$1048576" r="AO348" sId="5"/>
    <undo index="1" exp="area" ref3D="1" dr="B$1:B$1048576" r="AO347" sId="5"/>
    <undo index="1" exp="area" ref3D="1" dr="B$1:B$1048576" r="AO346" sId="5"/>
    <undo index="1" exp="area" ref3D="1" dr="B$1:B$1048576" r="AO345" sId="5"/>
    <undo index="1" exp="area" ref3D="1" dr="B$1:B$1048576" r="AO344" sId="5"/>
    <undo index="1" exp="area" ref3D="1" dr="B$1:B$1048576" r="AO343" sId="5"/>
    <undo index="1" exp="area" ref3D="1" dr="B$1:B$1048576" r="AO342" sId="5"/>
    <undo index="1" exp="area" ref3D="1" dr="B$1:B$1048576" r="AO341" sId="5"/>
    <undo index="1" exp="area" ref3D="1" dr="B$1:B$1048576" r="AO340" sId="5"/>
    <undo index="1" exp="area" ref3D="1" dr="B$1:B$1048576" r="AO339" sId="5"/>
    <undo index="1" exp="area" ref3D="1" dr="B$1:B$1048576" r="AO338" sId="5"/>
    <undo index="1" exp="area" ref3D="1" dr="B$1:B$1048576" r="AO337" sId="5"/>
    <undo index="1" exp="area" ref3D="1" dr="B$1:B$1048576" r="AO336" sId="5"/>
    <undo index="1" exp="area" ref3D="1" dr="B$1:B$1048576" r="AO335" sId="5"/>
    <undo index="1" exp="area" ref3D="1" dr="B$1:B$1048576" r="AO334" sId="5"/>
    <undo index="1" exp="area" ref3D="1" dr="B$1:B$1048576" r="AO333" sId="5"/>
    <undo index="1" exp="area" ref3D="1" dr="B$1:B$1048576" r="AO332" sId="5"/>
    <undo index="1" exp="area" ref3D="1" dr="B$1:B$1048576" r="AO331" sId="5"/>
    <undo index="1" exp="area" ref3D="1" dr="B$1:B$1048576" r="AO330" sId="5"/>
    <undo index="1" exp="area" ref3D="1" dr="B$1:B$1048576" r="AO329" sId="5"/>
    <undo index="1" exp="area" ref3D="1" dr="B$1:B$1048576" r="AO328" sId="5"/>
    <undo index="1" exp="area" ref3D="1" dr="B$1:B$1048576" r="AO327" sId="5"/>
    <undo index="1" exp="area" ref3D="1" dr="B$1:B$1048576" r="AO326" sId="5"/>
    <undo index="1" exp="area" ref3D="1" dr="B$1:B$1048576" r="AO325" sId="5"/>
    <undo index="1" exp="area" ref3D="1" dr="B$1:B$1048576" r="AO324" sId="5"/>
    <undo index="1" exp="area" ref3D="1" dr="B$1:B$1048576" r="AO323" sId="5"/>
    <undo index="1" exp="area" ref3D="1" dr="B$1:B$1048576" r="AO322" sId="5"/>
    <undo index="1" exp="area" ref3D="1" dr="B$1:B$1048576" r="AO321" sId="5"/>
    <undo index="1" exp="area" ref3D="1" dr="B$1:B$1048576" r="AO320" sId="5"/>
    <undo index="1" exp="area" ref3D="1" dr="B$1:B$1048576" r="AO319" sId="5"/>
    <undo index="1" exp="area" ref3D="1" dr="B$1:B$1048576" r="AO318" sId="5"/>
    <undo index="1" exp="area" ref3D="1" dr="B$1:B$1048576" r="AO317" sId="5"/>
    <undo index="1" exp="area" ref3D="1" dr="B$1:B$1048576" r="AO316" sId="5"/>
    <undo index="1" exp="area" ref3D="1" dr="B$1:B$1048576" r="AO315" sId="5"/>
    <undo index="1" exp="area" ref3D="1" dr="B$1:B$1048576" r="AO314" sId="5"/>
    <undo index="1" exp="area" ref3D="1" dr="B$1:B$1048576" r="AO313" sId="5"/>
    <undo index="1" exp="area" ref3D="1" dr="B$1:B$1048576" r="AO312" sId="5"/>
    <undo index="1" exp="area" ref3D="1" dr="B$1:B$1048576" r="AO311" sId="5"/>
    <undo index="1" exp="area" ref3D="1" dr="B$1:B$1048576" r="AO310" sId="5"/>
    <undo index="1" exp="area" ref3D="1" dr="B$1:B$1048576" r="AO309" sId="5"/>
    <undo index="1" exp="area" ref3D="1" dr="B$1:B$1048576" r="AO308" sId="5"/>
    <undo index="1" exp="area" ref3D="1" dr="B$1:B$1048576" r="AO307" sId="5"/>
    <undo index="1" exp="area" ref3D="1" dr="B$1:B$1048576" r="AO306" sId="5"/>
    <undo index="1" exp="area" ref3D="1" dr="B$1:B$1048576" r="AO305" sId="5"/>
    <undo index="1" exp="area" ref3D="1" dr="B$1:B$1048576" r="AO304" sId="5"/>
    <undo index="1" exp="area" ref3D="1" dr="B$1:B$1048576" r="AO303" sId="5"/>
    <undo index="1" exp="area" ref3D="1" dr="B$1:B$1048576" r="AO302" sId="5"/>
    <undo index="1" exp="area" ref3D="1" dr="B$1:B$1048576" r="AO301" sId="5"/>
    <undo index="1" exp="area" ref3D="1" dr="B$1:B$1048576" r="AO300" sId="5"/>
    <undo index="1" exp="area" ref3D="1" dr="B$1:B$1048576" r="AO299" sId="5"/>
    <undo index="1" exp="area" ref3D="1" dr="B$1:B$1048576" r="AO298" sId="5"/>
    <undo index="1" exp="area" ref3D="1" dr="B$1:B$1048576" r="AO297" sId="5"/>
    <undo index="1" exp="area" ref3D="1" dr="B$1:B$1048576" r="AO296" sId="5"/>
    <undo index="1" exp="area" ref3D="1" dr="B$1:B$1048576" r="AO295" sId="5"/>
    <undo index="1" exp="area" ref3D="1" dr="B$1:B$1048576" r="AO294" sId="5"/>
    <undo index="1" exp="area" ref3D="1" dr="B$1:B$1048576" r="AO293" sId="5"/>
    <undo index="1" exp="area" ref3D="1" dr="B$1:B$1048576" r="AO292" sId="5"/>
    <undo index="1" exp="area" ref3D="1" dr="B$1:B$1048576" r="AO291" sId="5"/>
    <undo index="1" exp="area" ref3D="1" dr="B$1:B$1048576" r="AO290" sId="5"/>
    <undo index="1" exp="area" ref3D="1" dr="B$1:B$1048576" r="AO289" sId="5"/>
    <undo index="1" exp="area" ref3D="1" dr="B$1:B$1048576" r="AO288" sId="5"/>
    <undo index="1" exp="area" ref3D="1" dr="B$1:B$1048576" r="AO287" sId="5"/>
    <undo index="1" exp="area" ref3D="1" dr="B$1:B$1048576" r="AO286" sId="5"/>
    <undo index="1" exp="area" ref3D="1" dr="B$1:B$1048576" r="AO285" sId="5"/>
    <undo index="1" exp="area" ref3D="1" dr="B$1:B$1048576" r="AO284" sId="5"/>
    <undo index="1" exp="area" ref3D="1" dr="B$1:B$1048576" r="AO283" sId="5"/>
    <undo index="1" exp="area" ref3D="1" dr="B$1:B$1048576" r="AO282" sId="5"/>
    <undo index="1" exp="area" ref3D="1" dr="B$1:B$1048576" r="AO281" sId="5"/>
    <undo index="1" exp="area" ref3D="1" dr="B$1:B$1048576" r="AO280" sId="5"/>
    <undo index="1" exp="area" ref3D="1" dr="B$1:B$1048576" r="AO279" sId="5"/>
    <undo index="1" exp="area" ref3D="1" dr="B$1:B$1048576" r="AO278" sId="5"/>
    <undo index="1" exp="area" ref3D="1" dr="B$1:B$1048576" r="AO277" sId="5"/>
    <undo index="1" exp="area" ref3D="1" dr="B$1:B$1048576" r="AO276" sId="5"/>
    <undo index="1" exp="area" ref3D="1" dr="B$1:B$1048576" r="AO275" sId="5"/>
    <undo index="1" exp="area" ref3D="1" dr="B$1:B$1048576" r="AO274" sId="5"/>
    <undo index="1" exp="area" ref3D="1" dr="B$1:B$1048576" r="AO273" sId="5"/>
    <undo index="1" exp="area" ref3D="1" dr="B$1:B$1048576" r="AO272" sId="5"/>
    <undo index="1" exp="area" ref3D="1" dr="B$1:B$1048576" r="AO271" sId="5"/>
    <undo index="1" exp="area" ref3D="1" dr="B$1:B$1048576" r="AO270" sId="5"/>
    <undo index="1" exp="area" ref3D="1" dr="B$1:B$1048576" r="AO269" sId="5"/>
    <undo index="1" exp="area" ref3D="1" dr="B$1:B$1048576" r="AO268" sId="5"/>
    <undo index="1" exp="area" ref3D="1" dr="B$1:B$1048576" r="AO267" sId="5"/>
    <undo index="1" exp="area" ref3D="1" dr="B$1:B$1048576" r="AO266" sId="5"/>
    <undo index="1" exp="area" ref3D="1" dr="B$1:B$1048576" r="AO265" sId="5"/>
    <undo index="1" exp="area" ref3D="1" dr="B$1:B$1048576" r="AO264" sId="5"/>
    <undo index="1" exp="area" ref3D="1" dr="B$1:B$1048576" r="AO263" sId="5"/>
    <undo index="1" exp="area" ref3D="1" dr="B$1:B$1048576" r="AO262" sId="5"/>
    <undo index="1" exp="area" ref3D="1" dr="B$1:B$1048576" r="AO261" sId="5"/>
    <undo index="1" exp="area" ref3D="1" dr="B$1:B$1048576" r="AO260" sId="5"/>
    <undo index="1" exp="area" ref3D="1" dr="B$1:B$1048576" r="AO259" sId="5"/>
    <undo index="1" exp="area" ref3D="1" dr="B$1:B$1048576" r="AO258" sId="5"/>
    <undo index="1" exp="area" ref3D="1" dr="B$1:B$1048576" r="AO257" sId="5"/>
    <undo index="1" exp="area" ref3D="1" dr="B$1:B$1048576" r="AO256" sId="5"/>
    <undo index="1" exp="area" ref3D="1" dr="B$1:B$1048576" r="AO255" sId="5"/>
    <undo index="1" exp="area" ref3D="1" dr="B$1:B$1048576" r="AO254" sId="5"/>
    <undo index="1" exp="area" ref3D="1" dr="B$1:B$1048576" r="AO253" sId="5"/>
    <undo index="1" exp="area" ref3D="1" dr="B$1:B$1048576" r="AO252" sId="5"/>
    <undo index="1" exp="area" ref3D="1" dr="B$1:B$1048576" r="AO251" sId="5"/>
    <undo index="1" exp="area" ref3D="1" dr="B$1:B$1048576" r="AO250" sId="5"/>
    <undo index="1" exp="area" ref3D="1" dr="B$1:B$1048576" r="AO249" sId="5"/>
    <undo index="1" exp="area" ref3D="1" dr="B$1:B$1048576" r="AO248" sId="5"/>
    <undo index="1" exp="area" ref3D="1" dr="B$1:B$1048576" r="AO247" sId="5"/>
    <undo index="1" exp="area" ref3D="1" dr="B$1:B$1048576" r="AO246" sId="5"/>
    <undo index="1" exp="area" ref3D="1" dr="B$1:B$1048576" r="AO245" sId="5"/>
    <undo index="1" exp="area" ref3D="1" dr="B$1:B$1048576" r="AO244" sId="5"/>
    <undo index="1" exp="area" ref3D="1" dr="B$1:B$1048576" r="AO243" sId="5"/>
    <undo index="1" exp="area" ref3D="1" dr="B$1:B$1048576" r="AO242" sId="5"/>
    <undo index="1" exp="area" ref3D="1" dr="B$1:B$1048576" r="AO241" sId="5"/>
    <undo index="1" exp="area" ref3D="1" dr="B$1:B$1048576" r="AO240" sId="5"/>
    <undo index="1" exp="area" ref3D="1" dr="B$1:B$1048576" r="AO239" sId="5"/>
    <undo index="1" exp="area" ref3D="1" dr="B$1:B$1048576" r="AO238" sId="5"/>
    <undo index="1" exp="area" ref3D="1" dr="B$1:B$1048576" r="AO237" sId="5"/>
    <undo index="1" exp="area" ref3D="1" dr="B$1:B$1048576" r="AO236" sId="5"/>
    <undo index="1" exp="area" ref3D="1" dr="B$1:B$1048576" r="AO235" sId="5"/>
    <undo index="1" exp="area" ref3D="1" dr="B$1:B$1048576" r="AO234" sId="5"/>
    <undo index="1" exp="area" ref3D="1" dr="B$1:B$1048576" r="AO233" sId="5"/>
    <undo index="1" exp="area" ref3D="1" dr="B$1:B$1048576" r="AO232" sId="5"/>
    <undo index="1" exp="area" ref3D="1" dr="B$1:B$1048576" r="AO231" sId="5"/>
    <undo index="1" exp="area" ref3D="1" dr="B$1:B$1048576" r="AO230" sId="5"/>
    <undo index="1" exp="area" ref3D="1" dr="B$1:B$1048576" r="AO229" sId="5"/>
    <undo index="1" exp="area" ref3D="1" dr="B$1:B$1048576" r="AO228" sId="5"/>
    <undo index="1" exp="area" ref3D="1" dr="B$1:B$1048576" r="AO227" sId="5"/>
    <undo index="1" exp="area" ref3D="1" dr="B$1:B$1048576" r="AO226" sId="5"/>
    <undo index="1" exp="area" ref3D="1" dr="B$1:B$1048576" r="AO225" sId="5"/>
    <undo index="1" exp="area" ref3D="1" dr="B$1:B$1048576" r="AO224" sId="5"/>
    <undo index="1" exp="area" ref3D="1" dr="B$1:B$1048576" r="AO223" sId="5"/>
    <undo index="1" exp="area" ref3D="1" dr="B$1:B$1048576" r="AO222" sId="5"/>
    <undo index="1" exp="area" ref3D="1" dr="B$1:B$1048576" r="AO221" sId="5"/>
    <undo index="1" exp="area" ref3D="1" dr="B$1:B$1048576" r="AO220" sId="5"/>
    <undo index="1" exp="area" ref3D="1" dr="B$1:B$1048576" r="AO219" sId="5"/>
    <undo index="1" exp="area" ref3D="1" dr="B$1:B$1048576" r="AO218" sId="5"/>
    <undo index="1" exp="area" ref3D="1" dr="B$1:B$1048576" r="AO217" sId="5"/>
    <undo index="1" exp="area" ref3D="1" dr="B$1:B$1048576" r="AO216" sId="5"/>
    <undo index="1" exp="area" ref3D="1" dr="B$1:B$1048576" r="AO215" sId="5"/>
    <undo index="1" exp="area" ref3D="1" dr="B$1:B$1048576" r="AO214" sId="5"/>
    <undo index="1" exp="area" ref3D="1" dr="B$1:B$1048576" r="AO213" sId="5"/>
    <undo index="1" exp="area" ref3D="1" dr="B$1:B$1048576" r="AO212" sId="5"/>
    <undo index="1" exp="area" ref3D="1" dr="B$1:B$1048576" r="AO211" sId="5"/>
    <undo index="1" exp="area" ref3D="1" dr="B$1:B$1048576" r="AO210" sId="5"/>
    <undo index="1" exp="area" ref3D="1" dr="B$1:B$1048576" r="AO209" sId="5"/>
    <undo index="1" exp="area" ref3D="1" dr="B$1:B$1048576" r="AO208" sId="5"/>
    <undo index="1" exp="area" ref3D="1" dr="B$1:B$1048576" r="AO207" sId="5"/>
    <undo index="1" exp="area" ref3D="1" dr="B$1:B$1048576" r="AO206" sId="5"/>
    <undo index="1" exp="area" ref3D="1" dr="B$1:B$1048576" r="AO205" sId="5"/>
    <undo index="1" exp="area" ref3D="1" dr="B$1:B$1048576" r="AO204" sId="5"/>
    <undo index="1" exp="area" ref3D="1" dr="B$1:B$1048576" r="AO203" sId="5"/>
    <undo index="1" exp="area" ref3D="1" dr="B$1:B$1048576" r="AO202" sId="5"/>
    <undo index="1" exp="area" ref3D="1" dr="B$1:B$1048576" r="AO201" sId="5"/>
    <undo index="1" exp="area" ref3D="1" dr="B$1:B$1048576" r="AO200" sId="5"/>
    <undo index="1" exp="area" ref3D="1" dr="B$1:B$1048576" r="AO199" sId="5"/>
    <undo index="1" exp="area" ref3D="1" dr="B$1:B$1048576" r="AO198" sId="5"/>
    <undo index="1" exp="area" ref3D="1" dr="B$1:B$1048576" r="AO197" sId="5"/>
    <undo index="1" exp="area" ref3D="1" dr="B$1:B$1048576" r="AO196" sId="5"/>
    <undo index="1" exp="area" ref3D="1" dr="B$1:B$1048576" r="AO195" sId="5"/>
    <undo index="1" exp="area" ref3D="1" dr="B$1:B$1048576" r="AO194" sId="5"/>
    <undo index="1" exp="area" ref3D="1" dr="B$1:B$1048576" r="AO193" sId="5"/>
    <undo index="1" exp="area" ref3D="1" dr="B$1:B$1048576" r="AO192" sId="5"/>
    <undo index="1" exp="area" ref3D="1" dr="B$1:B$1048576" r="AO191" sId="5"/>
    <undo index="1" exp="area" ref3D="1" dr="B$1:B$1048576" r="AO190" sId="5"/>
    <undo index="1" exp="area" ref3D="1" dr="B$1:B$1048576" r="AO189" sId="5"/>
    <undo index="1" exp="area" ref3D="1" dr="B$1:B$1048576" r="AO188" sId="5"/>
    <undo index="1" exp="area" ref3D="1" dr="B$1:B$1048576" r="AO187" sId="5"/>
    <undo index="1" exp="area" ref3D="1" dr="B$1:B$1048576" r="AO186" sId="5"/>
    <undo index="1" exp="area" ref3D="1" dr="B$1:B$1048576" r="AO185" sId="5"/>
    <undo index="1" exp="area" ref3D="1" dr="B$1:B$1048576" r="AO184" sId="5"/>
    <undo index="1" exp="area" ref3D="1" dr="B$1:B$1048576" r="AO183" sId="5"/>
    <undo index="1" exp="area" ref3D="1" dr="B$1:B$1048576" r="AO182" sId="5"/>
    <undo index="1" exp="area" ref3D="1" dr="B$1:B$1048576" r="AO181" sId="5"/>
    <undo index="1" exp="area" ref3D="1" dr="B$1:B$1048576" r="AO180" sId="5"/>
    <undo index="1" exp="area" ref3D="1" dr="B$1:B$1048576" r="AO179" sId="5"/>
    <undo index="1" exp="area" ref3D="1" dr="B$1:B$1048576" r="AO178" sId="5"/>
    <undo index="1" exp="area" ref3D="1" dr="B$1:B$1048576" r="AO177" sId="5"/>
    <undo index="1" exp="area" ref3D="1" dr="B$1:B$1048576" r="AO176" sId="5"/>
    <undo index="1" exp="area" ref3D="1" dr="B$1:B$1048576" r="AO175" sId="5"/>
    <undo index="1" exp="area" ref3D="1" dr="B$1:B$1048576" r="AO174" sId="5"/>
    <undo index="1" exp="area" ref3D="1" dr="B$1:B$1048576" r="AO173" sId="5"/>
    <undo index="1" exp="area" ref3D="1" dr="B$1:B$1048576" r="AO172" sId="5"/>
    <undo index="1" exp="area" ref3D="1" dr="B$1:B$1048576" r="AO171" sId="5"/>
    <undo index="1" exp="area" ref3D="1" dr="B$1:B$1048576" r="AO170" sId="5"/>
    <undo index="1" exp="area" ref3D="1" dr="B$1:B$1048576" r="AO169" sId="5"/>
    <undo index="1" exp="area" ref3D="1" dr="B$1:B$1048576" r="AO168" sId="5"/>
    <undo index="1" exp="area" ref3D="1" dr="B$1:B$1048576" r="AO167" sId="5"/>
    <undo index="1" exp="area" ref3D="1" dr="B$1:B$1048576" r="AO166" sId="5"/>
    <undo index="1" exp="area" ref3D="1" dr="B$1:B$1048576" r="AO165" sId="5"/>
    <undo index="1" exp="area" ref3D="1" dr="B$1:B$1048576" r="AO164" sId="5"/>
    <undo index="1" exp="area" ref3D="1" dr="B$1:B$1048576" r="AO163" sId="5"/>
    <undo index="1" exp="area" ref3D="1" dr="B$1:B$1048576" r="AO162" sId="5"/>
    <undo index="1" exp="area" ref3D="1" dr="B$1:B$1048576" r="AO161" sId="5"/>
    <undo index="1" exp="area" ref3D="1" dr="B$1:B$1048576" r="AO160" sId="5"/>
    <undo index="1" exp="area" ref3D="1" dr="B$1:B$1048576" r="AO159" sId="5"/>
    <undo index="1" exp="area" ref3D="1" dr="B$1:B$1048576" r="AO158" sId="5"/>
    <undo index="1" exp="area" ref3D="1" dr="B$1:B$1048576" r="AO157" sId="5"/>
    <undo index="1" exp="area" ref3D="1" dr="B$1:B$1048576" r="AO156" sId="5"/>
    <undo index="1" exp="area" ref3D="1" dr="B$1:B$1048576" r="AO155" sId="5"/>
    <undo index="1" exp="area" ref3D="1" dr="B$1:B$1048576" r="AO154" sId="5"/>
    <undo index="1" exp="area" ref3D="1" dr="B$1:B$1048576" r="AO153" sId="5"/>
    <undo index="1" exp="area" ref3D="1" dr="B$1:B$1048576" r="AO152" sId="5"/>
    <undo index="1" exp="area" ref3D="1" dr="B$1:B$1048576" r="AO151" sId="5"/>
    <undo index="1" exp="area" ref3D="1" dr="B$1:B$1048576" r="AO150" sId="5"/>
    <undo index="1" exp="area" ref3D="1" dr="B$1:B$1048576" r="AO149" sId="5"/>
    <undo index="1" exp="area" ref3D="1" dr="B$1:B$1048576" r="AO148" sId="5"/>
    <undo index="1" exp="area" ref3D="1" dr="B$1:B$1048576" r="AO147" sId="5"/>
    <undo index="1" exp="area" ref3D="1" dr="B$1:B$1048576" r="AO146" sId="5"/>
    <undo index="1" exp="area" ref3D="1" dr="B$1:B$1048576" r="AO145" sId="5"/>
    <undo index="1" exp="area" ref3D="1" dr="B$1:B$1048576" r="AO144" sId="5"/>
    <undo index="1" exp="area" ref3D="1" dr="B$1:B$1048576" r="AO143" sId="5"/>
    <undo index="1" exp="area" ref3D="1" dr="B$1:B$1048576" r="AO142" sId="5"/>
    <undo index="1" exp="area" ref3D="1" dr="B$1:B$1048576" r="AO141" sId="5"/>
    <undo index="1" exp="area" ref3D="1" dr="B$1:B$1048576" r="AO140" sId="5"/>
    <undo index="1" exp="area" ref3D="1" dr="B$1:B$1048576" r="AO139" sId="5"/>
    <undo index="1" exp="area" ref3D="1" dr="B$1:B$1048576" r="AO138" sId="5"/>
    <undo index="1" exp="area" ref3D="1" dr="B$1:B$1048576" r="AO137" sId="5"/>
    <undo index="1" exp="area" ref3D="1" dr="B$1:B$1048576" r="AO136" sId="5"/>
    <undo index="1" exp="area" ref3D="1" dr="B$1:B$1048576" r="AO135" sId="5"/>
    <undo index="1" exp="area" ref3D="1" dr="B$1:B$1048576" r="AO134" sId="5"/>
    <undo index="1" exp="area" ref3D="1" dr="B$1:B$1048576" r="AO133" sId="5"/>
    <undo index="1" exp="area" ref3D="1" dr="B$1:B$1048576" r="AO132" sId="5"/>
    <undo index="1" exp="area" ref3D="1" dr="B$1:B$1048576" r="AO131" sId="5"/>
    <undo index="1" exp="area" ref3D="1" dr="B$1:B$1048576" r="AO130" sId="5"/>
    <undo index="1" exp="area" ref3D="1" dr="B$1:B$1048576" r="AO129" sId="5"/>
    <undo index="1" exp="area" ref3D="1" dr="B$1:B$1048576" r="AO128" sId="5"/>
    <undo index="1" exp="area" ref3D="1" dr="B$1:B$1048576" r="AO127" sId="5"/>
    <undo index="1" exp="area" ref3D="1" dr="B$1:B$1048576" r="AO126" sId="5"/>
    <undo index="1" exp="area" ref3D="1" dr="B$1:B$1048576" r="AO125" sId="5"/>
    <undo index="1" exp="area" ref3D="1" dr="B$1:B$1048576" r="AO124" sId="5"/>
    <undo index="1" exp="area" ref3D="1" dr="B$1:B$1048576" r="AO123" sId="5"/>
    <undo index="1" exp="area" ref3D="1" dr="B$1:B$1048576" r="AO122" sId="5"/>
    <undo index="1" exp="area" ref3D="1" dr="B$1:B$1048576" r="AO121" sId="5"/>
    <undo index="1" exp="area" ref3D="1" dr="B$1:B$1048576" r="AO120" sId="5"/>
    <undo index="1" exp="area" ref3D="1" dr="B$1:B$1048576" r="AO119" sId="5"/>
    <undo index="1" exp="area" ref3D="1" dr="B$1:B$1048576" r="AO118" sId="5"/>
    <undo index="1" exp="area" ref3D="1" dr="B$1:B$1048576" r="AO117" sId="5"/>
    <undo index="1" exp="area" ref3D="1" dr="B$1:B$1048576" r="AO116" sId="5"/>
    <undo index="1" exp="area" ref3D="1" dr="B$1:B$1048576" r="AO115" sId="5"/>
    <undo index="1" exp="area" ref3D="1" dr="B$1:B$1048576" r="AO114" sId="5"/>
    <undo index="1" exp="area" ref3D="1" dr="B$1:B$1048576" r="AO113" sId="5"/>
    <undo index="1" exp="area" ref3D="1" dr="B$1:B$1048576" r="AO112" sId="5"/>
    <undo index="1" exp="area" ref3D="1" dr="B$1:B$1048576" r="AO111" sId="5"/>
    <undo index="1" exp="area" ref3D="1" dr="B$1:B$1048576" r="AO110" sId="5"/>
    <undo index="1" exp="area" ref3D="1" dr="B$1:B$1048576" r="AO109" sId="5"/>
    <undo index="1" exp="area" ref3D="1" dr="B$1:B$1048576" r="AO108" sId="5"/>
    <undo index="1" exp="area" ref3D="1" dr="B$1:B$1048576" r="AO107" sId="5"/>
    <undo index="1" exp="area" ref3D="1" dr="B$1:B$1048576" r="AO106" sId="5"/>
    <undo index="1" exp="area" ref3D="1" dr="B$1:B$1048576" r="AO105" sId="5"/>
    <undo index="1" exp="area" ref3D="1" dr="B$1:B$1048576" r="AO104" sId="5"/>
    <undo index="1" exp="area" ref3D="1" dr="B$1:B$1048576" r="AO103" sId="5"/>
    <undo index="1" exp="area" ref3D="1" dr="B$1:B$1048576" r="AO102" sId="5"/>
    <undo index="1" exp="area" ref3D="1" dr="B$1:B$1048576" r="AO101" sId="5"/>
    <undo index="1" exp="area" ref3D="1" dr="B$1:B$1048576" r="AO100" sId="5"/>
    <undo index="1" exp="area" ref3D="1" dr="B$1:B$1048576" r="AO99" sId="5"/>
    <undo index="1" exp="area" ref3D="1" dr="B$1:B$1048576" r="AO98" sId="5"/>
    <undo index="1" exp="area" ref3D="1" dr="B$1:B$1048576" r="AO97" sId="5"/>
    <undo index="1" exp="area" ref3D="1" dr="B$1:B$1048576" r="AO96" sId="5"/>
    <undo index="1" exp="area" ref3D="1" dr="B$1:B$1048576" r="AO95" sId="5"/>
    <undo index="1" exp="area" ref3D="1" dr="B$1:B$1048576" r="AO94" sId="5"/>
    <undo index="1" exp="area" ref3D="1" dr="B$1:B$1048576" r="AO93" sId="5"/>
    <undo index="1" exp="area" ref3D="1" dr="B$1:B$1048576" r="AO92" sId="5"/>
    <undo index="1" exp="area" ref3D="1" dr="B$1:B$1048576" r="AO91" sId="5"/>
    <undo index="1" exp="area" ref3D="1" dr="B$1:B$1048576" r="AO90" sId="5"/>
    <undo index="1" exp="area" ref3D="1" dr="B$1:B$1048576" r="AO89" sId="5"/>
    <undo index="1" exp="area" ref3D="1" dr="B$1:B$1048576" r="AO88" sId="5"/>
    <undo index="1" exp="area" ref3D="1" dr="B$1:B$1048576" r="AO87" sId="5"/>
    <undo index="1" exp="area" ref3D="1" dr="B$1:B$1048576" r="AO86" sId="5"/>
    <undo index="1" exp="area" ref3D="1" dr="B$1:B$1048576" r="AO85" sId="5"/>
    <undo index="1" exp="area" ref3D="1" dr="B$1:B$1048576" r="AO84" sId="5"/>
    <undo index="1" exp="area" ref3D="1" dr="B$1:B$1048576" r="AO83" sId="5"/>
    <undo index="1" exp="area" ref3D="1" dr="B$1:B$1048576" r="AO82" sId="5"/>
    <undo index="1" exp="area" ref3D="1" dr="B$1:B$1048576" r="AO81" sId="5"/>
    <undo index="1" exp="area" ref3D="1" dr="B$1:B$1048576" r="AO80" sId="5"/>
    <undo index="1" exp="area" ref3D="1" dr="B$1:B$1048576" r="AO79" sId="5"/>
    <undo index="1" exp="area" ref3D="1" dr="B$1:B$1048576" r="AO78" sId="5"/>
    <undo index="1" exp="area" ref3D="1" dr="B$1:B$1048576" r="AO77" sId="5"/>
    <undo index="1" exp="area" ref3D="1" dr="B$1:B$1048576" r="AO76" sId="5"/>
    <undo index="1" exp="area" ref3D="1" dr="B$1:B$1048576" r="AO75" sId="5"/>
    <undo index="1" exp="area" ref3D="1" dr="B$1:B$1048576" r="AO74" sId="5"/>
    <undo index="1" exp="area" ref3D="1" dr="B$1:B$1048576" r="AO73" sId="5"/>
    <undo index="1" exp="area" ref3D="1" dr="B$1:B$1048576" r="AO72" sId="5"/>
    <undo index="1" exp="area" ref3D="1" dr="B$1:B$1048576" r="AO71" sId="5"/>
    <undo index="1" exp="area" ref3D="1" dr="B$1:B$1048576" r="AO70" sId="5"/>
    <undo index="1" exp="area" ref3D="1" dr="B$1:B$1048576" r="AO69" sId="5"/>
    <undo index="1" exp="area" ref3D="1" dr="B$1:B$1048576" r="AO68" sId="5"/>
    <undo index="1" exp="area" ref3D="1" dr="B$1:B$1048576" r="AO67" sId="5"/>
    <undo index="1" exp="area" ref3D="1" dr="B$1:B$1048576" r="AO66" sId="5"/>
    <undo index="1" exp="area" ref3D="1" dr="B$1:B$1048576" r="AO65" sId="5"/>
    <undo index="1" exp="area" ref3D="1" dr="B$1:B$1048576" r="AO64" sId="5"/>
    <undo index="1" exp="area" ref3D="1" dr="B$1:B$1048576" r="AO63" sId="5"/>
    <undo index="1" exp="area" ref3D="1" dr="B$1:B$1048576" r="AO62" sId="5"/>
    <undo index="1" exp="area" ref3D="1" dr="B$1:B$1048576" r="AO61" sId="5"/>
    <undo index="1" exp="area" ref3D="1" dr="B$1:B$1048576" r="AO60" sId="5"/>
    <undo index="1" exp="area" ref3D="1" dr="B$1:B$1048576" r="AO59" sId="5"/>
    <undo index="1" exp="area" ref3D="1" dr="B$1:B$1048576" r="AO58" sId="5"/>
    <undo index="1" exp="area" ref3D="1" dr="B$1:B$1048576" r="AO57" sId="5"/>
    <undo index="1" exp="area" ref3D="1" dr="B$1:B$1048576" r="AO56" sId="5"/>
    <undo index="1" exp="area" ref3D="1" dr="B$1:B$1048576" r="AO55" sId="5"/>
    <undo index="1" exp="area" ref3D="1" dr="B$1:B$1048576" r="AO54" sId="5"/>
    <undo index="1" exp="area" ref3D="1" dr="B$1:B$1048576" r="AO53" sId="5"/>
    <undo index="1" exp="area" ref3D="1" dr="B$1:B$1048576" r="AO52" sId="5"/>
    <undo index="1" exp="area" ref3D="1" dr="B$1:B$1048576" r="AO51" sId="5"/>
    <undo index="1" exp="area" ref3D="1" dr="B$1:B$1048576" r="AO50" sId="5"/>
    <undo index="1" exp="area" ref3D="1" dr="B$1:B$1048576" r="AO49" sId="5"/>
    <undo index="1" exp="area" ref3D="1" dr="B$1:B$1048576" r="AO48" sId="5"/>
    <undo index="1" exp="area" ref3D="1" dr="B$1:B$1048576" r="AO47" sId="5"/>
    <undo index="1" exp="area" ref3D="1" dr="B$1:B$1048576" r="AO46" sId="5"/>
    <undo index="1" exp="area" ref3D="1" dr="B$1:B$1048576" r="AO45" sId="5"/>
    <undo index="1" exp="area" ref3D="1" dr="B$1:B$1048576" r="AO44" sId="5"/>
    <undo index="1" exp="area" ref3D="1" dr="B$1:B$1048576" r="AO43" sId="5"/>
    <undo index="1" exp="area" ref3D="1" dr="B$1:B$1048576" r="AO42" sId="5"/>
    <undo index="1" exp="area" ref3D="1" dr="B$1:B$1048576" r="AO41" sId="5"/>
    <undo index="1" exp="area" ref3D="1" dr="B$1:B$1048576" r="AO40" sId="5"/>
    <undo index="1" exp="area" ref3D="1" dr="B$1:B$1048576" r="AO39" sId="5"/>
    <undo index="1" exp="area" ref3D="1" dr="B$1:B$1048576" r="AO38" sId="5"/>
    <undo index="1" exp="area" ref3D="1" dr="B$1:B$1048576" r="AO37" sId="5"/>
    <undo index="1" exp="area" ref3D="1" dr="B$1:B$1048576" r="AO36" sId="5"/>
    <undo index="1" exp="area" ref3D="1" dr="B$1:B$1048576" r="AO35" sId="5"/>
    <undo index="1" exp="area" ref3D="1" dr="B$1:B$1048576" r="AO34" sId="5"/>
    <undo index="1" exp="area" ref3D="1" dr="B$1:B$1048576" r="AO33" sId="5"/>
    <undo index="1" exp="area" ref3D="1" dr="B$1:B$1048576" r="AO32" sId="5"/>
    <undo index="1" exp="area" ref3D="1" dr="B$1:B$1048576" r="AO31" sId="5"/>
    <undo index="1" exp="area" ref3D="1" dr="B$1:B$1048576" r="AO30" sId="5"/>
    <undo index="1" exp="area" ref3D="1" dr="B$1:B$1048576" r="AO29" sId="5"/>
    <undo index="1" exp="area" ref3D="1" dr="B$1:B$1048576" r="AO28" sId="5"/>
    <undo index="1" exp="area" ref3D="1" dr="B$1:B$1048576" r="AO27" sId="5"/>
    <undo index="1" exp="area" ref3D="1" dr="B$1:B$1048576" r="AO26" sId="5"/>
    <undo index="1" exp="area" ref3D="1" dr="B$1:B$1048576" r="AO25" sId="5"/>
    <undo index="1" exp="area" ref3D="1" dr="B$1:B$1048576" r="AO24" sId="5"/>
    <undo index="1" exp="area" ref3D="1" dr="B$1:B$1048576" r="AO23" sId="5"/>
    <undo index="1" exp="area" ref3D="1" dr="B$1:B$1048576" r="AO22" sId="5"/>
    <undo index="1" exp="area" ref3D="1" dr="B$1:B$1048576" r="AO21" sId="5"/>
    <undo index="1" exp="area" ref3D="1" dr="B$1:B$1048576" r="AO20" sId="5"/>
    <undo index="1" exp="area" ref3D="1" dr="B$1:B$1048576" r="AO19" sId="5"/>
    <undo index="1" exp="area" ref3D="1" dr="B$1:B$1048576" r="AO18" sId="5"/>
    <undo index="1" exp="area" ref3D="1" dr="B$1:B$1048576" r="AO17" sId="5"/>
    <undo index="1" exp="area" ref3D="1" dr="B$1:B$1048576" r="AO16" sId="5"/>
    <undo index="1" exp="area" ref3D="1" dr="B$1:B$1048576" r="AO15" sId="5"/>
    <undo index="1" exp="area" ref3D="1" dr="B$1:B$1048576" r="AO14" sId="5"/>
    <undo index="1" exp="area" ref3D="1" dr="B$1:B$1048576" r="AO13" sId="5"/>
    <undo index="1" exp="area" ref3D="1" dr="B$1:B$1048576" r="AO12" sId="5"/>
    <undo index="1" exp="area" ref3D="1" dr="B$1:B$1048576" r="AO11" sId="5"/>
    <undo index="1" exp="area" ref3D="1" dr="B$1:B$1048576" r="AO10" sId="5"/>
    <undo index="1" exp="area" ref3D="1" dr="B$1:B$1048576" r="AO9" sId="5"/>
    <undo index="1" exp="area" ref3D="1" dr="B$1:B$1048576" r="AO8" sId="5"/>
    <undo index="1" exp="area" ref3D="1" dr="B$1:B$1048576" r="AO7" sId="5"/>
    <undo index="1" exp="area" ref3D="1" dr="B$1:B$1048576" r="AO6" sId="5"/>
    <undo index="1" exp="area" ref3D="1" dr="B$1:B$1048576" r="AO5" sId="5"/>
    <undo index="1" exp="area" ref3D="1" dr="B$1:B$1048576" r="AO4" sId="5"/>
    <undo index="1" exp="area" ref3D="1" dr="B$1:B$1048576" r="AO3" sId="5"/>
    <undo index="1" exp="area" ref3D="1" dr="B$1:B$1048576" r="AO2" sId="5"/>
    <undo index="1" exp="area" ref3D="1" dr="B$1:B$1048576" r="AI406" sId="4"/>
    <undo index="1" exp="area" ref3D="1" dr="B$1:B$1048576" r="AI405" sId="4"/>
    <undo index="1" exp="area" ref3D="1" dr="B$1:B$1048576" r="AI404" sId="4"/>
    <undo index="1" exp="area" ref3D="1" dr="B$1:B$1048576" r="AI403" sId="4"/>
    <undo index="1" exp="area" ref3D="1" dr="B$1:B$1048576" r="AI402" sId="4"/>
    <undo index="1" exp="area" ref3D="1" dr="B$1:B$1048576" r="AI401" sId="4"/>
    <undo index="1" exp="area" ref3D="1" dr="B$1:B$1048576" r="AI400" sId="4"/>
    <undo index="1" exp="area" ref3D="1" dr="B$1:B$1048576" r="AI399" sId="4"/>
    <undo index="1" exp="area" ref3D="1" dr="B$1:B$1048576" r="AI398" sId="4"/>
    <undo index="1" exp="area" ref3D="1" dr="B$1:B$1048576" r="AI397" sId="4"/>
    <undo index="1" exp="area" ref3D="1" dr="B$1:B$1048576" r="AI396" sId="4"/>
    <undo index="1" exp="area" ref3D="1" dr="B$1:B$1048576" r="AI395" sId="4"/>
    <undo index="1" exp="area" ref3D="1" dr="B$1:B$1048576" r="AI394" sId="4"/>
    <undo index="1" exp="area" ref3D="1" dr="B$1:B$1048576" r="AI393" sId="4"/>
    <undo index="1" exp="area" ref3D="1" dr="B$1:B$1048576" r="AI392" sId="4"/>
    <undo index="1" exp="area" ref3D="1" dr="B$1:B$1048576" r="AI391" sId="4"/>
    <undo index="1" exp="area" ref3D="1" dr="B$1:B$1048576" r="AI390" sId="4"/>
    <undo index="1" exp="area" ref3D="1" dr="B$1:B$1048576" r="AI389" sId="4"/>
    <undo index="1" exp="area" ref3D="1" dr="B$1:B$1048576" r="AI388" sId="4"/>
    <undo index="1" exp="area" ref3D="1" dr="B$1:B$1048576" r="AI387" sId="4"/>
    <undo index="1" exp="area" ref3D="1" dr="B$1:B$1048576" r="AI386" sId="4"/>
    <undo index="1" exp="area" ref3D="1" dr="B$1:B$1048576" r="AI385" sId="4"/>
    <undo index="1" exp="area" ref3D="1" dr="B$1:B$1048576" r="AI384" sId="4"/>
    <undo index="1" exp="area" ref3D="1" dr="B$1:B$1048576" r="AI383" sId="4"/>
    <undo index="1" exp="area" ref3D="1" dr="B$1:B$1048576" r="AI382" sId="4"/>
    <undo index="1" exp="area" ref3D="1" dr="B$1:B$1048576" r="AI381" sId="4"/>
    <undo index="1" exp="area" ref3D="1" dr="B$1:B$1048576" r="AI380" sId="4"/>
    <undo index="1" exp="area" ref3D="1" dr="B$1:B$1048576" r="AI379" sId="4"/>
    <undo index="1" exp="area" ref3D="1" dr="B$1:B$1048576" r="AI378" sId="4"/>
    <undo index="1" exp="area" ref3D="1" dr="B$1:B$1048576" r="AI377" sId="4"/>
    <undo index="1" exp="area" ref3D="1" dr="B$1:B$1048576" r="AI376" sId="4"/>
    <undo index="1" exp="area" ref3D="1" dr="B$1:B$1048576" r="AI375" sId="4"/>
    <undo index="1" exp="area" ref3D="1" dr="B$1:B$1048576" r="AI374" sId="4"/>
    <undo index="1" exp="area" ref3D="1" dr="B$1:B$1048576" r="AI373" sId="4"/>
    <undo index="1" exp="area" ref3D="1" dr="B$1:B$1048576" r="AI372" sId="4"/>
    <undo index="1" exp="area" ref3D="1" dr="B$1:B$1048576" r="AI371" sId="4"/>
    <undo index="1" exp="area" ref3D="1" dr="B$1:B$1048576" r="AI370" sId="4"/>
    <undo index="1" exp="area" ref3D="1" dr="B$1:B$1048576" r="AI369" sId="4"/>
    <undo index="1" exp="area" ref3D="1" dr="B$1:B$1048576" r="AI368" sId="4"/>
    <undo index="1" exp="area" ref3D="1" dr="B$1:B$1048576" r="AI367" sId="4"/>
    <undo index="1" exp="area" ref3D="1" dr="B$1:B$1048576" r="AI366" sId="4"/>
    <undo index="1" exp="area" ref3D="1" dr="B$1:B$1048576" r="AI365" sId="4"/>
    <undo index="1" exp="area" ref3D="1" dr="B$1:B$1048576" r="AI364" sId="4"/>
    <undo index="1" exp="area" ref3D="1" dr="B$1:B$1048576" r="AI363" sId="4"/>
    <undo index="1" exp="area" ref3D="1" dr="B$1:B$1048576" r="AI362" sId="4"/>
    <undo index="1" exp="area" ref3D="1" dr="B$1:B$1048576" r="AI361" sId="4"/>
    <undo index="1" exp="area" ref3D="1" dr="B$1:B$1048576" r="AI360" sId="4"/>
    <undo index="1" exp="area" ref3D="1" dr="B$1:B$1048576" r="AI359" sId="4"/>
    <undo index="1" exp="area" ref3D="1" dr="B$1:B$1048576" r="AI358" sId="4"/>
    <undo index="1" exp="area" ref3D="1" dr="B$1:B$1048576" r="AI357" sId="4"/>
    <undo index="1" exp="area" ref3D="1" dr="B$1:B$1048576" r="AI356" sId="4"/>
    <undo index="1" exp="area" ref3D="1" dr="B$1:B$1048576" r="AI355" sId="4"/>
    <undo index="1" exp="area" ref3D="1" dr="B$1:B$1048576" r="AI354" sId="4"/>
    <undo index="1" exp="area" ref3D="1" dr="B$1:B$1048576" r="AI353" sId="4"/>
    <undo index="1" exp="area" ref3D="1" dr="B$1:B$1048576" r="AI352" sId="4"/>
    <undo index="1" exp="area" ref3D="1" dr="B$1:B$1048576" r="AI351" sId="4"/>
    <undo index="1" exp="area" ref3D="1" dr="B$1:B$1048576" r="AI350" sId="4"/>
    <undo index="1" exp="area" ref3D="1" dr="B$1:B$1048576" r="AI349" sId="4"/>
    <undo index="1" exp="area" ref3D="1" dr="B$1:B$1048576" r="AI348" sId="4"/>
    <undo index="1" exp="area" ref3D="1" dr="B$1:B$1048576" r="AI347" sId="4"/>
    <undo index="1" exp="area" ref3D="1" dr="B$1:B$1048576" r="AI346" sId="4"/>
    <undo index="1" exp="area" ref3D="1" dr="B$1:B$1048576" r="AI345" sId="4"/>
    <undo index="1" exp="area" ref3D="1" dr="B$1:B$1048576" r="AI344" sId="4"/>
    <undo index="1" exp="area" ref3D="1" dr="B$1:B$1048576" r="AI343" sId="4"/>
    <undo index="1" exp="area" ref3D="1" dr="B$1:B$1048576" r="AI342" sId="4"/>
    <undo index="1" exp="area" ref3D="1" dr="B$1:B$1048576" r="AI341" sId="4"/>
    <undo index="1" exp="area" ref3D="1" dr="B$1:B$1048576" r="AI340" sId="4"/>
    <undo index="1" exp="area" ref3D="1" dr="B$1:B$1048576" r="AI339" sId="4"/>
    <undo index="1" exp="area" ref3D="1" dr="B$1:B$1048576" r="AI338" sId="4"/>
    <undo index="1" exp="area" ref3D="1" dr="B$1:B$1048576" r="AI337" sId="4"/>
    <undo index="1" exp="area" ref3D="1" dr="B$1:B$1048576" r="AI336" sId="4"/>
    <undo index="1" exp="area" ref3D="1" dr="B$1:B$1048576" r="AI335" sId="4"/>
    <undo index="1" exp="area" ref3D="1" dr="B$1:B$1048576" r="AI334" sId="4"/>
    <undo index="1" exp="area" ref3D="1" dr="B$1:B$1048576" r="AI333" sId="4"/>
    <undo index="1" exp="area" ref3D="1" dr="B$1:B$1048576" r="AI332" sId="4"/>
    <undo index="1" exp="area" ref3D="1" dr="B$1:B$1048576" r="AI331" sId="4"/>
    <undo index="1" exp="area" ref3D="1" dr="B$1:B$1048576" r="AI330" sId="4"/>
    <undo index="1" exp="area" ref3D="1" dr="B$1:B$1048576" r="AI329" sId="4"/>
    <undo index="1" exp="area" ref3D="1" dr="B$1:B$1048576" r="AI328" sId="4"/>
    <undo index="1" exp="area" ref3D="1" dr="B$1:B$1048576" r="AI327" sId="4"/>
    <undo index="1" exp="area" ref3D="1" dr="B$1:B$1048576" r="AI326" sId="4"/>
    <undo index="1" exp="area" ref3D="1" dr="B$1:B$1048576" r="AI325" sId="4"/>
    <undo index="1" exp="area" ref3D="1" dr="B$1:B$1048576" r="AI324" sId="4"/>
    <undo index="1" exp="area" ref3D="1" dr="B$1:B$1048576" r="AI323" sId="4"/>
    <undo index="1" exp="area" ref3D="1" dr="B$1:B$1048576" r="AI322" sId="4"/>
    <undo index="1" exp="area" ref3D="1" dr="B$1:B$1048576" r="AI321" sId="4"/>
    <undo index="1" exp="area" ref3D="1" dr="B$1:B$1048576" r="AI320" sId="4"/>
    <undo index="1" exp="area" ref3D="1" dr="B$1:B$1048576" r="AI319" sId="4"/>
    <undo index="1" exp="area" ref3D="1" dr="B$1:B$1048576" r="AI318" sId="4"/>
    <undo index="1" exp="area" ref3D="1" dr="B$1:B$1048576" r="AI317" sId="4"/>
    <undo index="1" exp="area" ref3D="1" dr="B$1:B$1048576" r="AI316" sId="4"/>
    <undo index="1" exp="area" ref3D="1" dr="B$1:B$1048576" r="AI315" sId="4"/>
    <undo index="1" exp="area" ref3D="1" dr="B$1:B$1048576" r="AI314" sId="4"/>
    <undo index="1" exp="area" ref3D="1" dr="B$1:B$1048576" r="AI313" sId="4"/>
    <undo index="1" exp="area" ref3D="1" dr="B$1:B$1048576" r="AI312" sId="4"/>
    <undo index="1" exp="area" ref3D="1" dr="B$1:B$1048576" r="AI311" sId="4"/>
    <undo index="1" exp="area" ref3D="1" dr="B$1:B$1048576" r="AI310" sId="4"/>
    <undo index="1" exp="area" ref3D="1" dr="B$1:B$1048576" r="AI309" sId="4"/>
    <undo index="1" exp="area" ref3D="1" dr="B$1:B$1048576" r="AI308" sId="4"/>
    <undo index="1" exp="area" ref3D="1" dr="B$1:B$1048576" r="AI307" sId="4"/>
    <undo index="1" exp="area" ref3D="1" dr="B$1:B$1048576" r="AI306" sId="4"/>
    <undo index="1" exp="area" ref3D="1" dr="B$1:B$1048576" r="AI305" sId="4"/>
    <undo index="1" exp="area" ref3D="1" dr="B$1:B$1048576" r="AI304" sId="4"/>
    <undo index="1" exp="area" ref3D="1" dr="B$1:B$1048576" r="AI303" sId="4"/>
    <undo index="1" exp="area" ref3D="1" dr="B$1:B$1048576" r="AI302" sId="4"/>
    <undo index="1" exp="area" ref3D="1" dr="B$1:B$1048576" r="AI301" sId="4"/>
    <undo index="1" exp="area" ref3D="1" dr="B$1:B$1048576" r="AI300" sId="4"/>
    <undo index="1" exp="area" ref3D="1" dr="B$1:B$1048576" r="AI299" sId="4"/>
    <undo index="1" exp="area" ref3D="1" dr="B$1:B$1048576" r="AI298" sId="4"/>
    <undo index="1" exp="area" ref3D="1" dr="B$1:B$1048576" r="AI297" sId="4"/>
    <undo index="1" exp="area" ref3D="1" dr="B$1:B$1048576" r="AI296" sId="4"/>
    <undo index="1" exp="area" ref3D="1" dr="B$1:B$1048576" r="AI295" sId="4"/>
    <undo index="1" exp="area" ref3D="1" dr="B$1:B$1048576" r="AI294" sId="4"/>
    <undo index="1" exp="area" ref3D="1" dr="B$1:B$1048576" r="AI293" sId="4"/>
    <undo index="1" exp="area" ref3D="1" dr="B$1:B$1048576" r="AI292" sId="4"/>
    <undo index="1" exp="area" ref3D="1" dr="B$1:B$1048576" r="AI291" sId="4"/>
    <undo index="1" exp="area" ref3D="1" dr="B$1:B$1048576" r="AI290" sId="4"/>
    <undo index="1" exp="area" ref3D="1" dr="B$1:B$1048576" r="AI289" sId="4"/>
    <undo index="1" exp="area" ref3D="1" dr="B$1:B$1048576" r="AI288" sId="4"/>
    <undo index="1" exp="area" ref3D="1" dr="B$1:B$1048576" r="AI287" sId="4"/>
    <undo index="1" exp="area" ref3D="1" dr="B$1:B$1048576" r="AI286" sId="4"/>
    <undo index="1" exp="area" ref3D="1" dr="B$1:B$1048576" r="AI285" sId="4"/>
    <undo index="1" exp="area" ref3D="1" dr="B$1:B$1048576" r="AI284" sId="4"/>
    <undo index="1" exp="area" ref3D="1" dr="B$1:B$1048576" r="AI283" sId="4"/>
    <undo index="1" exp="area" ref3D="1" dr="B$1:B$1048576" r="AI282" sId="4"/>
    <undo index="1" exp="area" ref3D="1" dr="B$1:B$1048576" r="AI281" sId="4"/>
    <undo index="1" exp="area" ref3D="1" dr="B$1:B$1048576" r="AI280" sId="4"/>
    <undo index="1" exp="area" ref3D="1" dr="B$1:B$1048576" r="AI279" sId="4"/>
    <undo index="1" exp="area" ref3D="1" dr="B$1:B$1048576" r="AI278" sId="4"/>
    <undo index="1" exp="area" ref3D="1" dr="B$1:B$1048576" r="AI277" sId="4"/>
    <undo index="1" exp="area" ref3D="1" dr="B$1:B$1048576" r="AI276" sId="4"/>
    <undo index="1" exp="area" ref3D="1" dr="B$1:B$1048576" r="AI275" sId="4"/>
    <undo index="1" exp="area" ref3D="1" dr="B$1:B$1048576" r="AI274" sId="4"/>
    <undo index="1" exp="area" ref3D="1" dr="B$1:B$1048576" r="AI273" sId="4"/>
    <undo index="1" exp="area" ref3D="1" dr="B$1:B$1048576" r="AI272" sId="4"/>
    <undo index="1" exp="area" ref3D="1" dr="B$1:B$1048576" r="AI271" sId="4"/>
    <undo index="1" exp="area" ref3D="1" dr="B$1:B$1048576" r="AI270" sId="4"/>
    <undo index="1" exp="area" ref3D="1" dr="B$1:B$1048576" r="AI269" sId="4"/>
    <undo index="1" exp="area" ref3D="1" dr="B$1:B$1048576" r="AI268" sId="4"/>
    <undo index="1" exp="area" ref3D="1" dr="B$1:B$1048576" r="AI267" sId="4"/>
    <undo index="1" exp="area" ref3D="1" dr="B$1:B$1048576" r="AI266" sId="4"/>
    <undo index="1" exp="area" ref3D="1" dr="B$1:B$1048576" r="AI265" sId="4"/>
    <undo index="1" exp="area" ref3D="1" dr="B$1:B$1048576" r="AI264" sId="4"/>
    <undo index="1" exp="area" ref3D="1" dr="B$1:B$1048576" r="AI263" sId="4"/>
    <undo index="1" exp="area" ref3D="1" dr="B$1:B$1048576" r="AI262" sId="4"/>
    <undo index="1" exp="area" ref3D="1" dr="B$1:B$1048576" r="AI261" sId="4"/>
    <undo index="1" exp="area" ref3D="1" dr="B$1:B$1048576" r="AI260" sId="4"/>
    <undo index="1" exp="area" ref3D="1" dr="B$1:B$1048576" r="AI259" sId="4"/>
    <undo index="1" exp="area" ref3D="1" dr="B$1:B$1048576" r="AI258" sId="4"/>
    <undo index="1" exp="area" ref3D="1" dr="B$1:B$1048576" r="AI257" sId="4"/>
    <undo index="1" exp="area" ref3D="1" dr="B$1:B$1048576" r="AI256" sId="4"/>
    <undo index="1" exp="area" ref3D="1" dr="B$1:B$1048576" r="AI255" sId="4"/>
    <undo index="1" exp="area" ref3D="1" dr="B$1:B$1048576" r="AI254" sId="4"/>
    <undo index="1" exp="area" ref3D="1" dr="B$1:B$1048576" r="AI253" sId="4"/>
    <undo index="1" exp="area" ref3D="1" dr="B$1:B$1048576" r="AI252" sId="4"/>
    <undo index="1" exp="area" ref3D="1" dr="B$1:B$1048576" r="AI251" sId="4"/>
    <undo index="1" exp="area" ref3D="1" dr="B$1:B$1048576" r="AI250" sId="4"/>
    <undo index="1" exp="area" ref3D="1" dr="B$1:B$1048576" r="AI249" sId="4"/>
    <undo index="1" exp="area" ref3D="1" dr="B$1:B$1048576" r="AI248" sId="4"/>
    <undo index="1" exp="area" ref3D="1" dr="B$1:B$1048576" r="AI247" sId="4"/>
    <undo index="1" exp="area" ref3D="1" dr="B$1:B$1048576" r="AI246" sId="4"/>
    <undo index="1" exp="area" ref3D="1" dr="B$1:B$1048576" r="AI245" sId="4"/>
    <undo index="1" exp="area" ref3D="1" dr="B$1:B$1048576" r="AI244" sId="4"/>
    <undo index="1" exp="area" ref3D="1" dr="B$1:B$1048576" r="AI243" sId="4"/>
    <undo index="1" exp="area" ref3D="1" dr="B$1:B$1048576" r="AI242" sId="4"/>
    <undo index="1" exp="area" ref3D="1" dr="B$1:B$1048576" r="AI241" sId="4"/>
    <undo index="1" exp="area" ref3D="1" dr="B$1:B$1048576" r="AI240" sId="4"/>
    <undo index="1" exp="area" ref3D="1" dr="B$1:B$1048576" r="AI239" sId="4"/>
    <undo index="1" exp="area" ref3D="1" dr="B$1:B$1048576" r="AI238" sId="4"/>
    <undo index="1" exp="area" ref3D="1" dr="B$1:B$1048576" r="AI237" sId="4"/>
    <undo index="1" exp="area" ref3D="1" dr="B$1:B$1048576" r="AI236" sId="4"/>
    <undo index="1" exp="area" ref3D="1" dr="B$1:B$1048576" r="AI235" sId="4"/>
    <undo index="1" exp="area" ref3D="1" dr="B$1:B$1048576" r="AI234" sId="4"/>
    <undo index="1" exp="area" ref3D="1" dr="B$1:B$1048576" r="AI233" sId="4"/>
    <undo index="1" exp="area" ref3D="1" dr="B$1:B$1048576" r="AI232" sId="4"/>
    <undo index="1" exp="area" ref3D="1" dr="B$1:B$1048576" r="AI231" sId="4"/>
    <undo index="1" exp="area" ref3D="1" dr="B$1:B$1048576" r="AI230" sId="4"/>
    <undo index="1" exp="area" ref3D="1" dr="B$1:B$1048576" r="AI229" sId="4"/>
    <undo index="1" exp="area" ref3D="1" dr="B$1:B$1048576" r="AI228" sId="4"/>
    <undo index="1" exp="area" ref3D="1" dr="B$1:B$1048576" r="AI227" sId="4"/>
    <undo index="1" exp="area" ref3D="1" dr="B$1:B$1048576" r="AI226" sId="4"/>
    <undo index="1" exp="area" ref3D="1" dr="B$1:B$1048576" r="AI225" sId="4"/>
    <undo index="1" exp="area" ref3D="1" dr="B$1:B$1048576" r="AI224" sId="4"/>
    <undo index="1" exp="area" ref3D="1" dr="B$1:B$1048576" r="AI223" sId="4"/>
    <undo index="1" exp="area" ref3D="1" dr="B$1:B$1048576" r="AI222" sId="4"/>
    <undo index="1" exp="area" ref3D="1" dr="B$1:B$1048576" r="AI221" sId="4"/>
    <undo index="1" exp="area" ref3D="1" dr="B$1:B$1048576" r="AI220" sId="4"/>
    <undo index="1" exp="area" ref3D="1" dr="B$1:B$1048576" r="AI219" sId="4"/>
    <undo index="1" exp="area" ref3D="1" dr="B$1:B$1048576" r="AI218" sId="4"/>
    <undo index="1" exp="area" ref3D="1" dr="B$1:B$1048576" r="AI217" sId="4"/>
    <undo index="1" exp="area" ref3D="1" dr="B$1:B$1048576" r="AI216" sId="4"/>
    <undo index="1" exp="area" ref3D="1" dr="B$1:B$1048576" r="AI215" sId="4"/>
    <undo index="1" exp="area" ref3D="1" dr="B$1:B$1048576" r="AI214" sId="4"/>
    <undo index="1" exp="area" ref3D="1" dr="B$1:B$1048576" r="AI213" sId="4"/>
    <undo index="1" exp="area" ref3D="1" dr="B$1:B$1048576" r="AI212" sId="4"/>
    <undo index="1" exp="area" ref3D="1" dr="B$1:B$1048576" r="AI211" sId="4"/>
    <undo index="1" exp="area" ref3D="1" dr="B$1:B$1048576" r="AI210" sId="4"/>
    <undo index="1" exp="area" ref3D="1" dr="B$1:B$1048576" r="AI209" sId="4"/>
    <undo index="1" exp="area" ref3D="1" dr="B$1:B$1048576" r="AI208" sId="4"/>
    <undo index="1" exp="area" ref3D="1" dr="B$1:B$1048576" r="AI207" sId="4"/>
    <undo index="1" exp="area" ref3D="1" dr="B$1:B$1048576" r="AI206" sId="4"/>
    <undo index="1" exp="area" ref3D="1" dr="B$1:B$1048576" r="AI205" sId="4"/>
    <undo index="1" exp="area" ref3D="1" dr="B$1:B$1048576" r="AI204" sId="4"/>
    <undo index="1" exp="area" ref3D="1" dr="B$1:B$1048576" r="AI203" sId="4"/>
    <undo index="1" exp="area" ref3D="1" dr="B$1:B$1048576" r="AI202" sId="4"/>
    <undo index="1" exp="area" ref3D="1" dr="B$1:B$1048576" r="AI201" sId="4"/>
    <undo index="1" exp="area" ref3D="1" dr="B$1:B$1048576" r="AI200" sId="4"/>
    <undo index="1" exp="area" ref3D="1" dr="B$1:B$1048576" r="AI199" sId="4"/>
    <undo index="1" exp="area" ref3D="1" dr="B$1:B$1048576" r="AI198" sId="4"/>
    <undo index="1" exp="area" ref3D="1" dr="B$1:B$1048576" r="AI197" sId="4"/>
    <undo index="1" exp="area" ref3D="1" dr="B$1:B$1048576" r="AI196" sId="4"/>
    <undo index="1" exp="area" ref3D="1" dr="B$1:B$1048576" r="AI195" sId="4"/>
    <undo index="1" exp="area" ref3D="1" dr="B$1:B$1048576" r="AI194" sId="4"/>
    <undo index="1" exp="area" ref3D="1" dr="B$1:B$1048576" r="AI193" sId="4"/>
    <undo index="1" exp="area" ref3D="1" dr="B$1:B$1048576" r="AI192" sId="4"/>
    <undo index="1" exp="area" ref3D="1" dr="B$1:B$1048576" r="AI191" sId="4"/>
    <undo index="1" exp="area" ref3D="1" dr="B$1:B$1048576" r="AI190" sId="4"/>
    <undo index="1" exp="area" ref3D="1" dr="B$1:B$1048576" r="AI189" sId="4"/>
    <undo index="1" exp="area" ref3D="1" dr="B$1:B$1048576" r="AI188" sId="4"/>
    <undo index="1" exp="area" ref3D="1" dr="B$1:B$1048576" r="AI187" sId="4"/>
    <undo index="1" exp="area" ref3D="1" dr="B$1:B$1048576" r="AI186" sId="4"/>
    <undo index="1" exp="area" ref3D="1" dr="B$1:B$1048576" r="AI185" sId="4"/>
    <undo index="1" exp="area" ref3D="1" dr="B$1:B$1048576" r="AI184" sId="4"/>
    <undo index="1" exp="area" ref3D="1" dr="B$1:B$1048576" r="AI183" sId="4"/>
    <undo index="1" exp="area" ref3D="1" dr="B$1:B$1048576" r="AI182" sId="4"/>
    <undo index="1" exp="area" ref3D="1" dr="B$1:B$1048576" r="AI181" sId="4"/>
    <undo index="1" exp="area" ref3D="1" dr="B$1:B$1048576" r="AI180" sId="4"/>
    <undo index="1" exp="area" ref3D="1" dr="B$1:B$1048576" r="AI179" sId="4"/>
    <undo index="1" exp="area" ref3D="1" dr="B$1:B$1048576" r="AI178" sId="4"/>
    <undo index="1" exp="area" ref3D="1" dr="B$1:B$1048576" r="AI177" sId="4"/>
    <undo index="1" exp="area" ref3D="1" dr="B$1:B$1048576" r="AI176" sId="4"/>
    <undo index="1" exp="area" ref3D="1" dr="B$1:B$1048576" r="AI175" sId="4"/>
    <undo index="1" exp="area" ref3D="1" dr="B$1:B$1048576" r="AI174" sId="4"/>
    <undo index="1" exp="area" ref3D="1" dr="B$1:B$1048576" r="AI173" sId="4"/>
    <undo index="1" exp="area" ref3D="1" dr="B$1:B$1048576" r="AI172" sId="4"/>
    <undo index="1" exp="area" ref3D="1" dr="B$1:B$1048576" r="AI171" sId="4"/>
    <undo index="1" exp="area" ref3D="1" dr="B$1:B$1048576" r="AI170" sId="4"/>
    <undo index="1" exp="area" ref3D="1" dr="B$1:B$1048576" r="AI169" sId="4"/>
    <undo index="1" exp="area" ref3D="1" dr="B$1:B$1048576" r="AI168" sId="4"/>
    <undo index="1" exp="area" ref3D="1" dr="B$1:B$1048576" r="AI167" sId="4"/>
    <undo index="1" exp="area" ref3D="1" dr="B$1:B$1048576" r="AI166" sId="4"/>
    <undo index="1" exp="area" ref3D="1" dr="B$1:B$1048576" r="AI165" sId="4"/>
    <undo index="1" exp="area" ref3D="1" dr="B$1:B$1048576" r="AI164" sId="4"/>
    <undo index="1" exp="area" ref3D="1" dr="B$1:B$1048576" r="AI163" sId="4"/>
    <undo index="1" exp="area" ref3D="1" dr="B$1:B$1048576" r="AI162" sId="4"/>
    <undo index="1" exp="area" ref3D="1" dr="B$1:B$1048576" r="AI161" sId="4"/>
    <undo index="1" exp="area" ref3D="1" dr="B$1:B$1048576" r="AI160" sId="4"/>
    <undo index="1" exp="area" ref3D="1" dr="B$1:B$1048576" r="AI159" sId="4"/>
    <undo index="1" exp="area" ref3D="1" dr="B$1:B$1048576" r="AI158" sId="4"/>
    <undo index="1" exp="area" ref3D="1" dr="B$1:B$1048576" r="AI157" sId="4"/>
    <undo index="1" exp="area" ref3D="1" dr="B$1:B$1048576" r="AI156" sId="4"/>
    <undo index="1" exp="area" ref3D="1" dr="B$1:B$1048576" r="AI155" sId="4"/>
    <undo index="1" exp="area" ref3D="1" dr="B$1:B$1048576" r="AI154" sId="4"/>
    <undo index="1" exp="area" ref3D="1" dr="B$1:B$1048576" r="AI153" sId="4"/>
    <undo index="1" exp="area" ref3D="1" dr="B$1:B$1048576" r="AI152" sId="4"/>
    <undo index="1" exp="area" ref3D="1" dr="B$1:B$1048576" r="AI151" sId="4"/>
    <undo index="1" exp="area" ref3D="1" dr="B$1:B$1048576" r="AI150" sId="4"/>
    <undo index="1" exp="area" ref3D="1" dr="B$1:B$1048576" r="AI149" sId="4"/>
    <undo index="1" exp="area" ref3D="1" dr="B$1:B$1048576" r="AI148" sId="4"/>
    <undo index="1" exp="area" ref3D="1" dr="B$1:B$1048576" r="AI147" sId="4"/>
    <undo index="1" exp="area" ref3D="1" dr="B$1:B$1048576" r="AI146" sId="4"/>
    <undo index="1" exp="area" ref3D="1" dr="B$1:B$1048576" r="AI145" sId="4"/>
    <undo index="1" exp="area" ref3D="1" dr="B$1:B$1048576" r="AI144" sId="4"/>
    <undo index="1" exp="area" ref3D="1" dr="B$1:B$1048576" r="AI143" sId="4"/>
    <undo index="1" exp="area" ref3D="1" dr="B$1:B$1048576" r="AI142" sId="4"/>
    <undo index="1" exp="area" ref3D="1" dr="B$1:B$1048576" r="AI141" sId="4"/>
    <undo index="1" exp="area" ref3D="1" dr="B$1:B$1048576" r="AI140" sId="4"/>
    <undo index="1" exp="area" ref3D="1" dr="B$1:B$1048576" r="AI139" sId="4"/>
    <undo index="1" exp="area" ref3D="1" dr="B$1:B$1048576" r="AI138" sId="4"/>
    <undo index="1" exp="area" ref3D="1" dr="B$1:B$1048576" r="AI137" sId="4"/>
    <undo index="1" exp="area" ref3D="1" dr="B$1:B$1048576" r="AI136" sId="4"/>
    <undo index="1" exp="area" ref3D="1" dr="B$1:B$1048576" r="AI135" sId="4"/>
    <undo index="1" exp="area" ref3D="1" dr="B$1:B$1048576" r="AI134" sId="4"/>
    <undo index="1" exp="area" ref3D="1" dr="B$1:B$1048576" r="AI133" sId="4"/>
    <undo index="1" exp="area" ref3D="1" dr="B$1:B$1048576" r="AI132" sId="4"/>
    <undo index="1" exp="area" ref3D="1" dr="B$1:B$1048576" r="AI131" sId="4"/>
    <undo index="1" exp="area" ref3D="1" dr="B$1:B$1048576" r="AI130" sId="4"/>
    <undo index="1" exp="area" ref3D="1" dr="B$1:B$1048576" r="AI129" sId="4"/>
    <undo index="1" exp="area" ref3D="1" dr="B$1:B$1048576" r="AI128" sId="4"/>
    <undo index="1" exp="area" ref3D="1" dr="B$1:B$1048576" r="AI127" sId="4"/>
    <undo index="1" exp="area" ref3D="1" dr="B$1:B$1048576" r="AI126" sId="4"/>
    <undo index="1" exp="area" ref3D="1" dr="B$1:B$1048576" r="AI125" sId="4"/>
    <undo index="1" exp="area" ref3D="1" dr="B$1:B$1048576" r="AI124" sId="4"/>
    <undo index="1" exp="area" ref3D="1" dr="B$1:B$1048576" r="AI123" sId="4"/>
    <undo index="1" exp="area" ref3D="1" dr="B$1:B$1048576" r="AI122" sId="4"/>
    <undo index="1" exp="area" ref3D="1" dr="B$1:B$1048576" r="AI121" sId="4"/>
    <undo index="1" exp="area" ref3D="1" dr="B$1:B$1048576" r="AI120" sId="4"/>
    <undo index="1" exp="area" ref3D="1" dr="B$1:B$1048576" r="AI119" sId="4"/>
    <undo index="1" exp="area" ref3D="1" dr="B$1:B$1048576" r="AI118" sId="4"/>
    <undo index="1" exp="area" ref3D="1" dr="B$1:B$1048576" r="AI117" sId="4"/>
    <undo index="1" exp="area" ref3D="1" dr="B$1:B$1048576" r="AI116" sId="4"/>
    <undo index="1" exp="area" ref3D="1" dr="B$1:B$1048576" r="AI115" sId="4"/>
    <undo index="1" exp="area" ref3D="1" dr="B$1:B$1048576" r="AI114" sId="4"/>
    <undo index="1" exp="area" ref3D="1" dr="B$1:B$1048576" r="AI113" sId="4"/>
    <undo index="1" exp="area" ref3D="1" dr="B$1:B$1048576" r="AI112" sId="4"/>
    <undo index="1" exp="area" ref3D="1" dr="B$1:B$1048576" r="AI111" sId="4"/>
    <undo index="1" exp="area" ref3D="1" dr="B$1:B$1048576" r="AI110" sId="4"/>
    <undo index="1" exp="area" ref3D="1" dr="B$1:B$1048576" r="AI109" sId="4"/>
    <undo index="1" exp="area" ref3D="1" dr="B$1:B$1048576" r="AI108" sId="4"/>
    <undo index="1" exp="area" ref3D="1" dr="B$1:B$1048576" r="AI107" sId="4"/>
    <undo index="1" exp="area" ref3D="1" dr="B$1:B$1048576" r="AI106" sId="4"/>
    <undo index="1" exp="area" ref3D="1" dr="B$1:B$1048576" r="AI105" sId="4"/>
    <undo index="1" exp="area" ref3D="1" dr="B$1:B$1048576" r="AI104" sId="4"/>
    <undo index="1" exp="area" ref3D="1" dr="B$1:B$1048576" r="AI103" sId="4"/>
    <undo index="1" exp="area" ref3D="1" dr="B$1:B$1048576" r="AI102" sId="4"/>
    <undo index="1" exp="area" ref3D="1" dr="B$1:B$1048576" r="AI101" sId="4"/>
    <undo index="1" exp="area" ref3D="1" dr="B$1:B$1048576" r="AI100" sId="4"/>
    <undo index="1" exp="area" ref3D="1" dr="B$1:B$1048576" r="AI99" sId="4"/>
    <undo index="1" exp="area" ref3D="1" dr="B$1:B$1048576" r="AI98" sId="4"/>
    <undo index="1" exp="area" ref3D="1" dr="B$1:B$1048576" r="AI97" sId="4"/>
    <undo index="1" exp="area" ref3D="1" dr="B$1:B$1048576" r="AI96" sId="4"/>
    <undo index="1" exp="area" ref3D="1" dr="B$1:B$1048576" r="AI95" sId="4"/>
    <undo index="1" exp="area" ref3D="1" dr="B$1:B$1048576" r="AI94" sId="4"/>
    <undo index="1" exp="area" ref3D="1" dr="B$1:B$1048576" r="AI93" sId="4"/>
    <undo index="1" exp="area" ref3D="1" dr="B$1:B$1048576" r="AI92" sId="4"/>
    <undo index="1" exp="area" ref3D="1" dr="B$1:B$1048576" r="AI91" sId="4"/>
    <undo index="1" exp="area" ref3D="1" dr="B$1:B$1048576" r="AI90" sId="4"/>
    <undo index="1" exp="area" ref3D="1" dr="B$1:B$1048576" r="AI89" sId="4"/>
    <undo index="1" exp="area" ref3D="1" dr="B$1:B$1048576" r="AI88" sId="4"/>
    <undo index="1" exp="area" ref3D="1" dr="B$1:B$1048576" r="AI87" sId="4"/>
    <undo index="1" exp="area" ref3D="1" dr="B$1:B$1048576" r="AI86" sId="4"/>
    <undo index="1" exp="area" ref3D="1" dr="B$1:B$1048576" r="AI85" sId="4"/>
    <undo index="1" exp="area" ref3D="1" dr="B$1:B$1048576" r="AI84" sId="4"/>
    <undo index="1" exp="area" ref3D="1" dr="B$1:B$1048576" r="AI83" sId="4"/>
    <undo index="1" exp="area" ref3D="1" dr="B$1:B$1048576" r="AI82" sId="4"/>
    <undo index="1" exp="area" ref3D="1" dr="B$1:B$1048576" r="AI81" sId="4"/>
    <undo index="1" exp="area" ref3D="1" dr="B$1:B$1048576" r="AI80" sId="4"/>
    <undo index="1" exp="area" ref3D="1" dr="B$1:B$1048576" r="AI79" sId="4"/>
    <undo index="1" exp="area" ref3D="1" dr="B$1:B$1048576" r="AI78" sId="4"/>
    <undo index="1" exp="area" ref3D="1" dr="B$1:B$1048576" r="AI77" sId="4"/>
    <undo index="1" exp="area" ref3D="1" dr="B$1:B$1048576" r="AI76" sId="4"/>
    <undo index="1" exp="area" ref3D="1" dr="B$1:B$1048576" r="AI75" sId="4"/>
    <undo index="1" exp="area" ref3D="1" dr="B$1:B$1048576" r="AI74" sId="4"/>
    <undo index="1" exp="area" ref3D="1" dr="B$1:B$1048576" r="AI73" sId="4"/>
    <undo index="1" exp="area" ref3D="1" dr="B$1:B$1048576" r="AI72" sId="4"/>
    <undo index="1" exp="area" ref3D="1" dr="B$1:B$1048576" r="AI71" sId="4"/>
    <undo index="1" exp="area" ref3D="1" dr="B$1:B$1048576" r="AI70" sId="4"/>
    <undo index="1" exp="area" ref3D="1" dr="B$1:B$1048576" r="AI69" sId="4"/>
    <undo index="1" exp="area" ref3D="1" dr="B$1:B$1048576" r="AI68" sId="4"/>
    <undo index="1" exp="area" ref3D="1" dr="B$1:B$1048576" r="AI67" sId="4"/>
    <undo index="1" exp="area" ref3D="1" dr="B$1:B$1048576" r="AI66" sId="4"/>
    <undo index="1" exp="area" ref3D="1" dr="B$1:B$1048576" r="AI65" sId="4"/>
    <undo index="1" exp="area" ref3D="1" dr="B$1:B$1048576" r="AI64" sId="4"/>
    <undo index="1" exp="area" ref3D="1" dr="B$1:B$1048576" r="AI63" sId="4"/>
    <undo index="1" exp="area" ref3D="1" dr="B$1:B$1048576" r="AI62" sId="4"/>
    <undo index="1" exp="area" ref3D="1" dr="B$1:B$1048576" r="AI61" sId="4"/>
    <undo index="1" exp="area" ref3D="1" dr="B$1:B$1048576" r="AI60" sId="4"/>
    <undo index="1" exp="area" ref3D="1" dr="B$1:B$1048576" r="AI59" sId="4"/>
    <undo index="1" exp="area" ref3D="1" dr="B$1:B$1048576" r="AI58" sId="4"/>
    <undo index="1" exp="area" ref3D="1" dr="B$1:B$1048576" r="AI57" sId="4"/>
    <undo index="1" exp="area" ref3D="1" dr="B$1:B$1048576" r="AI56" sId="4"/>
    <undo index="1" exp="area" ref3D="1" dr="B$1:B$1048576" r="AI55" sId="4"/>
    <undo index="1" exp="area" ref3D="1" dr="B$1:B$1048576" r="AI54" sId="4"/>
    <undo index="1" exp="area" ref3D="1" dr="B$1:B$1048576" r="AI53" sId="4"/>
    <undo index="1" exp="area" ref3D="1" dr="B$1:B$1048576" r="AI52" sId="4"/>
    <undo index="1" exp="area" ref3D="1" dr="B$1:B$1048576" r="AI51" sId="4"/>
    <undo index="1" exp="area" ref3D="1" dr="B$1:B$1048576" r="AI50" sId="4"/>
    <undo index="1" exp="area" ref3D="1" dr="B$1:B$1048576" r="AI49" sId="4"/>
    <undo index="1" exp="area" ref3D="1" dr="B$1:B$1048576" r="AI48" sId="4"/>
    <undo index="1" exp="area" ref3D="1" dr="B$1:B$1048576" r="AI47" sId="4"/>
    <undo index="1" exp="area" ref3D="1" dr="B$1:B$1048576" r="AI46" sId="4"/>
    <undo index="1" exp="area" ref3D="1" dr="B$1:B$1048576" r="AI45" sId="4"/>
    <undo index="1" exp="area" ref3D="1" dr="B$1:B$1048576" r="AI44" sId="4"/>
    <undo index="1" exp="area" ref3D="1" dr="B$1:B$1048576" r="AI43" sId="4"/>
    <undo index="1" exp="area" ref3D="1" dr="B$1:B$1048576" r="AI42" sId="4"/>
    <undo index="1" exp="area" ref3D="1" dr="B$1:B$1048576" r="AI41" sId="4"/>
    <undo index="1" exp="area" ref3D="1" dr="B$1:B$1048576" r="AI40" sId="4"/>
    <undo index="1" exp="area" ref3D="1" dr="B$1:B$1048576" r="AI39" sId="4"/>
    <undo index="1" exp="area" ref3D="1" dr="B$1:B$1048576" r="AI38" sId="4"/>
    <undo index="1" exp="area" ref3D="1" dr="B$1:B$1048576" r="AI37" sId="4"/>
    <undo index="1" exp="area" ref3D="1" dr="B$1:B$1048576" r="AI36" sId="4"/>
    <undo index="1" exp="area" ref3D="1" dr="B$1:B$1048576" r="AI35" sId="4"/>
    <undo index="1" exp="area" ref3D="1" dr="B$1:B$1048576" r="AI34" sId="4"/>
    <undo index="1" exp="area" ref3D="1" dr="B$1:B$1048576" r="AI33" sId="4"/>
    <undo index="1" exp="area" ref3D="1" dr="B$1:B$1048576" r="AI32" sId="4"/>
    <undo index="1" exp="area" ref3D="1" dr="B$1:B$1048576" r="AI31" sId="4"/>
    <undo index="1" exp="area" ref3D="1" dr="B$1:B$1048576" r="AI30" sId="4"/>
    <undo index="1" exp="area" ref3D="1" dr="B$1:B$1048576" r="AI29" sId="4"/>
    <undo index="1" exp="area" ref3D="1" dr="B$1:B$1048576" r="AI28" sId="4"/>
    <undo index="1" exp="area" ref3D="1" dr="B$1:B$1048576" r="AI27" sId="4"/>
    <undo index="1" exp="area" ref3D="1" dr="B$1:B$1048576" r="AI26" sId="4"/>
    <undo index="1" exp="area" ref3D="1" dr="B$1:B$1048576" r="AI25" sId="4"/>
    <undo index="1" exp="area" ref3D="1" dr="B$1:B$1048576" r="AI24" sId="4"/>
    <undo index="1" exp="area" ref3D="1" dr="B$1:B$1048576" r="AI23" sId="4"/>
    <undo index="1" exp="area" ref3D="1" dr="B$1:B$1048576" r="AI22" sId="4"/>
    <undo index="1" exp="area" ref3D="1" dr="B$1:B$1048576" r="AI21" sId="4"/>
    <undo index="1" exp="area" ref3D="1" dr="B$1:B$1048576" r="AI20" sId="4"/>
    <undo index="1" exp="area" ref3D="1" dr="B$1:B$1048576" r="AI19" sId="4"/>
    <undo index="1" exp="area" ref3D="1" dr="B$1:B$1048576" r="AI18" sId="4"/>
    <undo index="1" exp="area" ref3D="1" dr="B$1:B$1048576" r="AI17" sId="4"/>
    <undo index="1" exp="area" ref3D="1" dr="B$1:B$1048576" r="AI16" sId="4"/>
    <undo index="1" exp="area" ref3D="1" dr="B$1:B$1048576" r="AI15" sId="4"/>
    <undo index="1" exp="area" ref3D="1" dr="B$1:B$1048576" r="AI14" sId="4"/>
    <undo index="1" exp="area" ref3D="1" dr="B$1:B$1048576" r="AI13" sId="4"/>
    <undo index="1" exp="area" ref3D="1" dr="B$1:B$1048576" r="AI12" sId="4"/>
    <undo index="1" exp="area" ref3D="1" dr="B$1:B$1048576" r="AI11" sId="4"/>
    <undo index="1" exp="area" ref3D="1" dr="B$1:B$1048576" r="AI10" sId="4"/>
    <undo index="1" exp="area" ref3D="1" dr="B$1:B$1048576" r="AI9" sId="4"/>
    <undo index="1" exp="area" ref3D="1" dr="B$1:B$1048576" r="AI8" sId="4"/>
    <undo index="1" exp="area" ref3D="1" dr="B$1:B$1048576" r="AI7" sId="4"/>
    <undo index="1" exp="area" ref3D="1" dr="B$1:B$1048576" r="AI6" sId="4"/>
    <undo index="1" exp="area" ref3D="1" dr="B$1:B$1048576" r="AI5" sId="4"/>
    <undo index="1" exp="area" ref3D="1" dr="B$1:B$1048576" r="AI4" sId="4"/>
    <undo index="1" exp="area" ref3D="1" dr="B$1:B$1048576" r="AI3" sId="4"/>
    <undo index="1" exp="area" ref3D="1" dr="B$1:B$1048576" r="AI2" sId="4"/>
    <undo index="2" exp="area" ref3D="1" dr="$A$1:$AY$1048576" r="H36" sId="3"/>
    <undo index="2" exp="area" ref3D="1" dr="$A$1:$AY$1048576" r="G36" sId="3"/>
    <undo index="2" exp="area" ref3D="1" dr="$A$1:$AY$1048576" r="H35" sId="3"/>
    <undo index="2" exp="area" ref3D="1" dr="$A$1:$AY$1048576" r="G35" sId="3"/>
    <undo index="2" exp="area" ref3D="1" dr="$A$1:$AY$1048576" r="H34" sId="3"/>
    <undo index="2" exp="area" ref3D="1" dr="$A$1:$AY$1048576" r="G34" sId="3"/>
    <undo index="2" exp="area" ref3D="1" dr="$A$1:$AY$1048576" r="H33" sId="3"/>
    <undo index="2" exp="area" ref3D="1" dr="$A$1:$AY$1048576" r="G33" sId="3"/>
    <undo index="2" exp="area" ref3D="1" dr="$A$1:$AY$1048576" r="H32" sId="3"/>
    <undo index="2" exp="area" ref3D="1" dr="$A$1:$AY$1048576" r="G32" sId="3"/>
    <undo index="2" exp="area" ref3D="1" dr="$A$1:$AY$1048576" r="H31" sId="3"/>
    <undo index="2" exp="area" ref3D="1" dr="$A$1:$AY$1048576" r="G31" sId="3"/>
    <undo index="2" exp="area" ref3D="1" dr="$A$1:$AY$1048576" r="H30" sId="3"/>
    <undo index="2" exp="area" ref3D="1" dr="$A$1:$AY$1048576" r="G30" sId="3"/>
    <undo index="2" exp="area" ref3D="1" dr="$A$1:$AY$1048576" r="H29" sId="3"/>
    <undo index="2" exp="area" ref3D="1" dr="$A$1:$AY$1048576" r="G29" sId="3"/>
    <undo index="2" exp="area" ref3D="1" dr="$A$1:$AY$1048576" r="H28" sId="3"/>
    <undo index="2" exp="area" ref3D="1" dr="$A$1:$AY$1048576" r="G28" sId="3"/>
    <undo index="2" exp="area" ref3D="1" dr="$A$1:$AY$1048576" r="H27" sId="3"/>
    <undo index="2" exp="area" ref3D="1" dr="$A$1:$AY$1048576" r="G27" sId="3"/>
    <undo index="2" exp="area" ref3D="1" dr="$A$1:$AY$1048576" r="H26" sId="3"/>
    <undo index="2" exp="area" ref3D="1" dr="$A$1:$AY$1048576" r="G26" sId="3"/>
    <undo index="2" exp="area" ref3D="1" dr="$A$1:$AY$1048576" r="H25" sId="3"/>
    <undo index="2" exp="area" ref3D="1" dr="$A$1:$AY$1048576" r="G25" sId="3"/>
    <undo index="2" exp="area" ref3D="1" dr="$A$1:$AY$1048576" r="H24" sId="3"/>
    <undo index="2" exp="area" ref3D="1" dr="$A$1:$AY$1048576" r="G24" sId="3"/>
    <undo index="2" exp="area" ref3D="1" dr="$A$1:$AY$1048576" r="H23" sId="3"/>
    <undo index="2" exp="area" ref3D="1" dr="$A$1:$AY$1048576" r="G23" sId="3"/>
    <undo index="2" exp="area" ref3D="1" dr="$A$1:$AY$1048576" r="H22" sId="3"/>
    <undo index="2" exp="area" ref3D="1" dr="$A$1:$AY$1048576" r="G22" sId="3"/>
    <undo index="2" exp="area" ref3D="1" dr="$A$1:$AY$1048576" r="H21" sId="3"/>
    <undo index="2" exp="area" ref3D="1" dr="$A$1:$AY$1048576" r="G21" sId="3"/>
    <undo index="2" exp="area" ref3D="1" dr="$A$1:$AY$1048576" r="H20" sId="3"/>
    <undo index="2" exp="area" ref3D="1" dr="$A$1:$AY$1048576" r="G20" sId="3"/>
    <undo index="2" exp="area" ref3D="1" dr="$A$1:$AY$1048576" r="H19" sId="3"/>
    <undo index="2" exp="area" ref3D="1" dr="$A$1:$AY$1048576" r="G19" sId="3"/>
    <undo index="2" exp="area" ref3D="1" dr="$A$1:$AY$1048576" r="H18" sId="3"/>
    <undo index="2" exp="area" ref3D="1" dr="$A$1:$AY$1048576" r="G18" sId="3"/>
    <undo index="2" exp="area" ref3D="1" dr="$A$1:$AY$1048576" r="H17" sId="3"/>
    <undo index="2" exp="area" ref3D="1" dr="$A$1:$AY$1048576" r="G17" sId="3"/>
    <undo index="2" exp="area" ref3D="1" dr="$A$1:$AY$1048576" r="H16" sId="3"/>
    <undo index="2" exp="area" ref3D="1" dr="$A$1:$AY$1048576" r="G16" sId="3"/>
    <undo index="2" exp="area" ref3D="1" dr="$A$1:$AY$1048576" r="H15" sId="3"/>
    <undo index="2" exp="area" ref3D="1" dr="$A$1:$AY$1048576" r="G15" sId="3"/>
    <undo index="2" exp="area" ref3D="1" dr="$A$1:$AY$1048576" r="H14" sId="3"/>
    <undo index="2" exp="area" ref3D="1" dr="$A$1:$AY$1048576" r="G14" sId="3"/>
    <undo index="2" exp="area" ref3D="1" dr="$A$1:$AY$1048576" r="H13" sId="3"/>
    <undo index="2" exp="area" ref3D="1" dr="$A$1:$AY$1048576" r="G13" sId="3"/>
    <undo index="2" exp="area" ref3D="1" dr="$A$1:$AY$1048576" r="H12" sId="3"/>
    <undo index="2" exp="area" ref3D="1" dr="$A$1:$AY$1048576" r="G12" sId="3"/>
    <undo index="2" exp="area" ref3D="1" dr="$A$1:$AY$1048576" r="H11" sId="3"/>
    <undo index="2" exp="area" ref3D="1" dr="$A$1:$AY$1048576" r="G11" sId="3"/>
    <undo index="2" exp="area" ref3D="1" dr="$A$1:$AY$1048576" r="H10" sId="3"/>
    <undo index="2" exp="area" ref3D="1" dr="$A$1:$AY$1048576" r="G10" sId="3"/>
    <undo index="2" exp="area" ref3D="1" dr="$A$1:$AY$1048576" r="H9" sId="3"/>
    <undo index="2" exp="area" ref3D="1" dr="$A$1:$AY$1048576" r="G9" sId="3"/>
    <undo index="2" exp="area" ref3D="1" dr="$A$1:$AY$1048576" r="H8" sId="3"/>
    <undo index="2" exp="area" ref3D="1" dr="$A$1:$AY$1048576" r="G8" sId="3"/>
    <undo index="2" exp="area" ref3D="1" dr="$A$1:$AY$1048576" r="H7" sId="3"/>
    <undo index="2" exp="area" ref3D="1" dr="$A$1:$AY$1048576" r="G7" sId="3"/>
    <undo index="2" exp="area" ref3D="1" dr="$A$1:$AY$1048576" r="H6" sId="3"/>
    <undo index="2" exp="area" ref3D="1" dr="$A$1:$AY$1048576" r="G6" sId="3"/>
    <undo index="2" exp="area" ref3D="1" dr="$A$1:$AY$1048576" r="H5" sId="3"/>
    <undo index="2" exp="area" ref3D="1" dr="$A$1:$AY$1048576" r="G5" sId="3"/>
    <undo index="2" exp="area" ref3D="1" dr="$A$1:$AY$1048576" r="H4" sId="3"/>
    <undo index="2" exp="area" ref3D="1" dr="$A$1:$AY$1048576" r="G4" sId="3"/>
    <undo index="2" exp="area" ref3D="1" dr="$A$1:$AY$1048576" r="H3" sId="3"/>
    <undo index="2" exp="area" ref3D="1" dr="$A$1:$AY$1048576" r="G3" sId="3"/>
    <undo index="2" exp="area" ref3D="1" dr="$A$1:$AY$1048576" r="Z42" sId="2"/>
    <undo index="2" exp="area" ref3D="1" dr="$A$1:$AY$1048576" r="Y42" sId="2"/>
    <undo index="2" exp="area" ref3D="1" dr="$A$1:$AY$1048576" r="X42" sId="2"/>
    <undo index="2" exp="area" ref3D="1" dr="$A$1:$AY$1048576" r="W42" sId="2"/>
    <undo index="2" exp="area" ref3D="1" dr="$A$1:$AY$1048576" r="V42" sId="2"/>
    <undo index="2" exp="area" ref3D="1" dr="$A$1:$AY$1048576" r="U42" sId="2"/>
    <undo index="2" exp="area" ref3D="1" dr="$A$1:$AY$1048576" r="T42" sId="2"/>
    <undo index="2" exp="area" ref3D="1" dr="$A$1:$AY$1048576" r="S42" sId="2"/>
    <undo index="2" exp="area" ref3D="1" dr="$A$1:$AY$1048576" r="R42" sId="2"/>
    <undo index="2" exp="area" ref3D="1" dr="$A$1:$AY$1048576" r="Q42" sId="2"/>
    <undo index="2" exp="area" ref3D="1" dr="$A$1:$AY$1048576" r="P42" sId="2"/>
    <undo index="2" exp="area" ref3D="1" dr="$A$1:$AY$1048576" r="O42" sId="2"/>
    <undo index="2" exp="area" ref3D="1" dr="$A$1:$AY$1048576" r="N42" sId="2"/>
    <undo index="2" exp="area" ref3D="1" dr="$A$1:$AY$1048576" r="M42" sId="2"/>
    <undo index="2" exp="area" ref3D="1" dr="$A$1:$AY$1048576" r="L42" sId="2"/>
    <undo index="2" exp="area" ref3D="1" dr="$A$1:$AY$1048576" r="K42" sId="2"/>
    <undo index="2" exp="area" ref3D="1" dr="$A$1:$AY$1048576" r="J42" sId="2"/>
    <undo index="2" exp="area" ref3D="1" dr="$A$1:$AY$1048576" r="I42" sId="2"/>
    <undo index="2" exp="area" ref3D="1" dr="$A$1:$AY$1048576" r="H42" sId="2"/>
    <undo index="2" exp="area" ref3D="1" dr="$A$1:$AY$1048576" r="G42" sId="2"/>
    <undo index="2" exp="area" ref3D="1" dr="$A$1:$AY$1048576" r="F42" sId="2"/>
    <undo index="2" exp="area" ref3D="1" dr="$A$1:$AY$1048576" r="E42" sId="2"/>
    <undo index="2" exp="area" ref3D="1" dr="$A$1:$AY$1048576" r="D42" sId="2"/>
    <undo index="2" exp="area" ref3D="1" dr="$A$1:$AY$1048576" r="C42" sId="2"/>
    <undo index="2" exp="area" ref3D="1" dr="$A$1:$AY$1048576" r="Z41" sId="2"/>
    <undo index="2" exp="area" ref3D="1" dr="$A$1:$AY$1048576" r="Y41" sId="2"/>
    <undo index="2" exp="area" ref3D="1" dr="$A$1:$AY$1048576" r="X41" sId="2"/>
    <undo index="2" exp="area" ref3D="1" dr="$A$1:$AY$1048576" r="W41" sId="2"/>
    <undo index="2" exp="area" ref3D="1" dr="$A$1:$AY$1048576" r="V41" sId="2"/>
    <undo index="2" exp="area" ref3D="1" dr="$A$1:$AY$1048576" r="U41" sId="2"/>
    <undo index="2" exp="area" ref3D="1" dr="$A$1:$AY$1048576" r="T41" sId="2"/>
    <undo index="2" exp="area" ref3D="1" dr="$A$1:$AY$1048576" r="S41" sId="2"/>
    <undo index="2" exp="area" ref3D="1" dr="$A$1:$AY$1048576" r="R41" sId="2"/>
    <undo index="2" exp="area" ref3D="1" dr="$A$1:$AY$1048576" r="Q41" sId="2"/>
    <undo index="2" exp="area" ref3D="1" dr="$A$1:$AY$1048576" r="P41" sId="2"/>
    <undo index="2" exp="area" ref3D="1" dr="$A$1:$AY$1048576" r="O41" sId="2"/>
    <undo index="2" exp="area" ref3D="1" dr="$A$1:$AY$1048576" r="N41" sId="2"/>
    <undo index="2" exp="area" ref3D="1" dr="$A$1:$AY$1048576" r="M41" sId="2"/>
    <undo index="2" exp="area" ref3D="1" dr="$A$1:$AY$1048576" r="L41" sId="2"/>
    <undo index="2" exp="area" ref3D="1" dr="$A$1:$AY$1048576" r="K41" sId="2"/>
    <undo index="2" exp="area" ref3D="1" dr="$A$1:$AY$1048576" r="J41" sId="2"/>
    <undo index="2" exp="area" ref3D="1" dr="$A$1:$AY$1048576" r="I41" sId="2"/>
    <undo index="2" exp="area" ref3D="1" dr="$A$1:$AY$1048576" r="H41" sId="2"/>
    <undo index="2" exp="area" ref3D="1" dr="$A$1:$AY$1048576" r="G41" sId="2"/>
    <undo index="2" exp="area" ref3D="1" dr="$A$1:$AY$1048576" r="F41" sId="2"/>
    <undo index="2" exp="area" ref3D="1" dr="$A$1:$AY$1048576" r="E41" sId="2"/>
    <undo index="2" exp="area" ref3D="1" dr="$A$1:$AY$1048576" r="D41" sId="2"/>
    <undo index="2" exp="area" ref3D="1" dr="$A$1:$AY$1048576" r="C41" sId="2"/>
    <undo index="2" exp="area" ref3D="1" dr="$A$1:$AY$1048576" r="Z40" sId="2"/>
    <undo index="2" exp="area" ref3D="1" dr="$A$1:$AY$1048576" r="Y40" sId="2"/>
    <undo index="2" exp="area" ref3D="1" dr="$A$1:$AY$1048576" r="X40" sId="2"/>
    <undo index="2" exp="area" ref3D="1" dr="$A$1:$AY$1048576" r="W40" sId="2"/>
    <undo index="2" exp="area" ref3D="1" dr="$A$1:$AY$1048576" r="V40" sId="2"/>
    <undo index="2" exp="area" ref3D="1" dr="$A$1:$AY$1048576" r="U40" sId="2"/>
    <undo index="2" exp="area" ref3D="1" dr="$A$1:$AY$1048576" r="T40" sId="2"/>
    <undo index="2" exp="area" ref3D="1" dr="$A$1:$AY$1048576" r="S40" sId="2"/>
    <undo index="2" exp="area" ref3D="1" dr="$A$1:$AY$1048576" r="R40" sId="2"/>
    <undo index="2" exp="area" ref3D="1" dr="$A$1:$AY$1048576" r="Q40" sId="2"/>
    <undo index="2" exp="area" ref3D="1" dr="$A$1:$AY$1048576" r="P40" sId="2"/>
    <undo index="2" exp="area" ref3D="1" dr="$A$1:$AY$1048576" r="O40" sId="2"/>
    <undo index="2" exp="area" ref3D="1" dr="$A$1:$AY$1048576" r="N40" sId="2"/>
    <undo index="2" exp="area" ref3D="1" dr="$A$1:$AY$1048576" r="M40" sId="2"/>
    <undo index="2" exp="area" ref3D="1" dr="$A$1:$AY$1048576" r="L40" sId="2"/>
    <undo index="2" exp="area" ref3D="1" dr="$A$1:$AY$1048576" r="K40" sId="2"/>
    <undo index="2" exp="area" ref3D="1" dr="$A$1:$AY$1048576" r="J40" sId="2"/>
    <undo index="2" exp="area" ref3D="1" dr="$A$1:$AY$1048576" r="I40" sId="2"/>
    <undo index="2" exp="area" ref3D="1" dr="$A$1:$AY$1048576" r="H40" sId="2"/>
    <undo index="2" exp="area" ref3D="1" dr="$A$1:$AY$1048576" r="G40" sId="2"/>
    <undo index="2" exp="area" ref3D="1" dr="$A$1:$AY$1048576" r="F40" sId="2"/>
    <undo index="2" exp="area" ref3D="1" dr="$A$1:$AY$1048576" r="E40" sId="2"/>
    <undo index="2" exp="area" ref3D="1" dr="$A$1:$AY$1048576" r="D40" sId="2"/>
    <undo index="2" exp="area" ref3D="1" dr="$A$1:$AY$1048576" r="C40" sId="2"/>
    <undo index="2" exp="area" ref3D="1" dr="$A$1:$AY$1048576" r="Z39" sId="2"/>
    <undo index="2" exp="area" ref3D="1" dr="$A$1:$AY$1048576" r="Y39" sId="2"/>
    <undo index="2" exp="area" ref3D="1" dr="$A$1:$AY$1048576" r="X39" sId="2"/>
    <undo index="2" exp="area" ref3D="1" dr="$A$1:$AY$1048576" r="W39" sId="2"/>
    <undo index="2" exp="area" ref3D="1" dr="$A$1:$AY$1048576" r="V39" sId="2"/>
    <undo index="2" exp="area" ref3D="1" dr="$A$1:$AY$1048576" r="U39" sId="2"/>
    <undo index="2" exp="area" ref3D="1" dr="$A$1:$AY$1048576" r="T39" sId="2"/>
    <undo index="2" exp="area" ref3D="1" dr="$A$1:$AY$1048576" r="S39" sId="2"/>
    <undo index="2" exp="area" ref3D="1" dr="$A$1:$AY$1048576" r="R39" sId="2"/>
    <undo index="2" exp="area" ref3D="1" dr="$A$1:$AY$1048576" r="Q39" sId="2"/>
    <undo index="2" exp="area" ref3D="1" dr="$A$1:$AY$1048576" r="P39" sId="2"/>
    <undo index="2" exp="area" ref3D="1" dr="$A$1:$AY$1048576" r="O39" sId="2"/>
    <undo index="2" exp="area" ref3D="1" dr="$A$1:$AY$1048576" r="N39" sId="2"/>
    <undo index="2" exp="area" ref3D="1" dr="$A$1:$AY$1048576" r="M39" sId="2"/>
    <undo index="2" exp="area" ref3D="1" dr="$A$1:$AY$1048576" r="L39" sId="2"/>
    <undo index="2" exp="area" ref3D="1" dr="$A$1:$AY$1048576" r="K39" sId="2"/>
    <undo index="2" exp="area" ref3D="1" dr="$A$1:$AY$1048576" r="J39" sId="2"/>
    <undo index="2" exp="area" ref3D="1" dr="$A$1:$AY$1048576" r="I39" sId="2"/>
    <undo index="2" exp="area" ref3D="1" dr="$A$1:$AY$1048576" r="H39" sId="2"/>
    <undo index="2" exp="area" ref3D="1" dr="$A$1:$AY$1048576" r="G39" sId="2"/>
    <undo index="2" exp="area" ref3D="1" dr="$A$1:$AY$1048576" r="F39" sId="2"/>
    <undo index="2" exp="area" ref3D="1" dr="$A$1:$AY$1048576" r="E39" sId="2"/>
    <undo index="2" exp="area" ref3D="1" dr="$A$1:$AY$1048576" r="D39" sId="2"/>
    <undo index="2" exp="area" ref3D="1" dr="$A$1:$AY$1048576" r="C39" sId="2"/>
    <undo index="2" exp="area" ref3D="1" dr="$A$1:$AY$1048576" r="Z38" sId="2"/>
    <undo index="2" exp="area" ref3D="1" dr="$A$1:$AY$1048576" r="Y38" sId="2"/>
    <undo index="2" exp="area" ref3D="1" dr="$A$1:$AY$1048576" r="X38" sId="2"/>
    <undo index="2" exp="area" ref3D="1" dr="$A$1:$AY$1048576" r="W38" sId="2"/>
    <undo index="2" exp="area" ref3D="1" dr="$A$1:$AY$1048576" r="V38" sId="2"/>
    <undo index="2" exp="area" ref3D="1" dr="$A$1:$AY$1048576" r="U38" sId="2"/>
    <undo index="2" exp="area" ref3D="1" dr="$A$1:$AY$1048576" r="T38" sId="2"/>
    <undo index="2" exp="area" ref3D="1" dr="$A$1:$AY$1048576" r="S38" sId="2"/>
    <undo index="2" exp="area" ref3D="1" dr="$A$1:$AY$1048576" r="R38" sId="2"/>
    <undo index="2" exp="area" ref3D="1" dr="$A$1:$AY$1048576" r="Q38" sId="2"/>
    <undo index="2" exp="area" ref3D="1" dr="$A$1:$AY$1048576" r="P38" sId="2"/>
    <undo index="2" exp="area" ref3D="1" dr="$A$1:$AY$1048576" r="O38" sId="2"/>
    <undo index="2" exp="area" ref3D="1" dr="$A$1:$AY$1048576" r="N38" sId="2"/>
    <undo index="2" exp="area" ref3D="1" dr="$A$1:$AY$1048576" r="M38" sId="2"/>
    <undo index="2" exp="area" ref3D="1" dr="$A$1:$AY$1048576" r="L38" sId="2"/>
    <undo index="2" exp="area" ref3D="1" dr="$A$1:$AY$1048576" r="K38" sId="2"/>
    <undo index="2" exp="area" ref3D="1" dr="$A$1:$AY$1048576" r="J38" sId="2"/>
    <undo index="2" exp="area" ref3D="1" dr="$A$1:$AY$1048576" r="I38" sId="2"/>
    <undo index="2" exp="area" ref3D="1" dr="$A$1:$AY$1048576" r="H38" sId="2"/>
    <undo index="2" exp="area" ref3D="1" dr="$A$1:$AY$1048576" r="G38" sId="2"/>
    <undo index="2" exp="area" ref3D="1" dr="$A$1:$AY$1048576" r="F38" sId="2"/>
    <undo index="2" exp="area" ref3D="1" dr="$A$1:$AY$1048576" r="E38" sId="2"/>
    <undo index="2" exp="area" ref3D="1" dr="$A$1:$AY$1048576" r="D38" sId="2"/>
    <undo index="2" exp="area" ref3D="1" dr="$A$1:$AY$1048576" r="C38" sId="2"/>
    <undo index="2" exp="area" ref3D="1" dr="$A$1:$AY$1048576" r="Z37" sId="2"/>
    <undo index="2" exp="area" ref3D="1" dr="$A$1:$AY$1048576" r="Y37" sId="2"/>
    <undo index="2" exp="area" ref3D="1" dr="$A$1:$AY$1048576" r="X37" sId="2"/>
    <undo index="2" exp="area" ref3D="1" dr="$A$1:$AY$1048576" r="W37" sId="2"/>
    <undo index="2" exp="area" ref3D="1" dr="$A$1:$AY$1048576" r="V37" sId="2"/>
    <undo index="2" exp="area" ref3D="1" dr="$A$1:$AY$1048576" r="U37" sId="2"/>
    <undo index="2" exp="area" ref3D="1" dr="$A$1:$AY$1048576" r="T37" sId="2"/>
    <undo index="2" exp="area" ref3D="1" dr="$A$1:$AY$1048576" r="S37" sId="2"/>
    <undo index="2" exp="area" ref3D="1" dr="$A$1:$AY$1048576" r="R37" sId="2"/>
    <undo index="2" exp="area" ref3D="1" dr="$A$1:$AY$1048576" r="Q37" sId="2"/>
    <undo index="2" exp="area" ref3D="1" dr="$A$1:$AY$1048576" r="P37" sId="2"/>
    <undo index="2" exp="area" ref3D="1" dr="$A$1:$AY$1048576" r="O37" sId="2"/>
    <undo index="2" exp="area" ref3D="1" dr="$A$1:$AY$1048576" r="N37" sId="2"/>
    <undo index="2" exp="area" ref3D="1" dr="$A$1:$AY$1048576" r="M37" sId="2"/>
    <undo index="2" exp="area" ref3D="1" dr="$A$1:$AY$1048576" r="L37" sId="2"/>
    <undo index="2" exp="area" ref3D="1" dr="$A$1:$AY$1048576" r="K37" sId="2"/>
    <undo index="2" exp="area" ref3D="1" dr="$A$1:$AY$1048576" r="J37" sId="2"/>
    <undo index="2" exp="area" ref3D="1" dr="$A$1:$AY$1048576" r="I37" sId="2"/>
    <undo index="2" exp="area" ref3D="1" dr="$A$1:$AY$1048576" r="H37" sId="2"/>
    <undo index="2" exp="area" ref3D="1" dr="$A$1:$AY$1048576" r="G37" sId="2"/>
    <undo index="2" exp="area" ref3D="1" dr="$A$1:$AY$1048576" r="F37" sId="2"/>
    <undo index="2" exp="area" ref3D="1" dr="$A$1:$AY$1048576" r="E37" sId="2"/>
    <undo index="2" exp="area" ref3D="1" dr="$A$1:$AY$1048576" r="D37" sId="2"/>
    <undo index="2" exp="area" ref3D="1" dr="$A$1:$AY$1048576" r="C37" sId="2"/>
    <undo index="2" exp="area" ref3D="1" dr="$A$1:$AY$1048576" r="Z36" sId="2"/>
    <undo index="2" exp="area" ref3D="1" dr="$A$1:$AY$1048576" r="Y36" sId="2"/>
    <undo index="2" exp="area" ref3D="1" dr="$A$1:$AY$1048576" r="X36" sId="2"/>
    <undo index="2" exp="area" ref3D="1" dr="$A$1:$AY$1048576" r="W36" sId="2"/>
    <undo index="2" exp="area" ref3D="1" dr="$A$1:$AY$1048576" r="V36" sId="2"/>
    <undo index="2" exp="area" ref3D="1" dr="$A$1:$AY$1048576" r="U36" sId="2"/>
    <undo index="2" exp="area" ref3D="1" dr="$A$1:$AY$1048576" r="T36" sId="2"/>
    <undo index="2" exp="area" ref3D="1" dr="$A$1:$AY$1048576" r="S36" sId="2"/>
    <undo index="2" exp="area" ref3D="1" dr="$A$1:$AY$1048576" r="R36" sId="2"/>
    <undo index="2" exp="area" ref3D="1" dr="$A$1:$AY$1048576" r="Q36" sId="2"/>
    <undo index="2" exp="area" ref3D="1" dr="$A$1:$AY$1048576" r="P36" sId="2"/>
    <undo index="2" exp="area" ref3D="1" dr="$A$1:$AY$1048576" r="O36" sId="2"/>
    <undo index="2" exp="area" ref3D="1" dr="$A$1:$AY$1048576" r="N36" sId="2"/>
    <undo index="2" exp="area" ref3D="1" dr="$A$1:$AY$1048576" r="M36" sId="2"/>
    <undo index="2" exp="area" ref3D="1" dr="$A$1:$AY$1048576" r="L36" sId="2"/>
    <undo index="2" exp="area" ref3D="1" dr="$A$1:$AY$1048576" r="K36" sId="2"/>
    <undo index="2" exp="area" ref3D="1" dr="$A$1:$AY$1048576" r="J36" sId="2"/>
    <undo index="2" exp="area" ref3D="1" dr="$A$1:$AY$1048576" r="I36" sId="2"/>
    <undo index="2" exp="area" ref3D="1" dr="$A$1:$AY$1048576" r="H36" sId="2"/>
    <undo index="2" exp="area" ref3D="1" dr="$A$1:$AY$1048576" r="G36" sId="2"/>
    <undo index="2" exp="area" ref3D="1" dr="$A$1:$AY$1048576" r="F36" sId="2"/>
    <undo index="2" exp="area" ref3D="1" dr="$A$1:$AY$1048576" r="E36" sId="2"/>
    <undo index="2" exp="area" ref3D="1" dr="$A$1:$AY$1048576" r="D36" sId="2"/>
    <undo index="2" exp="area" ref3D="1" dr="$A$1:$AY$1048576" r="C36" sId="2"/>
    <undo index="2" exp="area" ref3D="1" dr="$A$1:$AY$1048576" r="Z35" sId="2"/>
    <undo index="2" exp="area" ref3D="1" dr="$A$1:$AY$1048576" r="Y35" sId="2"/>
    <undo index="2" exp="area" ref3D="1" dr="$A$1:$AY$1048576" r="X35" sId="2"/>
    <undo index="2" exp="area" ref3D="1" dr="$A$1:$AY$1048576" r="W35" sId="2"/>
    <undo index="2" exp="area" ref3D="1" dr="$A$1:$AY$1048576" r="V35" sId="2"/>
    <undo index="2" exp="area" ref3D="1" dr="$A$1:$AY$1048576" r="U35" sId="2"/>
    <undo index="2" exp="area" ref3D="1" dr="$A$1:$AY$1048576" r="T35" sId="2"/>
    <undo index="2" exp="area" ref3D="1" dr="$A$1:$AY$1048576" r="S35" sId="2"/>
    <undo index="2" exp="area" ref3D="1" dr="$A$1:$AY$1048576" r="R35" sId="2"/>
    <undo index="2" exp="area" ref3D="1" dr="$A$1:$AY$1048576" r="Q35" sId="2"/>
    <undo index="2" exp="area" ref3D="1" dr="$A$1:$AY$1048576" r="P35" sId="2"/>
    <undo index="2" exp="area" ref3D="1" dr="$A$1:$AY$1048576" r="O35" sId="2"/>
    <undo index="2" exp="area" ref3D="1" dr="$A$1:$AY$1048576" r="N35" sId="2"/>
    <undo index="2" exp="area" ref3D="1" dr="$A$1:$AY$1048576" r="M35" sId="2"/>
    <undo index="2" exp="area" ref3D="1" dr="$A$1:$AY$1048576" r="L35" sId="2"/>
    <undo index="2" exp="area" ref3D="1" dr="$A$1:$AY$1048576" r="K35" sId="2"/>
    <undo index="2" exp="area" ref3D="1" dr="$A$1:$AY$1048576" r="J35" sId="2"/>
    <undo index="2" exp="area" ref3D="1" dr="$A$1:$AY$1048576" r="I35" sId="2"/>
    <undo index="2" exp="area" ref3D="1" dr="$A$1:$AY$1048576" r="H35" sId="2"/>
    <undo index="2" exp="area" ref3D="1" dr="$A$1:$AY$1048576" r="G35" sId="2"/>
    <undo index="2" exp="area" ref3D="1" dr="$A$1:$AY$1048576" r="F35" sId="2"/>
    <undo index="2" exp="area" ref3D="1" dr="$A$1:$AY$1048576" r="E35" sId="2"/>
    <undo index="2" exp="area" ref3D="1" dr="$A$1:$AY$1048576" r="D35" sId="2"/>
    <undo index="2" exp="area" ref3D="1" dr="$A$1:$AY$1048576" r="C35" sId="2"/>
    <undo index="2" exp="area" ref3D="1" dr="$A$1:$AY$1048576" r="Z34" sId="2"/>
    <undo index="2" exp="area" ref3D="1" dr="$A$1:$AY$1048576" r="Y34" sId="2"/>
    <undo index="2" exp="area" ref3D="1" dr="$A$1:$AY$1048576" r="X34" sId="2"/>
    <undo index="2" exp="area" ref3D="1" dr="$A$1:$AY$1048576" r="W34" sId="2"/>
    <undo index="2" exp="area" ref3D="1" dr="$A$1:$AY$1048576" r="V34" sId="2"/>
    <undo index="2" exp="area" ref3D="1" dr="$A$1:$AY$1048576" r="U34" sId="2"/>
    <undo index="2" exp="area" ref3D="1" dr="$A$1:$AY$1048576" r="T34" sId="2"/>
    <undo index="2" exp="area" ref3D="1" dr="$A$1:$AY$1048576" r="S34" sId="2"/>
    <undo index="2" exp="area" ref3D="1" dr="$A$1:$AY$1048576" r="R34" sId="2"/>
    <undo index="2" exp="area" ref3D="1" dr="$A$1:$AY$1048576" r="Q34" sId="2"/>
    <undo index="2" exp="area" ref3D="1" dr="$A$1:$AY$1048576" r="P34" sId="2"/>
    <undo index="2" exp="area" ref3D="1" dr="$A$1:$AY$1048576" r="O34" sId="2"/>
    <undo index="2" exp="area" ref3D="1" dr="$A$1:$AY$1048576" r="N34" sId="2"/>
    <undo index="2" exp="area" ref3D="1" dr="$A$1:$AY$1048576" r="M34" sId="2"/>
    <undo index="2" exp="area" ref3D="1" dr="$A$1:$AY$1048576" r="L34" sId="2"/>
    <undo index="2" exp="area" ref3D="1" dr="$A$1:$AY$1048576" r="K34" sId="2"/>
    <undo index="2" exp="area" ref3D="1" dr="$A$1:$AY$1048576" r="J34" sId="2"/>
    <undo index="2" exp="area" ref3D="1" dr="$A$1:$AY$1048576" r="I34" sId="2"/>
    <undo index="2" exp="area" ref3D="1" dr="$A$1:$AY$1048576" r="H34" sId="2"/>
    <undo index="2" exp="area" ref3D="1" dr="$A$1:$AY$1048576" r="G34" sId="2"/>
    <undo index="2" exp="area" ref3D="1" dr="$A$1:$AY$1048576" r="F34" sId="2"/>
    <undo index="2" exp="area" ref3D="1" dr="$A$1:$AY$1048576" r="E34" sId="2"/>
    <undo index="2" exp="area" ref3D="1" dr="$A$1:$AY$1048576" r="D34" sId="2"/>
    <undo index="2" exp="area" ref3D="1" dr="$A$1:$AY$1048576" r="C34" sId="2"/>
    <undo index="2" exp="area" ref3D="1" dr="$A$1:$AY$1048576" r="Z33" sId="2"/>
    <undo index="2" exp="area" ref3D="1" dr="$A$1:$AY$1048576" r="Y33" sId="2"/>
    <undo index="2" exp="area" ref3D="1" dr="$A$1:$AY$1048576" r="X33" sId="2"/>
    <undo index="2" exp="area" ref3D="1" dr="$A$1:$AY$1048576" r="W33" sId="2"/>
    <undo index="2" exp="area" ref3D="1" dr="$A$1:$AY$1048576" r="V33" sId="2"/>
    <undo index="2" exp="area" ref3D="1" dr="$A$1:$AY$1048576" r="U33" sId="2"/>
    <undo index="2" exp="area" ref3D="1" dr="$A$1:$AY$1048576" r="T33" sId="2"/>
    <undo index="2" exp="area" ref3D="1" dr="$A$1:$AY$1048576" r="S33" sId="2"/>
    <undo index="2" exp="area" ref3D="1" dr="$A$1:$AY$1048576" r="R33" sId="2"/>
    <undo index="2" exp="area" ref3D="1" dr="$A$1:$AY$1048576" r="Q33" sId="2"/>
    <undo index="2" exp="area" ref3D="1" dr="$A$1:$AY$1048576" r="P33" sId="2"/>
    <undo index="2" exp="area" ref3D="1" dr="$A$1:$AY$1048576" r="O33" sId="2"/>
    <undo index="2" exp="area" ref3D="1" dr="$A$1:$AY$1048576" r="N33" sId="2"/>
    <undo index="2" exp="area" ref3D="1" dr="$A$1:$AY$1048576" r="M33" sId="2"/>
    <undo index="2" exp="area" ref3D="1" dr="$A$1:$AY$1048576" r="L33" sId="2"/>
    <undo index="2" exp="area" ref3D="1" dr="$A$1:$AY$1048576" r="K33" sId="2"/>
    <undo index="2" exp="area" ref3D="1" dr="$A$1:$AY$1048576" r="J33" sId="2"/>
    <undo index="2" exp="area" ref3D="1" dr="$A$1:$AY$1048576" r="I33" sId="2"/>
    <undo index="2" exp="area" ref3D="1" dr="$A$1:$AY$1048576" r="H33" sId="2"/>
    <undo index="2" exp="area" ref3D="1" dr="$A$1:$AY$1048576" r="G33" sId="2"/>
    <undo index="2" exp="area" ref3D="1" dr="$A$1:$AY$1048576" r="F33" sId="2"/>
    <undo index="2" exp="area" ref3D="1" dr="$A$1:$AY$1048576" r="E33" sId="2"/>
    <undo index="2" exp="area" ref3D="1" dr="$A$1:$AY$1048576" r="D33" sId="2"/>
    <undo index="2" exp="area" ref3D="1" dr="$A$1:$AY$1048576" r="C33" sId="2"/>
    <undo index="2" exp="area" ref3D="1" dr="$A$1:$AY$1048576" r="Z32" sId="2"/>
    <undo index="2" exp="area" ref3D="1" dr="$A$1:$AY$1048576" r="Y32" sId="2"/>
    <undo index="2" exp="area" ref3D="1" dr="$A$1:$AY$1048576" r="X32" sId="2"/>
    <undo index="2" exp="area" ref3D="1" dr="$A$1:$AY$1048576" r="W32" sId="2"/>
    <undo index="2" exp="area" ref3D="1" dr="$A$1:$AY$1048576" r="V32" sId="2"/>
    <undo index="2" exp="area" ref3D="1" dr="$A$1:$AY$1048576" r="U32" sId="2"/>
    <undo index="2" exp="area" ref3D="1" dr="$A$1:$AY$1048576" r="T32" sId="2"/>
    <undo index="2" exp="area" ref3D="1" dr="$A$1:$AY$1048576" r="S32" sId="2"/>
    <undo index="2" exp="area" ref3D="1" dr="$A$1:$AY$1048576" r="R32" sId="2"/>
    <undo index="2" exp="area" ref3D="1" dr="$A$1:$AY$1048576" r="Q32" sId="2"/>
    <undo index="2" exp="area" ref3D="1" dr="$A$1:$AY$1048576" r="P32" sId="2"/>
    <undo index="2" exp="area" ref3D="1" dr="$A$1:$AY$1048576" r="O32" sId="2"/>
    <undo index="2" exp="area" ref3D="1" dr="$A$1:$AY$1048576" r="N32" sId="2"/>
    <undo index="2" exp="area" ref3D="1" dr="$A$1:$AY$1048576" r="M32" sId="2"/>
    <undo index="2" exp="area" ref3D="1" dr="$A$1:$AY$1048576" r="L32" sId="2"/>
    <undo index="2" exp="area" ref3D="1" dr="$A$1:$AY$1048576" r="K32" sId="2"/>
    <undo index="2" exp="area" ref3D="1" dr="$A$1:$AY$1048576" r="J32" sId="2"/>
    <undo index="2" exp="area" ref3D="1" dr="$A$1:$AY$1048576" r="I32" sId="2"/>
    <undo index="2" exp="area" ref3D="1" dr="$A$1:$AY$1048576" r="H32" sId="2"/>
    <undo index="2" exp="area" ref3D="1" dr="$A$1:$AY$1048576" r="G32" sId="2"/>
    <undo index="2" exp="area" ref3D="1" dr="$A$1:$AY$1048576" r="F32" sId="2"/>
    <undo index="2" exp="area" ref3D="1" dr="$A$1:$AY$1048576" r="E32" sId="2"/>
    <undo index="2" exp="area" ref3D="1" dr="$A$1:$AY$1048576" r="D32" sId="2"/>
    <undo index="2" exp="area" ref3D="1" dr="$A$1:$AY$1048576" r="C32" sId="2"/>
    <undo index="2" exp="area" ref3D="1" dr="$A$1:$AY$1048576" r="Z31" sId="2"/>
    <undo index="2" exp="area" ref3D="1" dr="$A$1:$AY$1048576" r="Y31" sId="2"/>
    <undo index="2" exp="area" ref3D="1" dr="$A$1:$AY$1048576" r="X31" sId="2"/>
    <undo index="2" exp="area" ref3D="1" dr="$A$1:$AY$1048576" r="W31" sId="2"/>
    <undo index="2" exp="area" ref3D="1" dr="$A$1:$AY$1048576" r="V31" sId="2"/>
    <undo index="2" exp="area" ref3D="1" dr="$A$1:$AY$1048576" r="U31" sId="2"/>
    <undo index="2" exp="area" ref3D="1" dr="$A$1:$AY$1048576" r="T31" sId="2"/>
    <undo index="2" exp="area" ref3D="1" dr="$A$1:$AY$1048576" r="S31" sId="2"/>
    <undo index="2" exp="area" ref3D="1" dr="$A$1:$AY$1048576" r="R31" sId="2"/>
    <undo index="2" exp="area" ref3D="1" dr="$A$1:$AY$1048576" r="Q31" sId="2"/>
    <undo index="2" exp="area" ref3D="1" dr="$A$1:$AY$1048576" r="P31" sId="2"/>
    <undo index="2" exp="area" ref3D="1" dr="$A$1:$AY$1048576" r="O31" sId="2"/>
    <undo index="2" exp="area" ref3D="1" dr="$A$1:$AY$1048576" r="N31" sId="2"/>
    <undo index="2" exp="area" ref3D="1" dr="$A$1:$AY$1048576" r="M31" sId="2"/>
    <undo index="2" exp="area" ref3D="1" dr="$A$1:$AY$1048576" r="L31" sId="2"/>
    <undo index="2" exp="area" ref3D="1" dr="$A$1:$AY$1048576" r="K31" sId="2"/>
    <undo index="2" exp="area" ref3D="1" dr="$A$1:$AY$1048576" r="J31" sId="2"/>
    <undo index="2" exp="area" ref3D="1" dr="$A$1:$AY$1048576" r="I31" sId="2"/>
    <undo index="2" exp="area" ref3D="1" dr="$A$1:$AY$1048576" r="H31" sId="2"/>
    <undo index="2" exp="area" ref3D="1" dr="$A$1:$AY$1048576" r="G31" sId="2"/>
    <undo index="2" exp="area" ref3D="1" dr="$A$1:$AY$1048576" r="F31" sId="2"/>
    <undo index="2" exp="area" ref3D="1" dr="$A$1:$AY$1048576" r="E31" sId="2"/>
    <undo index="2" exp="area" ref3D="1" dr="$A$1:$AY$1048576" r="D31" sId="2"/>
    <undo index="2" exp="area" ref3D="1" dr="$A$1:$AY$1048576" r="C31" sId="2"/>
    <undo index="2" exp="area" ref3D="1" dr="$A$1:$AY$1048576" r="Z30" sId="2"/>
    <undo index="2" exp="area" ref3D="1" dr="$A$1:$AY$1048576" r="Y30" sId="2"/>
    <undo index="2" exp="area" ref3D="1" dr="$A$1:$AY$1048576" r="X30" sId="2"/>
    <undo index="2" exp="area" ref3D="1" dr="$A$1:$AY$1048576" r="W30" sId="2"/>
    <undo index="2" exp="area" ref3D="1" dr="$A$1:$AY$1048576" r="V30" sId="2"/>
    <undo index="2" exp="area" ref3D="1" dr="$A$1:$AY$1048576" r="U30" sId="2"/>
    <undo index="2" exp="area" ref3D="1" dr="$A$1:$AY$1048576" r="T30" sId="2"/>
    <undo index="2" exp="area" ref3D="1" dr="$A$1:$AY$1048576" r="S30" sId="2"/>
    <undo index="2" exp="area" ref3D="1" dr="$A$1:$AY$1048576" r="R30" sId="2"/>
    <undo index="2" exp="area" ref3D="1" dr="$A$1:$AY$1048576" r="Q30" sId="2"/>
    <undo index="2" exp="area" ref3D="1" dr="$A$1:$AY$1048576" r="P30" sId="2"/>
    <undo index="2" exp="area" ref3D="1" dr="$A$1:$AY$1048576" r="O30" sId="2"/>
    <undo index="2" exp="area" ref3D="1" dr="$A$1:$AY$1048576" r="N30" sId="2"/>
    <undo index="2" exp="area" ref3D="1" dr="$A$1:$AY$1048576" r="M30" sId="2"/>
    <undo index="2" exp="area" ref3D="1" dr="$A$1:$AY$1048576" r="L30" sId="2"/>
    <undo index="2" exp="area" ref3D="1" dr="$A$1:$AY$1048576" r="K30" sId="2"/>
    <undo index="2" exp="area" ref3D="1" dr="$A$1:$AY$1048576" r="J30" sId="2"/>
    <undo index="2" exp="area" ref3D="1" dr="$A$1:$AY$1048576" r="I30" sId="2"/>
    <undo index="2" exp="area" ref3D="1" dr="$A$1:$AY$1048576" r="H30" sId="2"/>
    <undo index="2" exp="area" ref3D="1" dr="$A$1:$AY$1048576" r="G30" sId="2"/>
    <undo index="2" exp="area" ref3D="1" dr="$A$1:$AY$1048576" r="F30" sId="2"/>
    <undo index="2" exp="area" ref3D="1" dr="$A$1:$AY$1048576" r="E30" sId="2"/>
    <undo index="2" exp="area" ref3D="1" dr="$A$1:$AY$1048576" r="D30" sId="2"/>
    <undo index="2" exp="area" ref3D="1" dr="$A$1:$AY$1048576" r="C30" sId="2"/>
    <undo index="2" exp="area" ref3D="1" dr="$A$1:$AY$1048576" r="Z29" sId="2"/>
    <undo index="2" exp="area" ref3D="1" dr="$A$1:$AY$1048576" r="Y29" sId="2"/>
    <undo index="2" exp="area" ref3D="1" dr="$A$1:$AY$1048576" r="X29" sId="2"/>
    <undo index="2" exp="area" ref3D="1" dr="$A$1:$AY$1048576" r="W29" sId="2"/>
    <undo index="2" exp="area" ref3D="1" dr="$A$1:$AY$1048576" r="V29" sId="2"/>
    <undo index="2" exp="area" ref3D="1" dr="$A$1:$AY$1048576" r="U29" sId="2"/>
    <undo index="2" exp="area" ref3D="1" dr="$A$1:$AY$1048576" r="T29" sId="2"/>
    <undo index="2" exp="area" ref3D="1" dr="$A$1:$AY$1048576" r="S29" sId="2"/>
    <undo index="2" exp="area" ref3D="1" dr="$A$1:$AY$1048576" r="R29" sId="2"/>
    <undo index="2" exp="area" ref3D="1" dr="$A$1:$AY$1048576" r="Q29" sId="2"/>
    <undo index="2" exp="area" ref3D="1" dr="$A$1:$AY$1048576" r="P29" sId="2"/>
    <undo index="2" exp="area" ref3D="1" dr="$A$1:$AY$1048576" r="O29" sId="2"/>
    <undo index="2" exp="area" ref3D="1" dr="$A$1:$AY$1048576" r="N29" sId="2"/>
    <undo index="2" exp="area" ref3D="1" dr="$A$1:$AY$1048576" r="M29" sId="2"/>
    <undo index="2" exp="area" ref3D="1" dr="$A$1:$AY$1048576" r="L29" sId="2"/>
    <undo index="2" exp="area" ref3D="1" dr="$A$1:$AY$1048576" r="K29" sId="2"/>
    <undo index="2" exp="area" ref3D="1" dr="$A$1:$AY$1048576" r="J29" sId="2"/>
    <undo index="2" exp="area" ref3D="1" dr="$A$1:$AY$1048576" r="I29" sId="2"/>
    <undo index="2" exp="area" ref3D="1" dr="$A$1:$AY$1048576" r="H29" sId="2"/>
    <undo index="2" exp="area" ref3D="1" dr="$A$1:$AY$1048576" r="G29" sId="2"/>
    <undo index="2" exp="area" ref3D="1" dr="$A$1:$AY$1048576" r="F29" sId="2"/>
    <undo index="2" exp="area" ref3D="1" dr="$A$1:$AY$1048576" r="E29" sId="2"/>
    <undo index="2" exp="area" ref3D="1" dr="$A$1:$AY$1048576" r="D29" sId="2"/>
    <undo index="2" exp="area" ref3D="1" dr="$A$1:$AY$1048576" r="C29" sId="2"/>
    <undo index="2" exp="area" ref3D="1" dr="$A$1:$AY$1048576" r="Z28" sId="2"/>
    <undo index="2" exp="area" ref3D="1" dr="$A$1:$AY$1048576" r="Y28" sId="2"/>
    <undo index="2" exp="area" ref3D="1" dr="$A$1:$AY$1048576" r="X28" sId="2"/>
    <undo index="2" exp="area" ref3D="1" dr="$A$1:$AY$1048576" r="W28" sId="2"/>
    <undo index="2" exp="area" ref3D="1" dr="$A$1:$AY$1048576" r="V28" sId="2"/>
    <undo index="2" exp="area" ref3D="1" dr="$A$1:$AY$1048576" r="U28" sId="2"/>
    <undo index="2" exp="area" ref3D="1" dr="$A$1:$AY$1048576" r="T28" sId="2"/>
    <undo index="2" exp="area" ref3D="1" dr="$A$1:$AY$1048576" r="S28" sId="2"/>
    <undo index="2" exp="area" ref3D="1" dr="$A$1:$AY$1048576" r="R28" sId="2"/>
    <undo index="2" exp="area" ref3D="1" dr="$A$1:$AY$1048576" r="Q28" sId="2"/>
    <undo index="2" exp="area" ref3D="1" dr="$A$1:$AY$1048576" r="P28" sId="2"/>
    <undo index="2" exp="area" ref3D="1" dr="$A$1:$AY$1048576" r="O28" sId="2"/>
    <undo index="2" exp="area" ref3D="1" dr="$A$1:$AY$1048576" r="N28" sId="2"/>
    <undo index="2" exp="area" ref3D="1" dr="$A$1:$AY$1048576" r="M28" sId="2"/>
    <undo index="2" exp="area" ref3D="1" dr="$A$1:$AY$1048576" r="L28" sId="2"/>
    <undo index="2" exp="area" ref3D="1" dr="$A$1:$AY$1048576" r="K28" sId="2"/>
    <undo index="2" exp="area" ref3D="1" dr="$A$1:$AY$1048576" r="J28" sId="2"/>
    <undo index="2" exp="area" ref3D="1" dr="$A$1:$AY$1048576" r="I28" sId="2"/>
    <undo index="2" exp="area" ref3D="1" dr="$A$1:$AY$1048576" r="H28" sId="2"/>
    <undo index="2" exp="area" ref3D="1" dr="$A$1:$AY$1048576" r="G28" sId="2"/>
    <undo index="2" exp="area" ref3D="1" dr="$A$1:$AY$1048576" r="F28" sId="2"/>
    <undo index="2" exp="area" ref3D="1" dr="$A$1:$AY$1048576" r="E28" sId="2"/>
    <undo index="2" exp="area" ref3D="1" dr="$A$1:$AY$1048576" r="D28" sId="2"/>
    <undo index="2" exp="area" ref3D="1" dr="$A$1:$AY$1048576" r="C28" sId="2"/>
    <undo index="2" exp="area" ref3D="1" dr="$A$1:$AY$1048576" r="Z27" sId="2"/>
    <undo index="2" exp="area" ref3D="1" dr="$A$1:$AY$1048576" r="Y27" sId="2"/>
    <undo index="2" exp="area" ref3D="1" dr="$A$1:$AY$1048576" r="X27" sId="2"/>
    <undo index="2" exp="area" ref3D="1" dr="$A$1:$AY$1048576" r="W27" sId="2"/>
    <undo index="2" exp="area" ref3D="1" dr="$A$1:$AY$1048576" r="V27" sId="2"/>
    <undo index="2" exp="area" ref3D="1" dr="$A$1:$AY$1048576" r="U27" sId="2"/>
    <undo index="2" exp="area" ref3D="1" dr="$A$1:$AY$1048576" r="T27" sId="2"/>
    <undo index="2" exp="area" ref3D="1" dr="$A$1:$AY$1048576" r="S27" sId="2"/>
    <undo index="2" exp="area" ref3D="1" dr="$A$1:$AY$1048576" r="R27" sId="2"/>
    <undo index="2" exp="area" ref3D="1" dr="$A$1:$AY$1048576" r="Q27" sId="2"/>
    <undo index="2" exp="area" ref3D="1" dr="$A$1:$AY$1048576" r="P27" sId="2"/>
    <undo index="2" exp="area" ref3D="1" dr="$A$1:$AY$1048576" r="O27" sId="2"/>
    <undo index="2" exp="area" ref3D="1" dr="$A$1:$AY$1048576" r="N27" sId="2"/>
    <undo index="2" exp="area" ref3D="1" dr="$A$1:$AY$1048576" r="M27" sId="2"/>
    <undo index="2" exp="area" ref3D="1" dr="$A$1:$AY$1048576" r="L27" sId="2"/>
    <undo index="2" exp="area" ref3D="1" dr="$A$1:$AY$1048576" r="K27" sId="2"/>
    <undo index="2" exp="area" ref3D="1" dr="$A$1:$AY$1048576" r="J27" sId="2"/>
    <undo index="2" exp="area" ref3D="1" dr="$A$1:$AY$1048576" r="I27" sId="2"/>
    <undo index="2" exp="area" ref3D="1" dr="$A$1:$AY$1048576" r="H27" sId="2"/>
    <undo index="2" exp="area" ref3D="1" dr="$A$1:$AY$1048576" r="G27" sId="2"/>
    <undo index="2" exp="area" ref3D="1" dr="$A$1:$AY$1048576" r="F27" sId="2"/>
    <undo index="2" exp="area" ref3D="1" dr="$A$1:$AY$1048576" r="E27" sId="2"/>
    <undo index="2" exp="area" ref3D="1" dr="$A$1:$AY$1048576" r="D27" sId="2"/>
    <undo index="2" exp="area" ref3D="1" dr="$A$1:$AY$1048576" r="C27" sId="2"/>
    <undo index="2" exp="area" ref3D="1" dr="$A$1:$AY$1048576" r="Z26" sId="2"/>
    <undo index="2" exp="area" ref3D="1" dr="$A$1:$AY$1048576" r="Y26" sId="2"/>
    <undo index="2" exp="area" ref3D="1" dr="$A$1:$AY$1048576" r="X26" sId="2"/>
    <undo index="2" exp="area" ref3D="1" dr="$A$1:$AY$1048576" r="W26" sId="2"/>
    <undo index="2" exp="area" ref3D="1" dr="$A$1:$AY$1048576" r="V26" sId="2"/>
    <undo index="2" exp="area" ref3D="1" dr="$A$1:$AY$1048576" r="U26" sId="2"/>
    <undo index="2" exp="area" ref3D="1" dr="$A$1:$AY$1048576" r="T26" sId="2"/>
    <undo index="2" exp="area" ref3D="1" dr="$A$1:$AY$1048576" r="S26" sId="2"/>
    <undo index="2" exp="area" ref3D="1" dr="$A$1:$AY$1048576" r="R26" sId="2"/>
    <undo index="2" exp="area" ref3D="1" dr="$A$1:$AY$1048576" r="Q26" sId="2"/>
    <undo index="2" exp="area" ref3D="1" dr="$A$1:$AY$1048576" r="P26" sId="2"/>
    <undo index="2" exp="area" ref3D="1" dr="$A$1:$AY$1048576" r="O26" sId="2"/>
    <undo index="2" exp="area" ref3D="1" dr="$A$1:$AY$1048576" r="N26" sId="2"/>
    <undo index="2" exp="area" ref3D="1" dr="$A$1:$AY$1048576" r="M26" sId="2"/>
    <undo index="2" exp="area" ref3D="1" dr="$A$1:$AY$1048576" r="L26" sId="2"/>
    <undo index="2" exp="area" ref3D="1" dr="$A$1:$AY$1048576" r="K26" sId="2"/>
    <undo index="2" exp="area" ref3D="1" dr="$A$1:$AY$1048576" r="J26" sId="2"/>
    <undo index="2" exp="area" ref3D="1" dr="$A$1:$AY$1048576" r="I26" sId="2"/>
    <undo index="2" exp="area" ref3D="1" dr="$A$1:$AY$1048576" r="H26" sId="2"/>
    <undo index="2" exp="area" ref3D="1" dr="$A$1:$AY$1048576" r="G26" sId="2"/>
    <undo index="2" exp="area" ref3D="1" dr="$A$1:$AY$1048576" r="F26" sId="2"/>
    <undo index="2" exp="area" ref3D="1" dr="$A$1:$AY$1048576" r="E26" sId="2"/>
    <undo index="2" exp="area" ref3D="1" dr="$A$1:$AY$1048576" r="D26" sId="2"/>
    <undo index="2" exp="area" ref3D="1" dr="$A$1:$AY$1048576" r="C26" sId="2"/>
    <undo index="2" exp="area" ref3D="1" dr="$A$1:$AY$1048576" r="Z25" sId="2"/>
    <undo index="2" exp="area" ref3D="1" dr="$A$1:$AY$1048576" r="Y25" sId="2"/>
    <undo index="2" exp="area" ref3D="1" dr="$A$1:$AY$1048576" r="X25" sId="2"/>
    <undo index="2" exp="area" ref3D="1" dr="$A$1:$AY$1048576" r="W25" sId="2"/>
    <undo index="2" exp="area" ref3D="1" dr="$A$1:$AY$1048576" r="V25" sId="2"/>
    <undo index="2" exp="area" ref3D="1" dr="$A$1:$AY$1048576" r="U25" sId="2"/>
    <undo index="2" exp="area" ref3D="1" dr="$A$1:$AY$1048576" r="T25" sId="2"/>
    <undo index="2" exp="area" ref3D="1" dr="$A$1:$AY$1048576" r="S25" sId="2"/>
    <undo index="2" exp="area" ref3D="1" dr="$A$1:$AY$1048576" r="R25" sId="2"/>
    <undo index="2" exp="area" ref3D="1" dr="$A$1:$AY$1048576" r="Q25" sId="2"/>
    <undo index="2" exp="area" ref3D="1" dr="$A$1:$AY$1048576" r="P25" sId="2"/>
    <undo index="2" exp="area" ref3D="1" dr="$A$1:$AY$1048576" r="O25" sId="2"/>
    <undo index="2" exp="area" ref3D="1" dr="$A$1:$AY$1048576" r="N25" sId="2"/>
    <undo index="2" exp="area" ref3D="1" dr="$A$1:$AY$1048576" r="M25" sId="2"/>
    <undo index="2" exp="area" ref3D="1" dr="$A$1:$AY$1048576" r="L25" sId="2"/>
    <undo index="2" exp="area" ref3D="1" dr="$A$1:$AY$1048576" r="K25" sId="2"/>
    <undo index="2" exp="area" ref3D="1" dr="$A$1:$AY$1048576" r="J25" sId="2"/>
    <undo index="2" exp="area" ref3D="1" dr="$A$1:$AY$1048576" r="I25" sId="2"/>
    <undo index="2" exp="area" ref3D="1" dr="$A$1:$AY$1048576" r="H25" sId="2"/>
    <undo index="2" exp="area" ref3D="1" dr="$A$1:$AY$1048576" r="G25" sId="2"/>
    <undo index="2" exp="area" ref3D="1" dr="$A$1:$AY$1048576" r="F25" sId="2"/>
    <undo index="2" exp="area" ref3D="1" dr="$A$1:$AY$1048576" r="E25" sId="2"/>
    <undo index="2" exp="area" ref3D="1" dr="$A$1:$AY$1048576" r="D25" sId="2"/>
    <undo index="2" exp="area" ref3D="1" dr="$A$1:$AY$1048576" r="C25" sId="2"/>
    <undo index="2" exp="area" ref3D="1" dr="$A$1:$AY$1048576" r="Z24" sId="2"/>
    <undo index="2" exp="area" ref3D="1" dr="$A$1:$AY$1048576" r="Y24" sId="2"/>
    <undo index="2" exp="area" ref3D="1" dr="$A$1:$AY$1048576" r="X24" sId="2"/>
    <undo index="2" exp="area" ref3D="1" dr="$A$1:$AY$1048576" r="W24" sId="2"/>
    <undo index="2" exp="area" ref3D="1" dr="$A$1:$AY$1048576" r="V24" sId="2"/>
    <undo index="2" exp="area" ref3D="1" dr="$A$1:$AY$1048576" r="U24" sId="2"/>
    <undo index="2" exp="area" ref3D="1" dr="$A$1:$AY$1048576" r="T24" sId="2"/>
    <undo index="2" exp="area" ref3D="1" dr="$A$1:$AY$1048576" r="S24" sId="2"/>
    <undo index="2" exp="area" ref3D="1" dr="$A$1:$AY$1048576" r="R24" sId="2"/>
    <undo index="2" exp="area" ref3D="1" dr="$A$1:$AY$1048576" r="Q24" sId="2"/>
    <undo index="2" exp="area" ref3D="1" dr="$A$1:$AY$1048576" r="P24" sId="2"/>
    <undo index="2" exp="area" ref3D="1" dr="$A$1:$AY$1048576" r="O24" sId="2"/>
    <undo index="2" exp="area" ref3D="1" dr="$A$1:$AY$1048576" r="N24" sId="2"/>
    <undo index="2" exp="area" ref3D="1" dr="$A$1:$AY$1048576" r="M24" sId="2"/>
    <undo index="2" exp="area" ref3D="1" dr="$A$1:$AY$1048576" r="L24" sId="2"/>
    <undo index="2" exp="area" ref3D="1" dr="$A$1:$AY$1048576" r="K24" sId="2"/>
    <undo index="2" exp="area" ref3D="1" dr="$A$1:$AY$1048576" r="J24" sId="2"/>
    <undo index="2" exp="area" ref3D="1" dr="$A$1:$AY$1048576" r="I24" sId="2"/>
    <undo index="2" exp="area" ref3D="1" dr="$A$1:$AY$1048576" r="H24" sId="2"/>
    <undo index="2" exp="area" ref3D="1" dr="$A$1:$AY$1048576" r="G24" sId="2"/>
    <undo index="2" exp="area" ref3D="1" dr="$A$1:$AY$1048576" r="F24" sId="2"/>
    <undo index="2" exp="area" ref3D="1" dr="$A$1:$AY$1048576" r="E24" sId="2"/>
    <undo index="2" exp="area" ref3D="1" dr="$A$1:$AY$1048576" r="D24" sId="2"/>
    <undo index="2" exp="area" ref3D="1" dr="$A$1:$AY$1048576" r="C24" sId="2"/>
    <undo index="2" exp="area" ref3D="1" dr="$A$1:$AY$1048576" r="Z23" sId="2"/>
    <undo index="2" exp="area" ref3D="1" dr="$A$1:$AY$1048576" r="Y23" sId="2"/>
    <undo index="2" exp="area" ref3D="1" dr="$A$1:$AY$1048576" r="X23" sId="2"/>
    <undo index="2" exp="area" ref3D="1" dr="$A$1:$AY$1048576" r="W23" sId="2"/>
    <undo index="2" exp="area" ref3D="1" dr="$A$1:$AY$1048576" r="V23" sId="2"/>
    <undo index="2" exp="area" ref3D="1" dr="$A$1:$AY$1048576" r="U23" sId="2"/>
    <undo index="2" exp="area" ref3D="1" dr="$A$1:$AY$1048576" r="T23" sId="2"/>
    <undo index="2" exp="area" ref3D="1" dr="$A$1:$AY$1048576" r="S23" sId="2"/>
    <undo index="2" exp="area" ref3D="1" dr="$A$1:$AY$1048576" r="R23" sId="2"/>
    <undo index="2" exp="area" ref3D="1" dr="$A$1:$AY$1048576" r="Q23" sId="2"/>
    <undo index="2" exp="area" ref3D="1" dr="$A$1:$AY$1048576" r="P23" sId="2"/>
    <undo index="2" exp="area" ref3D="1" dr="$A$1:$AY$1048576" r="O23" sId="2"/>
    <undo index="2" exp="area" ref3D="1" dr="$A$1:$AY$1048576" r="N23" sId="2"/>
    <undo index="2" exp="area" ref3D="1" dr="$A$1:$AY$1048576" r="M23" sId="2"/>
    <undo index="2" exp="area" ref3D="1" dr="$A$1:$AY$1048576" r="L23" sId="2"/>
    <undo index="2" exp="area" ref3D="1" dr="$A$1:$AY$1048576" r="K23" sId="2"/>
    <undo index="2" exp="area" ref3D="1" dr="$A$1:$AY$1048576" r="J23" sId="2"/>
    <undo index="2" exp="area" ref3D="1" dr="$A$1:$AY$1048576" r="I23" sId="2"/>
    <undo index="2" exp="area" ref3D="1" dr="$A$1:$AY$1048576" r="H23" sId="2"/>
    <undo index="2" exp="area" ref3D="1" dr="$A$1:$AY$1048576" r="G23" sId="2"/>
    <undo index="2" exp="area" ref3D="1" dr="$A$1:$AY$1048576" r="F23" sId="2"/>
    <undo index="2" exp="area" ref3D="1" dr="$A$1:$AY$1048576" r="E23" sId="2"/>
    <undo index="2" exp="area" ref3D="1" dr="$A$1:$AY$1048576" r="D23" sId="2"/>
    <undo index="2" exp="area" ref3D="1" dr="$A$1:$AY$1048576" r="C23" sId="2"/>
    <undo index="2" exp="area" ref3D="1" dr="$A$1:$AY$1048576" r="Z22" sId="2"/>
    <undo index="2" exp="area" ref3D="1" dr="$A$1:$AY$1048576" r="Y22" sId="2"/>
    <undo index="2" exp="area" ref3D="1" dr="$A$1:$AY$1048576" r="X22" sId="2"/>
    <undo index="2" exp="area" ref3D="1" dr="$A$1:$AY$1048576" r="W22" sId="2"/>
    <undo index="2" exp="area" ref3D="1" dr="$A$1:$AY$1048576" r="V22" sId="2"/>
    <undo index="2" exp="area" ref3D="1" dr="$A$1:$AY$1048576" r="U22" sId="2"/>
    <undo index="2" exp="area" ref3D="1" dr="$A$1:$AY$1048576" r="T22" sId="2"/>
    <undo index="2" exp="area" ref3D="1" dr="$A$1:$AY$1048576" r="S22" sId="2"/>
    <undo index="2" exp="area" ref3D="1" dr="$A$1:$AY$1048576" r="R22" sId="2"/>
    <undo index="2" exp="area" ref3D="1" dr="$A$1:$AY$1048576" r="Q22" sId="2"/>
    <undo index="2" exp="area" ref3D="1" dr="$A$1:$AY$1048576" r="P22" sId="2"/>
    <undo index="2" exp="area" ref3D="1" dr="$A$1:$AY$1048576" r="O22" sId="2"/>
    <undo index="2" exp="area" ref3D="1" dr="$A$1:$AY$1048576" r="N22" sId="2"/>
    <undo index="2" exp="area" ref3D="1" dr="$A$1:$AY$1048576" r="M22" sId="2"/>
    <undo index="2" exp="area" ref3D="1" dr="$A$1:$AY$1048576" r="L22" sId="2"/>
    <undo index="2" exp="area" ref3D="1" dr="$A$1:$AY$1048576" r="K22" sId="2"/>
    <undo index="2" exp="area" ref3D="1" dr="$A$1:$AY$1048576" r="J22" sId="2"/>
    <undo index="2" exp="area" ref3D="1" dr="$A$1:$AY$1048576" r="I22" sId="2"/>
    <undo index="2" exp="area" ref3D="1" dr="$A$1:$AY$1048576" r="H22" sId="2"/>
    <undo index="2" exp="area" ref3D="1" dr="$A$1:$AY$1048576" r="G22" sId="2"/>
    <undo index="2" exp="area" ref3D="1" dr="$A$1:$AY$1048576" r="F22" sId="2"/>
    <undo index="2" exp="area" ref3D="1" dr="$A$1:$AY$1048576" r="E22" sId="2"/>
    <undo index="2" exp="area" ref3D="1" dr="$A$1:$AY$1048576" r="D22" sId="2"/>
    <undo index="2" exp="area" ref3D="1" dr="$A$1:$AY$1048576" r="C22" sId="2"/>
    <undo index="2" exp="area" ref3D="1" dr="$A$1:$AY$1048576" r="Z21" sId="2"/>
    <undo index="2" exp="area" ref3D="1" dr="$A$1:$AY$1048576" r="Y21" sId="2"/>
    <undo index="2" exp="area" ref3D="1" dr="$A$1:$AY$1048576" r="X21" sId="2"/>
    <undo index="2" exp="area" ref3D="1" dr="$A$1:$AY$1048576" r="W21" sId="2"/>
    <undo index="2" exp="area" ref3D="1" dr="$A$1:$AY$1048576" r="V21" sId="2"/>
    <undo index="2" exp="area" ref3D="1" dr="$A$1:$AY$1048576" r="U21" sId="2"/>
    <undo index="2" exp="area" ref3D="1" dr="$A$1:$AY$1048576" r="T21" sId="2"/>
    <undo index="2" exp="area" ref3D="1" dr="$A$1:$AY$1048576" r="S21" sId="2"/>
    <undo index="2" exp="area" ref3D="1" dr="$A$1:$AY$1048576" r="R21" sId="2"/>
    <undo index="2" exp="area" ref3D="1" dr="$A$1:$AY$1048576" r="Q21" sId="2"/>
    <undo index="2" exp="area" ref3D="1" dr="$A$1:$AY$1048576" r="P21" sId="2"/>
    <undo index="2" exp="area" ref3D="1" dr="$A$1:$AY$1048576" r="O21" sId="2"/>
    <undo index="2" exp="area" ref3D="1" dr="$A$1:$AY$1048576" r="N21" sId="2"/>
    <undo index="2" exp="area" ref3D="1" dr="$A$1:$AY$1048576" r="M21" sId="2"/>
    <undo index="2" exp="area" ref3D="1" dr="$A$1:$AY$1048576" r="L21" sId="2"/>
    <undo index="2" exp="area" ref3D="1" dr="$A$1:$AY$1048576" r="K21" sId="2"/>
    <undo index="2" exp="area" ref3D="1" dr="$A$1:$AY$1048576" r="J21" sId="2"/>
    <undo index="2" exp="area" ref3D="1" dr="$A$1:$AY$1048576" r="I21" sId="2"/>
    <undo index="2" exp="area" ref3D="1" dr="$A$1:$AY$1048576" r="H21" sId="2"/>
    <undo index="2" exp="area" ref3D="1" dr="$A$1:$AY$1048576" r="G21" sId="2"/>
    <undo index="2" exp="area" ref3D="1" dr="$A$1:$AY$1048576" r="F21" sId="2"/>
    <undo index="2" exp="area" ref3D="1" dr="$A$1:$AY$1048576" r="E21" sId="2"/>
    <undo index="2" exp="area" ref3D="1" dr="$A$1:$AY$1048576" r="D21" sId="2"/>
    <undo index="2" exp="area" ref3D="1" dr="$A$1:$AY$1048576" r="C21" sId="2"/>
    <undo index="2" exp="area" ref3D="1" dr="$A$1:$AY$1048576" r="Z20" sId="2"/>
    <undo index="2" exp="area" ref3D="1" dr="$A$1:$AY$1048576" r="Y20" sId="2"/>
    <undo index="2" exp="area" ref3D="1" dr="$A$1:$AY$1048576" r="X20" sId="2"/>
    <undo index="2" exp="area" ref3D="1" dr="$A$1:$AY$1048576" r="W20" sId="2"/>
    <undo index="2" exp="area" ref3D="1" dr="$A$1:$AY$1048576" r="V20" sId="2"/>
    <undo index="2" exp="area" ref3D="1" dr="$A$1:$AY$1048576" r="U20" sId="2"/>
    <undo index="2" exp="area" ref3D="1" dr="$A$1:$AY$1048576" r="T20" sId="2"/>
    <undo index="2" exp="area" ref3D="1" dr="$A$1:$AY$1048576" r="S20" sId="2"/>
    <undo index="2" exp="area" ref3D="1" dr="$A$1:$AY$1048576" r="R20" sId="2"/>
    <undo index="2" exp="area" ref3D="1" dr="$A$1:$AY$1048576" r="Q20" sId="2"/>
    <undo index="2" exp="area" ref3D="1" dr="$A$1:$AY$1048576" r="P20" sId="2"/>
    <undo index="2" exp="area" ref3D="1" dr="$A$1:$AY$1048576" r="O20" sId="2"/>
    <undo index="2" exp="area" ref3D="1" dr="$A$1:$AY$1048576" r="N20" sId="2"/>
    <undo index="2" exp="area" ref3D="1" dr="$A$1:$AY$1048576" r="M20" sId="2"/>
    <undo index="2" exp="area" ref3D="1" dr="$A$1:$AY$1048576" r="L20" sId="2"/>
    <undo index="2" exp="area" ref3D="1" dr="$A$1:$AY$1048576" r="K20" sId="2"/>
    <undo index="2" exp="area" ref3D="1" dr="$A$1:$AY$1048576" r="J20" sId="2"/>
    <undo index="2" exp="area" ref3D="1" dr="$A$1:$AY$1048576" r="I20" sId="2"/>
    <undo index="2" exp="area" ref3D="1" dr="$A$1:$AY$1048576" r="H20" sId="2"/>
    <undo index="2" exp="area" ref3D="1" dr="$A$1:$AY$1048576" r="G20" sId="2"/>
    <undo index="2" exp="area" ref3D="1" dr="$A$1:$AY$1048576" r="F20" sId="2"/>
    <undo index="2" exp="area" ref3D="1" dr="$A$1:$AY$1048576" r="E20" sId="2"/>
    <undo index="2" exp="area" ref3D="1" dr="$A$1:$AY$1048576" r="D20" sId="2"/>
    <undo index="2" exp="area" ref3D="1" dr="$A$1:$AY$1048576" r="C20" sId="2"/>
    <undo index="2" exp="area" ref3D="1" dr="$A$1:$AY$1048576" r="Z19" sId="2"/>
    <undo index="2" exp="area" ref3D="1" dr="$A$1:$AY$1048576" r="Y19" sId="2"/>
    <undo index="2" exp="area" ref3D="1" dr="$A$1:$AY$1048576" r="X19" sId="2"/>
    <undo index="2" exp="area" ref3D="1" dr="$A$1:$AY$1048576" r="W19" sId="2"/>
    <undo index="2" exp="area" ref3D="1" dr="$A$1:$AY$1048576" r="V19" sId="2"/>
    <undo index="2" exp="area" ref3D="1" dr="$A$1:$AY$1048576" r="U19" sId="2"/>
    <undo index="2" exp="area" ref3D="1" dr="$A$1:$AY$1048576" r="T19" sId="2"/>
    <undo index="2" exp="area" ref3D="1" dr="$A$1:$AY$1048576" r="S19" sId="2"/>
    <undo index="2" exp="area" ref3D="1" dr="$A$1:$AY$1048576" r="R19" sId="2"/>
    <undo index="2" exp="area" ref3D="1" dr="$A$1:$AY$1048576" r="Q19" sId="2"/>
    <undo index="2" exp="area" ref3D="1" dr="$A$1:$AY$1048576" r="P19" sId="2"/>
    <undo index="2" exp="area" ref3D="1" dr="$A$1:$AY$1048576" r="O19" sId="2"/>
    <undo index="2" exp="area" ref3D="1" dr="$A$1:$AY$1048576" r="N19" sId="2"/>
    <undo index="2" exp="area" ref3D="1" dr="$A$1:$AY$1048576" r="M19" sId="2"/>
    <undo index="2" exp="area" ref3D="1" dr="$A$1:$AY$1048576" r="L19" sId="2"/>
    <undo index="2" exp="area" ref3D="1" dr="$A$1:$AY$1048576" r="K19" sId="2"/>
    <undo index="2" exp="area" ref3D="1" dr="$A$1:$AY$1048576" r="J19" sId="2"/>
    <undo index="2" exp="area" ref3D="1" dr="$A$1:$AY$1048576" r="I19" sId="2"/>
    <undo index="2" exp="area" ref3D="1" dr="$A$1:$AY$1048576" r="H19" sId="2"/>
    <undo index="2" exp="area" ref3D="1" dr="$A$1:$AY$1048576" r="G19" sId="2"/>
    <undo index="2" exp="area" ref3D="1" dr="$A$1:$AY$1048576" r="F19" sId="2"/>
    <undo index="2" exp="area" ref3D="1" dr="$A$1:$AY$1048576" r="E19" sId="2"/>
    <undo index="2" exp="area" ref3D="1" dr="$A$1:$AY$1048576" r="D19" sId="2"/>
    <undo index="2" exp="area" ref3D="1" dr="$A$1:$AY$1048576" r="C19" sId="2"/>
    <undo index="2" exp="area" ref3D="1" dr="$A$1:$AY$1048576" r="Z18" sId="2"/>
    <undo index="2" exp="area" ref3D="1" dr="$A$1:$AY$1048576" r="Y18" sId="2"/>
    <undo index="2" exp="area" ref3D="1" dr="$A$1:$AY$1048576" r="X18" sId="2"/>
    <undo index="2" exp="area" ref3D="1" dr="$A$1:$AY$1048576" r="W18" sId="2"/>
    <undo index="2" exp="area" ref3D="1" dr="$A$1:$AY$1048576" r="V18" sId="2"/>
    <undo index="2" exp="area" ref3D="1" dr="$A$1:$AY$1048576" r="U18" sId="2"/>
    <undo index="2" exp="area" ref3D="1" dr="$A$1:$AY$1048576" r="T18" sId="2"/>
    <undo index="2" exp="area" ref3D="1" dr="$A$1:$AY$1048576" r="S18" sId="2"/>
    <undo index="2" exp="area" ref3D="1" dr="$A$1:$AY$1048576" r="R18" sId="2"/>
    <undo index="2" exp="area" ref3D="1" dr="$A$1:$AY$1048576" r="Q18" sId="2"/>
    <undo index="2" exp="area" ref3D="1" dr="$A$1:$AY$1048576" r="P18" sId="2"/>
    <undo index="2" exp="area" ref3D="1" dr="$A$1:$AY$1048576" r="O18" sId="2"/>
    <undo index="2" exp="area" ref3D="1" dr="$A$1:$AY$1048576" r="N18" sId="2"/>
    <undo index="2" exp="area" ref3D="1" dr="$A$1:$AY$1048576" r="M18" sId="2"/>
    <undo index="2" exp="area" ref3D="1" dr="$A$1:$AY$1048576" r="L18" sId="2"/>
    <undo index="2" exp="area" ref3D="1" dr="$A$1:$AY$1048576" r="K18" sId="2"/>
    <undo index="2" exp="area" ref3D="1" dr="$A$1:$AY$1048576" r="J18" sId="2"/>
    <undo index="2" exp="area" ref3D="1" dr="$A$1:$AY$1048576" r="I18" sId="2"/>
    <undo index="2" exp="area" ref3D="1" dr="$A$1:$AY$1048576" r="H18" sId="2"/>
    <undo index="2" exp="area" ref3D="1" dr="$A$1:$AY$1048576" r="G18" sId="2"/>
    <undo index="2" exp="area" ref3D="1" dr="$A$1:$AY$1048576" r="F18" sId="2"/>
    <undo index="2" exp="area" ref3D="1" dr="$A$1:$AY$1048576" r="E18" sId="2"/>
    <undo index="2" exp="area" ref3D="1" dr="$A$1:$AY$1048576" r="D18" sId="2"/>
    <undo index="2" exp="area" ref3D="1" dr="$A$1:$AY$1048576" r="C18" sId="2"/>
    <undo index="2" exp="area" ref3D="1" dr="$A$1:$AY$1048576" r="Z17" sId="2"/>
    <undo index="2" exp="area" ref3D="1" dr="$A$1:$AY$1048576" r="Y17" sId="2"/>
    <undo index="2" exp="area" ref3D="1" dr="$A$1:$AY$1048576" r="X17" sId="2"/>
    <undo index="2" exp="area" ref3D="1" dr="$A$1:$AY$1048576" r="W17" sId="2"/>
    <undo index="2" exp="area" ref3D="1" dr="$A$1:$AY$1048576" r="V17" sId="2"/>
    <undo index="2" exp="area" ref3D="1" dr="$A$1:$AY$1048576" r="U17" sId="2"/>
    <undo index="2" exp="area" ref3D="1" dr="$A$1:$AY$1048576" r="T17" sId="2"/>
    <undo index="2" exp="area" ref3D="1" dr="$A$1:$AY$1048576" r="S17" sId="2"/>
    <undo index="2" exp="area" ref3D="1" dr="$A$1:$AY$1048576" r="R17" sId="2"/>
    <undo index="2" exp="area" ref3D="1" dr="$A$1:$AY$1048576" r="Q17" sId="2"/>
    <undo index="2" exp="area" ref3D="1" dr="$A$1:$AY$1048576" r="P17" sId="2"/>
    <undo index="2" exp="area" ref3D="1" dr="$A$1:$AY$1048576" r="O17" sId="2"/>
    <undo index="2" exp="area" ref3D="1" dr="$A$1:$AY$1048576" r="N17" sId="2"/>
    <undo index="2" exp="area" ref3D="1" dr="$A$1:$AY$1048576" r="M17" sId="2"/>
    <undo index="2" exp="area" ref3D="1" dr="$A$1:$AY$1048576" r="L17" sId="2"/>
    <undo index="2" exp="area" ref3D="1" dr="$A$1:$AY$1048576" r="K17" sId="2"/>
    <undo index="2" exp="area" ref3D="1" dr="$A$1:$AY$1048576" r="J17" sId="2"/>
    <undo index="2" exp="area" ref3D="1" dr="$A$1:$AY$1048576" r="I17" sId="2"/>
    <undo index="2" exp="area" ref3D="1" dr="$A$1:$AY$1048576" r="H17" sId="2"/>
    <undo index="2" exp="area" ref3D="1" dr="$A$1:$AY$1048576" r="G17" sId="2"/>
    <undo index="2" exp="area" ref3D="1" dr="$A$1:$AY$1048576" r="F17" sId="2"/>
    <undo index="2" exp="area" ref3D="1" dr="$A$1:$AY$1048576" r="E17" sId="2"/>
    <undo index="2" exp="area" ref3D="1" dr="$A$1:$AY$1048576" r="D17" sId="2"/>
    <undo index="2" exp="area" ref3D="1" dr="$A$1:$AY$1048576" r="C17" sId="2"/>
    <undo index="2" exp="area" ref3D="1" dr="$A$1:$AY$1048576" r="Z16" sId="2"/>
    <undo index="2" exp="area" ref3D="1" dr="$A$1:$AY$1048576" r="Y16" sId="2"/>
    <undo index="2" exp="area" ref3D="1" dr="$A$1:$AY$1048576" r="X16" sId="2"/>
    <undo index="2" exp="area" ref3D="1" dr="$A$1:$AY$1048576" r="W16" sId="2"/>
    <undo index="2" exp="area" ref3D="1" dr="$A$1:$AY$1048576" r="V16" sId="2"/>
    <undo index="2" exp="area" ref3D="1" dr="$A$1:$AY$1048576" r="U16" sId="2"/>
    <undo index="2" exp="area" ref3D="1" dr="$A$1:$AY$1048576" r="T16" sId="2"/>
    <undo index="2" exp="area" ref3D="1" dr="$A$1:$AY$1048576" r="S16" sId="2"/>
    <undo index="2" exp="area" ref3D="1" dr="$A$1:$AY$1048576" r="R16" sId="2"/>
    <undo index="2" exp="area" ref3D="1" dr="$A$1:$AY$1048576" r="Q16" sId="2"/>
    <undo index="2" exp="area" ref3D="1" dr="$A$1:$AY$1048576" r="P16" sId="2"/>
    <undo index="2" exp="area" ref3D="1" dr="$A$1:$AY$1048576" r="O16" sId="2"/>
    <undo index="2" exp="area" ref3D="1" dr="$A$1:$AY$1048576" r="N16" sId="2"/>
    <undo index="2" exp="area" ref3D="1" dr="$A$1:$AY$1048576" r="M16" sId="2"/>
    <undo index="2" exp="area" ref3D="1" dr="$A$1:$AY$1048576" r="L16" sId="2"/>
    <undo index="2" exp="area" ref3D="1" dr="$A$1:$AY$1048576" r="K16" sId="2"/>
    <undo index="2" exp="area" ref3D="1" dr="$A$1:$AY$1048576" r="J16" sId="2"/>
    <undo index="2" exp="area" ref3D="1" dr="$A$1:$AY$1048576" r="I16" sId="2"/>
    <undo index="2" exp="area" ref3D="1" dr="$A$1:$AY$1048576" r="H16" sId="2"/>
    <undo index="2" exp="area" ref3D="1" dr="$A$1:$AY$1048576" r="G16" sId="2"/>
    <undo index="2" exp="area" ref3D="1" dr="$A$1:$AY$1048576" r="F16" sId="2"/>
    <undo index="2" exp="area" ref3D="1" dr="$A$1:$AY$1048576" r="E16" sId="2"/>
    <undo index="2" exp="area" ref3D="1" dr="$A$1:$AY$1048576" r="D16" sId="2"/>
    <undo index="2" exp="area" ref3D="1" dr="$A$1:$AY$1048576" r="C16" sId="2"/>
    <undo index="2" exp="area" ref3D="1" dr="$A$1:$AY$1048576" r="Z15" sId="2"/>
    <undo index="2" exp="area" ref3D="1" dr="$A$1:$AY$1048576" r="Y15" sId="2"/>
    <undo index="2" exp="area" ref3D="1" dr="$A$1:$AY$1048576" r="X15" sId="2"/>
    <undo index="2" exp="area" ref3D="1" dr="$A$1:$AY$1048576" r="W15" sId="2"/>
    <undo index="2" exp="area" ref3D="1" dr="$A$1:$AY$1048576" r="V15" sId="2"/>
    <undo index="2" exp="area" ref3D="1" dr="$A$1:$AY$1048576" r="U15" sId="2"/>
    <undo index="2" exp="area" ref3D="1" dr="$A$1:$AY$1048576" r="T15" sId="2"/>
    <undo index="2" exp="area" ref3D="1" dr="$A$1:$AY$1048576" r="S15" sId="2"/>
    <undo index="2" exp="area" ref3D="1" dr="$A$1:$AY$1048576" r="R15" sId="2"/>
    <undo index="2" exp="area" ref3D="1" dr="$A$1:$AY$1048576" r="Q15" sId="2"/>
    <undo index="2" exp="area" ref3D="1" dr="$A$1:$AY$1048576" r="P15" sId="2"/>
    <undo index="2" exp="area" ref3D="1" dr="$A$1:$AY$1048576" r="O15" sId="2"/>
    <undo index="2" exp="area" ref3D="1" dr="$A$1:$AY$1048576" r="N15" sId="2"/>
    <undo index="2" exp="area" ref3D="1" dr="$A$1:$AY$1048576" r="M15" sId="2"/>
    <undo index="2" exp="area" ref3D="1" dr="$A$1:$AY$1048576" r="L15" sId="2"/>
    <undo index="2" exp="area" ref3D="1" dr="$A$1:$AY$1048576" r="K15" sId="2"/>
    <undo index="2" exp="area" ref3D="1" dr="$A$1:$AY$1048576" r="J15" sId="2"/>
    <undo index="2" exp="area" ref3D="1" dr="$A$1:$AY$1048576" r="I15" sId="2"/>
    <undo index="2" exp="area" ref3D="1" dr="$A$1:$AY$1048576" r="H15" sId="2"/>
    <undo index="2" exp="area" ref3D="1" dr="$A$1:$AY$1048576" r="G15" sId="2"/>
    <undo index="2" exp="area" ref3D="1" dr="$A$1:$AY$1048576" r="F15" sId="2"/>
    <undo index="2" exp="area" ref3D="1" dr="$A$1:$AY$1048576" r="E15" sId="2"/>
    <undo index="2" exp="area" ref3D="1" dr="$A$1:$AY$1048576" r="D15" sId="2"/>
    <undo index="2" exp="area" ref3D="1" dr="$A$1:$AY$1048576" r="C15" sId="2"/>
    <undo index="2" exp="area" ref3D="1" dr="$A$1:$AY$1048576" r="Z14" sId="2"/>
    <undo index="2" exp="area" ref3D="1" dr="$A$1:$AY$1048576" r="Y14" sId="2"/>
    <undo index="2" exp="area" ref3D="1" dr="$A$1:$AY$1048576" r="X14" sId="2"/>
    <undo index="2" exp="area" ref3D="1" dr="$A$1:$AY$1048576" r="W14" sId="2"/>
    <undo index="2" exp="area" ref3D="1" dr="$A$1:$AY$1048576" r="V14" sId="2"/>
    <undo index="2" exp="area" ref3D="1" dr="$A$1:$AY$1048576" r="U14" sId="2"/>
    <undo index="2" exp="area" ref3D="1" dr="$A$1:$AY$1048576" r="T14" sId="2"/>
    <undo index="2" exp="area" ref3D="1" dr="$A$1:$AY$1048576" r="S14" sId="2"/>
    <undo index="2" exp="area" ref3D="1" dr="$A$1:$AY$1048576" r="R14" sId="2"/>
    <undo index="2" exp="area" ref3D="1" dr="$A$1:$AY$1048576" r="Q14" sId="2"/>
    <undo index="2" exp="area" ref3D="1" dr="$A$1:$AY$1048576" r="P14" sId="2"/>
    <undo index="2" exp="area" ref3D="1" dr="$A$1:$AY$1048576" r="O14" sId="2"/>
    <undo index="2" exp="area" ref3D="1" dr="$A$1:$AY$1048576" r="N14" sId="2"/>
    <undo index="2" exp="area" ref3D="1" dr="$A$1:$AY$1048576" r="M14" sId="2"/>
    <undo index="2" exp="area" ref3D="1" dr="$A$1:$AY$1048576" r="L14" sId="2"/>
    <undo index="2" exp="area" ref3D="1" dr="$A$1:$AY$1048576" r="K14" sId="2"/>
    <undo index="2" exp="area" ref3D="1" dr="$A$1:$AY$1048576" r="J14" sId="2"/>
    <undo index="2" exp="area" ref3D="1" dr="$A$1:$AY$1048576" r="I14" sId="2"/>
    <undo index="2" exp="area" ref3D="1" dr="$A$1:$AY$1048576" r="H14" sId="2"/>
    <undo index="2" exp="area" ref3D="1" dr="$A$1:$AY$1048576" r="G14" sId="2"/>
    <undo index="2" exp="area" ref3D="1" dr="$A$1:$AY$1048576" r="F14" sId="2"/>
    <undo index="2" exp="area" ref3D="1" dr="$A$1:$AY$1048576" r="E14" sId="2"/>
    <undo index="2" exp="area" ref3D="1" dr="$A$1:$AY$1048576" r="D14" sId="2"/>
    <undo index="2" exp="area" ref3D="1" dr="$A$1:$AY$1048576" r="C14" sId="2"/>
    <undo index="2" exp="area" ref3D="1" dr="$A$1:$AY$1048576" r="Z13" sId="2"/>
    <undo index="2" exp="area" ref3D="1" dr="$A$1:$AY$1048576" r="Y13" sId="2"/>
    <undo index="2" exp="area" ref3D="1" dr="$A$1:$AY$1048576" r="X13" sId="2"/>
    <undo index="2" exp="area" ref3D="1" dr="$A$1:$AY$1048576" r="W13" sId="2"/>
    <undo index="2" exp="area" ref3D="1" dr="$A$1:$AY$1048576" r="V13" sId="2"/>
    <undo index="2" exp="area" ref3D="1" dr="$A$1:$AY$1048576" r="U13" sId="2"/>
    <undo index="2" exp="area" ref3D="1" dr="$A$1:$AY$1048576" r="T13" sId="2"/>
    <undo index="2" exp="area" ref3D="1" dr="$A$1:$AY$1048576" r="S13" sId="2"/>
    <undo index="2" exp="area" ref3D="1" dr="$A$1:$AY$1048576" r="R13" sId="2"/>
    <undo index="2" exp="area" ref3D="1" dr="$A$1:$AY$1048576" r="Q13" sId="2"/>
    <undo index="2" exp="area" ref3D="1" dr="$A$1:$AY$1048576" r="P13" sId="2"/>
    <undo index="2" exp="area" ref3D="1" dr="$A$1:$AY$1048576" r="O13" sId="2"/>
    <undo index="2" exp="area" ref3D="1" dr="$A$1:$AY$1048576" r="N13" sId="2"/>
    <undo index="2" exp="area" ref3D="1" dr="$A$1:$AY$1048576" r="M13" sId="2"/>
    <undo index="2" exp="area" ref3D="1" dr="$A$1:$AY$1048576" r="L13" sId="2"/>
    <undo index="2" exp="area" ref3D="1" dr="$A$1:$AY$1048576" r="K13" sId="2"/>
    <undo index="2" exp="area" ref3D="1" dr="$A$1:$AY$1048576" r="J13" sId="2"/>
    <undo index="2" exp="area" ref3D="1" dr="$A$1:$AY$1048576" r="I13" sId="2"/>
    <undo index="2" exp="area" ref3D="1" dr="$A$1:$AY$1048576" r="H13" sId="2"/>
    <undo index="2" exp="area" ref3D="1" dr="$A$1:$AY$1048576" r="G13" sId="2"/>
    <undo index="2" exp="area" ref3D="1" dr="$A$1:$AY$1048576" r="F13" sId="2"/>
    <undo index="2" exp="area" ref3D="1" dr="$A$1:$AY$1048576" r="E13" sId="2"/>
    <undo index="2" exp="area" ref3D="1" dr="$A$1:$AY$1048576" r="D13" sId="2"/>
    <undo index="2" exp="area" ref3D="1" dr="$A$1:$AY$1048576" r="C13" sId="2"/>
    <undo index="2" exp="area" ref3D="1" dr="$A$1:$AY$1048576" r="Z12" sId="2"/>
    <undo index="2" exp="area" ref3D="1" dr="$A$1:$AY$1048576" r="Y12" sId="2"/>
    <undo index="2" exp="area" ref3D="1" dr="$A$1:$AY$1048576" r="X12" sId="2"/>
    <undo index="2" exp="area" ref3D="1" dr="$A$1:$AY$1048576" r="W12" sId="2"/>
    <undo index="2" exp="area" ref3D="1" dr="$A$1:$AY$1048576" r="V12" sId="2"/>
    <undo index="2" exp="area" ref3D="1" dr="$A$1:$AY$1048576" r="U12" sId="2"/>
    <undo index="2" exp="area" ref3D="1" dr="$A$1:$AY$1048576" r="T12" sId="2"/>
    <undo index="2" exp="area" ref3D="1" dr="$A$1:$AY$1048576" r="S12" sId="2"/>
    <undo index="2" exp="area" ref3D="1" dr="$A$1:$AY$1048576" r="R12" sId="2"/>
    <undo index="2" exp="area" ref3D="1" dr="$A$1:$AY$1048576" r="Q12" sId="2"/>
    <undo index="2" exp="area" ref3D="1" dr="$A$1:$AY$1048576" r="P12" sId="2"/>
    <undo index="2" exp="area" ref3D="1" dr="$A$1:$AY$1048576" r="O12" sId="2"/>
    <undo index="2" exp="area" ref3D="1" dr="$A$1:$AY$1048576" r="N12" sId="2"/>
    <undo index="2" exp="area" ref3D="1" dr="$A$1:$AY$1048576" r="M12" sId="2"/>
    <undo index="2" exp="area" ref3D="1" dr="$A$1:$AY$1048576" r="L12" sId="2"/>
    <undo index="2" exp="area" ref3D="1" dr="$A$1:$AY$1048576" r="K12" sId="2"/>
    <undo index="2" exp="area" ref3D="1" dr="$A$1:$AY$1048576" r="J12" sId="2"/>
    <undo index="2" exp="area" ref3D="1" dr="$A$1:$AY$1048576" r="I12" sId="2"/>
    <undo index="2" exp="area" ref3D="1" dr="$A$1:$AY$1048576" r="H12" sId="2"/>
    <undo index="2" exp="area" ref3D="1" dr="$A$1:$AY$1048576" r="G12" sId="2"/>
    <undo index="2" exp="area" ref3D="1" dr="$A$1:$AY$1048576" r="F12" sId="2"/>
    <undo index="2" exp="area" ref3D="1" dr="$A$1:$AY$1048576" r="E12" sId="2"/>
    <undo index="2" exp="area" ref3D="1" dr="$A$1:$AY$1048576" r="D12" sId="2"/>
    <undo index="2" exp="area" ref3D="1" dr="$A$1:$AY$1048576" r="C12" sId="2"/>
    <undo index="2" exp="area" ref3D="1" dr="$A$1:$AY$1048576" r="Z11" sId="2"/>
    <undo index="2" exp="area" ref3D="1" dr="$A$1:$AY$1048576" r="Y11" sId="2"/>
    <undo index="2" exp="area" ref3D="1" dr="$A$1:$AY$1048576" r="X11" sId="2"/>
    <undo index="2" exp="area" ref3D="1" dr="$A$1:$AY$1048576" r="W11" sId="2"/>
    <undo index="2" exp="area" ref3D="1" dr="$A$1:$AY$1048576" r="V11" sId="2"/>
    <undo index="2" exp="area" ref3D="1" dr="$A$1:$AY$1048576" r="U11" sId="2"/>
    <undo index="2" exp="area" ref3D="1" dr="$A$1:$AY$1048576" r="T11" sId="2"/>
    <undo index="2" exp="area" ref3D="1" dr="$A$1:$AY$1048576" r="S11" sId="2"/>
    <undo index="2" exp="area" ref3D="1" dr="$A$1:$AY$1048576" r="R11" sId="2"/>
    <undo index="2" exp="area" ref3D="1" dr="$A$1:$AY$1048576" r="Q11" sId="2"/>
    <undo index="2" exp="area" ref3D="1" dr="$A$1:$AY$1048576" r="P11" sId="2"/>
    <undo index="2" exp="area" ref3D="1" dr="$A$1:$AY$1048576" r="O11" sId="2"/>
    <undo index="2" exp="area" ref3D="1" dr="$A$1:$AY$1048576" r="N11" sId="2"/>
    <undo index="2" exp="area" ref3D="1" dr="$A$1:$AY$1048576" r="M11" sId="2"/>
    <undo index="2" exp="area" ref3D="1" dr="$A$1:$AY$1048576" r="L11" sId="2"/>
    <undo index="2" exp="area" ref3D="1" dr="$A$1:$AY$1048576" r="K11" sId="2"/>
    <undo index="2" exp="area" ref3D="1" dr="$A$1:$AY$1048576" r="J11" sId="2"/>
    <undo index="2" exp="area" ref3D="1" dr="$A$1:$AY$1048576" r="I11" sId="2"/>
    <undo index="2" exp="area" ref3D="1" dr="$A$1:$AY$1048576" r="H11" sId="2"/>
    <undo index="2" exp="area" ref3D="1" dr="$A$1:$AY$1048576" r="G11" sId="2"/>
    <undo index="2" exp="area" ref3D="1" dr="$A$1:$AY$1048576" r="F11" sId="2"/>
    <undo index="2" exp="area" ref3D="1" dr="$A$1:$AY$1048576" r="E11" sId="2"/>
    <undo index="2" exp="area" ref3D="1" dr="$A$1:$AY$1048576" r="D11" sId="2"/>
    <undo index="2" exp="area" ref3D="1" dr="$A$1:$AY$1048576" r="C11" sId="2"/>
    <undo index="2" exp="area" ref3D="1" dr="$A$1:$AY$1048576" r="Z10" sId="2"/>
    <undo index="2" exp="area" ref3D="1" dr="$A$1:$AY$1048576" r="Y10" sId="2"/>
    <undo index="2" exp="area" ref3D="1" dr="$A$1:$AY$1048576" r="X10" sId="2"/>
    <undo index="2" exp="area" ref3D="1" dr="$A$1:$AY$1048576" r="W10" sId="2"/>
    <undo index="2" exp="area" ref3D="1" dr="$A$1:$AY$1048576" r="V10" sId="2"/>
    <undo index="2" exp="area" ref3D="1" dr="$A$1:$AY$1048576" r="U10" sId="2"/>
    <undo index="2" exp="area" ref3D="1" dr="$A$1:$AY$1048576" r="T10" sId="2"/>
    <undo index="2" exp="area" ref3D="1" dr="$A$1:$AY$1048576" r="S10" sId="2"/>
    <undo index="2" exp="area" ref3D="1" dr="$A$1:$AY$1048576" r="R10" sId="2"/>
    <undo index="2" exp="area" ref3D="1" dr="$A$1:$AY$1048576" r="Q10" sId="2"/>
    <undo index="2" exp="area" ref3D="1" dr="$A$1:$AY$1048576" r="P10" sId="2"/>
    <undo index="2" exp="area" ref3D="1" dr="$A$1:$AY$1048576" r="O10" sId="2"/>
    <undo index="2" exp="area" ref3D="1" dr="$A$1:$AY$1048576" r="N10" sId="2"/>
    <undo index="2" exp="area" ref3D="1" dr="$A$1:$AY$1048576" r="M10" sId="2"/>
    <undo index="2" exp="area" ref3D="1" dr="$A$1:$AY$1048576" r="L10" sId="2"/>
    <undo index="2" exp="area" ref3D="1" dr="$A$1:$AY$1048576" r="K10" sId="2"/>
    <undo index="2" exp="area" ref3D="1" dr="$A$1:$AY$1048576" r="J10" sId="2"/>
    <undo index="2" exp="area" ref3D="1" dr="$A$1:$AY$1048576" r="I10" sId="2"/>
    <undo index="2" exp="area" ref3D="1" dr="$A$1:$AY$1048576" r="H10" sId="2"/>
    <undo index="2" exp="area" ref3D="1" dr="$A$1:$AY$1048576" r="G10" sId="2"/>
    <undo index="2" exp="area" ref3D="1" dr="$A$1:$AY$1048576" r="F10" sId="2"/>
    <undo index="2" exp="area" ref3D="1" dr="$A$1:$AY$1048576" r="E10" sId="2"/>
    <undo index="2" exp="area" ref3D="1" dr="$A$1:$AY$1048576" r="D10" sId="2"/>
    <undo index="2" exp="area" ref3D="1" dr="$A$1:$AY$1048576" r="C10" sId="2"/>
    <undo index="2" exp="area" ref3D="1" dr="$A$1:$AY$1048576" r="Z9" sId="2"/>
    <undo index="2" exp="area" ref3D="1" dr="$A$1:$AY$1048576" r="Y9" sId="2"/>
    <undo index="2" exp="area" ref3D="1" dr="$A$1:$AY$1048576" r="X9" sId="2"/>
    <undo index="2" exp="area" ref3D="1" dr="$A$1:$AY$1048576" r="W9" sId="2"/>
    <undo index="2" exp="area" ref3D="1" dr="$A$1:$AY$1048576" r="V9" sId="2"/>
    <undo index="2" exp="area" ref3D="1" dr="$A$1:$AY$1048576" r="U9" sId="2"/>
    <undo index="2" exp="area" ref3D="1" dr="$A$1:$AY$1048576" r="T9" sId="2"/>
    <undo index="2" exp="area" ref3D="1" dr="$A$1:$AY$1048576" r="S9" sId="2"/>
    <undo index="2" exp="area" ref3D="1" dr="$A$1:$AY$1048576" r="R9" sId="2"/>
    <undo index="2" exp="area" ref3D="1" dr="$A$1:$AY$1048576" r="Q9" sId="2"/>
    <undo index="2" exp="area" ref3D="1" dr="$A$1:$AY$1048576" r="P9" sId="2"/>
    <undo index="2" exp="area" ref3D="1" dr="$A$1:$AY$1048576" r="O9" sId="2"/>
    <undo index="2" exp="area" ref3D="1" dr="$A$1:$AY$1048576" r="N9" sId="2"/>
    <undo index="2" exp="area" ref3D="1" dr="$A$1:$AY$1048576" r="M9" sId="2"/>
    <undo index="2" exp="area" ref3D="1" dr="$A$1:$AY$1048576" r="L9" sId="2"/>
    <undo index="2" exp="area" ref3D="1" dr="$A$1:$AY$1048576" r="K9" sId="2"/>
    <undo index="2" exp="area" ref3D="1" dr="$A$1:$AY$1048576" r="J9" sId="2"/>
    <undo index="2" exp="area" ref3D="1" dr="$A$1:$AY$1048576" r="I9" sId="2"/>
    <undo index="2" exp="area" ref3D="1" dr="$A$1:$AY$1048576" r="H9" sId="2"/>
    <undo index="2" exp="area" ref3D="1" dr="$A$1:$AY$1048576" r="G9" sId="2"/>
    <undo index="2" exp="area" ref3D="1" dr="$A$1:$AY$1048576" r="F9" sId="2"/>
    <undo index="2" exp="area" ref3D="1" dr="$A$1:$AY$1048576" r="E9" sId="2"/>
    <undo index="2" exp="area" ref3D="1" dr="$A$1:$AY$1048576" r="D9" sId="2"/>
    <undo index="2" exp="area" ref3D="1" dr="$A$1:$AY$1048576" r="C9" sId="2"/>
    <undo index="2" exp="area" ref3D="1" dr="$A$1:$AY$1048576" r="Z8" sId="2"/>
    <undo index="2" exp="area" ref3D="1" dr="$A$1:$AY$1048576" r="Y8" sId="2"/>
    <undo index="2" exp="area" ref3D="1" dr="$A$1:$AY$1048576" r="X8" sId="2"/>
    <undo index="2" exp="area" ref3D="1" dr="$A$1:$AY$1048576" r="W8" sId="2"/>
    <undo index="2" exp="area" ref3D="1" dr="$A$1:$AY$1048576" r="V8" sId="2"/>
    <undo index="2" exp="area" ref3D="1" dr="$A$1:$AY$1048576" r="U8" sId="2"/>
    <undo index="2" exp="area" ref3D="1" dr="$A$1:$AY$1048576" r="T8" sId="2"/>
    <undo index="2" exp="area" ref3D="1" dr="$A$1:$AY$1048576" r="S8" sId="2"/>
    <undo index="2" exp="area" ref3D="1" dr="$A$1:$AY$1048576" r="R8" sId="2"/>
    <undo index="2" exp="area" ref3D="1" dr="$A$1:$AY$1048576" r="Q8" sId="2"/>
    <undo index="2" exp="area" ref3D="1" dr="$A$1:$AY$1048576" r="P8" sId="2"/>
    <undo index="2" exp="area" ref3D="1" dr="$A$1:$AY$1048576" r="O8" sId="2"/>
    <undo index="2" exp="area" ref3D="1" dr="$A$1:$AY$1048576" r="N8" sId="2"/>
    <undo index="2" exp="area" ref3D="1" dr="$A$1:$AY$1048576" r="M8" sId="2"/>
    <undo index="2" exp="area" ref3D="1" dr="$A$1:$AY$1048576" r="L8" sId="2"/>
    <undo index="2" exp="area" ref3D="1" dr="$A$1:$AY$1048576" r="K8" sId="2"/>
    <undo index="2" exp="area" ref3D="1" dr="$A$1:$AY$1048576" r="J8" sId="2"/>
    <undo index="2" exp="area" ref3D="1" dr="$A$1:$AY$1048576" r="I8" sId="2"/>
    <undo index="2" exp="area" ref3D="1" dr="$A$1:$AY$1048576" r="H8" sId="2"/>
    <undo index="2" exp="area" ref3D="1" dr="$A$1:$AY$1048576" r="G8" sId="2"/>
    <undo index="2" exp="area" ref3D="1" dr="$A$1:$AY$1048576" r="F8" sId="2"/>
    <undo index="2" exp="area" ref3D="1" dr="$A$1:$AY$1048576" r="E8" sId="2"/>
    <undo index="2" exp="area" ref3D="1" dr="$A$1:$AY$1048576" r="D8" sId="2"/>
    <undo index="2" exp="area" ref3D="1" dr="$A$1:$AY$1048576" r="C8" sId="2"/>
    <undo index="2" exp="area" ref3D="1" dr="$A$1:$AY$1048576" r="Z7" sId="2"/>
    <undo index="2" exp="area" ref3D="1" dr="$A$1:$AY$1048576" r="Y7" sId="2"/>
    <undo index="2" exp="area" ref3D="1" dr="$A$1:$AY$1048576" r="X7" sId="2"/>
    <undo index="2" exp="area" ref3D="1" dr="$A$1:$AY$1048576" r="W7" sId="2"/>
    <undo index="2" exp="area" ref3D="1" dr="$A$1:$AY$1048576" r="V7" sId="2"/>
    <undo index="2" exp="area" ref3D="1" dr="$A$1:$AY$1048576" r="U7" sId="2"/>
    <undo index="2" exp="area" ref3D="1" dr="$A$1:$AY$1048576" r="T7" sId="2"/>
    <undo index="2" exp="area" ref3D="1" dr="$A$1:$AY$1048576" r="S7" sId="2"/>
    <undo index="2" exp="area" ref3D="1" dr="$A$1:$AY$1048576" r="R7" sId="2"/>
    <undo index="2" exp="area" ref3D="1" dr="$A$1:$AY$1048576" r="Q7" sId="2"/>
    <undo index="2" exp="area" ref3D="1" dr="$A$1:$AY$1048576" r="P7" sId="2"/>
    <undo index="2" exp="area" ref3D="1" dr="$A$1:$AY$1048576" r="O7" sId="2"/>
    <undo index="2" exp="area" ref3D="1" dr="$A$1:$AY$1048576" r="N7" sId="2"/>
    <undo index="2" exp="area" ref3D="1" dr="$A$1:$AY$1048576" r="M7" sId="2"/>
    <undo index="2" exp="area" ref3D="1" dr="$A$1:$AY$1048576" r="L7" sId="2"/>
    <undo index="2" exp="area" ref3D="1" dr="$A$1:$AY$1048576" r="K7" sId="2"/>
    <undo index="2" exp="area" ref3D="1" dr="$A$1:$AY$1048576" r="J7" sId="2"/>
    <undo index="2" exp="area" ref3D="1" dr="$A$1:$AY$1048576" r="I7" sId="2"/>
    <undo index="2" exp="area" ref3D="1" dr="$A$1:$AY$1048576" r="H7" sId="2"/>
    <undo index="2" exp="area" ref3D="1" dr="$A$1:$AY$1048576" r="G7" sId="2"/>
    <undo index="2" exp="area" ref3D="1" dr="$A$1:$AY$1048576" r="F7" sId="2"/>
    <undo index="2" exp="area" ref3D="1" dr="$A$1:$AY$1048576" r="E7" sId="2"/>
    <undo index="2" exp="area" ref3D="1" dr="$A$1:$AY$1048576" r="D7" sId="2"/>
    <undo index="2" exp="area" ref3D="1" dr="$A$1:$AY$1048576" r="C7" sId="2"/>
    <undo index="2" exp="area" ref3D="1" dr="$A$1:$AY$1048576" r="Z6" sId="2"/>
    <undo index="2" exp="area" ref3D="1" dr="$A$1:$AY$1048576" r="Y6" sId="2"/>
    <undo index="2" exp="area" ref3D="1" dr="$A$1:$AY$1048576" r="X6" sId="2"/>
    <undo index="2" exp="area" ref3D="1" dr="$A$1:$AY$1048576" r="W6" sId="2"/>
    <undo index="2" exp="area" ref3D="1" dr="$A$1:$AY$1048576" r="V6" sId="2"/>
    <undo index="2" exp="area" ref3D="1" dr="$A$1:$AY$1048576" r="U6" sId="2"/>
    <undo index="2" exp="area" ref3D="1" dr="$A$1:$AY$1048576" r="T6" sId="2"/>
    <undo index="2" exp="area" ref3D="1" dr="$A$1:$AY$1048576" r="S6" sId="2"/>
    <undo index="2" exp="area" ref3D="1" dr="$A$1:$AY$1048576" r="R6" sId="2"/>
    <undo index="2" exp="area" ref3D="1" dr="$A$1:$AY$1048576" r="Q6" sId="2"/>
    <undo index="2" exp="area" ref3D="1" dr="$A$1:$AY$1048576" r="P6" sId="2"/>
    <undo index="2" exp="area" ref3D="1" dr="$A$1:$AY$1048576" r="O6" sId="2"/>
    <undo index="2" exp="area" ref3D="1" dr="$A$1:$AY$1048576" r="N6" sId="2"/>
    <undo index="2" exp="area" ref3D="1" dr="$A$1:$AY$1048576" r="M6" sId="2"/>
    <undo index="2" exp="area" ref3D="1" dr="$A$1:$AY$1048576" r="L6" sId="2"/>
    <undo index="2" exp="area" ref3D="1" dr="$A$1:$AY$1048576" r="K6" sId="2"/>
    <undo index="2" exp="area" ref3D="1" dr="$A$1:$AY$1048576" r="J6" sId="2"/>
    <undo index="2" exp="area" ref3D="1" dr="$A$1:$AY$1048576" r="I6" sId="2"/>
    <undo index="2" exp="area" ref3D="1" dr="$A$1:$AY$1048576" r="H6" sId="2"/>
    <undo index="2" exp="area" ref3D="1" dr="$A$1:$AY$1048576" r="G6" sId="2"/>
    <undo index="2" exp="area" ref3D="1" dr="$A$1:$AY$1048576" r="F6" sId="2"/>
    <undo index="2" exp="area" ref3D="1" dr="$A$1:$AY$1048576" r="E6" sId="2"/>
    <undo index="2" exp="area" ref3D="1" dr="$A$1:$AY$1048576" r="D6" sId="2"/>
    <undo index="2" exp="area" ref3D="1" dr="$A$1:$AY$1048576" r="C6" sId="2"/>
    <undo index="2" exp="area" ref3D="1" dr="$A$1:$AY$1048576" r="Z5" sId="2"/>
    <undo index="2" exp="area" ref3D="1" dr="$A$1:$AY$1048576" r="Y5" sId="2"/>
    <undo index="2" exp="area" ref3D="1" dr="$A$1:$AY$1048576" r="X5" sId="2"/>
    <undo index="2" exp="area" ref3D="1" dr="$A$1:$AY$1048576" r="W5" sId="2"/>
    <undo index="2" exp="area" ref3D="1" dr="$A$1:$AY$1048576" r="V5" sId="2"/>
    <undo index="2" exp="area" ref3D="1" dr="$A$1:$AY$1048576" r="U5" sId="2"/>
    <undo index="2" exp="area" ref3D="1" dr="$A$1:$AY$1048576" r="T5" sId="2"/>
    <undo index="2" exp="area" ref3D="1" dr="$A$1:$AY$1048576" r="S5" sId="2"/>
    <undo index="2" exp="area" ref3D="1" dr="$A$1:$AY$1048576" r="R5" sId="2"/>
    <undo index="2" exp="area" ref3D="1" dr="$A$1:$AY$1048576" r="Q5" sId="2"/>
    <undo index="2" exp="area" ref3D="1" dr="$A$1:$AY$1048576" r="P5" sId="2"/>
    <undo index="2" exp="area" ref3D="1" dr="$A$1:$AY$1048576" r="O5" sId="2"/>
    <undo index="2" exp="area" ref3D="1" dr="$A$1:$AY$1048576" r="N5" sId="2"/>
    <undo index="2" exp="area" ref3D="1" dr="$A$1:$AY$1048576" r="M5" sId="2"/>
    <undo index="2" exp="area" ref3D="1" dr="$A$1:$AY$1048576" r="L5" sId="2"/>
    <undo index="2" exp="area" ref3D="1" dr="$A$1:$AY$1048576" r="K5" sId="2"/>
    <undo index="2" exp="area" ref3D="1" dr="$A$1:$AY$1048576" r="J5" sId="2"/>
    <undo index="2" exp="area" ref3D="1" dr="$A$1:$AY$1048576" r="I5" sId="2"/>
    <undo index="2" exp="area" ref3D="1" dr="$A$1:$AY$1048576" r="H5" sId="2"/>
    <undo index="2" exp="area" ref3D="1" dr="$A$1:$AY$1048576" r="G5" sId="2"/>
    <undo index="2" exp="area" ref3D="1" dr="$A$1:$AY$1048576" r="F5" sId="2"/>
    <undo index="2" exp="area" ref3D="1" dr="$A$1:$AY$1048576" r="E5" sId="2"/>
    <undo index="2" exp="area" ref3D="1" dr="$A$1:$AY$1048576" r="D5" sId="2"/>
    <undo index="2" exp="area" ref3D="1" dr="$A$1:$AY$1048576" r="C5" sId="2"/>
    <undo index="2" exp="area" ref3D="1" dr="$A$1:$AY$1048576" r="Z4" sId="2"/>
    <undo index="2" exp="area" ref3D="1" dr="$A$1:$AY$1048576" r="Y4" sId="2"/>
    <undo index="2" exp="area" ref3D="1" dr="$A$1:$AY$1048576" r="X4" sId="2"/>
    <undo index="2" exp="area" ref3D="1" dr="$A$1:$AY$1048576" r="W4" sId="2"/>
    <undo index="2" exp="area" ref3D="1" dr="$A$1:$AY$1048576" r="V4" sId="2"/>
    <undo index="2" exp="area" ref3D="1" dr="$A$1:$AY$1048576" r="U4" sId="2"/>
    <undo index="2" exp="area" ref3D="1" dr="$A$1:$AY$1048576" r="T4" sId="2"/>
    <undo index="2" exp="area" ref3D="1" dr="$A$1:$AY$1048576" r="S4" sId="2"/>
    <undo index="2" exp="area" ref3D="1" dr="$A$1:$AY$1048576" r="R4" sId="2"/>
    <undo index="2" exp="area" ref3D="1" dr="$A$1:$AY$1048576" r="Q4" sId="2"/>
    <undo index="2" exp="area" ref3D="1" dr="$A$1:$AY$1048576" r="P4" sId="2"/>
    <undo index="2" exp="area" ref3D="1" dr="$A$1:$AY$1048576" r="O4" sId="2"/>
    <undo index="2" exp="area" ref3D="1" dr="$A$1:$AY$1048576" r="N4" sId="2"/>
    <undo index="2" exp="area" ref3D="1" dr="$A$1:$AY$1048576" r="M4" sId="2"/>
    <undo index="2" exp="area" ref3D="1" dr="$A$1:$AY$1048576" r="L4" sId="2"/>
    <undo index="2" exp="area" ref3D="1" dr="$A$1:$AY$1048576" r="K4" sId="2"/>
    <undo index="2" exp="area" ref3D="1" dr="$A$1:$AY$1048576" r="J4" sId="2"/>
    <undo index="2" exp="area" ref3D="1" dr="$A$1:$AY$1048576" r="I4" sId="2"/>
    <undo index="2" exp="area" ref3D="1" dr="$A$1:$AY$1048576" r="H4" sId="2"/>
    <undo index="2" exp="area" ref3D="1" dr="$A$1:$AY$1048576" r="G4" sId="2"/>
    <undo index="2" exp="area" ref3D="1" dr="$A$1:$AY$1048576" r="F4" sId="2"/>
    <undo index="2" exp="area" ref3D="1" dr="$A$1:$AY$1048576" r="E4" sId="2"/>
    <undo index="2" exp="area" ref3D="1" dr="$A$1:$AY$1048576" r="D4" sId="2"/>
    <undo index="2" exp="area" ref3D="1" dr="$A$1:$AY$1048576" r="C4" sId="2"/>
    <undo index="2" exp="area" ref3D="1" dr="$A$1:$AY$1048576" r="Z3" sId="2"/>
    <undo index="2" exp="area" ref3D="1" dr="$A$1:$AY$1048576" r="Y3" sId="2"/>
    <undo index="2" exp="area" ref3D="1" dr="$A$1:$AY$1048576" r="X3" sId="2"/>
    <undo index="2" exp="area" ref3D="1" dr="$A$1:$AY$1048576" r="W3" sId="2"/>
    <undo index="2" exp="area" ref3D="1" dr="$A$1:$AY$1048576" r="V3" sId="2"/>
    <undo index="2" exp="area" ref3D="1" dr="$A$1:$AY$1048576" r="U3" sId="2"/>
    <undo index="2" exp="area" ref3D="1" dr="$A$1:$AY$1048576" r="T3" sId="2"/>
    <undo index="2" exp="area" ref3D="1" dr="$A$1:$AY$1048576" r="S3" sId="2"/>
    <undo index="2" exp="area" ref3D="1" dr="$A$1:$AY$1048576" r="R3" sId="2"/>
    <undo index="2" exp="area" ref3D="1" dr="$A$1:$AY$1048576" r="Q3" sId="2"/>
    <undo index="2" exp="area" ref3D="1" dr="$A$1:$AY$1048576" r="P3" sId="2"/>
    <undo index="2" exp="area" ref3D="1" dr="$A$1:$AY$1048576" r="O3" sId="2"/>
    <undo index="2" exp="area" ref3D="1" dr="$A$1:$AY$1048576" r="N3" sId="2"/>
    <undo index="2" exp="area" ref3D="1" dr="$A$1:$AY$1048576" r="M3" sId="2"/>
    <undo index="2" exp="area" ref3D="1" dr="$A$1:$AY$1048576" r="L3" sId="2"/>
    <undo index="2" exp="area" ref3D="1" dr="$A$1:$AY$1048576" r="K3" sId="2"/>
    <undo index="2" exp="area" ref3D="1" dr="$A$1:$AY$1048576" r="J3" sId="2"/>
    <undo index="2" exp="area" ref3D="1" dr="$A$1:$AY$1048576" r="I3" sId="2"/>
    <undo index="2" exp="area" ref3D="1" dr="$A$1:$AY$1048576" r="H3" sId="2"/>
    <undo index="2" exp="area" ref3D="1" dr="$A$1:$AY$1048576" r="G3" sId="2"/>
    <undo index="2" exp="area" ref3D="1" dr="$A$1:$AY$1048576" r="F3" sId="2"/>
    <undo index="2" exp="area" ref3D="1" dr="$A$1:$AY$1048576" r="E3" sId="2"/>
    <undo index="2" exp="area" ref3D="1" dr="$A$1:$AY$1048576" r="D3" sId="2"/>
    <undo index="2" exp="area" ref3D="1" dr="$A$1:$AY$1048576" r="C3" sId="2"/>
    <undo index="2" exp="area" ref3D="1" dr="$A$1:$AY$1048576" r="Z2" sId="2"/>
    <undo index="2" exp="area" ref3D="1" dr="$A$1:$AY$1048576" r="Y2" sId="2"/>
    <undo index="2" exp="area" ref3D="1" dr="$A$1:$AY$1048576" r="X2" sId="2"/>
    <undo index="2" exp="area" ref3D="1" dr="$A$1:$AY$1048576" r="W2" sId="2"/>
    <undo index="2" exp="area" ref3D="1" dr="$A$1:$AY$1048576" r="V2" sId="2"/>
    <undo index="2" exp="area" ref3D="1" dr="$A$1:$AY$1048576" r="U2" sId="2"/>
    <undo index="2" exp="area" ref3D="1" dr="$A$1:$AY$1048576" r="T2" sId="2"/>
    <undo index="2" exp="area" ref3D="1" dr="$A$1:$AY$1048576" r="S2" sId="2"/>
    <undo index="2" exp="area" ref3D="1" dr="$A$1:$AY$1048576" r="R2" sId="2"/>
    <undo index="2" exp="area" ref3D="1" dr="$A$1:$AY$1048576" r="Q2" sId="2"/>
    <undo index="2" exp="area" ref3D="1" dr="$A$1:$AY$1048576" r="P2" sId="2"/>
    <undo index="2" exp="area" ref3D="1" dr="$A$1:$AY$1048576" r="O2" sId="2"/>
    <undo index="2" exp="area" ref3D="1" dr="$A$1:$AY$1048576" r="N2" sId="2"/>
    <undo index="2" exp="area" ref3D="1" dr="$A$1:$AY$1048576" r="M2" sId="2"/>
    <undo index="2" exp="area" ref3D="1" dr="$A$1:$AY$1048576" r="L2" sId="2"/>
    <undo index="2" exp="area" ref3D="1" dr="$A$1:$AY$1048576" r="K2" sId="2"/>
    <undo index="2" exp="area" ref3D="1" dr="$A$1:$AY$1048576" r="J2" sId="2"/>
    <undo index="2" exp="area" ref3D="1" dr="$A$1:$AY$1048576" r="I2" sId="2"/>
    <undo index="2" exp="area" ref3D="1" dr="$A$1:$AY$1048576" r="H2" sId="2"/>
    <undo index="2" exp="area" ref3D="1" dr="$A$1:$AY$1048576" r="G2" sId="2"/>
    <undo index="2" exp="area" ref3D="1" dr="$A$1:$AY$1048576" r="F2" sId="2"/>
    <undo index="2" exp="area" ref3D="1" dr="$A$1:$AY$1048576" r="E2" sId="2"/>
    <undo index="2" exp="area" ref3D="1" dr="$A$1:$AY$1048576" r="D2" sId="2"/>
    <undo index="2" exp="area" ref3D="1" dr="$A$1:$AY$1048576" r="C2" sId="2"/>
  </rrc>
  <rcc rId="801" sId="1">
    <nc r="A9">
      <f>CONCATENATE(B9,"_",C9)</f>
    </nc>
  </rcc>
  <rcc rId="802" sId="1">
    <nc r="B9" t="inlineStr">
      <is>
        <t>5ht2b_human</t>
      </is>
    </nc>
  </rcc>
  <rcc rId="803" sId="1">
    <nc r="D9">
      <f>IFERROR(MID(VLOOKUP($B9,Seqs!$A:$B,2,0),E9,1),"")</f>
    </nc>
  </rcc>
  <rcc rId="804" sId="1">
    <nc r="F9">
      <f>IFERROR(MID(VLOOKUP($B9,Seqs!$A:$B,2,0),G9,1),"")</f>
    </nc>
  </rcc>
  <rcc rId="805" sId="1">
    <nc r="H9">
      <f>IFERROR(MID(VLOOKUP($B9,Seqs!$A:$B,2,0),I9,1),"")</f>
    </nc>
  </rcc>
  <rcc rId="806" sId="1">
    <nc r="J9">
      <f>IFERROR(MID(VLOOKUP($B9,Seqs!$A:$B,2,0),K9,1),"")</f>
    </nc>
  </rcc>
  <rcc rId="807" sId="1">
    <nc r="L9">
      <f>IFERROR(MID(VLOOKUP($B9,Seqs!$A:$B,2,0),M9,1),"")</f>
    </nc>
  </rcc>
  <rcc rId="808" sId="1">
    <nc r="N9">
      <f>IFERROR(MID(VLOOKUP($B9,Seqs!$A:$B,2,0),O9,1),"")</f>
    </nc>
  </rcc>
  <rcc rId="809" sId="1">
    <nc r="P9">
      <f>IFERROR(MID(VLOOKUP($B9,Seqs!$A:$B,2,0),Q9,1),"")</f>
    </nc>
  </rcc>
  <rcc rId="810" sId="1">
    <nc r="R9">
      <f>IFERROR(MID(VLOOKUP($B9,Seqs!$A:$B,2,0),S9,1),"")</f>
    </nc>
  </rcc>
  <rcc rId="811" sId="1">
    <nc r="T9">
      <f>IFERROR(MID(VLOOKUP($B9,Seqs!$A:$B,2,0),U9,1),"")</f>
    </nc>
  </rcc>
  <rcc rId="812" sId="1">
    <nc r="V9">
      <f>IFERROR(MID(VLOOKUP($B9,Seqs!$A:$B,2,0),W9,1),"")</f>
    </nc>
  </rcc>
  <rcc rId="813" sId="1">
    <nc r="X9">
      <f>IFERROR(MID(VLOOKUP($B9,Seqs!$A:$B,2,0),Y9,1),"")</f>
    </nc>
  </rcc>
  <rcc rId="814" sId="1">
    <nc r="Y9" t="inlineStr">
      <is>
        <t>-</t>
      </is>
    </nc>
  </rcc>
  <rcc rId="815" sId="1">
    <nc r="Z9">
      <f>IFERROR(MID(VLOOKUP($B9,Seqs!$A:$B,2,0),AA9,1),"")</f>
    </nc>
  </rcc>
  <rcc rId="816" sId="1">
    <nc r="AA9" t="inlineStr">
      <is>
        <t>-</t>
      </is>
    </nc>
  </rcc>
  <rcc rId="817" sId="1">
    <nc r="AB9">
      <f>IFERROR(MID(VLOOKUP($B9,Seqs!$A:$B,2,0),AC9,1),"")</f>
    </nc>
  </rcc>
  <rcc rId="818" sId="1">
    <nc r="AD9">
      <f>IFERROR(MID(VLOOKUP($B9,Seqs!$A:$B,2,0),AE9,1),"")</f>
    </nc>
  </rcc>
  <rcc rId="819" sId="1">
    <nc r="AF9">
      <f>IFERROR(MID(VLOOKUP($B9,Seqs!$A:$B,2,0),AG9,1),"")</f>
    </nc>
  </rcc>
  <rcc rId="820" sId="1">
    <nc r="AH9">
      <f>IFERROR(MID(VLOOKUP($B9,Seqs!$A:$B,2,0),AI9,1),"")</f>
    </nc>
  </rcc>
  <rcc rId="821" sId="1">
    <nc r="AJ9">
      <f>IFERROR(MID(VLOOKUP($B9,Seqs!$A:$B,2,0),AK9,1),"")</f>
    </nc>
  </rcc>
  <rcc rId="822" sId="1">
    <nc r="AL9">
      <f>IFERROR(MID(VLOOKUP($B9,Seqs!$A:$B,2,0),AM9,1),"")</f>
    </nc>
  </rcc>
  <rcc rId="823" sId="1">
    <nc r="AN9">
      <f>IFERROR(MID(VLOOKUP($B9,Seqs!$A:$B,2,0),AO9,1),"")</f>
    </nc>
  </rcc>
  <rcc rId="824" sId="1">
    <nc r="AP9">
      <f>IFERROR(MID(VLOOKUP($B9,Seqs!$A:$B,2,0),AQ9,1),"")</f>
    </nc>
  </rcc>
  <rcc rId="825" sId="1">
    <nc r="AR9">
      <f>IFERROR(MID(VLOOKUP($B9,Seqs!$A:$B,2,0),AS9,1),"")</f>
    </nc>
  </rcc>
  <rcc rId="826" sId="1">
    <nc r="AT9">
      <f>IFERROR(MID(VLOOKUP($B9,Seqs!$A:$B,2,0),AU9,1),"")</f>
    </nc>
  </rcc>
  <rcc rId="827" sId="1">
    <nc r="AV9">
      <f>IFERROR(MID(VLOOKUP($B9,Seqs!$A:$B,2,0),AW9,1),"")</f>
    </nc>
  </rcc>
  <rcc rId="828" sId="1">
    <nc r="AX9">
      <f>IFERROR(MID(VLOOKUP($B9,Seqs!$A:$B,2,0),AY9,1),"")</f>
    </nc>
  </rcc>
  <rcc rId="829" sId="1">
    <nc r="AZ9">
      <f>VLOOKUP(B9,Classification!A:D,2,0)</f>
    </nc>
  </rcc>
  <rcc rId="830" sId="1">
    <nc r="BA9">
      <f>VLOOKUP(B9,Classification!A:D,4,0)</f>
    </nc>
  </rcc>
  <rcc rId="831" sId="1">
    <nc r="BB9">
      <f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</nc>
  </rcc>
  <rcc rId="832" sId="1">
    <nc r="BC9">
      <f>_xlfn.AGGREGATE(9,6,CG9:CR9)-_xlfn.AGGREGATE(9,6,BU9:CF9)+12</f>
    </nc>
  </rcc>
  <rcc rId="833" sId="1">
    <nc r="BD9" t="inlineStr">
      <is>
        <t>-</t>
      </is>
    </nc>
  </rcc>
  <rcc rId="834" sId="1">
    <nc r="BE9" t="inlineStr">
      <is>
        <t>Inact</t>
      </is>
    </nc>
  </rcc>
  <rcc rId="835" sId="1">
    <nc r="BF9" t="inlineStr">
      <is>
        <t>?</t>
      </is>
    </nc>
  </rcc>
  <rcc rId="836" sId="1">
    <nc r="BG9" t="inlineStr">
      <is>
        <t>?</t>
      </is>
    </nc>
  </rcc>
  <rcc rId="837" sId="1">
    <nc r="BI9" t="inlineStr">
      <is>
        <t>a</t>
      </is>
    </nc>
  </rcc>
  <rcc rId="838" sId="1">
    <nc r="BJ9" t="inlineStr">
      <is>
        <t>a</t>
      </is>
    </nc>
  </rcc>
  <rcc rId="839" sId="1">
    <nc r="BK9" t="inlineStr">
      <is>
        <t>a</t>
      </is>
    </nc>
  </rcc>
  <rcc rId="840" sId="1">
    <nc r="BL9" t="inlineStr">
      <is>
        <t>a</t>
      </is>
    </nc>
  </rcc>
  <rcc rId="841" sId="1">
    <nc r="BM9" t="inlineStr">
      <is>
        <t>a</t>
      </is>
    </nc>
  </rcc>
  <rcc rId="842" sId="1">
    <nc r="BN9" t="inlineStr">
      <is>
        <t>a</t>
      </is>
    </nc>
  </rcc>
  <rcc rId="843" sId="1">
    <nc r="BO9" t="inlineStr">
      <is>
        <t>a</t>
      </is>
    </nc>
  </rcc>
  <rcc rId="844" sId="1">
    <nc r="BP9" t="inlineStr">
      <is>
        <t>a</t>
      </is>
    </nc>
  </rcc>
  <rcc rId="845" sId="1">
    <nc r="BQ9" t="inlineStr">
      <is>
        <t>a</t>
      </is>
    </nc>
  </rcc>
  <rcc rId="846" sId="1">
    <nc r="BR9" t="inlineStr">
      <is>
        <t>a</t>
      </is>
    </nc>
  </rcc>
  <rcc rId="847" sId="1">
    <nc r="BS9" t="inlineStr">
      <is>
        <t>a</t>
      </is>
    </nc>
  </rcc>
  <rcc rId="848" sId="1">
    <nc r="BT9" t="inlineStr">
      <is>
        <t>a</t>
      </is>
    </nc>
  </rcc>
  <rcc rId="849" sId="1">
    <nc r="BU9">
      <f>E9</f>
    </nc>
  </rcc>
  <rcc rId="850" sId="1">
    <nc r="BV9">
      <f>I9</f>
    </nc>
  </rcc>
  <rcc rId="851" sId="1">
    <nc r="BW9">
      <f>M9</f>
    </nc>
  </rcc>
  <rcc rId="852" sId="1">
    <nc r="BX9">
      <f>Q9</f>
    </nc>
  </rcc>
  <rcc rId="853" sId="1">
    <nc r="BY9">
      <f>U9</f>
    </nc>
  </rcc>
  <rcc rId="854" sId="1">
    <nc r="BZ9">
      <f>Y9</f>
    </nc>
  </rcc>
  <rcc rId="855" sId="1">
    <nc r="CA9">
      <f>AC9</f>
    </nc>
  </rcc>
  <rcc rId="856" sId="1">
    <nc r="CB9">
      <f>AG9</f>
    </nc>
  </rcc>
  <rcc rId="857" sId="1">
    <nc r="CC9">
      <f>AK9</f>
    </nc>
  </rcc>
  <rcc rId="858" sId="1">
    <nc r="CD9">
      <f>AO9</f>
    </nc>
  </rcc>
  <rcc rId="859" sId="1">
    <nc r="CE9">
      <f>AS9</f>
    </nc>
  </rcc>
  <rcc rId="860" sId="1">
    <nc r="CF9">
      <f>AW9</f>
    </nc>
  </rcc>
  <rcc rId="861" sId="1">
    <nc r="CG9">
      <f>G9</f>
    </nc>
  </rcc>
  <rcc rId="862" sId="1">
    <nc r="CH9">
      <f>K9</f>
    </nc>
  </rcc>
  <rcc rId="863" sId="1">
    <nc r="CI9">
      <f>O9</f>
    </nc>
  </rcc>
  <rcc rId="864" sId="1">
    <nc r="CJ9">
      <f>S9</f>
    </nc>
  </rcc>
  <rcc rId="865" sId="1">
    <nc r="CK9">
      <f>W9</f>
    </nc>
  </rcc>
  <rcc rId="866" sId="1">
    <nc r="CL9">
      <f>AA9</f>
    </nc>
  </rcc>
  <rcc rId="867" sId="1">
    <nc r="CM9">
      <f>AE9</f>
    </nc>
  </rcc>
  <rcc rId="868" sId="1">
    <nc r="CN9">
      <f>AI9</f>
    </nc>
  </rcc>
  <rcc rId="869" sId="1">
    <nc r="CO9">
      <f>AM9</f>
    </nc>
  </rcc>
  <rcc rId="870" sId="1">
    <nc r="CP9">
      <f>AQ9</f>
    </nc>
  </rcc>
  <rcc rId="871" sId="1">
    <nc r="CQ9">
      <f>AU9</f>
    </nc>
  </rcc>
  <rcc rId="872" sId="1">
    <nc r="CR9">
      <f>AY9</f>
    </nc>
  </rcc>
  <rcc rId="873" sId="1">
    <nc r="CS9">
      <f>M9-K9</f>
    </nc>
  </rcc>
  <rcc rId="874" sId="1">
    <nc r="C9" t="inlineStr">
      <is>
        <t>5TVN</t>
      </is>
    </nc>
  </rcc>
  <rfmt sheetId="1" sqref="A9:XFD9">
    <dxf>
      <fill>
        <patternFill>
          <bgColor rgb="FFFFFF00"/>
        </patternFill>
      </fill>
    </dxf>
  </rfmt>
  <rcc rId="875" sId="1">
    <nc r="E9">
      <v>54</v>
    </nc>
  </rcc>
  <rcc rId="876" sId="1">
    <nc r="G9">
      <v>82</v>
    </nc>
  </rcc>
  <rcc rId="877" sId="1" numFmtId="4">
    <nc r="I9">
      <v>83</v>
    </nc>
  </rcc>
  <rcc rId="878" sId="1" numFmtId="4">
    <nc r="K9">
      <v>86</v>
    </nc>
  </rcc>
  <rcc rId="879" sId="1">
    <nc r="M9">
      <v>87</v>
    </nc>
  </rcc>
  <rcc rId="880" sId="1">
    <nc r="O9">
      <v>117</v>
    </nc>
  </rcc>
  <rcc rId="881" sId="1">
    <nc r="Q9">
      <v>120</v>
    </nc>
  </rcc>
  <rcc rId="882" sId="1">
    <nc r="S9">
      <v>123</v>
    </nc>
  </rcc>
  <rcc rId="883" sId="1">
    <nc r="U9">
      <v>124</v>
    </nc>
  </rcc>
  <rcc rId="884" sId="1">
    <nc r="W9">
      <v>159</v>
    </nc>
  </rcc>
  <rcc rId="885" sId="1">
    <nc r="AC9">
      <v>168</v>
    </nc>
  </rcc>
  <rcc rId="886" sId="1">
    <nc r="AE9">
      <v>194</v>
    </nc>
  </rcc>
  <rcc rId="887" sId="1">
    <nc r="AG9">
      <v>207</v>
    </nc>
  </rcc>
  <rcc rId="888" sId="1">
    <nc r="AI9">
      <v>209</v>
    </nc>
  </rcc>
  <rcc rId="889" sId="1">
    <nc r="AK9">
      <v>214</v>
    </nc>
  </rcc>
  <rcc rId="890" sId="1">
    <nc r="AM9">
      <v>248</v>
    </nc>
  </rcc>
  <rcc rId="891" sId="1">
    <oc r="AM8">
      <v>246</v>
    </oc>
    <nc r="AM8">
      <v>248</v>
    </nc>
  </rcc>
  <rcc rId="892" sId="1">
    <oc r="AM7">
      <v>246</v>
    </oc>
    <nc r="AM7">
      <v>248</v>
    </nc>
  </rcc>
  <rcc rId="893" sId="1">
    <oc r="AM6">
      <v>246</v>
    </oc>
    <nc r="AM6">
      <v>248</v>
    </nc>
  </rcc>
  <rfmt sheetId="1" sqref="AM6:AM8">
    <dxf>
      <fill>
        <patternFill patternType="solid">
          <bgColor rgb="FFFF0000"/>
        </patternFill>
      </fill>
    </dxf>
  </rfmt>
  <rcc rId="894" sId="1">
    <oc r="AO6">
      <v>317</v>
    </oc>
    <nc r="AO6">
      <v>314</v>
    </nc>
  </rcc>
  <rcc rId="895" sId="1">
    <oc r="AO7">
      <v>317</v>
    </oc>
    <nc r="AO7">
      <v>314</v>
    </nc>
  </rcc>
  <rcc rId="896" sId="1">
    <oc r="AO8">
      <v>317</v>
    </oc>
    <nc r="AO8">
      <v>314</v>
    </nc>
  </rcc>
  <rfmt sheetId="1" sqref="AO6:AO8">
    <dxf>
      <fill>
        <patternFill patternType="solid">
          <bgColor rgb="FFFF0000"/>
        </patternFill>
      </fill>
    </dxf>
  </rfmt>
  <rcc rId="897" sId="1">
    <nc r="AO9">
      <v>313</v>
    </nc>
  </rcc>
  <rcc rId="898" sId="1">
    <nc r="AQ9">
      <v>350</v>
    </nc>
  </rcc>
  <rcc rId="899" sId="1">
    <nc r="AS9">
      <v>355</v>
    </nc>
  </rcc>
  <rcc rId="900" sId="1">
    <nc r="AU9">
      <v>383</v>
    </nc>
  </rcc>
  <rcc rId="901" sId="1">
    <nc r="AW9">
      <v>384</v>
    </nc>
  </rcc>
  <rcc rId="902" sId="1">
    <nc r="AY9">
      <v>395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03" sId="1" ref="A31:XFD31" action="insertRow">
    <undo index="1" exp="area" ref3D="1" dr="B$1:B$1048576" r="C406" sId="8"/>
    <undo index="1" exp="area" ref3D="1" dr="B$1:B$1048576" r="C405" sId="8"/>
    <undo index="1" exp="area" ref3D="1" dr="B$1:B$1048576" r="C404" sId="8"/>
    <undo index="1" exp="area" ref3D="1" dr="B$1:B$1048576" r="C403" sId="8"/>
    <undo index="1" exp="area" ref3D="1" dr="B$1:B$1048576" r="C402" sId="8"/>
    <undo index="1" exp="area" ref3D="1" dr="B$1:B$1048576" r="C401" sId="8"/>
    <undo index="1" exp="area" ref3D="1" dr="B$1:B$1048576" r="C400" sId="8"/>
    <undo index="1" exp="area" ref3D="1" dr="B$1:B$1048576" r="C399" sId="8"/>
    <undo index="1" exp="area" ref3D="1" dr="B$1:B$1048576" r="C398" sId="8"/>
    <undo index="1" exp="area" ref3D="1" dr="B$1:B$1048576" r="C397" sId="8"/>
    <undo index="1" exp="area" ref3D="1" dr="B$1:B$1048576" r="C396" sId="8"/>
    <undo index="1" exp="area" ref3D="1" dr="B$1:B$1048576" r="C395" sId="8"/>
    <undo index="1" exp="area" ref3D="1" dr="B$1:B$1048576" r="C394" sId="8"/>
    <undo index="1" exp="area" ref3D="1" dr="B$1:B$1048576" r="C393" sId="8"/>
    <undo index="1" exp="area" ref3D="1" dr="B$1:B$1048576" r="C392" sId="8"/>
    <undo index="1" exp="area" ref3D="1" dr="B$1:B$1048576" r="C391" sId="8"/>
    <undo index="1" exp="area" ref3D="1" dr="B$1:B$1048576" r="C390" sId="8"/>
    <undo index="1" exp="area" ref3D="1" dr="B$1:B$1048576" r="C389" sId="8"/>
    <undo index="1" exp="area" ref3D="1" dr="B$1:B$1048576" r="C388" sId="8"/>
    <undo index="1" exp="area" ref3D="1" dr="B$1:B$1048576" r="C387" sId="8"/>
    <undo index="1" exp="area" ref3D="1" dr="B$1:B$1048576" r="C386" sId="8"/>
    <undo index="1" exp="area" ref3D="1" dr="B$1:B$1048576" r="C385" sId="8"/>
    <undo index="1" exp="area" ref3D="1" dr="B$1:B$1048576" r="C384" sId="8"/>
    <undo index="1" exp="area" ref3D="1" dr="B$1:B$1048576" r="C383" sId="8"/>
    <undo index="1" exp="area" ref3D="1" dr="B$1:B$1048576" r="C382" sId="8"/>
    <undo index="1" exp="area" ref3D="1" dr="B$1:B$1048576" r="C381" sId="8"/>
    <undo index="1" exp="area" ref3D="1" dr="B$1:B$1048576" r="C380" sId="8"/>
    <undo index="1" exp="area" ref3D="1" dr="B$1:B$1048576" r="C379" sId="8"/>
    <undo index="1" exp="area" ref3D="1" dr="B$1:B$1048576" r="C378" sId="8"/>
    <undo index="1" exp="area" ref3D="1" dr="B$1:B$1048576" r="C377" sId="8"/>
    <undo index="1" exp="area" ref3D="1" dr="B$1:B$1048576" r="C376" sId="8"/>
    <undo index="1" exp="area" ref3D="1" dr="B$1:B$1048576" r="C375" sId="8"/>
    <undo index="1" exp="area" ref3D="1" dr="B$1:B$1048576" r="C374" sId="8"/>
    <undo index="1" exp="area" ref3D="1" dr="B$1:B$1048576" r="C373" sId="8"/>
    <undo index="1" exp="area" ref3D="1" dr="B$1:B$1048576" r="C372" sId="8"/>
    <undo index="1" exp="area" ref3D="1" dr="B$1:B$1048576" r="C371" sId="8"/>
    <undo index="1" exp="area" ref3D="1" dr="B$1:B$1048576" r="C370" sId="8"/>
    <undo index="1" exp="area" ref3D="1" dr="B$1:B$1048576" r="C369" sId="8"/>
    <undo index="1" exp="area" ref3D="1" dr="B$1:B$1048576" r="C368" sId="8"/>
    <undo index="1" exp="area" ref3D="1" dr="B$1:B$1048576" r="C367" sId="8"/>
    <undo index="1" exp="area" ref3D="1" dr="B$1:B$1048576" r="C366" sId="8"/>
    <undo index="1" exp="area" ref3D="1" dr="B$1:B$1048576" r="C365" sId="8"/>
    <undo index="1" exp="area" ref3D="1" dr="B$1:B$1048576" r="C364" sId="8"/>
    <undo index="1" exp="area" ref3D="1" dr="B$1:B$1048576" r="C363" sId="8"/>
    <undo index="1" exp="area" ref3D="1" dr="B$1:B$1048576" r="C362" sId="8"/>
    <undo index="1" exp="area" ref3D="1" dr="B$1:B$1048576" r="C361" sId="8"/>
    <undo index="1" exp="area" ref3D="1" dr="B$1:B$1048576" r="C360" sId="8"/>
    <undo index="1" exp="area" ref3D="1" dr="B$1:B$1048576" r="C359" sId="8"/>
    <undo index="1" exp="area" ref3D="1" dr="B$1:B$1048576" r="C358" sId="8"/>
    <undo index="1" exp="area" ref3D="1" dr="B$1:B$1048576" r="C357" sId="8"/>
    <undo index="1" exp="area" ref3D="1" dr="B$1:B$1048576" r="C356" sId="8"/>
    <undo index="1" exp="area" ref3D="1" dr="B$1:B$1048576" r="C355" sId="8"/>
    <undo index="1" exp="area" ref3D="1" dr="B$1:B$1048576" r="C354" sId="8"/>
    <undo index="1" exp="area" ref3D="1" dr="B$1:B$1048576" r="C353" sId="8"/>
    <undo index="1" exp="area" ref3D="1" dr="B$1:B$1048576" r="C352" sId="8"/>
    <undo index="1" exp="area" ref3D="1" dr="B$1:B$1048576" r="C351" sId="8"/>
    <undo index="1" exp="area" ref3D="1" dr="B$1:B$1048576" r="C350" sId="8"/>
    <undo index="1" exp="area" ref3D="1" dr="B$1:B$1048576" r="C349" sId="8"/>
    <undo index="1" exp="area" ref3D="1" dr="B$1:B$1048576" r="C348" sId="8"/>
    <undo index="1" exp="area" ref3D="1" dr="B$1:B$1048576" r="C347" sId="8"/>
    <undo index="1" exp="area" ref3D="1" dr="B$1:B$1048576" r="C346" sId="8"/>
    <undo index="1" exp="area" ref3D="1" dr="B$1:B$1048576" r="C345" sId="8"/>
    <undo index="1" exp="area" ref3D="1" dr="B$1:B$1048576" r="C344" sId="8"/>
    <undo index="1" exp="area" ref3D="1" dr="B$1:B$1048576" r="C343" sId="8"/>
    <undo index="1" exp="area" ref3D="1" dr="B$1:B$1048576" r="C342" sId="8"/>
    <undo index="1" exp="area" ref3D="1" dr="B$1:B$1048576" r="C341" sId="8"/>
    <undo index="1" exp="area" ref3D="1" dr="B$1:B$1048576" r="C340" sId="8"/>
    <undo index="1" exp="area" ref3D="1" dr="B$1:B$1048576" r="C339" sId="8"/>
    <undo index="1" exp="area" ref3D="1" dr="B$1:B$1048576" r="C338" sId="8"/>
    <undo index="1" exp="area" ref3D="1" dr="B$1:B$1048576" r="C337" sId="8"/>
    <undo index="1" exp="area" ref3D="1" dr="B$1:B$1048576" r="C336" sId="8"/>
    <undo index="1" exp="area" ref3D="1" dr="B$1:B$1048576" r="C335" sId="8"/>
    <undo index="1" exp="area" ref3D="1" dr="B$1:B$1048576" r="C334" sId="8"/>
    <undo index="1" exp="area" ref3D="1" dr="B$1:B$1048576" r="C333" sId="8"/>
    <undo index="1" exp="area" ref3D="1" dr="B$1:B$1048576" r="C332" sId="8"/>
    <undo index="1" exp="area" ref3D="1" dr="B$1:B$1048576" r="C331" sId="8"/>
    <undo index="1" exp="area" ref3D="1" dr="B$1:B$1048576" r="C330" sId="8"/>
    <undo index="1" exp="area" ref3D="1" dr="B$1:B$1048576" r="C329" sId="8"/>
    <undo index="1" exp="area" ref3D="1" dr="B$1:B$1048576" r="C328" sId="8"/>
    <undo index="1" exp="area" ref3D="1" dr="B$1:B$1048576" r="C327" sId="8"/>
    <undo index="1" exp="area" ref3D="1" dr="B$1:B$1048576" r="C326" sId="8"/>
    <undo index="1" exp="area" ref3D="1" dr="B$1:B$1048576" r="C325" sId="8"/>
    <undo index="1" exp="area" ref3D="1" dr="B$1:B$1048576" r="C324" sId="8"/>
    <undo index="1" exp="area" ref3D="1" dr="B$1:B$1048576" r="C323" sId="8"/>
    <undo index="1" exp="area" ref3D="1" dr="B$1:B$1048576" r="C322" sId="8"/>
    <undo index="1" exp="area" ref3D="1" dr="B$1:B$1048576" r="C321" sId="8"/>
    <undo index="1" exp="area" ref3D="1" dr="B$1:B$1048576" r="C320" sId="8"/>
    <undo index="1" exp="area" ref3D="1" dr="B$1:B$1048576" r="C319" sId="8"/>
    <undo index="1" exp="area" ref3D="1" dr="B$1:B$1048576" r="C318" sId="8"/>
    <undo index="1" exp="area" ref3D="1" dr="B$1:B$1048576" r="C317" sId="8"/>
    <undo index="1" exp="area" ref3D="1" dr="B$1:B$1048576" r="C316" sId="8"/>
    <undo index="1" exp="area" ref3D="1" dr="B$1:B$1048576" r="C315" sId="8"/>
    <undo index="1" exp="area" ref3D="1" dr="B$1:B$1048576" r="C314" sId="8"/>
    <undo index="1" exp="area" ref3D="1" dr="B$1:B$1048576" r="C313" sId="8"/>
    <undo index="1" exp="area" ref3D="1" dr="B$1:B$1048576" r="C312" sId="8"/>
    <undo index="1" exp="area" ref3D="1" dr="B$1:B$1048576" r="C311" sId="8"/>
    <undo index="1" exp="area" ref3D="1" dr="B$1:B$1048576" r="C310" sId="8"/>
    <undo index="1" exp="area" ref3D="1" dr="B$1:B$1048576" r="C309" sId="8"/>
    <undo index="1" exp="area" ref3D="1" dr="B$1:B$1048576" r="C308" sId="8"/>
    <undo index="1" exp="area" ref3D="1" dr="B$1:B$1048576" r="C307" sId="8"/>
    <undo index="1" exp="area" ref3D="1" dr="B$1:B$1048576" r="C306" sId="8"/>
    <undo index="1" exp="area" ref3D="1" dr="B$1:B$1048576" r="C305" sId="8"/>
    <undo index="1" exp="area" ref3D="1" dr="B$1:B$1048576" r="C304" sId="8"/>
    <undo index="1" exp="area" ref3D="1" dr="B$1:B$1048576" r="C303" sId="8"/>
    <undo index="1" exp="area" ref3D="1" dr="B$1:B$1048576" r="C302" sId="8"/>
    <undo index="1" exp="area" ref3D="1" dr="B$1:B$1048576" r="C301" sId="8"/>
    <undo index="1" exp="area" ref3D="1" dr="B$1:B$1048576" r="C300" sId="8"/>
    <undo index="1" exp="area" ref3D="1" dr="B$1:B$1048576" r="C299" sId="8"/>
    <undo index="1" exp="area" ref3D="1" dr="B$1:B$1048576" r="C298" sId="8"/>
    <undo index="1" exp="area" ref3D="1" dr="B$1:B$1048576" r="C297" sId="8"/>
    <undo index="1" exp="area" ref3D="1" dr="B$1:B$1048576" r="C296" sId="8"/>
    <undo index="1" exp="area" ref3D="1" dr="B$1:B$1048576" r="C295" sId="8"/>
    <undo index="1" exp="area" ref3D="1" dr="B$1:B$1048576" r="C294" sId="8"/>
    <undo index="1" exp="area" ref3D="1" dr="B$1:B$1048576" r="C293" sId="8"/>
    <undo index="1" exp="area" ref3D="1" dr="B$1:B$1048576" r="C292" sId="8"/>
    <undo index="1" exp="area" ref3D="1" dr="B$1:B$1048576" r="C291" sId="8"/>
    <undo index="1" exp="area" ref3D="1" dr="B$1:B$1048576" r="C290" sId="8"/>
    <undo index="1" exp="area" ref3D="1" dr="B$1:B$1048576" r="C289" sId="8"/>
    <undo index="1" exp="area" ref3D="1" dr="B$1:B$1048576" r="C288" sId="8"/>
    <undo index="1" exp="area" ref3D="1" dr="B$1:B$1048576" r="C287" sId="8"/>
    <undo index="1" exp="area" ref3D="1" dr="B$1:B$1048576" r="C286" sId="8"/>
    <undo index="1" exp="area" ref3D="1" dr="B$1:B$1048576" r="C285" sId="8"/>
    <undo index="1" exp="area" ref3D="1" dr="B$1:B$1048576" r="C284" sId="8"/>
    <undo index="1" exp="area" ref3D="1" dr="B$1:B$1048576" r="C283" sId="8"/>
    <undo index="1" exp="area" ref3D="1" dr="B$1:B$1048576" r="C282" sId="8"/>
    <undo index="1" exp="area" ref3D="1" dr="B$1:B$1048576" r="C281" sId="8"/>
    <undo index="1" exp="area" ref3D="1" dr="B$1:B$1048576" r="C280" sId="8"/>
    <undo index="1" exp="area" ref3D="1" dr="B$1:B$1048576" r="C279" sId="8"/>
    <undo index="1" exp="area" ref3D="1" dr="B$1:B$1048576" r="C278" sId="8"/>
    <undo index="1" exp="area" ref3D="1" dr="B$1:B$1048576" r="C277" sId="8"/>
    <undo index="1" exp="area" ref3D="1" dr="B$1:B$1048576" r="C276" sId="8"/>
    <undo index="1" exp="area" ref3D="1" dr="B$1:B$1048576" r="C275" sId="8"/>
    <undo index="1" exp="area" ref3D="1" dr="B$1:B$1048576" r="C274" sId="8"/>
    <undo index="1" exp="area" ref3D="1" dr="B$1:B$1048576" r="C273" sId="8"/>
    <undo index="1" exp="area" ref3D="1" dr="B$1:B$1048576" r="C272" sId="8"/>
    <undo index="1" exp="area" ref3D="1" dr="B$1:B$1048576" r="C271" sId="8"/>
    <undo index="1" exp="area" ref3D="1" dr="B$1:B$1048576" r="C270" sId="8"/>
    <undo index="1" exp="area" ref3D="1" dr="B$1:B$1048576" r="C269" sId="8"/>
    <undo index="1" exp="area" ref3D="1" dr="B$1:B$1048576" r="C268" sId="8"/>
    <undo index="1" exp="area" ref3D="1" dr="B$1:B$1048576" r="C267" sId="8"/>
    <undo index="1" exp="area" ref3D="1" dr="B$1:B$1048576" r="C266" sId="8"/>
    <undo index="1" exp="area" ref3D="1" dr="B$1:B$1048576" r="C265" sId="8"/>
    <undo index="1" exp="area" ref3D="1" dr="B$1:B$1048576" r="C264" sId="8"/>
    <undo index="1" exp="area" ref3D="1" dr="B$1:B$1048576" r="C263" sId="8"/>
    <undo index="1" exp="area" ref3D="1" dr="B$1:B$1048576" r="C262" sId="8"/>
    <undo index="1" exp="area" ref3D="1" dr="B$1:B$1048576" r="C261" sId="8"/>
    <undo index="1" exp="area" ref3D="1" dr="B$1:B$1048576" r="C260" sId="8"/>
    <undo index="1" exp="area" ref3D="1" dr="B$1:B$1048576" r="C259" sId="8"/>
    <undo index="1" exp="area" ref3D="1" dr="B$1:B$1048576" r="C258" sId="8"/>
    <undo index="1" exp="area" ref3D="1" dr="B$1:B$1048576" r="C257" sId="8"/>
    <undo index="1" exp="area" ref3D="1" dr="B$1:B$1048576" r="C256" sId="8"/>
    <undo index="1" exp="area" ref3D="1" dr="B$1:B$1048576" r="C255" sId="8"/>
    <undo index="1" exp="area" ref3D="1" dr="B$1:B$1048576" r="C254" sId="8"/>
    <undo index="1" exp="area" ref3D="1" dr="B$1:B$1048576" r="C253" sId="8"/>
    <undo index="1" exp="area" ref3D="1" dr="B$1:B$1048576" r="C252" sId="8"/>
    <undo index="1" exp="area" ref3D="1" dr="B$1:B$1048576" r="C251" sId="8"/>
    <undo index="1" exp="area" ref3D="1" dr="B$1:B$1048576" r="C250" sId="8"/>
    <undo index="1" exp="area" ref3D="1" dr="B$1:B$1048576" r="C249" sId="8"/>
    <undo index="1" exp="area" ref3D="1" dr="B$1:B$1048576" r="C248" sId="8"/>
    <undo index="1" exp="area" ref3D="1" dr="B$1:B$1048576" r="C247" sId="8"/>
    <undo index="1" exp="area" ref3D="1" dr="B$1:B$1048576" r="C246" sId="8"/>
    <undo index="1" exp="area" ref3D="1" dr="B$1:B$1048576" r="C245" sId="8"/>
    <undo index="1" exp="area" ref3D="1" dr="B$1:B$1048576" r="C244" sId="8"/>
    <undo index="1" exp="area" ref3D="1" dr="B$1:B$1048576" r="C243" sId="8"/>
    <undo index="1" exp="area" ref3D="1" dr="B$1:B$1048576" r="C242" sId="8"/>
    <undo index="1" exp="area" ref3D="1" dr="B$1:B$1048576" r="C241" sId="8"/>
    <undo index="1" exp="area" ref3D="1" dr="B$1:B$1048576" r="C240" sId="8"/>
    <undo index="1" exp="area" ref3D="1" dr="B$1:B$1048576" r="C239" sId="8"/>
    <undo index="1" exp="area" ref3D="1" dr="B$1:B$1048576" r="C238" sId="8"/>
    <undo index="1" exp="area" ref3D="1" dr="B$1:B$1048576" r="C237" sId="8"/>
    <undo index="1" exp="area" ref3D="1" dr="B$1:B$1048576" r="C236" sId="8"/>
    <undo index="1" exp="area" ref3D="1" dr="B$1:B$1048576" r="C235" sId="8"/>
    <undo index="1" exp="area" ref3D="1" dr="B$1:B$1048576" r="C234" sId="8"/>
    <undo index="1" exp="area" ref3D="1" dr="B$1:B$1048576" r="C233" sId="8"/>
    <undo index="1" exp="area" ref3D="1" dr="B$1:B$1048576" r="C232" sId="8"/>
    <undo index="1" exp="area" ref3D="1" dr="B$1:B$1048576" r="C231" sId="8"/>
    <undo index="1" exp="area" ref3D="1" dr="B$1:B$1048576" r="C230" sId="8"/>
    <undo index="1" exp="area" ref3D="1" dr="B$1:B$1048576" r="C229" sId="8"/>
    <undo index="1" exp="area" ref3D="1" dr="B$1:B$1048576" r="C228" sId="8"/>
    <undo index="1" exp="area" ref3D="1" dr="B$1:B$1048576" r="C227" sId="8"/>
    <undo index="1" exp="area" ref3D="1" dr="B$1:B$1048576" r="C226" sId="8"/>
    <undo index="1" exp="area" ref3D="1" dr="B$1:B$1048576" r="C225" sId="8"/>
    <undo index="1" exp="area" ref3D="1" dr="B$1:B$1048576" r="C224" sId="8"/>
    <undo index="1" exp="area" ref3D="1" dr="B$1:B$1048576" r="C223" sId="8"/>
    <undo index="1" exp="area" ref3D="1" dr="B$1:B$1048576" r="C222" sId="8"/>
    <undo index="1" exp="area" ref3D="1" dr="B$1:B$1048576" r="C221" sId="8"/>
    <undo index="1" exp="area" ref3D="1" dr="B$1:B$1048576" r="C220" sId="8"/>
    <undo index="1" exp="area" ref3D="1" dr="B$1:B$1048576" r="C219" sId="8"/>
    <undo index="1" exp="area" ref3D="1" dr="B$1:B$1048576" r="C218" sId="8"/>
    <undo index="1" exp="area" ref3D="1" dr="B$1:B$1048576" r="C217" sId="8"/>
    <undo index="1" exp="area" ref3D="1" dr="B$1:B$1048576" r="C216" sId="8"/>
    <undo index="1" exp="area" ref3D="1" dr="B$1:B$1048576" r="C215" sId="8"/>
    <undo index="1" exp="area" ref3D="1" dr="B$1:B$1048576" r="C214" sId="8"/>
    <undo index="1" exp="area" ref3D="1" dr="B$1:B$1048576" r="C213" sId="8"/>
    <undo index="1" exp="area" ref3D="1" dr="B$1:B$1048576" r="C212" sId="8"/>
    <undo index="1" exp="area" ref3D="1" dr="B$1:B$1048576" r="C211" sId="8"/>
    <undo index="1" exp="area" ref3D="1" dr="B$1:B$1048576" r="C210" sId="8"/>
    <undo index="1" exp="area" ref3D="1" dr="B$1:B$1048576" r="C209" sId="8"/>
    <undo index="1" exp="area" ref3D="1" dr="B$1:B$1048576" r="C208" sId="8"/>
    <undo index="1" exp="area" ref3D="1" dr="B$1:B$1048576" r="C207" sId="8"/>
    <undo index="1" exp="area" ref3D="1" dr="B$1:B$1048576" r="C206" sId="8"/>
    <undo index="1" exp="area" ref3D="1" dr="B$1:B$1048576" r="C205" sId="8"/>
    <undo index="1" exp="area" ref3D="1" dr="B$1:B$1048576" r="C204" sId="8"/>
    <undo index="1" exp="area" ref3D="1" dr="B$1:B$1048576" r="C203" sId="8"/>
    <undo index="1" exp="area" ref3D="1" dr="B$1:B$1048576" r="C202" sId="8"/>
    <undo index="1" exp="area" ref3D="1" dr="B$1:B$1048576" r="C201" sId="8"/>
    <undo index="1" exp="area" ref3D="1" dr="B$1:B$1048576" r="C200" sId="8"/>
    <undo index="1" exp="area" ref3D="1" dr="B$1:B$1048576" r="C199" sId="8"/>
    <undo index="1" exp="area" ref3D="1" dr="B$1:B$1048576" r="C198" sId="8"/>
    <undo index="1" exp="area" ref3D="1" dr="B$1:B$1048576" r="C197" sId="8"/>
    <undo index="1" exp="area" ref3D="1" dr="B$1:B$1048576" r="C196" sId="8"/>
    <undo index="1" exp="area" ref3D="1" dr="B$1:B$1048576" r="C195" sId="8"/>
    <undo index="1" exp="area" ref3D="1" dr="B$1:B$1048576" r="C194" sId="8"/>
    <undo index="1" exp="area" ref3D="1" dr="B$1:B$1048576" r="C193" sId="8"/>
    <undo index="1" exp="area" ref3D="1" dr="B$1:B$1048576" r="C192" sId="8"/>
    <undo index="1" exp="area" ref3D="1" dr="B$1:B$1048576" r="C191" sId="8"/>
    <undo index="1" exp="area" ref3D="1" dr="B$1:B$1048576" r="C190" sId="8"/>
    <undo index="1" exp="area" ref3D="1" dr="B$1:B$1048576" r="C189" sId="8"/>
    <undo index="1" exp="area" ref3D="1" dr="B$1:B$1048576" r="C188" sId="8"/>
    <undo index="1" exp="area" ref3D="1" dr="B$1:B$1048576" r="C187" sId="8"/>
    <undo index="1" exp="area" ref3D="1" dr="B$1:B$1048576" r="C186" sId="8"/>
    <undo index="1" exp="area" ref3D="1" dr="B$1:B$1048576" r="C185" sId="8"/>
    <undo index="1" exp="area" ref3D="1" dr="B$1:B$1048576" r="C184" sId="8"/>
    <undo index="1" exp="area" ref3D="1" dr="B$1:B$1048576" r="C183" sId="8"/>
    <undo index="1" exp="area" ref3D="1" dr="B$1:B$1048576" r="C182" sId="8"/>
    <undo index="1" exp="area" ref3D="1" dr="B$1:B$1048576" r="C181" sId="8"/>
    <undo index="1" exp="area" ref3D="1" dr="B$1:B$1048576" r="C180" sId="8"/>
    <undo index="1" exp="area" ref3D="1" dr="B$1:B$1048576" r="C179" sId="8"/>
    <undo index="1" exp="area" ref3D="1" dr="B$1:B$1048576" r="C178" sId="8"/>
    <undo index="1" exp="area" ref3D="1" dr="B$1:B$1048576" r="C177" sId="8"/>
    <undo index="1" exp="area" ref3D="1" dr="B$1:B$1048576" r="C176" sId="8"/>
    <undo index="1" exp="area" ref3D="1" dr="B$1:B$1048576" r="C175" sId="8"/>
    <undo index="1" exp="area" ref3D="1" dr="B$1:B$1048576" r="C174" sId="8"/>
    <undo index="1" exp="area" ref3D="1" dr="B$1:B$1048576" r="C173" sId="8"/>
    <undo index="1" exp="area" ref3D="1" dr="B$1:B$1048576" r="C172" sId="8"/>
    <undo index="1" exp="area" ref3D="1" dr="B$1:B$1048576" r="C171" sId="8"/>
    <undo index="1" exp="area" ref3D="1" dr="B$1:B$1048576" r="C170" sId="8"/>
    <undo index="1" exp="area" ref3D="1" dr="B$1:B$1048576" r="C169" sId="8"/>
    <undo index="1" exp="area" ref3D="1" dr="B$1:B$1048576" r="C168" sId="8"/>
    <undo index="1" exp="area" ref3D="1" dr="B$1:B$1048576" r="C167" sId="8"/>
    <undo index="1" exp="area" ref3D="1" dr="B$1:B$1048576" r="C166" sId="8"/>
    <undo index="1" exp="area" ref3D="1" dr="B$1:B$1048576" r="C165" sId="8"/>
    <undo index="1" exp="area" ref3D="1" dr="B$1:B$1048576" r="C164" sId="8"/>
    <undo index="1" exp="area" ref3D="1" dr="B$1:B$1048576" r="C163" sId="8"/>
    <undo index="1" exp="area" ref3D="1" dr="B$1:B$1048576" r="C162" sId="8"/>
    <undo index="1" exp="area" ref3D="1" dr="B$1:B$1048576" r="C161" sId="8"/>
    <undo index="1" exp="area" ref3D="1" dr="B$1:B$1048576" r="C160" sId="8"/>
    <undo index="1" exp="area" ref3D="1" dr="B$1:B$1048576" r="C159" sId="8"/>
    <undo index="1" exp="area" ref3D="1" dr="B$1:B$1048576" r="C158" sId="8"/>
    <undo index="1" exp="area" ref3D="1" dr="B$1:B$1048576" r="C157" sId="8"/>
    <undo index="1" exp="area" ref3D="1" dr="B$1:B$1048576" r="C156" sId="8"/>
    <undo index="1" exp="area" ref3D="1" dr="B$1:B$1048576" r="C155" sId="8"/>
    <undo index="1" exp="area" ref3D="1" dr="B$1:B$1048576" r="C154" sId="8"/>
    <undo index="1" exp="area" ref3D="1" dr="B$1:B$1048576" r="C153" sId="8"/>
    <undo index="1" exp="area" ref3D="1" dr="B$1:B$1048576" r="C152" sId="8"/>
    <undo index="1" exp="area" ref3D="1" dr="B$1:B$1048576" r="C151" sId="8"/>
    <undo index="1" exp="area" ref3D="1" dr="B$1:B$1048576" r="C150" sId="8"/>
    <undo index="1" exp="area" ref3D="1" dr="B$1:B$1048576" r="C149" sId="8"/>
    <undo index="1" exp="area" ref3D="1" dr="B$1:B$1048576" r="C148" sId="8"/>
    <undo index="1" exp="area" ref3D="1" dr="B$1:B$1048576" r="C147" sId="8"/>
    <undo index="1" exp="area" ref3D="1" dr="B$1:B$1048576" r="C146" sId="8"/>
    <undo index="1" exp="area" ref3D="1" dr="B$1:B$1048576" r="C145" sId="8"/>
    <undo index="1" exp="area" ref3D="1" dr="B$1:B$1048576" r="C144" sId="8"/>
    <undo index="1" exp="area" ref3D="1" dr="B$1:B$1048576" r="C143" sId="8"/>
    <undo index="1" exp="area" ref3D="1" dr="B$1:B$1048576" r="C142" sId="8"/>
    <undo index="1" exp="area" ref3D="1" dr="B$1:B$1048576" r="C141" sId="8"/>
    <undo index="1" exp="area" ref3D="1" dr="B$1:B$1048576" r="C140" sId="8"/>
    <undo index="1" exp="area" ref3D="1" dr="B$1:B$1048576" r="C139" sId="8"/>
    <undo index="1" exp="area" ref3D="1" dr="B$1:B$1048576" r="C138" sId="8"/>
    <undo index="1" exp="area" ref3D="1" dr="B$1:B$1048576" r="C137" sId="8"/>
    <undo index="1" exp="area" ref3D="1" dr="B$1:B$1048576" r="C136" sId="8"/>
    <undo index="1" exp="area" ref3D="1" dr="B$1:B$1048576" r="C135" sId="8"/>
    <undo index="1" exp="area" ref3D="1" dr="B$1:B$1048576" r="C134" sId="8"/>
    <undo index="1" exp="area" ref3D="1" dr="B$1:B$1048576" r="C133" sId="8"/>
    <undo index="1" exp="area" ref3D="1" dr="B$1:B$1048576" r="C132" sId="8"/>
    <undo index="1" exp="area" ref3D="1" dr="B$1:B$1048576" r="C131" sId="8"/>
    <undo index="1" exp="area" ref3D="1" dr="B$1:B$1048576" r="C130" sId="8"/>
    <undo index="1" exp="area" ref3D="1" dr="B$1:B$1048576" r="C129" sId="8"/>
    <undo index="1" exp="area" ref3D="1" dr="B$1:B$1048576" r="C128" sId="8"/>
    <undo index="1" exp="area" ref3D="1" dr="B$1:B$1048576" r="C127" sId="8"/>
    <undo index="1" exp="area" ref3D="1" dr="B$1:B$1048576" r="C126" sId="8"/>
    <undo index="1" exp="area" ref3D="1" dr="B$1:B$1048576" r="C125" sId="8"/>
    <undo index="1" exp="area" ref3D="1" dr="B$1:B$1048576" r="C124" sId="8"/>
    <undo index="1" exp="area" ref3D="1" dr="B$1:B$1048576" r="C123" sId="8"/>
    <undo index="1" exp="area" ref3D="1" dr="B$1:B$1048576" r="C122" sId="8"/>
    <undo index="1" exp="area" ref3D="1" dr="B$1:B$1048576" r="C121" sId="8"/>
    <undo index="1" exp="area" ref3D="1" dr="B$1:B$1048576" r="C120" sId="8"/>
    <undo index="1" exp="area" ref3D="1" dr="B$1:B$1048576" r="C119" sId="8"/>
    <undo index="1" exp="area" ref3D="1" dr="B$1:B$1048576" r="C118" sId="8"/>
    <undo index="1" exp="area" ref3D="1" dr="B$1:B$1048576" r="C117" sId="8"/>
    <undo index="1" exp="area" ref3D="1" dr="B$1:B$1048576" r="C116" sId="8"/>
    <undo index="1" exp="area" ref3D="1" dr="B$1:B$1048576" r="C115" sId="8"/>
    <undo index="1" exp="area" ref3D="1" dr="B$1:B$1048576" r="C114" sId="8"/>
    <undo index="1" exp="area" ref3D="1" dr="B$1:B$1048576" r="C113" sId="8"/>
    <undo index="1" exp="area" ref3D="1" dr="B$1:B$1048576" r="C112" sId="8"/>
    <undo index="1" exp="area" ref3D="1" dr="B$1:B$1048576" r="C111" sId="8"/>
    <undo index="1" exp="area" ref3D="1" dr="B$1:B$1048576" r="C110" sId="8"/>
    <undo index="1" exp="area" ref3D="1" dr="B$1:B$1048576" r="C109" sId="8"/>
    <undo index="1" exp="area" ref3D="1" dr="B$1:B$1048576" r="C108" sId="8"/>
    <undo index="1" exp="area" ref3D="1" dr="B$1:B$1048576" r="C107" sId="8"/>
    <undo index="1" exp="area" ref3D="1" dr="B$1:B$1048576" r="C106" sId="8"/>
    <undo index="1" exp="area" ref3D="1" dr="B$1:B$1048576" r="C105" sId="8"/>
    <undo index="1" exp="area" ref3D="1" dr="B$1:B$1048576" r="C104" sId="8"/>
    <undo index="1" exp="area" ref3D="1" dr="B$1:B$1048576" r="C103" sId="8"/>
    <undo index="1" exp="area" ref3D="1" dr="B$1:B$1048576" r="C102" sId="8"/>
    <undo index="1" exp="area" ref3D="1" dr="B$1:B$1048576" r="C101" sId="8"/>
    <undo index="1" exp="area" ref3D="1" dr="B$1:B$1048576" r="C100" sId="8"/>
    <undo index="1" exp="area" ref3D="1" dr="B$1:B$1048576" r="C99" sId="8"/>
    <undo index="1" exp="area" ref3D="1" dr="B$1:B$1048576" r="C98" sId="8"/>
    <undo index="1" exp="area" ref3D="1" dr="B$1:B$1048576" r="C97" sId="8"/>
    <undo index="1" exp="area" ref3D="1" dr="B$1:B$1048576" r="C96" sId="8"/>
    <undo index="1" exp="area" ref3D="1" dr="B$1:B$1048576" r="C95" sId="8"/>
    <undo index="1" exp="area" ref3D="1" dr="B$1:B$1048576" r="C94" sId="8"/>
    <undo index="1" exp="area" ref3D="1" dr="B$1:B$1048576" r="C93" sId="8"/>
    <undo index="1" exp="area" ref3D="1" dr="B$1:B$1048576" r="C92" sId="8"/>
    <undo index="1" exp="area" ref3D="1" dr="B$1:B$1048576" r="C91" sId="8"/>
    <undo index="1" exp="area" ref3D="1" dr="B$1:B$1048576" r="C90" sId="8"/>
    <undo index="1" exp="area" ref3D="1" dr="B$1:B$1048576" r="C89" sId="8"/>
    <undo index="1" exp="area" ref3D="1" dr="B$1:B$1048576" r="C88" sId="8"/>
    <undo index="1" exp="area" ref3D="1" dr="B$1:B$1048576" r="C87" sId="8"/>
    <undo index="1" exp="area" ref3D="1" dr="B$1:B$1048576" r="C86" sId="8"/>
    <undo index="1" exp="area" ref3D="1" dr="B$1:B$1048576" r="C85" sId="8"/>
    <undo index="1" exp="area" ref3D="1" dr="B$1:B$1048576" r="C84" sId="8"/>
    <undo index="1" exp="area" ref3D="1" dr="B$1:B$1048576" r="C83" sId="8"/>
    <undo index="1" exp="area" ref3D="1" dr="B$1:B$1048576" r="C82" sId="8"/>
    <undo index="1" exp="area" ref3D="1" dr="B$1:B$1048576" r="C81" sId="8"/>
    <undo index="1" exp="area" ref3D="1" dr="B$1:B$1048576" r="C80" sId="8"/>
    <undo index="1" exp="area" ref3D="1" dr="B$1:B$1048576" r="C79" sId="8"/>
    <undo index="1" exp="area" ref3D="1" dr="B$1:B$1048576" r="C78" sId="8"/>
    <undo index="1" exp="area" ref3D="1" dr="B$1:B$1048576" r="C77" sId="8"/>
    <undo index="1" exp="area" ref3D="1" dr="B$1:B$1048576" r="C76" sId="8"/>
    <undo index="1" exp="area" ref3D="1" dr="B$1:B$1048576" r="C75" sId="8"/>
    <undo index="1" exp="area" ref3D="1" dr="B$1:B$1048576" r="C74" sId="8"/>
    <undo index="1" exp="area" ref3D="1" dr="B$1:B$1048576" r="C73" sId="8"/>
    <undo index="1" exp="area" ref3D="1" dr="B$1:B$1048576" r="C72" sId="8"/>
    <undo index="1" exp="area" ref3D="1" dr="B$1:B$1048576" r="C71" sId="8"/>
    <undo index="1" exp="area" ref3D="1" dr="B$1:B$1048576" r="C70" sId="8"/>
    <undo index="1" exp="area" ref3D="1" dr="B$1:B$1048576" r="C69" sId="8"/>
    <undo index="1" exp="area" ref3D="1" dr="B$1:B$1048576" r="C68" sId="8"/>
    <undo index="1" exp="area" ref3D="1" dr="B$1:B$1048576" r="C67" sId="8"/>
    <undo index="1" exp="area" ref3D="1" dr="B$1:B$1048576" r="C66" sId="8"/>
    <undo index="1" exp="area" ref3D="1" dr="B$1:B$1048576" r="C65" sId="8"/>
    <undo index="1" exp="area" ref3D="1" dr="B$1:B$1048576" r="C64" sId="8"/>
    <undo index="1" exp="area" ref3D="1" dr="B$1:B$1048576" r="C63" sId="8"/>
    <undo index="1" exp="area" ref3D="1" dr="B$1:B$1048576" r="C62" sId="8"/>
    <undo index="1" exp="area" ref3D="1" dr="B$1:B$1048576" r="C61" sId="8"/>
    <undo index="1" exp="area" ref3D="1" dr="B$1:B$1048576" r="C60" sId="8"/>
    <undo index="1" exp="area" ref3D="1" dr="B$1:B$1048576" r="C59" sId="8"/>
    <undo index="1" exp="area" ref3D="1" dr="B$1:B$1048576" r="C58" sId="8"/>
    <undo index="1" exp="area" ref3D="1" dr="B$1:B$1048576" r="C57" sId="8"/>
    <undo index="1" exp="area" ref3D="1" dr="B$1:B$1048576" r="C56" sId="8"/>
    <undo index="1" exp="area" ref3D="1" dr="B$1:B$1048576" r="C55" sId="8"/>
    <undo index="1" exp="area" ref3D="1" dr="B$1:B$1048576" r="C54" sId="8"/>
    <undo index="1" exp="area" ref3D="1" dr="B$1:B$1048576" r="C53" sId="8"/>
    <undo index="1" exp="area" ref3D="1" dr="B$1:B$1048576" r="C52" sId="8"/>
    <undo index="1" exp="area" ref3D="1" dr="B$1:B$1048576" r="C51" sId="8"/>
    <undo index="1" exp="area" ref3D="1" dr="B$1:B$1048576" r="C50" sId="8"/>
    <undo index="1" exp="area" ref3D="1" dr="B$1:B$1048576" r="C49" sId="8"/>
    <undo index="1" exp="area" ref3D="1" dr="B$1:B$1048576" r="C48" sId="8"/>
    <undo index="1" exp="area" ref3D="1" dr="B$1:B$1048576" r="C47" sId="8"/>
    <undo index="1" exp="area" ref3D="1" dr="B$1:B$1048576" r="C46" sId="8"/>
    <undo index="1" exp="area" ref3D="1" dr="B$1:B$1048576" r="C45" sId="8"/>
    <undo index="1" exp="area" ref3D="1" dr="B$1:B$1048576" r="C44" sId="8"/>
    <undo index="1" exp="area" ref3D="1" dr="B$1:B$1048576" r="C43" sId="8"/>
    <undo index="1" exp="area" ref3D="1" dr="B$1:B$1048576" r="C42" sId="8"/>
    <undo index="1" exp="area" ref3D="1" dr="B$1:B$1048576" r="C41" sId="8"/>
    <undo index="1" exp="area" ref3D="1" dr="B$1:B$1048576" r="C40" sId="8"/>
    <undo index="1" exp="area" ref3D="1" dr="B$1:B$1048576" r="C39" sId="8"/>
    <undo index="1" exp="area" ref3D="1" dr="B$1:B$1048576" r="C38" sId="8"/>
    <undo index="1" exp="area" ref3D="1" dr="B$1:B$1048576" r="C37" sId="8"/>
    <undo index="1" exp="area" ref3D="1" dr="B$1:B$1048576" r="C36" sId="8"/>
    <undo index="1" exp="area" ref3D="1" dr="B$1:B$1048576" r="C35" sId="8"/>
    <undo index="1" exp="area" ref3D="1" dr="B$1:B$1048576" r="C34" sId="8"/>
    <undo index="1" exp="area" ref3D="1" dr="B$1:B$1048576" r="C33" sId="8"/>
    <undo index="1" exp="area" ref3D="1" dr="B$1:B$1048576" r="C32" sId="8"/>
    <undo index="1" exp="area" ref3D="1" dr="B$1:B$1048576" r="C31" sId="8"/>
    <undo index="1" exp="area" ref3D="1" dr="B$1:B$1048576" r="C30" sId="8"/>
    <undo index="1" exp="area" ref3D="1" dr="B$1:B$1048576" r="C29" sId="8"/>
    <undo index="1" exp="area" ref3D="1" dr="B$1:B$1048576" r="C28" sId="8"/>
    <undo index="1" exp="area" ref3D="1" dr="B$1:B$1048576" r="C27" sId="8"/>
    <undo index="1" exp="area" ref3D="1" dr="B$1:B$1048576" r="C26" sId="8"/>
    <undo index="1" exp="area" ref3D="1" dr="B$1:B$1048576" r="C25" sId="8"/>
    <undo index="1" exp="area" ref3D="1" dr="B$1:B$1048576" r="C24" sId="8"/>
    <undo index="1" exp="area" ref3D="1" dr="B$1:B$1048576" r="C23" sId="8"/>
    <undo index="1" exp="area" ref3D="1" dr="B$1:B$1048576" r="C22" sId="8"/>
    <undo index="1" exp="area" ref3D="1" dr="B$1:B$1048576" r="C21" sId="8"/>
    <undo index="1" exp="area" ref3D="1" dr="B$1:B$1048576" r="C20" sId="8"/>
    <undo index="1" exp="area" ref3D="1" dr="B$1:B$1048576" r="C19" sId="8"/>
    <undo index="1" exp="area" ref3D="1" dr="B$1:B$1048576" r="C18" sId="8"/>
    <undo index="1" exp="area" ref3D="1" dr="B$1:B$1048576" r="C17" sId="8"/>
    <undo index="1" exp="area" ref3D="1" dr="B$1:B$1048576" r="C16" sId="8"/>
    <undo index="1" exp="area" ref3D="1" dr="B$1:B$1048576" r="C15" sId="8"/>
    <undo index="1" exp="area" ref3D="1" dr="B$1:B$1048576" r="C14" sId="8"/>
    <undo index="1" exp="area" ref3D="1" dr="B$1:B$1048576" r="C13" sId="8"/>
    <undo index="1" exp="area" ref3D="1" dr="B$1:B$1048576" r="C12" sId="8"/>
    <undo index="1" exp="area" ref3D="1" dr="B$1:B$1048576" r="C11" sId="8"/>
    <undo index="1" exp="area" ref3D="1" dr="B$1:B$1048576" r="C10" sId="8"/>
    <undo index="1" exp="area" ref3D="1" dr="B$1:B$1048576" r="C9" sId="8"/>
    <undo index="1" exp="area" ref3D="1" dr="B$1:B$1048576" r="C8" sId="8"/>
    <undo index="1" exp="area" ref3D="1" dr="B$1:B$1048576" r="C7" sId="8"/>
    <undo index="1" exp="area" ref3D="1" dr="B$1:B$1048576" r="C6" sId="8"/>
    <undo index="1" exp="area" ref3D="1" dr="B$1:B$1048576" r="C5" sId="8"/>
    <undo index="1" exp="area" ref3D="1" dr="B$1:B$1048576" r="C4" sId="8"/>
    <undo index="1" exp="area" ref3D="1" dr="B$1:B$1048576" r="C3" sId="8"/>
    <undo index="1" exp="area" ref3D="1" dr="B$1:B$1048576" r="C2" sId="8"/>
    <undo index="1" exp="area" ref3D="1" dr="B$1:B$1048576" r="C408" sId="7"/>
    <undo index="1" exp="area" ref3D="1" dr="B$1:B$1048576" r="C407" sId="7"/>
    <undo index="1" exp="area" ref3D="1" dr="B$1:B$1048576" r="C406" sId="7"/>
    <undo index="1" exp="area" ref3D="1" dr="B$1:B$1048576" r="C405" sId="7"/>
    <undo index="1" exp="area" ref3D="1" dr="B$1:B$1048576" r="C404" sId="7"/>
    <undo index="1" exp="area" ref3D="1" dr="B$1:B$1048576" r="C403" sId="7"/>
    <undo index="1" exp="area" ref3D="1" dr="B$1:B$1048576" r="C402" sId="7"/>
    <undo index="1" exp="area" ref3D="1" dr="B$1:B$1048576" r="C401" sId="7"/>
    <undo index="1" exp="area" ref3D="1" dr="B$1:B$1048576" r="C400" sId="7"/>
    <undo index="1" exp="area" ref3D="1" dr="B$1:B$1048576" r="C399" sId="7"/>
    <undo index="1" exp="area" ref3D="1" dr="B$1:B$1048576" r="C398" sId="7"/>
    <undo index="1" exp="area" ref3D="1" dr="B$1:B$1048576" r="C397" sId="7"/>
    <undo index="1" exp="area" ref3D="1" dr="B$1:B$1048576" r="C396" sId="7"/>
    <undo index="1" exp="area" ref3D="1" dr="B$1:B$1048576" r="C395" sId="7"/>
    <undo index="1" exp="area" ref3D="1" dr="B$1:B$1048576" r="C394" sId="7"/>
    <undo index="1" exp="area" ref3D="1" dr="B$1:B$1048576" r="C393" sId="7"/>
    <undo index="1" exp="area" ref3D="1" dr="B$1:B$1048576" r="C392" sId="7"/>
    <undo index="1" exp="area" ref3D="1" dr="B$1:B$1048576" r="C391" sId="7"/>
    <undo index="1" exp="area" ref3D="1" dr="B$1:B$1048576" r="C390" sId="7"/>
    <undo index="1" exp="area" ref3D="1" dr="B$1:B$1048576" r="C389" sId="7"/>
    <undo index="1" exp="area" ref3D="1" dr="B$1:B$1048576" r="C388" sId="7"/>
    <undo index="1" exp="area" ref3D="1" dr="B$1:B$1048576" r="C387" sId="7"/>
    <undo index="1" exp="area" ref3D="1" dr="B$1:B$1048576" r="C386" sId="7"/>
    <undo index="1" exp="area" ref3D="1" dr="B$1:B$1048576" r="C385" sId="7"/>
    <undo index="1" exp="area" ref3D="1" dr="B$1:B$1048576" r="C384" sId="7"/>
    <undo index="1" exp="area" ref3D="1" dr="B$1:B$1048576" r="C383" sId="7"/>
    <undo index="1" exp="area" ref3D="1" dr="B$1:B$1048576" r="C382" sId="7"/>
    <undo index="1" exp="area" ref3D="1" dr="B$1:B$1048576" r="C381" sId="7"/>
    <undo index="1" exp="area" ref3D="1" dr="B$1:B$1048576" r="C380" sId="7"/>
    <undo index="1" exp="area" ref3D="1" dr="B$1:B$1048576" r="C379" sId="7"/>
    <undo index="1" exp="area" ref3D="1" dr="B$1:B$1048576" r="C378" sId="7"/>
    <undo index="1" exp="area" ref3D="1" dr="B$1:B$1048576" r="C377" sId="7"/>
    <undo index="1" exp="area" ref3D="1" dr="B$1:B$1048576" r="C376" sId="7"/>
    <undo index="1" exp="area" ref3D="1" dr="B$1:B$1048576" r="C375" sId="7"/>
    <undo index="1" exp="area" ref3D="1" dr="B$1:B$1048576" r="C374" sId="7"/>
    <undo index="1" exp="area" ref3D="1" dr="B$1:B$1048576" r="C373" sId="7"/>
    <undo index="1" exp="area" ref3D="1" dr="B$1:B$1048576" r="C372" sId="7"/>
    <undo index="1" exp="area" ref3D="1" dr="B$1:B$1048576" r="C371" sId="7"/>
    <undo index="1" exp="area" ref3D="1" dr="B$1:B$1048576" r="C370" sId="7"/>
    <undo index="1" exp="area" ref3D="1" dr="B$1:B$1048576" r="C369" sId="7"/>
    <undo index="1" exp="area" ref3D="1" dr="B$1:B$1048576" r="C368" sId="7"/>
    <undo index="1" exp="area" ref3D="1" dr="B$1:B$1048576" r="C367" sId="7"/>
    <undo index="1" exp="area" ref3D="1" dr="B$1:B$1048576" r="C366" sId="7"/>
    <undo index="1" exp="area" ref3D="1" dr="B$1:B$1048576" r="C365" sId="7"/>
    <undo index="1" exp="area" ref3D="1" dr="B$1:B$1048576" r="C364" sId="7"/>
    <undo index="1" exp="area" ref3D="1" dr="B$1:B$1048576" r="C363" sId="7"/>
    <undo index="1" exp="area" ref3D="1" dr="B$1:B$1048576" r="C362" sId="7"/>
    <undo index="1" exp="area" ref3D="1" dr="B$1:B$1048576" r="C361" sId="7"/>
    <undo index="1" exp="area" ref3D="1" dr="B$1:B$1048576" r="C360" sId="7"/>
    <undo index="1" exp="area" ref3D="1" dr="B$1:B$1048576" r="C359" sId="7"/>
    <undo index="1" exp="area" ref3D="1" dr="B$1:B$1048576" r="C358" sId="7"/>
    <undo index="1" exp="area" ref3D="1" dr="B$1:B$1048576" r="C357" sId="7"/>
    <undo index="1" exp="area" ref3D="1" dr="B$1:B$1048576" r="C356" sId="7"/>
    <undo index="1" exp="area" ref3D="1" dr="B$1:B$1048576" r="C355" sId="7"/>
    <undo index="1" exp="area" ref3D="1" dr="B$1:B$1048576" r="C354" sId="7"/>
    <undo index="1" exp="area" ref3D="1" dr="B$1:B$1048576" r="C353" sId="7"/>
    <undo index="1" exp="area" ref3D="1" dr="B$1:B$1048576" r="C352" sId="7"/>
    <undo index="1" exp="area" ref3D="1" dr="B$1:B$1048576" r="C351" sId="7"/>
    <undo index="1" exp="area" ref3D="1" dr="B$1:B$1048576" r="C350" sId="7"/>
    <undo index="1" exp="area" ref3D="1" dr="B$1:B$1048576" r="C349" sId="7"/>
    <undo index="1" exp="area" ref3D="1" dr="B$1:B$1048576" r="C348" sId="7"/>
    <undo index="1" exp="area" ref3D="1" dr="B$1:B$1048576" r="C347" sId="7"/>
    <undo index="1" exp="area" ref3D="1" dr="B$1:B$1048576" r="C346" sId="7"/>
    <undo index="1" exp="area" ref3D="1" dr="B$1:B$1048576" r="C345" sId="7"/>
    <undo index="1" exp="area" ref3D="1" dr="B$1:B$1048576" r="C344" sId="7"/>
    <undo index="1" exp="area" ref3D="1" dr="B$1:B$1048576" r="C343" sId="7"/>
    <undo index="1" exp="area" ref3D="1" dr="B$1:B$1048576" r="C342" sId="7"/>
    <undo index="1" exp="area" ref3D="1" dr="B$1:B$1048576" r="C341" sId="7"/>
    <undo index="1" exp="area" ref3D="1" dr="B$1:B$1048576" r="C340" sId="7"/>
    <undo index="1" exp="area" ref3D="1" dr="B$1:B$1048576" r="C339" sId="7"/>
    <undo index="1" exp="area" ref3D="1" dr="B$1:B$1048576" r="C338" sId="7"/>
    <undo index="1" exp="area" ref3D="1" dr="B$1:B$1048576" r="C337" sId="7"/>
    <undo index="1" exp="area" ref3D="1" dr="B$1:B$1048576" r="C336" sId="7"/>
    <undo index="1" exp="area" ref3D="1" dr="B$1:B$1048576" r="C335" sId="7"/>
    <undo index="1" exp="area" ref3D="1" dr="B$1:B$1048576" r="C334" sId="7"/>
    <undo index="1" exp="area" ref3D="1" dr="B$1:B$1048576" r="C333" sId="7"/>
    <undo index="1" exp="area" ref3D="1" dr="B$1:B$1048576" r="C332" sId="7"/>
    <undo index="1" exp="area" ref3D="1" dr="B$1:B$1048576" r="C331" sId="7"/>
    <undo index="1" exp="area" ref3D="1" dr="B$1:B$1048576" r="C330" sId="7"/>
    <undo index="1" exp="area" ref3D="1" dr="B$1:B$1048576" r="C329" sId="7"/>
    <undo index="1" exp="area" ref3D="1" dr="B$1:B$1048576" r="C328" sId="7"/>
    <undo index="1" exp="area" ref3D="1" dr="B$1:B$1048576" r="C327" sId="7"/>
    <undo index="1" exp="area" ref3D="1" dr="B$1:B$1048576" r="C326" sId="7"/>
    <undo index="1" exp="area" ref3D="1" dr="B$1:B$1048576" r="C325" sId="7"/>
    <undo index="1" exp="area" ref3D="1" dr="B$1:B$1048576" r="C324" sId="7"/>
    <undo index="1" exp="area" ref3D="1" dr="B$1:B$1048576" r="C323" sId="7"/>
    <undo index="1" exp="area" ref3D="1" dr="B$1:B$1048576" r="C322" sId="7"/>
    <undo index="1" exp="area" ref3D="1" dr="B$1:B$1048576" r="C321" sId="7"/>
    <undo index="1" exp="area" ref3D="1" dr="B$1:B$1048576" r="C320" sId="7"/>
    <undo index="1" exp="area" ref3D="1" dr="B$1:B$1048576" r="C319" sId="7"/>
    <undo index="1" exp="area" ref3D="1" dr="B$1:B$1048576" r="C318" sId="7"/>
    <undo index="1" exp="area" ref3D="1" dr="B$1:B$1048576" r="C317" sId="7"/>
    <undo index="1" exp="area" ref3D="1" dr="B$1:B$1048576" r="C316" sId="7"/>
    <undo index="1" exp="area" ref3D="1" dr="B$1:B$1048576" r="C315" sId="7"/>
    <undo index="1" exp="area" ref3D="1" dr="B$1:B$1048576" r="C314" sId="7"/>
    <undo index="1" exp="area" ref3D="1" dr="B$1:B$1048576" r="C313" sId="7"/>
    <undo index="1" exp="area" ref3D="1" dr="B$1:B$1048576" r="C312" sId="7"/>
    <undo index="1" exp="area" ref3D="1" dr="B$1:B$1048576" r="C311" sId="7"/>
    <undo index="1" exp="area" ref3D="1" dr="B$1:B$1048576" r="C310" sId="7"/>
    <undo index="1" exp="area" ref3D="1" dr="B$1:B$1048576" r="C309" sId="7"/>
    <undo index="1" exp="area" ref3D="1" dr="B$1:B$1048576" r="C308" sId="7"/>
    <undo index="1" exp="area" ref3D="1" dr="B$1:B$1048576" r="C307" sId="7"/>
    <undo index="1" exp="area" ref3D="1" dr="B$1:B$1048576" r="C306" sId="7"/>
    <undo index="1" exp="area" ref3D="1" dr="B$1:B$1048576" r="C305" sId="7"/>
    <undo index="1" exp="area" ref3D="1" dr="B$1:B$1048576" r="C304" sId="7"/>
    <undo index="1" exp="area" ref3D="1" dr="B$1:B$1048576" r="C303" sId="7"/>
    <undo index="1" exp="area" ref3D="1" dr="B$1:B$1048576" r="C302" sId="7"/>
    <undo index="1" exp="area" ref3D="1" dr="B$1:B$1048576" r="C301" sId="7"/>
    <undo index="1" exp="area" ref3D="1" dr="B$1:B$1048576" r="C300" sId="7"/>
    <undo index="1" exp="area" ref3D="1" dr="B$1:B$1048576" r="C299" sId="7"/>
    <undo index="1" exp="area" ref3D="1" dr="B$1:B$1048576" r="C298" sId="7"/>
    <undo index="1" exp="area" ref3D="1" dr="B$1:B$1048576" r="C297" sId="7"/>
    <undo index="1" exp="area" ref3D="1" dr="B$1:B$1048576" r="C296" sId="7"/>
    <undo index="1" exp="area" ref3D="1" dr="B$1:B$1048576" r="C295" sId="7"/>
    <undo index="1" exp="area" ref3D="1" dr="B$1:B$1048576" r="C294" sId="7"/>
    <undo index="1" exp="area" ref3D="1" dr="B$1:B$1048576" r="C293" sId="7"/>
    <undo index="1" exp="area" ref3D="1" dr="B$1:B$1048576" r="C292" sId="7"/>
    <undo index="1" exp="area" ref3D="1" dr="B$1:B$1048576" r="C291" sId="7"/>
    <undo index="1" exp="area" ref3D="1" dr="B$1:B$1048576" r="C290" sId="7"/>
    <undo index="1" exp="area" ref3D="1" dr="B$1:B$1048576" r="C289" sId="7"/>
    <undo index="1" exp="area" ref3D="1" dr="B$1:B$1048576" r="C288" sId="7"/>
    <undo index="1" exp="area" ref3D="1" dr="B$1:B$1048576" r="C287" sId="7"/>
    <undo index="1" exp="area" ref3D="1" dr="B$1:B$1048576" r="C286" sId="7"/>
    <undo index="1" exp="area" ref3D="1" dr="B$1:B$1048576" r="C285" sId="7"/>
    <undo index="1" exp="area" ref3D="1" dr="B$1:B$1048576" r="C284" sId="7"/>
    <undo index="1" exp="area" ref3D="1" dr="B$1:B$1048576" r="C283" sId="7"/>
    <undo index="1" exp="area" ref3D="1" dr="B$1:B$1048576" r="C282" sId="7"/>
    <undo index="1" exp="area" ref3D="1" dr="B$1:B$1048576" r="C281" sId="7"/>
    <undo index="1" exp="area" ref3D="1" dr="B$1:B$1048576" r="C280" sId="7"/>
    <undo index="1" exp="area" ref3D="1" dr="B$1:B$1048576" r="C279" sId="7"/>
    <undo index="1" exp="area" ref3D="1" dr="B$1:B$1048576" r="C278" sId="7"/>
    <undo index="1" exp="area" ref3D="1" dr="B$1:B$1048576" r="C277" sId="7"/>
    <undo index="1" exp="area" ref3D="1" dr="B$1:B$1048576" r="C276" sId="7"/>
    <undo index="1" exp="area" ref3D="1" dr="B$1:B$1048576" r="C275" sId="7"/>
    <undo index="1" exp="area" ref3D="1" dr="B$1:B$1048576" r="C274" sId="7"/>
    <undo index="1" exp="area" ref3D="1" dr="B$1:B$1048576" r="C273" sId="7"/>
    <undo index="1" exp="area" ref3D="1" dr="B$1:B$1048576" r="C272" sId="7"/>
    <undo index="1" exp="area" ref3D="1" dr="B$1:B$1048576" r="C271" sId="7"/>
    <undo index="1" exp="area" ref3D="1" dr="B$1:B$1048576" r="C270" sId="7"/>
    <undo index="1" exp="area" ref3D="1" dr="B$1:B$1048576" r="C269" sId="7"/>
    <undo index="1" exp="area" ref3D="1" dr="B$1:B$1048576" r="C268" sId="7"/>
    <undo index="1" exp="area" ref3D="1" dr="B$1:B$1048576" r="C267" sId="7"/>
    <undo index="1" exp="area" ref3D="1" dr="B$1:B$1048576" r="C266" sId="7"/>
    <undo index="1" exp="area" ref3D="1" dr="B$1:B$1048576" r="C265" sId="7"/>
    <undo index="1" exp="area" ref3D="1" dr="B$1:B$1048576" r="C264" sId="7"/>
    <undo index="1" exp="area" ref3D="1" dr="B$1:B$1048576" r="C263" sId="7"/>
    <undo index="1" exp="area" ref3D="1" dr="B$1:B$1048576" r="C262" sId="7"/>
    <undo index="1" exp="area" ref3D="1" dr="B$1:B$1048576" r="C261" sId="7"/>
    <undo index="1" exp="area" ref3D="1" dr="B$1:B$1048576" r="C260" sId="7"/>
    <undo index="1" exp="area" ref3D="1" dr="B$1:B$1048576" r="C259" sId="7"/>
    <undo index="1" exp="area" ref3D="1" dr="B$1:B$1048576" r="C258" sId="7"/>
    <undo index="1" exp="area" ref3D="1" dr="B$1:B$1048576" r="C257" sId="7"/>
    <undo index="1" exp="area" ref3D="1" dr="B$1:B$1048576" r="C256" sId="7"/>
    <undo index="1" exp="area" ref3D="1" dr="B$1:B$1048576" r="C255" sId="7"/>
    <undo index="1" exp="area" ref3D="1" dr="B$1:B$1048576" r="C254" sId="7"/>
    <undo index="1" exp="area" ref3D="1" dr="B$1:B$1048576" r="C253" sId="7"/>
    <undo index="1" exp="area" ref3D="1" dr="B$1:B$1048576" r="C252" sId="7"/>
    <undo index="1" exp="area" ref3D="1" dr="B$1:B$1048576" r="C251" sId="7"/>
    <undo index="1" exp="area" ref3D="1" dr="B$1:B$1048576" r="C250" sId="7"/>
    <undo index="1" exp="area" ref3D="1" dr="B$1:B$1048576" r="C249" sId="7"/>
    <undo index="1" exp="area" ref3D="1" dr="B$1:B$1048576" r="C248" sId="7"/>
    <undo index="1" exp="area" ref3D="1" dr="B$1:B$1048576" r="C247" sId="7"/>
    <undo index="1" exp="area" ref3D="1" dr="B$1:B$1048576" r="C246" sId="7"/>
    <undo index="1" exp="area" ref3D="1" dr="B$1:B$1048576" r="C245" sId="7"/>
    <undo index="1" exp="area" ref3D="1" dr="B$1:B$1048576" r="C244" sId="7"/>
    <undo index="1" exp="area" ref3D="1" dr="B$1:B$1048576" r="C243" sId="7"/>
    <undo index="1" exp="area" ref3D="1" dr="B$1:B$1048576" r="C242" sId="7"/>
    <undo index="1" exp="area" ref3D="1" dr="B$1:B$1048576" r="C241" sId="7"/>
    <undo index="1" exp="area" ref3D="1" dr="B$1:B$1048576" r="C240" sId="7"/>
    <undo index="1" exp="area" ref3D="1" dr="B$1:B$1048576" r="C239" sId="7"/>
    <undo index="1" exp="area" ref3D="1" dr="B$1:B$1048576" r="C238" sId="7"/>
    <undo index="1" exp="area" ref3D="1" dr="B$1:B$1048576" r="C237" sId="7"/>
    <undo index="1" exp="area" ref3D="1" dr="B$1:B$1048576" r="C236" sId="7"/>
    <undo index="1" exp="area" ref3D="1" dr="B$1:B$1048576" r="C235" sId="7"/>
    <undo index="1" exp="area" ref3D="1" dr="B$1:B$1048576" r="C234" sId="7"/>
    <undo index="1" exp="area" ref3D="1" dr="B$1:B$1048576" r="C233" sId="7"/>
    <undo index="1" exp="area" ref3D="1" dr="B$1:B$1048576" r="C232" sId="7"/>
    <undo index="1" exp="area" ref3D="1" dr="B$1:B$1048576" r="C231" sId="7"/>
    <undo index="1" exp="area" ref3D="1" dr="B$1:B$1048576" r="C230" sId="7"/>
    <undo index="1" exp="area" ref3D="1" dr="B$1:B$1048576" r="C229" sId="7"/>
    <undo index="1" exp="area" ref3D="1" dr="B$1:B$1048576" r="C228" sId="7"/>
    <undo index="1" exp="area" ref3D="1" dr="B$1:B$1048576" r="C227" sId="7"/>
    <undo index="1" exp="area" ref3D="1" dr="B$1:B$1048576" r="C226" sId="7"/>
    <undo index="1" exp="area" ref3D="1" dr="B$1:B$1048576" r="C225" sId="7"/>
    <undo index="1" exp="area" ref3D="1" dr="B$1:B$1048576" r="C224" sId="7"/>
    <undo index="1" exp="area" ref3D="1" dr="B$1:B$1048576" r="C223" sId="7"/>
    <undo index="1" exp="area" ref3D="1" dr="B$1:B$1048576" r="C222" sId="7"/>
    <undo index="1" exp="area" ref3D="1" dr="B$1:B$1048576" r="C221" sId="7"/>
    <undo index="1" exp="area" ref3D="1" dr="B$1:B$1048576" r="C220" sId="7"/>
    <undo index="1" exp="area" ref3D="1" dr="B$1:B$1048576" r="C219" sId="7"/>
    <undo index="1" exp="area" ref3D="1" dr="B$1:B$1048576" r="C218" sId="7"/>
    <undo index="1" exp="area" ref3D="1" dr="B$1:B$1048576" r="C217" sId="7"/>
    <undo index="1" exp="area" ref3D="1" dr="B$1:B$1048576" r="C216" sId="7"/>
    <undo index="1" exp="area" ref3D="1" dr="B$1:B$1048576" r="C215" sId="7"/>
    <undo index="1" exp="area" ref3D="1" dr="B$1:B$1048576" r="C214" sId="7"/>
    <undo index="1" exp="area" ref3D="1" dr="B$1:B$1048576" r="C213" sId="7"/>
    <undo index="1" exp="area" ref3D="1" dr="B$1:B$1048576" r="C212" sId="7"/>
    <undo index="1" exp="area" ref3D="1" dr="B$1:B$1048576" r="C211" sId="7"/>
    <undo index="1" exp="area" ref3D="1" dr="B$1:B$1048576" r="C210" sId="7"/>
    <undo index="1" exp="area" ref3D="1" dr="B$1:B$1048576" r="C209" sId="7"/>
    <undo index="1" exp="area" ref3D="1" dr="B$1:B$1048576" r="C208" sId="7"/>
    <undo index="1" exp="area" ref3D="1" dr="B$1:B$1048576" r="C207" sId="7"/>
    <undo index="1" exp="area" ref3D="1" dr="B$1:B$1048576" r="C206" sId="7"/>
    <undo index="1" exp="area" ref3D="1" dr="B$1:B$1048576" r="C205" sId="7"/>
    <undo index="1" exp="area" ref3D="1" dr="B$1:B$1048576" r="C204" sId="7"/>
    <undo index="1" exp="area" ref3D="1" dr="B$1:B$1048576" r="C203" sId="7"/>
    <undo index="1" exp="area" ref3D="1" dr="B$1:B$1048576" r="C202" sId="7"/>
    <undo index="1" exp="area" ref3D="1" dr="B$1:B$1048576" r="C201" sId="7"/>
    <undo index="1" exp="area" ref3D="1" dr="B$1:B$1048576" r="C200" sId="7"/>
    <undo index="1" exp="area" ref3D="1" dr="B$1:B$1048576" r="C199" sId="7"/>
    <undo index="1" exp="area" ref3D="1" dr="B$1:B$1048576" r="C198" sId="7"/>
    <undo index="1" exp="area" ref3D="1" dr="B$1:B$1048576" r="C197" sId="7"/>
    <undo index="1" exp="area" ref3D="1" dr="B$1:B$1048576" r="C196" sId="7"/>
    <undo index="1" exp="area" ref3D="1" dr="B$1:B$1048576" r="C195" sId="7"/>
    <undo index="1" exp="area" ref3D="1" dr="B$1:B$1048576" r="C194" sId="7"/>
    <undo index="1" exp="area" ref3D="1" dr="B$1:B$1048576" r="C193" sId="7"/>
    <undo index="1" exp="area" ref3D="1" dr="B$1:B$1048576" r="C192" sId="7"/>
    <undo index="1" exp="area" ref3D="1" dr="B$1:B$1048576" r="C191" sId="7"/>
    <undo index="1" exp="area" ref3D="1" dr="B$1:B$1048576" r="C190" sId="7"/>
    <undo index="1" exp="area" ref3D="1" dr="B$1:B$1048576" r="C189" sId="7"/>
    <undo index="1" exp="area" ref3D="1" dr="B$1:B$1048576" r="C188" sId="7"/>
    <undo index="1" exp="area" ref3D="1" dr="B$1:B$1048576" r="C187" sId="7"/>
    <undo index="1" exp="area" ref3D="1" dr="B$1:B$1048576" r="C186" sId="7"/>
    <undo index="1" exp="area" ref3D="1" dr="B$1:B$1048576" r="C185" sId="7"/>
    <undo index="1" exp="area" ref3D="1" dr="B$1:B$1048576" r="C184" sId="7"/>
    <undo index="1" exp="area" ref3D="1" dr="B$1:B$1048576" r="C183" sId="7"/>
    <undo index="1" exp="area" ref3D="1" dr="B$1:B$1048576" r="C182" sId="7"/>
    <undo index="1" exp="area" ref3D="1" dr="B$1:B$1048576" r="C181" sId="7"/>
    <undo index="1" exp="area" ref3D="1" dr="B$1:B$1048576" r="C180" sId="7"/>
    <undo index="1" exp="area" ref3D="1" dr="B$1:B$1048576" r="C179" sId="7"/>
    <undo index="1" exp="area" ref3D="1" dr="B$1:B$1048576" r="C178" sId="7"/>
    <undo index="1" exp="area" ref3D="1" dr="B$1:B$1048576" r="C177" sId="7"/>
    <undo index="1" exp="area" ref3D="1" dr="B$1:B$1048576" r="C176" sId="7"/>
    <undo index="1" exp="area" ref3D="1" dr="B$1:B$1048576" r="C175" sId="7"/>
    <undo index="1" exp="area" ref3D="1" dr="B$1:B$1048576" r="C174" sId="7"/>
    <undo index="1" exp="area" ref3D="1" dr="B$1:B$1048576" r="C173" sId="7"/>
    <undo index="1" exp="area" ref3D="1" dr="B$1:B$1048576" r="C172" sId="7"/>
    <undo index="1" exp="area" ref3D="1" dr="B$1:B$1048576" r="C171" sId="7"/>
    <undo index="1" exp="area" ref3D="1" dr="B$1:B$1048576" r="C170" sId="7"/>
    <undo index="1" exp="area" ref3D="1" dr="B$1:B$1048576" r="C169" sId="7"/>
    <undo index="1" exp="area" ref3D="1" dr="B$1:B$1048576" r="C168" sId="7"/>
    <undo index="1" exp="area" ref3D="1" dr="B$1:B$1048576" r="C167" sId="7"/>
    <undo index="1" exp="area" ref3D="1" dr="B$1:B$1048576" r="C166" sId="7"/>
    <undo index="1" exp="area" ref3D="1" dr="B$1:B$1048576" r="C165" sId="7"/>
    <undo index="1" exp="area" ref3D="1" dr="B$1:B$1048576" r="C164" sId="7"/>
    <undo index="1" exp="area" ref3D="1" dr="B$1:B$1048576" r="C163" sId="7"/>
    <undo index="1" exp="area" ref3D="1" dr="B$1:B$1048576" r="C162" sId="7"/>
    <undo index="1" exp="area" ref3D="1" dr="B$1:B$1048576" r="C161" sId="7"/>
    <undo index="1" exp="area" ref3D="1" dr="B$1:B$1048576" r="C160" sId="7"/>
    <undo index="1" exp="area" ref3D="1" dr="B$1:B$1048576" r="C159" sId="7"/>
    <undo index="1" exp="area" ref3D="1" dr="B$1:B$1048576" r="C158" sId="7"/>
    <undo index="1" exp="area" ref3D="1" dr="B$1:B$1048576" r="C157" sId="7"/>
    <undo index="1" exp="area" ref3D="1" dr="B$1:B$1048576" r="C156" sId="7"/>
    <undo index="1" exp="area" ref3D="1" dr="B$1:B$1048576" r="C155" sId="7"/>
    <undo index="1" exp="area" ref3D="1" dr="B$1:B$1048576" r="C154" sId="7"/>
    <undo index="1" exp="area" ref3D="1" dr="B$1:B$1048576" r="C153" sId="7"/>
    <undo index="1" exp="area" ref3D="1" dr="B$1:B$1048576" r="C152" sId="7"/>
    <undo index="1" exp="area" ref3D="1" dr="B$1:B$1048576" r="C151" sId="7"/>
    <undo index="1" exp="area" ref3D="1" dr="B$1:B$1048576" r="C150" sId="7"/>
    <undo index="1" exp="area" ref3D="1" dr="B$1:B$1048576" r="C149" sId="7"/>
    <undo index="1" exp="area" ref3D="1" dr="B$1:B$1048576" r="C148" sId="7"/>
    <undo index="1" exp="area" ref3D="1" dr="B$1:B$1048576" r="C147" sId="7"/>
    <undo index="1" exp="area" ref3D="1" dr="B$1:B$1048576" r="C146" sId="7"/>
    <undo index="1" exp="area" ref3D="1" dr="B$1:B$1048576" r="C145" sId="7"/>
    <undo index="1" exp="area" ref3D="1" dr="B$1:B$1048576" r="C144" sId="7"/>
    <undo index="1" exp="area" ref3D="1" dr="B$1:B$1048576" r="C143" sId="7"/>
    <undo index="1" exp="area" ref3D="1" dr="B$1:B$1048576" r="C142" sId="7"/>
    <undo index="1" exp="area" ref3D="1" dr="B$1:B$1048576" r="C141" sId="7"/>
    <undo index="1" exp="area" ref3D="1" dr="B$1:B$1048576" r="C140" sId="7"/>
    <undo index="1" exp="area" ref3D="1" dr="B$1:B$1048576" r="C139" sId="7"/>
    <undo index="1" exp="area" ref3D="1" dr="B$1:B$1048576" r="C138" sId="7"/>
    <undo index="1" exp="area" ref3D="1" dr="B$1:B$1048576" r="C137" sId="7"/>
    <undo index="1" exp="area" ref3D="1" dr="B$1:B$1048576" r="C136" sId="7"/>
    <undo index="1" exp="area" ref3D="1" dr="B$1:B$1048576" r="C135" sId="7"/>
    <undo index="1" exp="area" ref3D="1" dr="B$1:B$1048576" r="C134" sId="7"/>
    <undo index="1" exp="area" ref3D="1" dr="B$1:B$1048576" r="C133" sId="7"/>
    <undo index="1" exp="area" ref3D="1" dr="B$1:B$1048576" r="C132" sId="7"/>
    <undo index="1" exp="area" ref3D="1" dr="B$1:B$1048576" r="C131" sId="7"/>
    <undo index="1" exp="area" ref3D="1" dr="B$1:B$1048576" r="C130" sId="7"/>
    <undo index="1" exp="area" ref3D="1" dr="B$1:B$1048576" r="C129" sId="7"/>
    <undo index="1" exp="area" ref3D="1" dr="B$1:B$1048576" r="C128" sId="7"/>
    <undo index="1" exp="area" ref3D="1" dr="B$1:B$1048576" r="C127" sId="7"/>
    <undo index="1" exp="area" ref3D="1" dr="B$1:B$1048576" r="C126" sId="7"/>
    <undo index="1" exp="area" ref3D="1" dr="B$1:B$1048576" r="C125" sId="7"/>
    <undo index="1" exp="area" ref3D="1" dr="B$1:B$1048576" r="C124" sId="7"/>
    <undo index="1" exp="area" ref3D="1" dr="B$1:B$1048576" r="C123" sId="7"/>
    <undo index="1" exp="area" ref3D="1" dr="B$1:B$1048576" r="C122" sId="7"/>
    <undo index="1" exp="area" ref3D="1" dr="B$1:B$1048576" r="C121" sId="7"/>
    <undo index="1" exp="area" ref3D="1" dr="B$1:B$1048576" r="C120" sId="7"/>
    <undo index="1" exp="area" ref3D="1" dr="B$1:B$1048576" r="C119" sId="7"/>
    <undo index="1" exp="area" ref3D="1" dr="B$1:B$1048576" r="C118" sId="7"/>
    <undo index="1" exp="area" ref3D="1" dr="B$1:B$1048576" r="C117" sId="7"/>
    <undo index="1" exp="area" ref3D="1" dr="B$1:B$1048576" r="C116" sId="7"/>
    <undo index="1" exp="area" ref3D="1" dr="B$1:B$1048576" r="C115" sId="7"/>
    <undo index="1" exp="area" ref3D="1" dr="B$1:B$1048576" r="C114" sId="7"/>
    <undo index="1" exp="area" ref3D="1" dr="B$1:B$1048576" r="C113" sId="7"/>
    <undo index="1" exp="area" ref3D="1" dr="B$1:B$1048576" r="C112" sId="7"/>
    <undo index="1" exp="area" ref3D="1" dr="B$1:B$1048576" r="C111" sId="7"/>
    <undo index="1" exp="area" ref3D="1" dr="B$1:B$1048576" r="C110" sId="7"/>
    <undo index="1" exp="area" ref3D="1" dr="B$1:B$1048576" r="C109" sId="7"/>
    <undo index="1" exp="area" ref3D="1" dr="B$1:B$1048576" r="C108" sId="7"/>
    <undo index="1" exp="area" ref3D="1" dr="B$1:B$1048576" r="C107" sId="7"/>
    <undo index="1" exp="area" ref3D="1" dr="B$1:B$1048576" r="C106" sId="7"/>
    <undo index="1" exp="area" ref3D="1" dr="B$1:B$1048576" r="C105" sId="7"/>
    <undo index="1" exp="area" ref3D="1" dr="B$1:B$1048576" r="C104" sId="7"/>
    <undo index="1" exp="area" ref3D="1" dr="B$1:B$1048576" r="C103" sId="7"/>
    <undo index="1" exp="area" ref3D="1" dr="B$1:B$1048576" r="C102" sId="7"/>
    <undo index="1" exp="area" ref3D="1" dr="B$1:B$1048576" r="C101" sId="7"/>
    <undo index="1" exp="area" ref3D="1" dr="B$1:B$1048576" r="C100" sId="7"/>
    <undo index="1" exp="area" ref3D="1" dr="B$1:B$1048576" r="C99" sId="7"/>
    <undo index="1" exp="area" ref3D="1" dr="B$1:B$1048576" r="C98" sId="7"/>
    <undo index="1" exp="area" ref3D="1" dr="B$1:B$1048576" r="C97" sId="7"/>
    <undo index="1" exp="area" ref3D="1" dr="B$1:B$1048576" r="C96" sId="7"/>
    <undo index="1" exp="area" ref3D="1" dr="B$1:B$1048576" r="C95" sId="7"/>
    <undo index="1" exp="area" ref3D="1" dr="B$1:B$1048576" r="C94" sId="7"/>
    <undo index="1" exp="area" ref3D="1" dr="B$1:B$1048576" r="C93" sId="7"/>
    <undo index="1" exp="area" ref3D="1" dr="B$1:B$1048576" r="C92" sId="7"/>
    <undo index="1" exp="area" ref3D="1" dr="B$1:B$1048576" r="C91" sId="7"/>
    <undo index="1" exp="area" ref3D="1" dr="B$1:B$1048576" r="C90" sId="7"/>
    <undo index="1" exp="area" ref3D="1" dr="B$1:B$1048576" r="C89" sId="7"/>
    <undo index="1" exp="area" ref3D="1" dr="B$1:B$1048576" r="C88" sId="7"/>
    <undo index="1" exp="area" ref3D="1" dr="B$1:B$1048576" r="C87" sId="7"/>
    <undo index="1" exp="area" ref3D="1" dr="B$1:B$1048576" r="C86" sId="7"/>
    <undo index="1" exp="area" ref3D="1" dr="B$1:B$1048576" r="C85" sId="7"/>
    <undo index="1" exp="area" ref3D="1" dr="B$1:B$1048576" r="C84" sId="7"/>
    <undo index="1" exp="area" ref3D="1" dr="B$1:B$1048576" r="C83" sId="7"/>
    <undo index="1" exp="area" ref3D="1" dr="B$1:B$1048576" r="C82" sId="7"/>
    <undo index="1" exp="area" ref3D="1" dr="B$1:B$1048576" r="C81" sId="7"/>
    <undo index="1" exp="area" ref3D="1" dr="B$1:B$1048576" r="C80" sId="7"/>
    <undo index="1" exp="area" ref3D="1" dr="B$1:B$1048576" r="C79" sId="7"/>
    <undo index="1" exp="area" ref3D="1" dr="B$1:B$1048576" r="C78" sId="7"/>
    <undo index="1" exp="area" ref3D="1" dr="B$1:B$1048576" r="C77" sId="7"/>
    <undo index="1" exp="area" ref3D="1" dr="B$1:B$1048576" r="C76" sId="7"/>
    <undo index="1" exp="area" ref3D="1" dr="B$1:B$1048576" r="C75" sId="7"/>
    <undo index="1" exp="area" ref3D="1" dr="B$1:B$1048576" r="C74" sId="7"/>
    <undo index="1" exp="area" ref3D="1" dr="B$1:B$1048576" r="C73" sId="7"/>
    <undo index="1" exp="area" ref3D="1" dr="B$1:B$1048576" r="C72" sId="7"/>
    <undo index="1" exp="area" ref3D="1" dr="B$1:B$1048576" r="C71" sId="7"/>
    <undo index="1" exp="area" ref3D="1" dr="B$1:B$1048576" r="C70" sId="7"/>
    <undo index="1" exp="area" ref3D="1" dr="B$1:B$1048576" r="C69" sId="7"/>
    <undo index="1" exp="area" ref3D="1" dr="B$1:B$1048576" r="C68" sId="7"/>
    <undo index="1" exp="area" ref3D="1" dr="B$1:B$1048576" r="C67" sId="7"/>
    <undo index="1" exp="area" ref3D="1" dr="B$1:B$1048576" r="C66" sId="7"/>
    <undo index="1" exp="area" ref3D="1" dr="B$1:B$1048576" r="C65" sId="7"/>
    <undo index="1" exp="area" ref3D="1" dr="B$1:B$1048576" r="C64" sId="7"/>
    <undo index="1" exp="area" ref3D="1" dr="B$1:B$1048576" r="C63" sId="7"/>
    <undo index="1" exp="area" ref3D="1" dr="B$1:B$1048576" r="C62" sId="7"/>
    <undo index="1" exp="area" ref3D="1" dr="B$1:B$1048576" r="C61" sId="7"/>
    <undo index="1" exp="area" ref3D="1" dr="B$1:B$1048576" r="C60" sId="7"/>
    <undo index="1" exp="area" ref3D="1" dr="B$1:B$1048576" r="C59" sId="7"/>
    <undo index="1" exp="area" ref3D="1" dr="B$1:B$1048576" r="C58" sId="7"/>
    <undo index="1" exp="area" ref3D="1" dr="B$1:B$1048576" r="C57" sId="7"/>
    <undo index="1" exp="area" ref3D="1" dr="B$1:B$1048576" r="C56" sId="7"/>
    <undo index="1" exp="area" ref3D="1" dr="B$1:B$1048576" r="C55" sId="7"/>
    <undo index="1" exp="area" ref3D="1" dr="B$1:B$1048576" r="C54" sId="7"/>
    <undo index="1" exp="area" ref3D="1" dr="B$1:B$1048576" r="C53" sId="7"/>
    <undo index="1" exp="area" ref3D="1" dr="B$1:B$1048576" r="C52" sId="7"/>
    <undo index="1" exp="area" ref3D="1" dr="B$1:B$1048576" r="C51" sId="7"/>
    <undo index="1" exp="area" ref3D="1" dr="B$1:B$1048576" r="C50" sId="7"/>
    <undo index="1" exp="area" ref3D="1" dr="B$1:B$1048576" r="C49" sId="7"/>
    <undo index="1" exp="area" ref3D="1" dr="B$1:B$1048576" r="C48" sId="7"/>
    <undo index="1" exp="area" ref3D="1" dr="B$1:B$1048576" r="C47" sId="7"/>
    <undo index="1" exp="area" ref3D="1" dr="B$1:B$1048576" r="C46" sId="7"/>
    <undo index="1" exp="area" ref3D="1" dr="B$1:B$1048576" r="C45" sId="7"/>
    <undo index="1" exp="area" ref3D="1" dr="B$1:B$1048576" r="C44" sId="7"/>
    <undo index="1" exp="area" ref3D="1" dr="B$1:B$1048576" r="C43" sId="7"/>
    <undo index="1" exp="area" ref3D="1" dr="B$1:B$1048576" r="C42" sId="7"/>
    <undo index="1" exp="area" ref3D="1" dr="B$1:B$1048576" r="C41" sId="7"/>
    <undo index="1" exp="area" ref3D="1" dr="B$1:B$1048576" r="C40" sId="7"/>
    <undo index="1" exp="area" ref3D="1" dr="B$1:B$1048576" r="C39" sId="7"/>
    <undo index="1" exp="area" ref3D="1" dr="B$1:B$1048576" r="C38" sId="7"/>
    <undo index="1" exp="area" ref3D="1" dr="B$1:B$1048576" r="C37" sId="7"/>
    <undo index="1" exp="area" ref3D="1" dr="B$1:B$1048576" r="C36" sId="7"/>
    <undo index="1" exp="area" ref3D="1" dr="B$1:B$1048576" r="C35" sId="7"/>
    <undo index="1" exp="area" ref3D="1" dr="B$1:B$1048576" r="C34" sId="7"/>
    <undo index="1" exp="area" ref3D="1" dr="B$1:B$1048576" r="C33" sId="7"/>
    <undo index="1" exp="area" ref3D="1" dr="B$1:B$1048576" r="C32" sId="7"/>
    <undo index="1" exp="area" ref3D="1" dr="B$1:B$1048576" r="C31" sId="7"/>
    <undo index="1" exp="area" ref3D="1" dr="B$1:B$1048576" r="C30" sId="7"/>
    <undo index="1" exp="area" ref3D="1" dr="B$1:B$1048576" r="C29" sId="7"/>
    <undo index="1" exp="area" ref3D="1" dr="B$1:B$1048576" r="C28" sId="7"/>
    <undo index="1" exp="area" ref3D="1" dr="B$1:B$1048576" r="C27" sId="7"/>
    <undo index="1" exp="area" ref3D="1" dr="B$1:B$1048576" r="C26" sId="7"/>
    <undo index="1" exp="area" ref3D="1" dr="B$1:B$1048576" r="C25" sId="7"/>
    <undo index="1" exp="area" ref3D="1" dr="B$1:B$1048576" r="C24" sId="7"/>
    <undo index="1" exp="area" ref3D="1" dr="B$1:B$1048576" r="C23" sId="7"/>
    <undo index="1" exp="area" ref3D="1" dr="B$1:B$1048576" r="C22" sId="7"/>
    <undo index="1" exp="area" ref3D="1" dr="B$1:B$1048576" r="C21" sId="7"/>
    <undo index="1" exp="area" ref3D="1" dr="B$1:B$1048576" r="C20" sId="7"/>
    <undo index="1" exp="area" ref3D="1" dr="B$1:B$1048576" r="C19" sId="7"/>
    <undo index="1" exp="area" ref3D="1" dr="B$1:B$1048576" r="C18" sId="7"/>
    <undo index="1" exp="area" ref3D="1" dr="B$1:B$1048576" r="C17" sId="7"/>
    <undo index="1" exp="area" ref3D="1" dr="B$1:B$1048576" r="C16" sId="7"/>
    <undo index="1" exp="area" ref3D="1" dr="B$1:B$1048576" r="C15" sId="7"/>
    <undo index="1" exp="area" ref3D="1" dr="B$1:B$1048576" r="C14" sId="7"/>
    <undo index="1" exp="area" ref3D="1" dr="B$1:B$1048576" r="C13" sId="7"/>
    <undo index="1" exp="area" ref3D="1" dr="B$1:B$1048576" r="C12" sId="7"/>
    <undo index="1" exp="area" ref3D="1" dr="B$1:B$1048576" r="C11" sId="7"/>
    <undo index="1" exp="area" ref3D="1" dr="B$1:B$1048576" r="C10" sId="7"/>
    <undo index="1" exp="area" ref3D="1" dr="B$1:B$1048576" r="C9" sId="7"/>
    <undo index="1" exp="area" ref3D="1" dr="B$1:B$1048576" r="C8" sId="7"/>
    <undo index="1" exp="area" ref3D="1" dr="B$1:B$1048576" r="C7" sId="7"/>
    <undo index="1" exp="area" ref3D="1" dr="B$1:B$1048576" r="C6" sId="7"/>
    <undo index="1" exp="area" ref3D="1" dr="B$1:B$1048576" r="C5" sId="7"/>
    <undo index="1" exp="area" ref3D="1" dr="B$1:B$1048576" r="C4" sId="7"/>
    <undo index="1" exp="area" ref3D="1" dr="B$1:B$1048576" r="C3" sId="7"/>
    <undo index="1" exp="area" ref3D="1" dr="B$1:B$1048576" r="C2" sId="7"/>
    <undo index="1" exp="area" ref3D="1" dr="B$1:B$1048576" r="D406" sId="6"/>
    <undo index="1" exp="area" ref3D="1" dr="B$1:B$1048576" r="D405" sId="6"/>
    <undo index="1" exp="area" ref3D="1" dr="B$1:B$1048576" r="D404" sId="6"/>
    <undo index="1" exp="area" ref3D="1" dr="B$1:B$1048576" r="D403" sId="6"/>
    <undo index="1" exp="area" ref3D="1" dr="B$1:B$1048576" r="D402" sId="6"/>
    <undo index="1" exp="area" ref3D="1" dr="B$1:B$1048576" r="D401" sId="6"/>
    <undo index="1" exp="area" ref3D="1" dr="B$1:B$1048576" r="D400" sId="6"/>
    <undo index="1" exp="area" ref3D="1" dr="B$1:B$1048576" r="D399" sId="6"/>
    <undo index="1" exp="area" ref3D="1" dr="B$1:B$1048576" r="D398" sId="6"/>
    <undo index="1" exp="area" ref3D="1" dr="B$1:B$1048576" r="D397" sId="6"/>
    <undo index="1" exp="area" ref3D="1" dr="B$1:B$1048576" r="D396" sId="6"/>
    <undo index="1" exp="area" ref3D="1" dr="B$1:B$1048576" r="D395" sId="6"/>
    <undo index="1" exp="area" ref3D="1" dr="B$1:B$1048576" r="D394" sId="6"/>
    <undo index="1" exp="area" ref3D="1" dr="B$1:B$1048576" r="D393" sId="6"/>
    <undo index="1" exp="area" ref3D="1" dr="B$1:B$1048576" r="D392" sId="6"/>
    <undo index="1" exp="area" ref3D="1" dr="B$1:B$1048576" r="D391" sId="6"/>
    <undo index="1" exp="area" ref3D="1" dr="B$1:B$1048576" r="D390" sId="6"/>
    <undo index="1" exp="area" ref3D="1" dr="B$1:B$1048576" r="D389" sId="6"/>
    <undo index="1" exp="area" ref3D="1" dr="B$1:B$1048576" r="D388" sId="6"/>
    <undo index="1" exp="area" ref3D="1" dr="B$1:B$1048576" r="D387" sId="6"/>
    <undo index="1" exp="area" ref3D="1" dr="B$1:B$1048576" r="D386" sId="6"/>
    <undo index="1" exp="area" ref3D="1" dr="B$1:B$1048576" r="D385" sId="6"/>
    <undo index="1" exp="area" ref3D="1" dr="B$1:B$1048576" r="D384" sId="6"/>
    <undo index="1" exp="area" ref3D="1" dr="B$1:B$1048576" r="D383" sId="6"/>
    <undo index="1" exp="area" ref3D="1" dr="B$1:B$1048576" r="D382" sId="6"/>
    <undo index="1" exp="area" ref3D="1" dr="B$1:B$1048576" r="D381" sId="6"/>
    <undo index="1" exp="area" ref3D="1" dr="B$1:B$1048576" r="D380" sId="6"/>
    <undo index="1" exp="area" ref3D="1" dr="B$1:B$1048576" r="D379" sId="6"/>
    <undo index="1" exp="area" ref3D="1" dr="B$1:B$1048576" r="D378" sId="6"/>
    <undo index="1" exp="area" ref3D="1" dr="B$1:B$1048576" r="D377" sId="6"/>
    <undo index="1" exp="area" ref3D="1" dr="B$1:B$1048576" r="D376" sId="6"/>
    <undo index="1" exp="area" ref3D="1" dr="B$1:B$1048576" r="D375" sId="6"/>
    <undo index="1" exp="area" ref3D="1" dr="B$1:B$1048576" r="D374" sId="6"/>
    <undo index="1" exp="area" ref3D="1" dr="B$1:B$1048576" r="D373" sId="6"/>
    <undo index="1" exp="area" ref3D="1" dr="B$1:B$1048576" r="D372" sId="6"/>
    <undo index="1" exp="area" ref3D="1" dr="B$1:B$1048576" r="D371" sId="6"/>
    <undo index="1" exp="area" ref3D="1" dr="B$1:B$1048576" r="D370" sId="6"/>
    <undo index="1" exp="area" ref3D="1" dr="B$1:B$1048576" r="D369" sId="6"/>
    <undo index="1" exp="area" ref3D="1" dr="B$1:B$1048576" r="D368" sId="6"/>
    <undo index="1" exp="area" ref3D="1" dr="B$1:B$1048576" r="D367" sId="6"/>
    <undo index="1" exp="area" ref3D="1" dr="B$1:B$1048576" r="D366" sId="6"/>
    <undo index="1" exp="area" ref3D="1" dr="B$1:B$1048576" r="D365" sId="6"/>
    <undo index="1" exp="area" ref3D="1" dr="B$1:B$1048576" r="D364" sId="6"/>
    <undo index="1" exp="area" ref3D="1" dr="B$1:B$1048576" r="D363" sId="6"/>
    <undo index="1" exp="area" ref3D="1" dr="B$1:B$1048576" r="D362" sId="6"/>
    <undo index="1" exp="area" ref3D="1" dr="B$1:B$1048576" r="D361" sId="6"/>
    <undo index="1" exp="area" ref3D="1" dr="B$1:B$1048576" r="D360" sId="6"/>
    <undo index="1" exp="area" ref3D="1" dr="B$1:B$1048576" r="D359" sId="6"/>
    <undo index="1" exp="area" ref3D="1" dr="B$1:B$1048576" r="D358" sId="6"/>
    <undo index="1" exp="area" ref3D="1" dr="B$1:B$1048576" r="D357" sId="6"/>
    <undo index="1" exp="area" ref3D="1" dr="B$1:B$1048576" r="D356" sId="6"/>
    <undo index="1" exp="area" ref3D="1" dr="B$1:B$1048576" r="D355" sId="6"/>
    <undo index="1" exp="area" ref3D="1" dr="B$1:B$1048576" r="D354" sId="6"/>
    <undo index="1" exp="area" ref3D="1" dr="B$1:B$1048576" r="D353" sId="6"/>
    <undo index="1" exp="area" ref3D="1" dr="B$1:B$1048576" r="D352" sId="6"/>
    <undo index="1" exp="area" ref3D="1" dr="B$1:B$1048576" r="D351" sId="6"/>
    <undo index="1" exp="area" ref3D="1" dr="B$1:B$1048576" r="D350" sId="6"/>
    <undo index="1" exp="area" ref3D="1" dr="B$1:B$1048576" r="D349" sId="6"/>
    <undo index="1" exp="area" ref3D="1" dr="B$1:B$1048576" r="D348" sId="6"/>
    <undo index="1" exp="area" ref3D="1" dr="B$1:B$1048576" r="D347" sId="6"/>
    <undo index="1" exp="area" ref3D="1" dr="B$1:B$1048576" r="D346" sId="6"/>
    <undo index="1" exp="area" ref3D="1" dr="B$1:B$1048576" r="D345" sId="6"/>
    <undo index="1" exp="area" ref3D="1" dr="B$1:B$1048576" r="D344" sId="6"/>
    <undo index="1" exp="area" ref3D="1" dr="B$1:B$1048576" r="D343" sId="6"/>
    <undo index="1" exp="area" ref3D="1" dr="B$1:B$1048576" r="D342" sId="6"/>
    <undo index="1" exp="area" ref3D="1" dr="B$1:B$1048576" r="D341" sId="6"/>
    <undo index="1" exp="area" ref3D="1" dr="B$1:B$1048576" r="D340" sId="6"/>
    <undo index="1" exp="area" ref3D="1" dr="B$1:B$1048576" r="D339" sId="6"/>
    <undo index="1" exp="area" ref3D="1" dr="B$1:B$1048576" r="D338" sId="6"/>
    <undo index="1" exp="area" ref3D="1" dr="B$1:B$1048576" r="D337" sId="6"/>
    <undo index="1" exp="area" ref3D="1" dr="B$1:B$1048576" r="D336" sId="6"/>
    <undo index="1" exp="area" ref3D="1" dr="B$1:B$1048576" r="D335" sId="6"/>
    <undo index="1" exp="area" ref3D="1" dr="B$1:B$1048576" r="D334" sId="6"/>
    <undo index="1" exp="area" ref3D="1" dr="B$1:B$1048576" r="D333" sId="6"/>
    <undo index="1" exp="area" ref3D="1" dr="B$1:B$1048576" r="D332" sId="6"/>
    <undo index="1" exp="area" ref3D="1" dr="B$1:B$1048576" r="D331" sId="6"/>
    <undo index="1" exp="area" ref3D="1" dr="B$1:B$1048576" r="D330" sId="6"/>
    <undo index="1" exp="area" ref3D="1" dr="B$1:B$1048576" r="D329" sId="6"/>
    <undo index="1" exp="area" ref3D="1" dr="B$1:B$1048576" r="D328" sId="6"/>
    <undo index="1" exp="area" ref3D="1" dr="B$1:B$1048576" r="D327" sId="6"/>
    <undo index="1" exp="area" ref3D="1" dr="B$1:B$1048576" r="D326" sId="6"/>
    <undo index="1" exp="area" ref3D="1" dr="B$1:B$1048576" r="D325" sId="6"/>
    <undo index="1" exp="area" ref3D="1" dr="B$1:B$1048576" r="D324" sId="6"/>
    <undo index="1" exp="area" ref3D="1" dr="B$1:B$1048576" r="D323" sId="6"/>
    <undo index="1" exp="area" ref3D="1" dr="B$1:B$1048576" r="D322" sId="6"/>
    <undo index="1" exp="area" ref3D="1" dr="B$1:B$1048576" r="D321" sId="6"/>
    <undo index="1" exp="area" ref3D="1" dr="B$1:B$1048576" r="D320" sId="6"/>
    <undo index="1" exp="area" ref3D="1" dr="B$1:B$1048576" r="D319" sId="6"/>
    <undo index="1" exp="area" ref3D="1" dr="B$1:B$1048576" r="D318" sId="6"/>
    <undo index="1" exp="area" ref3D="1" dr="B$1:B$1048576" r="D317" sId="6"/>
    <undo index="1" exp="area" ref3D="1" dr="B$1:B$1048576" r="D316" sId="6"/>
    <undo index="1" exp="area" ref3D="1" dr="B$1:B$1048576" r="D315" sId="6"/>
    <undo index="1" exp="area" ref3D="1" dr="B$1:B$1048576" r="D314" sId="6"/>
    <undo index="1" exp="area" ref3D="1" dr="B$1:B$1048576" r="D313" sId="6"/>
    <undo index="1" exp="area" ref3D="1" dr="B$1:B$1048576" r="D312" sId="6"/>
    <undo index="1" exp="area" ref3D="1" dr="B$1:B$1048576" r="D311" sId="6"/>
    <undo index="1" exp="area" ref3D="1" dr="B$1:B$1048576" r="D310" sId="6"/>
    <undo index="1" exp="area" ref3D="1" dr="B$1:B$1048576" r="D309" sId="6"/>
    <undo index="1" exp="area" ref3D="1" dr="B$1:B$1048576" r="D308" sId="6"/>
    <undo index="1" exp="area" ref3D="1" dr="B$1:B$1048576" r="D307" sId="6"/>
    <undo index="1" exp="area" ref3D="1" dr="B$1:B$1048576" r="D306" sId="6"/>
    <undo index="1" exp="area" ref3D="1" dr="B$1:B$1048576" r="D305" sId="6"/>
    <undo index="1" exp="area" ref3D="1" dr="B$1:B$1048576" r="D304" sId="6"/>
    <undo index="1" exp="area" ref3D="1" dr="B$1:B$1048576" r="D303" sId="6"/>
    <undo index="1" exp="area" ref3D="1" dr="B$1:B$1048576" r="D302" sId="6"/>
    <undo index="1" exp="area" ref3D="1" dr="B$1:B$1048576" r="D301" sId="6"/>
    <undo index="1" exp="area" ref3D="1" dr="B$1:B$1048576" r="D300" sId="6"/>
    <undo index="1" exp="area" ref3D="1" dr="B$1:B$1048576" r="D299" sId="6"/>
    <undo index="1" exp="area" ref3D="1" dr="B$1:B$1048576" r="D298" sId="6"/>
    <undo index="1" exp="area" ref3D="1" dr="B$1:B$1048576" r="D297" sId="6"/>
    <undo index="1" exp="area" ref3D="1" dr="B$1:B$1048576" r="D296" sId="6"/>
    <undo index="1" exp="area" ref3D="1" dr="B$1:B$1048576" r="D295" sId="6"/>
    <undo index="1" exp="area" ref3D="1" dr="B$1:B$1048576" r="D294" sId="6"/>
    <undo index="1" exp="area" ref3D="1" dr="B$1:B$1048576" r="D293" sId="6"/>
    <undo index="1" exp="area" ref3D="1" dr="B$1:B$1048576" r="D292" sId="6"/>
    <undo index="1" exp="area" ref3D="1" dr="B$1:B$1048576" r="D291" sId="6"/>
    <undo index="1" exp="area" ref3D="1" dr="B$1:B$1048576" r="D290" sId="6"/>
    <undo index="1" exp="area" ref3D="1" dr="B$1:B$1048576" r="D289" sId="6"/>
    <undo index="1" exp="area" ref3D="1" dr="B$1:B$1048576" r="D288" sId="6"/>
    <undo index="1" exp="area" ref3D="1" dr="B$1:B$1048576" r="D287" sId="6"/>
    <undo index="1" exp="area" ref3D="1" dr="B$1:B$1048576" r="D286" sId="6"/>
    <undo index="1" exp="area" ref3D="1" dr="B$1:B$1048576" r="D285" sId="6"/>
    <undo index="1" exp="area" ref3D="1" dr="B$1:B$1048576" r="D284" sId="6"/>
    <undo index="1" exp="area" ref3D="1" dr="B$1:B$1048576" r="D283" sId="6"/>
    <undo index="1" exp="area" ref3D="1" dr="B$1:B$1048576" r="D282" sId="6"/>
    <undo index="1" exp="area" ref3D="1" dr="B$1:B$1048576" r="D281" sId="6"/>
    <undo index="1" exp="area" ref3D="1" dr="B$1:B$1048576" r="D280" sId="6"/>
    <undo index="1" exp="area" ref3D="1" dr="B$1:B$1048576" r="D279" sId="6"/>
    <undo index="1" exp="area" ref3D="1" dr="B$1:B$1048576" r="D278" sId="6"/>
    <undo index="1" exp="area" ref3D="1" dr="B$1:B$1048576" r="D277" sId="6"/>
    <undo index="1" exp="area" ref3D="1" dr="B$1:B$1048576" r="D276" sId="6"/>
    <undo index="1" exp="area" ref3D="1" dr="B$1:B$1048576" r="D275" sId="6"/>
    <undo index="1" exp="area" ref3D="1" dr="B$1:B$1048576" r="D274" sId="6"/>
    <undo index="1" exp="area" ref3D="1" dr="B$1:B$1048576" r="D273" sId="6"/>
    <undo index="1" exp="area" ref3D="1" dr="B$1:B$1048576" r="D272" sId="6"/>
    <undo index="1" exp="area" ref3D="1" dr="B$1:B$1048576" r="D271" sId="6"/>
    <undo index="1" exp="area" ref3D="1" dr="B$1:B$1048576" r="D270" sId="6"/>
    <undo index="1" exp="area" ref3D="1" dr="B$1:B$1048576" r="D269" sId="6"/>
    <undo index="1" exp="area" ref3D="1" dr="B$1:B$1048576" r="D268" sId="6"/>
    <undo index="1" exp="area" ref3D="1" dr="B$1:B$1048576" r="D267" sId="6"/>
    <undo index="1" exp="area" ref3D="1" dr="B$1:B$1048576" r="D266" sId="6"/>
    <undo index="1" exp="area" ref3D="1" dr="B$1:B$1048576" r="D265" sId="6"/>
    <undo index="1" exp="area" ref3D="1" dr="B$1:B$1048576" r="D264" sId="6"/>
    <undo index="1" exp="area" ref3D="1" dr="B$1:B$1048576" r="D263" sId="6"/>
    <undo index="1" exp="area" ref3D="1" dr="B$1:B$1048576" r="D262" sId="6"/>
    <undo index="1" exp="area" ref3D="1" dr="B$1:B$1048576" r="D261" sId="6"/>
    <undo index="1" exp="area" ref3D="1" dr="B$1:B$1048576" r="D260" sId="6"/>
    <undo index="1" exp="area" ref3D="1" dr="B$1:B$1048576" r="D259" sId="6"/>
    <undo index="1" exp="area" ref3D="1" dr="B$1:B$1048576" r="D258" sId="6"/>
    <undo index="1" exp="area" ref3D="1" dr="B$1:B$1048576" r="D257" sId="6"/>
    <undo index="1" exp="area" ref3D="1" dr="B$1:B$1048576" r="D256" sId="6"/>
    <undo index="1" exp="area" ref3D="1" dr="B$1:B$1048576" r="D255" sId="6"/>
    <undo index="1" exp="area" ref3D="1" dr="B$1:B$1048576" r="D254" sId="6"/>
    <undo index="1" exp="area" ref3D="1" dr="B$1:B$1048576" r="D253" sId="6"/>
    <undo index="1" exp="area" ref3D="1" dr="B$1:B$1048576" r="D252" sId="6"/>
    <undo index="1" exp="area" ref3D="1" dr="B$1:B$1048576" r="D251" sId="6"/>
    <undo index="1" exp="area" ref3D="1" dr="B$1:B$1048576" r="D250" sId="6"/>
    <undo index="1" exp="area" ref3D="1" dr="B$1:B$1048576" r="D249" sId="6"/>
    <undo index="1" exp="area" ref3D="1" dr="B$1:B$1048576" r="D248" sId="6"/>
    <undo index="1" exp="area" ref3D="1" dr="B$1:B$1048576" r="D247" sId="6"/>
    <undo index="1" exp="area" ref3D="1" dr="B$1:B$1048576" r="D246" sId="6"/>
    <undo index="1" exp="area" ref3D="1" dr="B$1:B$1048576" r="D245" sId="6"/>
    <undo index="1" exp="area" ref3D="1" dr="B$1:B$1048576" r="D244" sId="6"/>
    <undo index="1" exp="area" ref3D="1" dr="B$1:B$1048576" r="D243" sId="6"/>
    <undo index="1" exp="area" ref3D="1" dr="B$1:B$1048576" r="D242" sId="6"/>
    <undo index="1" exp="area" ref3D="1" dr="B$1:B$1048576" r="D241" sId="6"/>
    <undo index="1" exp="area" ref3D="1" dr="B$1:B$1048576" r="D240" sId="6"/>
    <undo index="1" exp="area" ref3D="1" dr="B$1:B$1048576" r="D239" sId="6"/>
    <undo index="1" exp="area" ref3D="1" dr="B$1:B$1048576" r="D238" sId="6"/>
    <undo index="1" exp="area" ref3D="1" dr="B$1:B$1048576" r="D237" sId="6"/>
    <undo index="1" exp="area" ref3D="1" dr="B$1:B$1048576" r="D236" sId="6"/>
    <undo index="1" exp="area" ref3D="1" dr="B$1:B$1048576" r="D235" sId="6"/>
    <undo index="1" exp="area" ref3D="1" dr="B$1:B$1048576" r="D234" sId="6"/>
    <undo index="1" exp="area" ref3D="1" dr="B$1:B$1048576" r="D233" sId="6"/>
    <undo index="1" exp="area" ref3D="1" dr="B$1:B$1048576" r="D232" sId="6"/>
    <undo index="1" exp="area" ref3D="1" dr="B$1:B$1048576" r="D231" sId="6"/>
    <undo index="1" exp="area" ref3D="1" dr="B$1:B$1048576" r="D230" sId="6"/>
    <undo index="1" exp="area" ref3D="1" dr="B$1:B$1048576" r="D229" sId="6"/>
    <undo index="1" exp="area" ref3D="1" dr="B$1:B$1048576" r="D228" sId="6"/>
    <undo index="1" exp="area" ref3D="1" dr="B$1:B$1048576" r="D227" sId="6"/>
    <undo index="1" exp="area" ref3D="1" dr="B$1:B$1048576" r="D226" sId="6"/>
    <undo index="1" exp="area" ref3D="1" dr="B$1:B$1048576" r="D225" sId="6"/>
    <undo index="1" exp="area" ref3D="1" dr="B$1:B$1048576" r="D224" sId="6"/>
    <undo index="1" exp="area" ref3D="1" dr="B$1:B$1048576" r="D223" sId="6"/>
    <undo index="1" exp="area" ref3D="1" dr="B$1:B$1048576" r="D222" sId="6"/>
    <undo index="1" exp="area" ref3D="1" dr="B$1:B$1048576" r="D221" sId="6"/>
    <undo index="1" exp="area" ref3D="1" dr="B$1:B$1048576" r="D220" sId="6"/>
    <undo index="1" exp="area" ref3D="1" dr="B$1:B$1048576" r="D219" sId="6"/>
    <undo index="1" exp="area" ref3D="1" dr="B$1:B$1048576" r="D218" sId="6"/>
    <undo index="1" exp="area" ref3D="1" dr="B$1:B$1048576" r="D217" sId="6"/>
    <undo index="1" exp="area" ref3D="1" dr="B$1:B$1048576" r="D216" sId="6"/>
    <undo index="1" exp="area" ref3D="1" dr="B$1:B$1048576" r="D215" sId="6"/>
    <undo index="1" exp="area" ref3D="1" dr="B$1:B$1048576" r="D214" sId="6"/>
    <undo index="1" exp="area" ref3D="1" dr="B$1:B$1048576" r="D213" sId="6"/>
    <undo index="1" exp="area" ref3D="1" dr="B$1:B$1048576" r="D212" sId="6"/>
    <undo index="1" exp="area" ref3D="1" dr="B$1:B$1048576" r="D211" sId="6"/>
    <undo index="1" exp="area" ref3D="1" dr="B$1:B$1048576" r="D210" sId="6"/>
    <undo index="1" exp="area" ref3D="1" dr="B$1:B$1048576" r="D209" sId="6"/>
    <undo index="1" exp="area" ref3D="1" dr="B$1:B$1048576" r="D208" sId="6"/>
    <undo index="1" exp="area" ref3D="1" dr="B$1:B$1048576" r="D207" sId="6"/>
    <undo index="1" exp="area" ref3D="1" dr="B$1:B$1048576" r="D206" sId="6"/>
    <undo index="1" exp="area" ref3D="1" dr="B$1:B$1048576" r="D205" sId="6"/>
    <undo index="1" exp="area" ref3D="1" dr="B$1:B$1048576" r="D204" sId="6"/>
    <undo index="1" exp="area" ref3D="1" dr="B$1:B$1048576" r="D203" sId="6"/>
    <undo index="1" exp="area" ref3D="1" dr="B$1:B$1048576" r="D202" sId="6"/>
    <undo index="1" exp="area" ref3D="1" dr="B$1:B$1048576" r="D201" sId="6"/>
    <undo index="1" exp="area" ref3D="1" dr="B$1:B$1048576" r="D200" sId="6"/>
    <undo index="1" exp="area" ref3D="1" dr="B$1:B$1048576" r="D199" sId="6"/>
    <undo index="1" exp="area" ref3D="1" dr="B$1:B$1048576" r="D198" sId="6"/>
    <undo index="1" exp="area" ref3D="1" dr="B$1:B$1048576" r="D197" sId="6"/>
    <undo index="1" exp="area" ref3D="1" dr="B$1:B$1048576" r="D196" sId="6"/>
    <undo index="1" exp="area" ref3D="1" dr="B$1:B$1048576" r="D195" sId="6"/>
    <undo index="1" exp="area" ref3D="1" dr="B$1:B$1048576" r="D194" sId="6"/>
    <undo index="1" exp="area" ref3D="1" dr="B$1:B$1048576" r="D193" sId="6"/>
    <undo index="1" exp="area" ref3D="1" dr="B$1:B$1048576" r="D192" sId="6"/>
    <undo index="1" exp="area" ref3D="1" dr="B$1:B$1048576" r="D191" sId="6"/>
    <undo index="1" exp="area" ref3D="1" dr="B$1:B$1048576" r="D190" sId="6"/>
    <undo index="1" exp="area" ref3D="1" dr="B$1:B$1048576" r="D189" sId="6"/>
    <undo index="1" exp="area" ref3D="1" dr="B$1:B$1048576" r="D188" sId="6"/>
    <undo index="1" exp="area" ref3D="1" dr="B$1:B$1048576" r="D187" sId="6"/>
    <undo index="1" exp="area" ref3D="1" dr="B$1:B$1048576" r="D186" sId="6"/>
    <undo index="1" exp="area" ref3D="1" dr="B$1:B$1048576" r="D185" sId="6"/>
    <undo index="1" exp="area" ref3D="1" dr="B$1:B$1048576" r="D184" sId="6"/>
    <undo index="1" exp="area" ref3D="1" dr="B$1:B$1048576" r="D183" sId="6"/>
    <undo index="1" exp="area" ref3D="1" dr="B$1:B$1048576" r="D182" sId="6"/>
    <undo index="1" exp="area" ref3D="1" dr="B$1:B$1048576" r="D181" sId="6"/>
    <undo index="1" exp="area" ref3D="1" dr="B$1:B$1048576" r="D180" sId="6"/>
    <undo index="1" exp="area" ref3D="1" dr="B$1:B$1048576" r="D179" sId="6"/>
    <undo index="1" exp="area" ref3D="1" dr="B$1:B$1048576" r="D178" sId="6"/>
    <undo index="1" exp="area" ref3D="1" dr="B$1:B$1048576" r="D177" sId="6"/>
    <undo index="1" exp="area" ref3D="1" dr="B$1:B$1048576" r="D176" sId="6"/>
    <undo index="1" exp="area" ref3D="1" dr="B$1:B$1048576" r="D175" sId="6"/>
    <undo index="1" exp="area" ref3D="1" dr="B$1:B$1048576" r="D174" sId="6"/>
    <undo index="1" exp="area" ref3D="1" dr="B$1:B$1048576" r="D173" sId="6"/>
    <undo index="1" exp="area" ref3D="1" dr="B$1:B$1048576" r="D172" sId="6"/>
    <undo index="1" exp="area" ref3D="1" dr="B$1:B$1048576" r="D171" sId="6"/>
    <undo index="1" exp="area" ref3D="1" dr="B$1:B$1048576" r="D170" sId="6"/>
    <undo index="1" exp="area" ref3D="1" dr="B$1:B$1048576" r="D169" sId="6"/>
    <undo index="1" exp="area" ref3D="1" dr="B$1:B$1048576" r="D168" sId="6"/>
    <undo index="1" exp="area" ref3D="1" dr="B$1:B$1048576" r="D167" sId="6"/>
    <undo index="1" exp="area" ref3D="1" dr="B$1:B$1048576" r="D166" sId="6"/>
    <undo index="1" exp="area" ref3D="1" dr="B$1:B$1048576" r="D165" sId="6"/>
    <undo index="1" exp="area" ref3D="1" dr="B$1:B$1048576" r="D164" sId="6"/>
    <undo index="1" exp="area" ref3D="1" dr="B$1:B$1048576" r="D163" sId="6"/>
    <undo index="1" exp="area" ref3D="1" dr="B$1:B$1048576" r="D162" sId="6"/>
    <undo index="1" exp="area" ref3D="1" dr="B$1:B$1048576" r="D161" sId="6"/>
    <undo index="1" exp="area" ref3D="1" dr="B$1:B$1048576" r="D160" sId="6"/>
    <undo index="1" exp="area" ref3D="1" dr="B$1:B$1048576" r="D159" sId="6"/>
    <undo index="1" exp="area" ref3D="1" dr="B$1:B$1048576" r="D158" sId="6"/>
    <undo index="1" exp="area" ref3D="1" dr="B$1:B$1048576" r="D157" sId="6"/>
    <undo index="1" exp="area" ref3D="1" dr="B$1:B$1048576" r="D156" sId="6"/>
    <undo index="1" exp="area" ref3D="1" dr="B$1:B$1048576" r="D155" sId="6"/>
    <undo index="1" exp="area" ref3D="1" dr="B$1:B$1048576" r="D154" sId="6"/>
    <undo index="1" exp="area" ref3D="1" dr="B$1:B$1048576" r="D153" sId="6"/>
    <undo index="1" exp="area" ref3D="1" dr="B$1:B$1048576" r="D152" sId="6"/>
    <undo index="1" exp="area" ref3D="1" dr="B$1:B$1048576" r="D151" sId="6"/>
    <undo index="1" exp="area" ref3D="1" dr="B$1:B$1048576" r="D150" sId="6"/>
    <undo index="1" exp="area" ref3D="1" dr="B$1:B$1048576" r="D149" sId="6"/>
    <undo index="1" exp="area" ref3D="1" dr="B$1:B$1048576" r="D148" sId="6"/>
    <undo index="1" exp="area" ref3D="1" dr="B$1:B$1048576" r="D147" sId="6"/>
    <undo index="1" exp="area" ref3D="1" dr="B$1:B$1048576" r="D146" sId="6"/>
    <undo index="1" exp="area" ref3D="1" dr="B$1:B$1048576" r="D145" sId="6"/>
    <undo index="1" exp="area" ref3D="1" dr="B$1:B$1048576" r="D144" sId="6"/>
    <undo index="1" exp="area" ref3D="1" dr="B$1:B$1048576" r="D143" sId="6"/>
    <undo index="1" exp="area" ref3D="1" dr="B$1:B$1048576" r="D142" sId="6"/>
    <undo index="1" exp="area" ref3D="1" dr="B$1:B$1048576" r="D141" sId="6"/>
    <undo index="1" exp="area" ref3D="1" dr="B$1:B$1048576" r="D140" sId="6"/>
    <undo index="1" exp="area" ref3D="1" dr="B$1:B$1048576" r="D139" sId="6"/>
    <undo index="1" exp="area" ref3D="1" dr="B$1:B$1048576" r="D138" sId="6"/>
    <undo index="1" exp="area" ref3D="1" dr="B$1:B$1048576" r="D137" sId="6"/>
    <undo index="1" exp="area" ref3D="1" dr="B$1:B$1048576" r="D136" sId="6"/>
    <undo index="1" exp="area" ref3D="1" dr="B$1:B$1048576" r="D135" sId="6"/>
    <undo index="1" exp="area" ref3D="1" dr="B$1:B$1048576" r="D134" sId="6"/>
    <undo index="1" exp="area" ref3D="1" dr="B$1:B$1048576" r="D133" sId="6"/>
    <undo index="1" exp="area" ref3D="1" dr="B$1:B$1048576" r="D132" sId="6"/>
    <undo index="1" exp="area" ref3D="1" dr="B$1:B$1048576" r="D131" sId="6"/>
    <undo index="1" exp="area" ref3D="1" dr="B$1:B$1048576" r="D130" sId="6"/>
    <undo index="1" exp="area" ref3D="1" dr="B$1:B$1048576" r="D129" sId="6"/>
    <undo index="1" exp="area" ref3D="1" dr="B$1:B$1048576" r="D128" sId="6"/>
    <undo index="1" exp="area" ref3D="1" dr="B$1:B$1048576" r="D127" sId="6"/>
    <undo index="1" exp="area" ref3D="1" dr="B$1:B$1048576" r="D126" sId="6"/>
    <undo index="1" exp="area" ref3D="1" dr="B$1:B$1048576" r="D125" sId="6"/>
    <undo index="1" exp="area" ref3D="1" dr="B$1:B$1048576" r="D124" sId="6"/>
    <undo index="1" exp="area" ref3D="1" dr="B$1:B$1048576" r="D123" sId="6"/>
    <undo index="1" exp="area" ref3D="1" dr="B$1:B$1048576" r="D122" sId="6"/>
    <undo index="1" exp="area" ref3D="1" dr="B$1:B$1048576" r="D121" sId="6"/>
    <undo index="1" exp="area" ref3D="1" dr="B$1:B$1048576" r="D120" sId="6"/>
    <undo index="1" exp="area" ref3D="1" dr="B$1:B$1048576" r="D119" sId="6"/>
    <undo index="1" exp="area" ref3D="1" dr="B$1:B$1048576" r="D118" sId="6"/>
    <undo index="1" exp="area" ref3D="1" dr="B$1:B$1048576" r="D117" sId="6"/>
    <undo index="1" exp="area" ref3D="1" dr="B$1:B$1048576" r="D116" sId="6"/>
    <undo index="1" exp="area" ref3D="1" dr="B$1:B$1048576" r="D115" sId="6"/>
    <undo index="1" exp="area" ref3D="1" dr="B$1:B$1048576" r="D114" sId="6"/>
    <undo index="1" exp="area" ref3D="1" dr="B$1:B$1048576" r="D113" sId="6"/>
    <undo index="1" exp="area" ref3D="1" dr="B$1:B$1048576" r="D112" sId="6"/>
    <undo index="1" exp="area" ref3D="1" dr="B$1:B$1048576" r="D111" sId="6"/>
    <undo index="1" exp="area" ref3D="1" dr="B$1:B$1048576" r="D110" sId="6"/>
    <undo index="1" exp="area" ref3D="1" dr="B$1:B$1048576" r="D109" sId="6"/>
    <undo index="1" exp="area" ref3D="1" dr="B$1:B$1048576" r="D108" sId="6"/>
    <undo index="1" exp="area" ref3D="1" dr="B$1:B$1048576" r="D107" sId="6"/>
    <undo index="1" exp="area" ref3D="1" dr="B$1:B$1048576" r="D106" sId="6"/>
    <undo index="1" exp="area" ref3D="1" dr="B$1:B$1048576" r="D105" sId="6"/>
    <undo index="1" exp="area" ref3D="1" dr="B$1:B$1048576" r="D104" sId="6"/>
    <undo index="1" exp="area" ref3D="1" dr="B$1:B$1048576" r="D103" sId="6"/>
    <undo index="1" exp="area" ref3D="1" dr="B$1:B$1048576" r="D102" sId="6"/>
    <undo index="1" exp="area" ref3D="1" dr="B$1:B$1048576" r="D101" sId="6"/>
    <undo index="1" exp="area" ref3D="1" dr="B$1:B$1048576" r="D100" sId="6"/>
    <undo index="1" exp="area" ref3D="1" dr="B$1:B$1048576" r="D99" sId="6"/>
    <undo index="1" exp="area" ref3D="1" dr="B$1:B$1048576" r="D98" sId="6"/>
    <undo index="1" exp="area" ref3D="1" dr="B$1:B$1048576" r="D97" sId="6"/>
    <undo index="1" exp="area" ref3D="1" dr="B$1:B$1048576" r="D96" sId="6"/>
    <undo index="1" exp="area" ref3D="1" dr="B$1:B$1048576" r="D95" sId="6"/>
    <undo index="1" exp="area" ref3D="1" dr="B$1:B$1048576" r="D94" sId="6"/>
    <undo index="1" exp="area" ref3D="1" dr="B$1:B$1048576" r="D93" sId="6"/>
    <undo index="1" exp="area" ref3D="1" dr="B$1:B$1048576" r="D92" sId="6"/>
    <undo index="1" exp="area" ref3D="1" dr="B$1:B$1048576" r="D91" sId="6"/>
    <undo index="1" exp="area" ref3D="1" dr="B$1:B$1048576" r="D90" sId="6"/>
    <undo index="1" exp="area" ref3D="1" dr="B$1:B$1048576" r="D89" sId="6"/>
    <undo index="1" exp="area" ref3D="1" dr="B$1:B$1048576" r="D88" sId="6"/>
    <undo index="1" exp="area" ref3D="1" dr="B$1:B$1048576" r="D87" sId="6"/>
    <undo index="1" exp="area" ref3D="1" dr="B$1:B$1048576" r="D86" sId="6"/>
    <undo index="1" exp="area" ref3D="1" dr="B$1:B$1048576" r="D85" sId="6"/>
    <undo index="1" exp="area" ref3D="1" dr="B$1:B$1048576" r="D84" sId="6"/>
    <undo index="1" exp="area" ref3D="1" dr="B$1:B$1048576" r="D83" sId="6"/>
    <undo index="1" exp="area" ref3D="1" dr="B$1:B$1048576" r="D82" sId="6"/>
    <undo index="1" exp="area" ref3D="1" dr="B$1:B$1048576" r="D81" sId="6"/>
    <undo index="1" exp="area" ref3D="1" dr="B$1:B$1048576" r="D80" sId="6"/>
    <undo index="1" exp="area" ref3D="1" dr="B$1:B$1048576" r="D79" sId="6"/>
    <undo index="1" exp="area" ref3D="1" dr="B$1:B$1048576" r="D78" sId="6"/>
    <undo index="1" exp="area" ref3D="1" dr="B$1:B$1048576" r="D77" sId="6"/>
    <undo index="1" exp="area" ref3D="1" dr="B$1:B$1048576" r="D76" sId="6"/>
    <undo index="1" exp="area" ref3D="1" dr="B$1:B$1048576" r="D75" sId="6"/>
    <undo index="1" exp="area" ref3D="1" dr="B$1:B$1048576" r="D74" sId="6"/>
    <undo index="1" exp="area" ref3D="1" dr="B$1:B$1048576" r="D73" sId="6"/>
    <undo index="1" exp="area" ref3D="1" dr="B$1:B$1048576" r="D72" sId="6"/>
    <undo index="1" exp="area" ref3D="1" dr="B$1:B$1048576" r="D71" sId="6"/>
    <undo index="1" exp="area" ref3D="1" dr="B$1:B$1048576" r="D70" sId="6"/>
    <undo index="1" exp="area" ref3D="1" dr="B$1:B$1048576" r="D69" sId="6"/>
    <undo index="1" exp="area" ref3D="1" dr="B$1:B$1048576" r="D68" sId="6"/>
    <undo index="1" exp="area" ref3D="1" dr="B$1:B$1048576" r="D67" sId="6"/>
    <undo index="1" exp="area" ref3D="1" dr="B$1:B$1048576" r="D66" sId="6"/>
    <undo index="1" exp="area" ref3D="1" dr="B$1:B$1048576" r="D65" sId="6"/>
    <undo index="1" exp="area" ref3D="1" dr="B$1:B$1048576" r="D64" sId="6"/>
    <undo index="1" exp="area" ref3D="1" dr="B$1:B$1048576" r="D63" sId="6"/>
    <undo index="1" exp="area" ref3D="1" dr="B$1:B$1048576" r="D62" sId="6"/>
    <undo index="1" exp="area" ref3D="1" dr="B$1:B$1048576" r="D61" sId="6"/>
    <undo index="1" exp="area" ref3D="1" dr="B$1:B$1048576" r="D60" sId="6"/>
    <undo index="1" exp="area" ref3D="1" dr="B$1:B$1048576" r="D59" sId="6"/>
    <undo index="1" exp="area" ref3D="1" dr="B$1:B$1048576" r="D58" sId="6"/>
    <undo index="1" exp="area" ref3D="1" dr="B$1:B$1048576" r="D57" sId="6"/>
    <undo index="1" exp="area" ref3D="1" dr="B$1:B$1048576" r="D56" sId="6"/>
    <undo index="1" exp="area" ref3D="1" dr="B$1:B$1048576" r="D55" sId="6"/>
    <undo index="1" exp="area" ref3D="1" dr="B$1:B$1048576" r="D54" sId="6"/>
    <undo index="1" exp="area" ref3D="1" dr="B$1:B$1048576" r="D53" sId="6"/>
    <undo index="1" exp="area" ref3D="1" dr="B$1:B$1048576" r="D52" sId="6"/>
    <undo index="1" exp="area" ref3D="1" dr="B$1:B$1048576" r="D51" sId="6"/>
    <undo index="1" exp="area" ref3D="1" dr="B$1:B$1048576" r="D50" sId="6"/>
    <undo index="1" exp="area" ref3D="1" dr="B$1:B$1048576" r="D49" sId="6"/>
    <undo index="1" exp="area" ref3D="1" dr="B$1:B$1048576" r="D48" sId="6"/>
    <undo index="1" exp="area" ref3D="1" dr="B$1:B$1048576" r="D47" sId="6"/>
    <undo index="1" exp="area" ref3D="1" dr="B$1:B$1048576" r="D46" sId="6"/>
    <undo index="1" exp="area" ref3D="1" dr="B$1:B$1048576" r="D45" sId="6"/>
    <undo index="1" exp="area" ref3D="1" dr="B$1:B$1048576" r="D44" sId="6"/>
    <undo index="1" exp="area" ref3D="1" dr="B$1:B$1048576" r="D43" sId="6"/>
    <undo index="1" exp="area" ref3D="1" dr="B$1:B$1048576" r="D42" sId="6"/>
    <undo index="1" exp="area" ref3D="1" dr="B$1:B$1048576" r="D41" sId="6"/>
    <undo index="1" exp="area" ref3D="1" dr="B$1:B$1048576" r="D40" sId="6"/>
    <undo index="1" exp="area" ref3D="1" dr="B$1:B$1048576" r="D39" sId="6"/>
    <undo index="1" exp="area" ref3D="1" dr="B$1:B$1048576" r="D38" sId="6"/>
    <undo index="1" exp="area" ref3D="1" dr="B$1:B$1048576" r="D37" sId="6"/>
    <undo index="1" exp="area" ref3D="1" dr="B$1:B$1048576" r="D36" sId="6"/>
    <undo index="1" exp="area" ref3D="1" dr="B$1:B$1048576" r="D35" sId="6"/>
    <undo index="1" exp="area" ref3D="1" dr="B$1:B$1048576" r="D34" sId="6"/>
    <undo index="1" exp="area" ref3D="1" dr="B$1:B$1048576" r="D33" sId="6"/>
    <undo index="1" exp="area" ref3D="1" dr="B$1:B$1048576" r="D32" sId="6"/>
    <undo index="1" exp="area" ref3D="1" dr="B$1:B$1048576" r="D31" sId="6"/>
    <undo index="1" exp="area" ref3D="1" dr="B$1:B$1048576" r="D30" sId="6"/>
    <undo index="1" exp="area" ref3D="1" dr="B$1:B$1048576" r="D29" sId="6"/>
    <undo index="1" exp="area" ref3D="1" dr="B$1:B$1048576" r="D28" sId="6"/>
    <undo index="1" exp="area" ref3D="1" dr="B$1:B$1048576" r="D27" sId="6"/>
    <undo index="1" exp="area" ref3D="1" dr="B$1:B$1048576" r="D26" sId="6"/>
    <undo index="1" exp="area" ref3D="1" dr="B$1:B$1048576" r="D25" sId="6"/>
    <undo index="1" exp="area" ref3D="1" dr="B$1:B$1048576" r="D24" sId="6"/>
    <undo index="1" exp="area" ref3D="1" dr="B$1:B$1048576" r="D23" sId="6"/>
    <undo index="1" exp="area" ref3D="1" dr="B$1:B$1048576" r="D22" sId="6"/>
    <undo index="1" exp="area" ref3D="1" dr="B$1:B$1048576" r="D21" sId="6"/>
    <undo index="1" exp="area" ref3D="1" dr="B$1:B$1048576" r="D20" sId="6"/>
    <undo index="1" exp="area" ref3D="1" dr="B$1:B$1048576" r="D19" sId="6"/>
    <undo index="1" exp="area" ref3D="1" dr="B$1:B$1048576" r="D18" sId="6"/>
    <undo index="1" exp="area" ref3D="1" dr="B$1:B$1048576" r="D17" sId="6"/>
    <undo index="1" exp="area" ref3D="1" dr="B$1:B$1048576" r="D16" sId="6"/>
    <undo index="1" exp="area" ref3D="1" dr="B$1:B$1048576" r="D15" sId="6"/>
    <undo index="1" exp="area" ref3D="1" dr="B$1:B$1048576" r="D14" sId="6"/>
    <undo index="1" exp="area" ref3D="1" dr="B$1:B$1048576" r="D13" sId="6"/>
    <undo index="1" exp="area" ref3D="1" dr="B$1:B$1048576" r="D12" sId="6"/>
    <undo index="1" exp="area" ref3D="1" dr="B$1:B$1048576" r="D11" sId="6"/>
    <undo index="1" exp="area" ref3D="1" dr="B$1:B$1048576" r="D10" sId="6"/>
    <undo index="1" exp="area" ref3D="1" dr="B$1:B$1048576" r="D9" sId="6"/>
    <undo index="1" exp="area" ref3D="1" dr="B$1:B$1048576" r="D8" sId="6"/>
    <undo index="1" exp="area" ref3D="1" dr="B$1:B$1048576" r="D7" sId="6"/>
    <undo index="1" exp="area" ref3D="1" dr="B$1:B$1048576" r="D6" sId="6"/>
    <undo index="1" exp="area" ref3D="1" dr="B$1:B$1048576" r="D5" sId="6"/>
    <undo index="1" exp="area" ref3D="1" dr="B$1:B$1048576" r="D4" sId="6"/>
    <undo index="1" exp="area" ref3D="1" dr="B$1:B$1048576" r="D3" sId="6"/>
    <undo index="1" exp="area" ref3D="1" dr="B$1:B$1048576" r="D2" sId="6"/>
    <undo index="1" exp="area" ref3D="1" dr="B$1:B$1048576" r="AO406" sId="5"/>
    <undo index="1" exp="area" ref3D="1" dr="B$1:B$1048576" r="AO405" sId="5"/>
    <undo index="1" exp="area" ref3D="1" dr="B$1:B$1048576" r="AO404" sId="5"/>
    <undo index="1" exp="area" ref3D="1" dr="B$1:B$1048576" r="AO403" sId="5"/>
    <undo index="1" exp="area" ref3D="1" dr="B$1:B$1048576" r="AO402" sId="5"/>
    <undo index="1" exp="area" ref3D="1" dr="B$1:B$1048576" r="AO401" sId="5"/>
    <undo index="1" exp="area" ref3D="1" dr="B$1:B$1048576" r="AO400" sId="5"/>
    <undo index="1" exp="area" ref3D="1" dr="B$1:B$1048576" r="AO399" sId="5"/>
    <undo index="1" exp="area" ref3D="1" dr="B$1:B$1048576" r="AO398" sId="5"/>
    <undo index="1" exp="area" ref3D="1" dr="B$1:B$1048576" r="AO397" sId="5"/>
    <undo index="1" exp="area" ref3D="1" dr="B$1:B$1048576" r="AO396" sId="5"/>
    <undo index="1" exp="area" ref3D="1" dr="B$1:B$1048576" r="AO395" sId="5"/>
    <undo index="1" exp="area" ref3D="1" dr="B$1:B$1048576" r="AO394" sId="5"/>
    <undo index="1" exp="area" ref3D="1" dr="B$1:B$1048576" r="AO393" sId="5"/>
    <undo index="1" exp="area" ref3D="1" dr="B$1:B$1048576" r="AO392" sId="5"/>
    <undo index="1" exp="area" ref3D="1" dr="B$1:B$1048576" r="AO391" sId="5"/>
    <undo index="1" exp="area" ref3D="1" dr="B$1:B$1048576" r="AO390" sId="5"/>
    <undo index="1" exp="area" ref3D="1" dr="B$1:B$1048576" r="AO389" sId="5"/>
    <undo index="1" exp="area" ref3D="1" dr="B$1:B$1048576" r="AO388" sId="5"/>
    <undo index="1" exp="area" ref3D="1" dr="B$1:B$1048576" r="AO387" sId="5"/>
    <undo index="1" exp="area" ref3D="1" dr="B$1:B$1048576" r="AO386" sId="5"/>
    <undo index="1" exp="area" ref3D="1" dr="B$1:B$1048576" r="AO385" sId="5"/>
    <undo index="1" exp="area" ref3D="1" dr="B$1:B$1048576" r="AO384" sId="5"/>
    <undo index="1" exp="area" ref3D="1" dr="B$1:B$1048576" r="AO383" sId="5"/>
    <undo index="1" exp="area" ref3D="1" dr="B$1:B$1048576" r="AO382" sId="5"/>
    <undo index="1" exp="area" ref3D="1" dr="B$1:B$1048576" r="AO381" sId="5"/>
    <undo index="1" exp="area" ref3D="1" dr="B$1:B$1048576" r="AO380" sId="5"/>
    <undo index="1" exp="area" ref3D="1" dr="B$1:B$1048576" r="AO379" sId="5"/>
    <undo index="1" exp="area" ref3D="1" dr="B$1:B$1048576" r="AO378" sId="5"/>
    <undo index="1" exp="area" ref3D="1" dr="B$1:B$1048576" r="AO377" sId="5"/>
    <undo index="1" exp="area" ref3D="1" dr="B$1:B$1048576" r="AO376" sId="5"/>
    <undo index="1" exp="area" ref3D="1" dr="B$1:B$1048576" r="AO375" sId="5"/>
    <undo index="1" exp="area" ref3D="1" dr="B$1:B$1048576" r="AO374" sId="5"/>
    <undo index="1" exp="area" ref3D="1" dr="B$1:B$1048576" r="AO373" sId="5"/>
    <undo index="1" exp="area" ref3D="1" dr="B$1:B$1048576" r="AO372" sId="5"/>
    <undo index="1" exp="area" ref3D="1" dr="B$1:B$1048576" r="AO371" sId="5"/>
    <undo index="1" exp="area" ref3D="1" dr="B$1:B$1048576" r="AO370" sId="5"/>
    <undo index="1" exp="area" ref3D="1" dr="B$1:B$1048576" r="AO369" sId="5"/>
    <undo index="1" exp="area" ref3D="1" dr="B$1:B$1048576" r="AO368" sId="5"/>
    <undo index="1" exp="area" ref3D="1" dr="B$1:B$1048576" r="AO367" sId="5"/>
    <undo index="1" exp="area" ref3D="1" dr="B$1:B$1048576" r="AO366" sId="5"/>
    <undo index="1" exp="area" ref3D="1" dr="B$1:B$1048576" r="AO365" sId="5"/>
    <undo index="1" exp="area" ref3D="1" dr="B$1:B$1048576" r="AO364" sId="5"/>
    <undo index="1" exp="area" ref3D="1" dr="B$1:B$1048576" r="AO363" sId="5"/>
    <undo index="1" exp="area" ref3D="1" dr="B$1:B$1048576" r="AO362" sId="5"/>
    <undo index="1" exp="area" ref3D="1" dr="B$1:B$1048576" r="AO361" sId="5"/>
    <undo index="1" exp="area" ref3D="1" dr="B$1:B$1048576" r="AO360" sId="5"/>
    <undo index="1" exp="area" ref3D="1" dr="B$1:B$1048576" r="AO359" sId="5"/>
    <undo index="1" exp="area" ref3D="1" dr="B$1:B$1048576" r="AO358" sId="5"/>
    <undo index="1" exp="area" ref3D="1" dr="B$1:B$1048576" r="AO357" sId="5"/>
    <undo index="1" exp="area" ref3D="1" dr="B$1:B$1048576" r="AO356" sId="5"/>
    <undo index="1" exp="area" ref3D="1" dr="B$1:B$1048576" r="AO355" sId="5"/>
    <undo index="1" exp="area" ref3D="1" dr="B$1:B$1048576" r="AO354" sId="5"/>
    <undo index="1" exp="area" ref3D="1" dr="B$1:B$1048576" r="AO353" sId="5"/>
    <undo index="1" exp="area" ref3D="1" dr="B$1:B$1048576" r="AO352" sId="5"/>
    <undo index="1" exp="area" ref3D="1" dr="B$1:B$1048576" r="AO351" sId="5"/>
    <undo index="1" exp="area" ref3D="1" dr="B$1:B$1048576" r="AO350" sId="5"/>
    <undo index="1" exp="area" ref3D="1" dr="B$1:B$1048576" r="AO349" sId="5"/>
    <undo index="1" exp="area" ref3D="1" dr="B$1:B$1048576" r="AO348" sId="5"/>
    <undo index="1" exp="area" ref3D="1" dr="B$1:B$1048576" r="AO347" sId="5"/>
    <undo index="1" exp="area" ref3D="1" dr="B$1:B$1048576" r="AO346" sId="5"/>
    <undo index="1" exp="area" ref3D="1" dr="B$1:B$1048576" r="AO345" sId="5"/>
    <undo index="1" exp="area" ref3D="1" dr="B$1:B$1048576" r="AO344" sId="5"/>
    <undo index="1" exp="area" ref3D="1" dr="B$1:B$1048576" r="AO343" sId="5"/>
    <undo index="1" exp="area" ref3D="1" dr="B$1:B$1048576" r="AO342" sId="5"/>
    <undo index="1" exp="area" ref3D="1" dr="B$1:B$1048576" r="AO341" sId="5"/>
    <undo index="1" exp="area" ref3D="1" dr="B$1:B$1048576" r="AO340" sId="5"/>
    <undo index="1" exp="area" ref3D="1" dr="B$1:B$1048576" r="AO339" sId="5"/>
    <undo index="1" exp="area" ref3D="1" dr="B$1:B$1048576" r="AO338" sId="5"/>
    <undo index="1" exp="area" ref3D="1" dr="B$1:B$1048576" r="AO337" sId="5"/>
    <undo index="1" exp="area" ref3D="1" dr="B$1:B$1048576" r="AO336" sId="5"/>
    <undo index="1" exp="area" ref3D="1" dr="B$1:B$1048576" r="AO335" sId="5"/>
    <undo index="1" exp="area" ref3D="1" dr="B$1:B$1048576" r="AO334" sId="5"/>
    <undo index="1" exp="area" ref3D="1" dr="B$1:B$1048576" r="AO333" sId="5"/>
    <undo index="1" exp="area" ref3D="1" dr="B$1:B$1048576" r="AO332" sId="5"/>
    <undo index="1" exp="area" ref3D="1" dr="B$1:B$1048576" r="AO331" sId="5"/>
    <undo index="1" exp="area" ref3D="1" dr="B$1:B$1048576" r="AO330" sId="5"/>
    <undo index="1" exp="area" ref3D="1" dr="B$1:B$1048576" r="AO329" sId="5"/>
    <undo index="1" exp="area" ref3D="1" dr="B$1:B$1048576" r="AO328" sId="5"/>
    <undo index="1" exp="area" ref3D="1" dr="B$1:B$1048576" r="AO327" sId="5"/>
    <undo index="1" exp="area" ref3D="1" dr="B$1:B$1048576" r="AO326" sId="5"/>
    <undo index="1" exp="area" ref3D="1" dr="B$1:B$1048576" r="AO325" sId="5"/>
    <undo index="1" exp="area" ref3D="1" dr="B$1:B$1048576" r="AO324" sId="5"/>
    <undo index="1" exp="area" ref3D="1" dr="B$1:B$1048576" r="AO323" sId="5"/>
    <undo index="1" exp="area" ref3D="1" dr="B$1:B$1048576" r="AO322" sId="5"/>
    <undo index="1" exp="area" ref3D="1" dr="B$1:B$1048576" r="AO321" sId="5"/>
    <undo index="1" exp="area" ref3D="1" dr="B$1:B$1048576" r="AO320" sId="5"/>
    <undo index="1" exp="area" ref3D="1" dr="B$1:B$1048576" r="AO319" sId="5"/>
    <undo index="1" exp="area" ref3D="1" dr="B$1:B$1048576" r="AO318" sId="5"/>
    <undo index="1" exp="area" ref3D="1" dr="B$1:B$1048576" r="AO317" sId="5"/>
    <undo index="1" exp="area" ref3D="1" dr="B$1:B$1048576" r="AO316" sId="5"/>
    <undo index="1" exp="area" ref3D="1" dr="B$1:B$1048576" r="AO315" sId="5"/>
    <undo index="1" exp="area" ref3D="1" dr="B$1:B$1048576" r="AO314" sId="5"/>
    <undo index="1" exp="area" ref3D="1" dr="B$1:B$1048576" r="AO313" sId="5"/>
    <undo index="1" exp="area" ref3D="1" dr="B$1:B$1048576" r="AO312" sId="5"/>
    <undo index="1" exp="area" ref3D="1" dr="B$1:B$1048576" r="AO311" sId="5"/>
    <undo index="1" exp="area" ref3D="1" dr="B$1:B$1048576" r="AO310" sId="5"/>
    <undo index="1" exp="area" ref3D="1" dr="B$1:B$1048576" r="AO309" sId="5"/>
    <undo index="1" exp="area" ref3D="1" dr="B$1:B$1048576" r="AO308" sId="5"/>
    <undo index="1" exp="area" ref3D="1" dr="B$1:B$1048576" r="AO307" sId="5"/>
    <undo index="1" exp="area" ref3D="1" dr="B$1:B$1048576" r="AO306" sId="5"/>
    <undo index="1" exp="area" ref3D="1" dr="B$1:B$1048576" r="AO305" sId="5"/>
    <undo index="1" exp="area" ref3D="1" dr="B$1:B$1048576" r="AO304" sId="5"/>
    <undo index="1" exp="area" ref3D="1" dr="B$1:B$1048576" r="AO303" sId="5"/>
    <undo index="1" exp="area" ref3D="1" dr="B$1:B$1048576" r="AO302" sId="5"/>
    <undo index="1" exp="area" ref3D="1" dr="B$1:B$1048576" r="AO301" sId="5"/>
    <undo index="1" exp="area" ref3D="1" dr="B$1:B$1048576" r="AO300" sId="5"/>
    <undo index="1" exp="area" ref3D="1" dr="B$1:B$1048576" r="AO299" sId="5"/>
    <undo index="1" exp="area" ref3D="1" dr="B$1:B$1048576" r="AO298" sId="5"/>
    <undo index="1" exp="area" ref3D="1" dr="B$1:B$1048576" r="AO297" sId="5"/>
    <undo index="1" exp="area" ref3D="1" dr="B$1:B$1048576" r="AO296" sId="5"/>
    <undo index="1" exp="area" ref3D="1" dr="B$1:B$1048576" r="AO295" sId="5"/>
    <undo index="1" exp="area" ref3D="1" dr="B$1:B$1048576" r="AO294" sId="5"/>
    <undo index="1" exp="area" ref3D="1" dr="B$1:B$1048576" r="AO293" sId="5"/>
    <undo index="1" exp="area" ref3D="1" dr="B$1:B$1048576" r="AO292" sId="5"/>
    <undo index="1" exp="area" ref3D="1" dr="B$1:B$1048576" r="AO291" sId="5"/>
    <undo index="1" exp="area" ref3D="1" dr="B$1:B$1048576" r="AO290" sId="5"/>
    <undo index="1" exp="area" ref3D="1" dr="B$1:B$1048576" r="AO289" sId="5"/>
    <undo index="1" exp="area" ref3D="1" dr="B$1:B$1048576" r="AO288" sId="5"/>
    <undo index="1" exp="area" ref3D="1" dr="B$1:B$1048576" r="AO287" sId="5"/>
    <undo index="1" exp="area" ref3D="1" dr="B$1:B$1048576" r="AO286" sId="5"/>
    <undo index="1" exp="area" ref3D="1" dr="B$1:B$1048576" r="AO285" sId="5"/>
    <undo index="1" exp="area" ref3D="1" dr="B$1:B$1048576" r="AO284" sId="5"/>
    <undo index="1" exp="area" ref3D="1" dr="B$1:B$1048576" r="AO283" sId="5"/>
    <undo index="1" exp="area" ref3D="1" dr="B$1:B$1048576" r="AO282" sId="5"/>
    <undo index="1" exp="area" ref3D="1" dr="B$1:B$1048576" r="AO281" sId="5"/>
    <undo index="1" exp="area" ref3D="1" dr="B$1:B$1048576" r="AO280" sId="5"/>
    <undo index="1" exp="area" ref3D="1" dr="B$1:B$1048576" r="AO279" sId="5"/>
    <undo index="1" exp="area" ref3D="1" dr="B$1:B$1048576" r="AO278" sId="5"/>
    <undo index="1" exp="area" ref3D="1" dr="B$1:B$1048576" r="AO277" sId="5"/>
    <undo index="1" exp="area" ref3D="1" dr="B$1:B$1048576" r="AO276" sId="5"/>
    <undo index="1" exp="area" ref3D="1" dr="B$1:B$1048576" r="AO275" sId="5"/>
    <undo index="1" exp="area" ref3D="1" dr="B$1:B$1048576" r="AO274" sId="5"/>
    <undo index="1" exp="area" ref3D="1" dr="B$1:B$1048576" r="AO273" sId="5"/>
    <undo index="1" exp="area" ref3D="1" dr="B$1:B$1048576" r="AO272" sId="5"/>
    <undo index="1" exp="area" ref3D="1" dr="B$1:B$1048576" r="AO271" sId="5"/>
    <undo index="1" exp="area" ref3D="1" dr="B$1:B$1048576" r="AO270" sId="5"/>
    <undo index="1" exp="area" ref3D="1" dr="B$1:B$1048576" r="AO269" sId="5"/>
    <undo index="1" exp="area" ref3D="1" dr="B$1:B$1048576" r="AO268" sId="5"/>
    <undo index="1" exp="area" ref3D="1" dr="B$1:B$1048576" r="AO267" sId="5"/>
    <undo index="1" exp="area" ref3D="1" dr="B$1:B$1048576" r="AO266" sId="5"/>
    <undo index="1" exp="area" ref3D="1" dr="B$1:B$1048576" r="AO265" sId="5"/>
    <undo index="1" exp="area" ref3D="1" dr="B$1:B$1048576" r="AO264" sId="5"/>
    <undo index="1" exp="area" ref3D="1" dr="B$1:B$1048576" r="AO263" sId="5"/>
    <undo index="1" exp="area" ref3D="1" dr="B$1:B$1048576" r="AO262" sId="5"/>
    <undo index="1" exp="area" ref3D="1" dr="B$1:B$1048576" r="AO261" sId="5"/>
    <undo index="1" exp="area" ref3D="1" dr="B$1:B$1048576" r="AO260" sId="5"/>
    <undo index="1" exp="area" ref3D="1" dr="B$1:B$1048576" r="AO259" sId="5"/>
    <undo index="1" exp="area" ref3D="1" dr="B$1:B$1048576" r="AO258" sId="5"/>
    <undo index="1" exp="area" ref3D="1" dr="B$1:B$1048576" r="AO257" sId="5"/>
    <undo index="1" exp="area" ref3D="1" dr="B$1:B$1048576" r="AO256" sId="5"/>
    <undo index="1" exp="area" ref3D="1" dr="B$1:B$1048576" r="AO255" sId="5"/>
    <undo index="1" exp="area" ref3D="1" dr="B$1:B$1048576" r="AO254" sId="5"/>
    <undo index="1" exp="area" ref3D="1" dr="B$1:B$1048576" r="AO253" sId="5"/>
    <undo index="1" exp="area" ref3D="1" dr="B$1:B$1048576" r="AO252" sId="5"/>
    <undo index="1" exp="area" ref3D="1" dr="B$1:B$1048576" r="AO251" sId="5"/>
    <undo index="1" exp="area" ref3D="1" dr="B$1:B$1048576" r="AO250" sId="5"/>
    <undo index="1" exp="area" ref3D="1" dr="B$1:B$1048576" r="AO249" sId="5"/>
    <undo index="1" exp="area" ref3D="1" dr="B$1:B$1048576" r="AO248" sId="5"/>
    <undo index="1" exp="area" ref3D="1" dr="B$1:B$1048576" r="AO247" sId="5"/>
    <undo index="1" exp="area" ref3D="1" dr="B$1:B$1048576" r="AO246" sId="5"/>
    <undo index="1" exp="area" ref3D="1" dr="B$1:B$1048576" r="AO245" sId="5"/>
    <undo index="1" exp="area" ref3D="1" dr="B$1:B$1048576" r="AO244" sId="5"/>
    <undo index="1" exp="area" ref3D="1" dr="B$1:B$1048576" r="AO243" sId="5"/>
    <undo index="1" exp="area" ref3D="1" dr="B$1:B$1048576" r="AO242" sId="5"/>
    <undo index="1" exp="area" ref3D="1" dr="B$1:B$1048576" r="AO241" sId="5"/>
    <undo index="1" exp="area" ref3D="1" dr="B$1:B$1048576" r="AO240" sId="5"/>
    <undo index="1" exp="area" ref3D="1" dr="B$1:B$1048576" r="AO239" sId="5"/>
    <undo index="1" exp="area" ref3D="1" dr="B$1:B$1048576" r="AO238" sId="5"/>
    <undo index="1" exp="area" ref3D="1" dr="B$1:B$1048576" r="AO237" sId="5"/>
    <undo index="1" exp="area" ref3D="1" dr="B$1:B$1048576" r="AO236" sId="5"/>
    <undo index="1" exp="area" ref3D="1" dr="B$1:B$1048576" r="AO235" sId="5"/>
    <undo index="1" exp="area" ref3D="1" dr="B$1:B$1048576" r="AO234" sId="5"/>
    <undo index="1" exp="area" ref3D="1" dr="B$1:B$1048576" r="AO233" sId="5"/>
    <undo index="1" exp="area" ref3D="1" dr="B$1:B$1048576" r="AO232" sId="5"/>
    <undo index="1" exp="area" ref3D="1" dr="B$1:B$1048576" r="AO231" sId="5"/>
    <undo index="1" exp="area" ref3D="1" dr="B$1:B$1048576" r="AO230" sId="5"/>
    <undo index="1" exp="area" ref3D="1" dr="B$1:B$1048576" r="AO229" sId="5"/>
    <undo index="1" exp="area" ref3D="1" dr="B$1:B$1048576" r="AO228" sId="5"/>
    <undo index="1" exp="area" ref3D="1" dr="B$1:B$1048576" r="AO227" sId="5"/>
    <undo index="1" exp="area" ref3D="1" dr="B$1:B$1048576" r="AO226" sId="5"/>
    <undo index="1" exp="area" ref3D="1" dr="B$1:B$1048576" r="AO225" sId="5"/>
    <undo index="1" exp="area" ref3D="1" dr="B$1:B$1048576" r="AO224" sId="5"/>
    <undo index="1" exp="area" ref3D="1" dr="B$1:B$1048576" r="AO223" sId="5"/>
    <undo index="1" exp="area" ref3D="1" dr="B$1:B$1048576" r="AO222" sId="5"/>
    <undo index="1" exp="area" ref3D="1" dr="B$1:B$1048576" r="AO221" sId="5"/>
    <undo index="1" exp="area" ref3D="1" dr="B$1:B$1048576" r="AO220" sId="5"/>
    <undo index="1" exp="area" ref3D="1" dr="B$1:B$1048576" r="AO219" sId="5"/>
    <undo index="1" exp="area" ref3D="1" dr="B$1:B$1048576" r="AO218" sId="5"/>
    <undo index="1" exp="area" ref3D="1" dr="B$1:B$1048576" r="AO217" sId="5"/>
    <undo index="1" exp="area" ref3D="1" dr="B$1:B$1048576" r="AO216" sId="5"/>
    <undo index="1" exp="area" ref3D="1" dr="B$1:B$1048576" r="AO215" sId="5"/>
    <undo index="1" exp="area" ref3D="1" dr="B$1:B$1048576" r="AO214" sId="5"/>
    <undo index="1" exp="area" ref3D="1" dr="B$1:B$1048576" r="AO213" sId="5"/>
    <undo index="1" exp="area" ref3D="1" dr="B$1:B$1048576" r="AO212" sId="5"/>
    <undo index="1" exp="area" ref3D="1" dr="B$1:B$1048576" r="AO211" sId="5"/>
    <undo index="1" exp="area" ref3D="1" dr="B$1:B$1048576" r="AO210" sId="5"/>
    <undo index="1" exp="area" ref3D="1" dr="B$1:B$1048576" r="AO209" sId="5"/>
    <undo index="1" exp="area" ref3D="1" dr="B$1:B$1048576" r="AO208" sId="5"/>
    <undo index="1" exp="area" ref3D="1" dr="B$1:B$1048576" r="AO207" sId="5"/>
    <undo index="1" exp="area" ref3D="1" dr="B$1:B$1048576" r="AO206" sId="5"/>
    <undo index="1" exp="area" ref3D="1" dr="B$1:B$1048576" r="AO205" sId="5"/>
    <undo index="1" exp="area" ref3D="1" dr="B$1:B$1048576" r="AO204" sId="5"/>
    <undo index="1" exp="area" ref3D="1" dr="B$1:B$1048576" r="AO203" sId="5"/>
    <undo index="1" exp="area" ref3D="1" dr="B$1:B$1048576" r="AO202" sId="5"/>
    <undo index="1" exp="area" ref3D="1" dr="B$1:B$1048576" r="AO201" sId="5"/>
    <undo index="1" exp="area" ref3D="1" dr="B$1:B$1048576" r="AO200" sId="5"/>
    <undo index="1" exp="area" ref3D="1" dr="B$1:B$1048576" r="AO199" sId="5"/>
    <undo index="1" exp="area" ref3D="1" dr="B$1:B$1048576" r="AO198" sId="5"/>
    <undo index="1" exp="area" ref3D="1" dr="B$1:B$1048576" r="AO197" sId="5"/>
    <undo index="1" exp="area" ref3D="1" dr="B$1:B$1048576" r="AO196" sId="5"/>
    <undo index="1" exp="area" ref3D="1" dr="B$1:B$1048576" r="AO195" sId="5"/>
    <undo index="1" exp="area" ref3D="1" dr="B$1:B$1048576" r="AO194" sId="5"/>
    <undo index="1" exp="area" ref3D="1" dr="B$1:B$1048576" r="AO193" sId="5"/>
    <undo index="1" exp="area" ref3D="1" dr="B$1:B$1048576" r="AO192" sId="5"/>
    <undo index="1" exp="area" ref3D="1" dr="B$1:B$1048576" r="AO191" sId="5"/>
    <undo index="1" exp="area" ref3D="1" dr="B$1:B$1048576" r="AO190" sId="5"/>
    <undo index="1" exp="area" ref3D="1" dr="B$1:B$1048576" r="AO189" sId="5"/>
    <undo index="1" exp="area" ref3D="1" dr="B$1:B$1048576" r="AO188" sId="5"/>
    <undo index="1" exp="area" ref3D="1" dr="B$1:B$1048576" r="AO187" sId="5"/>
    <undo index="1" exp="area" ref3D="1" dr="B$1:B$1048576" r="AO186" sId="5"/>
    <undo index="1" exp="area" ref3D="1" dr="B$1:B$1048576" r="AO185" sId="5"/>
    <undo index="1" exp="area" ref3D="1" dr="B$1:B$1048576" r="AO184" sId="5"/>
    <undo index="1" exp="area" ref3D="1" dr="B$1:B$1048576" r="AO183" sId="5"/>
    <undo index="1" exp="area" ref3D="1" dr="B$1:B$1048576" r="AO182" sId="5"/>
    <undo index="1" exp="area" ref3D="1" dr="B$1:B$1048576" r="AO181" sId="5"/>
    <undo index="1" exp="area" ref3D="1" dr="B$1:B$1048576" r="AO180" sId="5"/>
    <undo index="1" exp="area" ref3D="1" dr="B$1:B$1048576" r="AO179" sId="5"/>
    <undo index="1" exp="area" ref3D="1" dr="B$1:B$1048576" r="AO178" sId="5"/>
    <undo index="1" exp="area" ref3D="1" dr="B$1:B$1048576" r="AO177" sId="5"/>
    <undo index="1" exp="area" ref3D="1" dr="B$1:B$1048576" r="AO176" sId="5"/>
    <undo index="1" exp="area" ref3D="1" dr="B$1:B$1048576" r="AO175" sId="5"/>
    <undo index="1" exp="area" ref3D="1" dr="B$1:B$1048576" r="AO174" sId="5"/>
    <undo index="1" exp="area" ref3D="1" dr="B$1:B$1048576" r="AO173" sId="5"/>
    <undo index="1" exp="area" ref3D="1" dr="B$1:B$1048576" r="AO172" sId="5"/>
    <undo index="1" exp="area" ref3D="1" dr="B$1:B$1048576" r="AO171" sId="5"/>
    <undo index="1" exp="area" ref3D="1" dr="B$1:B$1048576" r="AO170" sId="5"/>
    <undo index="1" exp="area" ref3D="1" dr="B$1:B$1048576" r="AO169" sId="5"/>
    <undo index="1" exp="area" ref3D="1" dr="B$1:B$1048576" r="AO168" sId="5"/>
    <undo index="1" exp="area" ref3D="1" dr="B$1:B$1048576" r="AO167" sId="5"/>
    <undo index="1" exp="area" ref3D="1" dr="B$1:B$1048576" r="AO166" sId="5"/>
    <undo index="1" exp="area" ref3D="1" dr="B$1:B$1048576" r="AO165" sId="5"/>
    <undo index="1" exp="area" ref3D="1" dr="B$1:B$1048576" r="AO164" sId="5"/>
    <undo index="1" exp="area" ref3D="1" dr="B$1:B$1048576" r="AO163" sId="5"/>
    <undo index="1" exp="area" ref3D="1" dr="B$1:B$1048576" r="AO162" sId="5"/>
    <undo index="1" exp="area" ref3D="1" dr="B$1:B$1048576" r="AO161" sId="5"/>
    <undo index="1" exp="area" ref3D="1" dr="B$1:B$1048576" r="AO160" sId="5"/>
    <undo index="1" exp="area" ref3D="1" dr="B$1:B$1048576" r="AO159" sId="5"/>
    <undo index="1" exp="area" ref3D="1" dr="B$1:B$1048576" r="AO158" sId="5"/>
    <undo index="1" exp="area" ref3D="1" dr="B$1:B$1048576" r="AO157" sId="5"/>
    <undo index="1" exp="area" ref3D="1" dr="B$1:B$1048576" r="AO156" sId="5"/>
    <undo index="1" exp="area" ref3D="1" dr="B$1:B$1048576" r="AO155" sId="5"/>
    <undo index="1" exp="area" ref3D="1" dr="B$1:B$1048576" r="AO154" sId="5"/>
    <undo index="1" exp="area" ref3D="1" dr="B$1:B$1048576" r="AO153" sId="5"/>
    <undo index="1" exp="area" ref3D="1" dr="B$1:B$1048576" r="AO152" sId="5"/>
    <undo index="1" exp="area" ref3D="1" dr="B$1:B$1048576" r="AO151" sId="5"/>
    <undo index="1" exp="area" ref3D="1" dr="B$1:B$1048576" r="AO150" sId="5"/>
    <undo index="1" exp="area" ref3D="1" dr="B$1:B$1048576" r="AO149" sId="5"/>
    <undo index="1" exp="area" ref3D="1" dr="B$1:B$1048576" r="AO148" sId="5"/>
    <undo index="1" exp="area" ref3D="1" dr="B$1:B$1048576" r="AO147" sId="5"/>
    <undo index="1" exp="area" ref3D="1" dr="B$1:B$1048576" r="AO146" sId="5"/>
    <undo index="1" exp="area" ref3D="1" dr="B$1:B$1048576" r="AO145" sId="5"/>
    <undo index="1" exp="area" ref3D="1" dr="B$1:B$1048576" r="AO144" sId="5"/>
    <undo index="1" exp="area" ref3D="1" dr="B$1:B$1048576" r="AO143" sId="5"/>
    <undo index="1" exp="area" ref3D="1" dr="B$1:B$1048576" r="AO142" sId="5"/>
    <undo index="1" exp="area" ref3D="1" dr="B$1:B$1048576" r="AO141" sId="5"/>
    <undo index="1" exp="area" ref3D="1" dr="B$1:B$1048576" r="AO140" sId="5"/>
    <undo index="1" exp="area" ref3D="1" dr="B$1:B$1048576" r="AO139" sId="5"/>
    <undo index="1" exp="area" ref3D="1" dr="B$1:B$1048576" r="AO138" sId="5"/>
    <undo index="1" exp="area" ref3D="1" dr="B$1:B$1048576" r="AO137" sId="5"/>
    <undo index="1" exp="area" ref3D="1" dr="B$1:B$1048576" r="AO136" sId="5"/>
    <undo index="1" exp="area" ref3D="1" dr="B$1:B$1048576" r="AO135" sId="5"/>
    <undo index="1" exp="area" ref3D="1" dr="B$1:B$1048576" r="AO134" sId="5"/>
    <undo index="1" exp="area" ref3D="1" dr="B$1:B$1048576" r="AO133" sId="5"/>
    <undo index="1" exp="area" ref3D="1" dr="B$1:B$1048576" r="AO132" sId="5"/>
    <undo index="1" exp="area" ref3D="1" dr="B$1:B$1048576" r="AO131" sId="5"/>
    <undo index="1" exp="area" ref3D="1" dr="B$1:B$1048576" r="AO130" sId="5"/>
    <undo index="1" exp="area" ref3D="1" dr="B$1:B$1048576" r="AO129" sId="5"/>
    <undo index="1" exp="area" ref3D="1" dr="B$1:B$1048576" r="AO128" sId="5"/>
    <undo index="1" exp="area" ref3D="1" dr="B$1:B$1048576" r="AO127" sId="5"/>
    <undo index="1" exp="area" ref3D="1" dr="B$1:B$1048576" r="AO126" sId="5"/>
    <undo index="1" exp="area" ref3D="1" dr="B$1:B$1048576" r="AO125" sId="5"/>
    <undo index="1" exp="area" ref3D="1" dr="B$1:B$1048576" r="AO124" sId="5"/>
    <undo index="1" exp="area" ref3D="1" dr="B$1:B$1048576" r="AO123" sId="5"/>
    <undo index="1" exp="area" ref3D="1" dr="B$1:B$1048576" r="AO122" sId="5"/>
    <undo index="1" exp="area" ref3D="1" dr="B$1:B$1048576" r="AO121" sId="5"/>
    <undo index="1" exp="area" ref3D="1" dr="B$1:B$1048576" r="AO120" sId="5"/>
    <undo index="1" exp="area" ref3D="1" dr="B$1:B$1048576" r="AO119" sId="5"/>
    <undo index="1" exp="area" ref3D="1" dr="B$1:B$1048576" r="AO118" sId="5"/>
    <undo index="1" exp="area" ref3D="1" dr="B$1:B$1048576" r="AO117" sId="5"/>
    <undo index="1" exp="area" ref3D="1" dr="B$1:B$1048576" r="AO116" sId="5"/>
    <undo index="1" exp="area" ref3D="1" dr="B$1:B$1048576" r="AO115" sId="5"/>
    <undo index="1" exp="area" ref3D="1" dr="B$1:B$1048576" r="AO114" sId="5"/>
    <undo index="1" exp="area" ref3D="1" dr="B$1:B$1048576" r="AO113" sId="5"/>
    <undo index="1" exp="area" ref3D="1" dr="B$1:B$1048576" r="AO112" sId="5"/>
    <undo index="1" exp="area" ref3D="1" dr="B$1:B$1048576" r="AO111" sId="5"/>
    <undo index="1" exp="area" ref3D="1" dr="B$1:B$1048576" r="AO110" sId="5"/>
    <undo index="1" exp="area" ref3D="1" dr="B$1:B$1048576" r="AO109" sId="5"/>
    <undo index="1" exp="area" ref3D="1" dr="B$1:B$1048576" r="AO108" sId="5"/>
    <undo index="1" exp="area" ref3D="1" dr="B$1:B$1048576" r="AO107" sId="5"/>
    <undo index="1" exp="area" ref3D="1" dr="B$1:B$1048576" r="AO106" sId="5"/>
    <undo index="1" exp="area" ref3D="1" dr="B$1:B$1048576" r="AO105" sId="5"/>
    <undo index="1" exp="area" ref3D="1" dr="B$1:B$1048576" r="AO104" sId="5"/>
    <undo index="1" exp="area" ref3D="1" dr="B$1:B$1048576" r="AO103" sId="5"/>
    <undo index="1" exp="area" ref3D="1" dr="B$1:B$1048576" r="AO102" sId="5"/>
    <undo index="1" exp="area" ref3D="1" dr="B$1:B$1048576" r="AO101" sId="5"/>
    <undo index="1" exp="area" ref3D="1" dr="B$1:B$1048576" r="AO100" sId="5"/>
    <undo index="1" exp="area" ref3D="1" dr="B$1:B$1048576" r="AO99" sId="5"/>
    <undo index="1" exp="area" ref3D="1" dr="B$1:B$1048576" r="AO98" sId="5"/>
    <undo index="1" exp="area" ref3D="1" dr="B$1:B$1048576" r="AO97" sId="5"/>
    <undo index="1" exp="area" ref3D="1" dr="B$1:B$1048576" r="AO96" sId="5"/>
    <undo index="1" exp="area" ref3D="1" dr="B$1:B$1048576" r="AO95" sId="5"/>
    <undo index="1" exp="area" ref3D="1" dr="B$1:B$1048576" r="AO94" sId="5"/>
    <undo index="1" exp="area" ref3D="1" dr="B$1:B$1048576" r="AO93" sId="5"/>
    <undo index="1" exp="area" ref3D="1" dr="B$1:B$1048576" r="AO92" sId="5"/>
    <undo index="1" exp="area" ref3D="1" dr="B$1:B$1048576" r="AO91" sId="5"/>
    <undo index="1" exp="area" ref3D="1" dr="B$1:B$1048576" r="AO90" sId="5"/>
    <undo index="1" exp="area" ref3D="1" dr="B$1:B$1048576" r="AO89" sId="5"/>
    <undo index="1" exp="area" ref3D="1" dr="B$1:B$1048576" r="AO88" sId="5"/>
    <undo index="1" exp="area" ref3D="1" dr="B$1:B$1048576" r="AO87" sId="5"/>
    <undo index="1" exp="area" ref3D="1" dr="B$1:B$1048576" r="AO86" sId="5"/>
    <undo index="1" exp="area" ref3D="1" dr="B$1:B$1048576" r="AO85" sId="5"/>
    <undo index="1" exp="area" ref3D="1" dr="B$1:B$1048576" r="AO84" sId="5"/>
    <undo index="1" exp="area" ref3D="1" dr="B$1:B$1048576" r="AO83" sId="5"/>
    <undo index="1" exp="area" ref3D="1" dr="B$1:B$1048576" r="AO82" sId="5"/>
    <undo index="1" exp="area" ref3D="1" dr="B$1:B$1048576" r="AO81" sId="5"/>
    <undo index="1" exp="area" ref3D="1" dr="B$1:B$1048576" r="AO80" sId="5"/>
    <undo index="1" exp="area" ref3D="1" dr="B$1:B$1048576" r="AO79" sId="5"/>
    <undo index="1" exp="area" ref3D="1" dr="B$1:B$1048576" r="AO78" sId="5"/>
    <undo index="1" exp="area" ref3D="1" dr="B$1:B$1048576" r="AO77" sId="5"/>
    <undo index="1" exp="area" ref3D="1" dr="B$1:B$1048576" r="AO76" sId="5"/>
    <undo index="1" exp="area" ref3D="1" dr="B$1:B$1048576" r="AO75" sId="5"/>
    <undo index="1" exp="area" ref3D="1" dr="B$1:B$1048576" r="AO74" sId="5"/>
    <undo index="1" exp="area" ref3D="1" dr="B$1:B$1048576" r="AO73" sId="5"/>
    <undo index="1" exp="area" ref3D="1" dr="B$1:B$1048576" r="AO72" sId="5"/>
    <undo index="1" exp="area" ref3D="1" dr="B$1:B$1048576" r="AO71" sId="5"/>
    <undo index="1" exp="area" ref3D="1" dr="B$1:B$1048576" r="AO70" sId="5"/>
    <undo index="1" exp="area" ref3D="1" dr="B$1:B$1048576" r="AO69" sId="5"/>
    <undo index="1" exp="area" ref3D="1" dr="B$1:B$1048576" r="AO68" sId="5"/>
    <undo index="1" exp="area" ref3D="1" dr="B$1:B$1048576" r="AO67" sId="5"/>
    <undo index="1" exp="area" ref3D="1" dr="B$1:B$1048576" r="AO66" sId="5"/>
    <undo index="1" exp="area" ref3D="1" dr="B$1:B$1048576" r="AO65" sId="5"/>
    <undo index="1" exp="area" ref3D="1" dr="B$1:B$1048576" r="AO64" sId="5"/>
    <undo index="1" exp="area" ref3D="1" dr="B$1:B$1048576" r="AO63" sId="5"/>
    <undo index="1" exp="area" ref3D="1" dr="B$1:B$1048576" r="AO62" sId="5"/>
    <undo index="1" exp="area" ref3D="1" dr="B$1:B$1048576" r="AO61" sId="5"/>
    <undo index="1" exp="area" ref3D="1" dr="B$1:B$1048576" r="AO60" sId="5"/>
    <undo index="1" exp="area" ref3D="1" dr="B$1:B$1048576" r="AO59" sId="5"/>
    <undo index="1" exp="area" ref3D="1" dr="B$1:B$1048576" r="AO58" sId="5"/>
    <undo index="1" exp="area" ref3D="1" dr="B$1:B$1048576" r="AO57" sId="5"/>
    <undo index="1" exp="area" ref3D="1" dr="B$1:B$1048576" r="AO56" sId="5"/>
    <undo index="1" exp="area" ref3D="1" dr="B$1:B$1048576" r="AO55" sId="5"/>
    <undo index="1" exp="area" ref3D="1" dr="B$1:B$1048576" r="AO54" sId="5"/>
    <undo index="1" exp="area" ref3D="1" dr="B$1:B$1048576" r="AO53" sId="5"/>
    <undo index="1" exp="area" ref3D="1" dr="B$1:B$1048576" r="AO52" sId="5"/>
    <undo index="1" exp="area" ref3D="1" dr="B$1:B$1048576" r="AO51" sId="5"/>
    <undo index="1" exp="area" ref3D="1" dr="B$1:B$1048576" r="AO50" sId="5"/>
    <undo index="1" exp="area" ref3D="1" dr="B$1:B$1048576" r="AO49" sId="5"/>
    <undo index="1" exp="area" ref3D="1" dr="B$1:B$1048576" r="AO48" sId="5"/>
    <undo index="1" exp="area" ref3D="1" dr="B$1:B$1048576" r="AO47" sId="5"/>
    <undo index="1" exp="area" ref3D="1" dr="B$1:B$1048576" r="AO46" sId="5"/>
    <undo index="1" exp="area" ref3D="1" dr="B$1:B$1048576" r="AO45" sId="5"/>
    <undo index="1" exp="area" ref3D="1" dr="B$1:B$1048576" r="AO44" sId="5"/>
    <undo index="1" exp="area" ref3D="1" dr="B$1:B$1048576" r="AO43" sId="5"/>
    <undo index="1" exp="area" ref3D="1" dr="B$1:B$1048576" r="AO42" sId="5"/>
    <undo index="1" exp="area" ref3D="1" dr="B$1:B$1048576" r="AO41" sId="5"/>
    <undo index="1" exp="area" ref3D="1" dr="B$1:B$1048576" r="AO40" sId="5"/>
    <undo index="1" exp="area" ref3D="1" dr="B$1:B$1048576" r="AO39" sId="5"/>
    <undo index="1" exp="area" ref3D="1" dr="B$1:B$1048576" r="AO38" sId="5"/>
    <undo index="1" exp="area" ref3D="1" dr="B$1:B$1048576" r="AO37" sId="5"/>
    <undo index="1" exp="area" ref3D="1" dr="B$1:B$1048576" r="AO36" sId="5"/>
    <undo index="1" exp="area" ref3D="1" dr="B$1:B$1048576" r="AO35" sId="5"/>
    <undo index="1" exp="area" ref3D="1" dr="B$1:B$1048576" r="AO34" sId="5"/>
    <undo index="1" exp="area" ref3D="1" dr="B$1:B$1048576" r="AO33" sId="5"/>
    <undo index="1" exp="area" ref3D="1" dr="B$1:B$1048576" r="AO32" sId="5"/>
    <undo index="1" exp="area" ref3D="1" dr="B$1:B$1048576" r="AO31" sId="5"/>
    <undo index="1" exp="area" ref3D="1" dr="B$1:B$1048576" r="AO30" sId="5"/>
    <undo index="1" exp="area" ref3D="1" dr="B$1:B$1048576" r="AO29" sId="5"/>
    <undo index="1" exp="area" ref3D="1" dr="B$1:B$1048576" r="AO28" sId="5"/>
    <undo index="1" exp="area" ref3D="1" dr="B$1:B$1048576" r="AO27" sId="5"/>
    <undo index="1" exp="area" ref3D="1" dr="B$1:B$1048576" r="AO26" sId="5"/>
    <undo index="1" exp="area" ref3D="1" dr="B$1:B$1048576" r="AO25" sId="5"/>
    <undo index="1" exp="area" ref3D="1" dr="B$1:B$1048576" r="AO24" sId="5"/>
    <undo index="1" exp="area" ref3D="1" dr="B$1:B$1048576" r="AO23" sId="5"/>
    <undo index="1" exp="area" ref3D="1" dr="B$1:B$1048576" r="AO22" sId="5"/>
    <undo index="1" exp="area" ref3D="1" dr="B$1:B$1048576" r="AO21" sId="5"/>
    <undo index="1" exp="area" ref3D="1" dr="B$1:B$1048576" r="AO20" sId="5"/>
    <undo index="1" exp="area" ref3D="1" dr="B$1:B$1048576" r="AO19" sId="5"/>
    <undo index="1" exp="area" ref3D="1" dr="B$1:B$1048576" r="AO18" sId="5"/>
    <undo index="1" exp="area" ref3D="1" dr="B$1:B$1048576" r="AO17" sId="5"/>
    <undo index="1" exp="area" ref3D="1" dr="B$1:B$1048576" r="AO16" sId="5"/>
    <undo index="1" exp="area" ref3D="1" dr="B$1:B$1048576" r="AO15" sId="5"/>
    <undo index="1" exp="area" ref3D="1" dr="B$1:B$1048576" r="AO14" sId="5"/>
    <undo index="1" exp="area" ref3D="1" dr="B$1:B$1048576" r="AO13" sId="5"/>
    <undo index="1" exp="area" ref3D="1" dr="B$1:B$1048576" r="AO12" sId="5"/>
    <undo index="1" exp="area" ref3D="1" dr="B$1:B$1048576" r="AO11" sId="5"/>
    <undo index="1" exp="area" ref3D="1" dr="B$1:B$1048576" r="AO10" sId="5"/>
    <undo index="1" exp="area" ref3D="1" dr="B$1:B$1048576" r="AO9" sId="5"/>
    <undo index="1" exp="area" ref3D="1" dr="B$1:B$1048576" r="AO8" sId="5"/>
    <undo index="1" exp="area" ref3D="1" dr="B$1:B$1048576" r="AO7" sId="5"/>
    <undo index="1" exp="area" ref3D="1" dr="B$1:B$1048576" r="AO6" sId="5"/>
    <undo index="1" exp="area" ref3D="1" dr="B$1:B$1048576" r="AO5" sId="5"/>
    <undo index="1" exp="area" ref3D="1" dr="B$1:B$1048576" r="AO4" sId="5"/>
    <undo index="1" exp="area" ref3D="1" dr="B$1:B$1048576" r="AO3" sId="5"/>
    <undo index="1" exp="area" ref3D="1" dr="B$1:B$1048576" r="AO2" sId="5"/>
    <undo index="1" exp="area" ref3D="1" dr="B$1:B$1048576" r="AI406" sId="4"/>
    <undo index="1" exp="area" ref3D="1" dr="B$1:B$1048576" r="AI405" sId="4"/>
    <undo index="1" exp="area" ref3D="1" dr="B$1:B$1048576" r="AI404" sId="4"/>
    <undo index="1" exp="area" ref3D="1" dr="B$1:B$1048576" r="AI403" sId="4"/>
    <undo index="1" exp="area" ref3D="1" dr="B$1:B$1048576" r="AI402" sId="4"/>
    <undo index="1" exp="area" ref3D="1" dr="B$1:B$1048576" r="AI401" sId="4"/>
    <undo index="1" exp="area" ref3D="1" dr="B$1:B$1048576" r="AI400" sId="4"/>
    <undo index="1" exp="area" ref3D="1" dr="B$1:B$1048576" r="AI399" sId="4"/>
    <undo index="1" exp="area" ref3D="1" dr="B$1:B$1048576" r="AI398" sId="4"/>
    <undo index="1" exp="area" ref3D="1" dr="B$1:B$1048576" r="AI397" sId="4"/>
    <undo index="1" exp="area" ref3D="1" dr="B$1:B$1048576" r="AI396" sId="4"/>
    <undo index="1" exp="area" ref3D="1" dr="B$1:B$1048576" r="AI395" sId="4"/>
    <undo index="1" exp="area" ref3D="1" dr="B$1:B$1048576" r="AI394" sId="4"/>
    <undo index="1" exp="area" ref3D="1" dr="B$1:B$1048576" r="AI393" sId="4"/>
    <undo index="1" exp="area" ref3D="1" dr="B$1:B$1048576" r="AI392" sId="4"/>
    <undo index="1" exp="area" ref3D="1" dr="B$1:B$1048576" r="AI391" sId="4"/>
    <undo index="1" exp="area" ref3D="1" dr="B$1:B$1048576" r="AI390" sId="4"/>
    <undo index="1" exp="area" ref3D="1" dr="B$1:B$1048576" r="AI389" sId="4"/>
    <undo index="1" exp="area" ref3D="1" dr="B$1:B$1048576" r="AI388" sId="4"/>
    <undo index="1" exp="area" ref3D="1" dr="B$1:B$1048576" r="AI387" sId="4"/>
    <undo index="1" exp="area" ref3D="1" dr="B$1:B$1048576" r="AI386" sId="4"/>
    <undo index="1" exp="area" ref3D="1" dr="B$1:B$1048576" r="AI385" sId="4"/>
    <undo index="1" exp="area" ref3D="1" dr="B$1:B$1048576" r="AI384" sId="4"/>
    <undo index="1" exp="area" ref3D="1" dr="B$1:B$1048576" r="AI383" sId="4"/>
    <undo index="1" exp="area" ref3D="1" dr="B$1:B$1048576" r="AI382" sId="4"/>
    <undo index="1" exp="area" ref3D="1" dr="B$1:B$1048576" r="AI381" sId="4"/>
    <undo index="1" exp="area" ref3D="1" dr="B$1:B$1048576" r="AI380" sId="4"/>
    <undo index="1" exp="area" ref3D="1" dr="B$1:B$1048576" r="AI379" sId="4"/>
    <undo index="1" exp="area" ref3D="1" dr="B$1:B$1048576" r="AI378" sId="4"/>
    <undo index="1" exp="area" ref3D="1" dr="B$1:B$1048576" r="AI377" sId="4"/>
    <undo index="1" exp="area" ref3D="1" dr="B$1:B$1048576" r="AI376" sId="4"/>
    <undo index="1" exp="area" ref3D="1" dr="B$1:B$1048576" r="AI375" sId="4"/>
    <undo index="1" exp="area" ref3D="1" dr="B$1:B$1048576" r="AI374" sId="4"/>
    <undo index="1" exp="area" ref3D="1" dr="B$1:B$1048576" r="AI373" sId="4"/>
    <undo index="1" exp="area" ref3D="1" dr="B$1:B$1048576" r="AI372" sId="4"/>
    <undo index="1" exp="area" ref3D="1" dr="B$1:B$1048576" r="AI371" sId="4"/>
    <undo index="1" exp="area" ref3D="1" dr="B$1:B$1048576" r="AI370" sId="4"/>
    <undo index="1" exp="area" ref3D="1" dr="B$1:B$1048576" r="AI369" sId="4"/>
    <undo index="1" exp="area" ref3D="1" dr="B$1:B$1048576" r="AI368" sId="4"/>
    <undo index="1" exp="area" ref3D="1" dr="B$1:B$1048576" r="AI367" sId="4"/>
    <undo index="1" exp="area" ref3D="1" dr="B$1:B$1048576" r="AI366" sId="4"/>
    <undo index="1" exp="area" ref3D="1" dr="B$1:B$1048576" r="AI365" sId="4"/>
    <undo index="1" exp="area" ref3D="1" dr="B$1:B$1048576" r="AI364" sId="4"/>
    <undo index="1" exp="area" ref3D="1" dr="B$1:B$1048576" r="AI363" sId="4"/>
    <undo index="1" exp="area" ref3D="1" dr="B$1:B$1048576" r="AI362" sId="4"/>
    <undo index="1" exp="area" ref3D="1" dr="B$1:B$1048576" r="AI361" sId="4"/>
    <undo index="1" exp="area" ref3D="1" dr="B$1:B$1048576" r="AI360" sId="4"/>
    <undo index="1" exp="area" ref3D="1" dr="B$1:B$1048576" r="AI359" sId="4"/>
    <undo index="1" exp="area" ref3D="1" dr="B$1:B$1048576" r="AI358" sId="4"/>
    <undo index="1" exp="area" ref3D="1" dr="B$1:B$1048576" r="AI357" sId="4"/>
    <undo index="1" exp="area" ref3D="1" dr="B$1:B$1048576" r="AI356" sId="4"/>
    <undo index="1" exp="area" ref3D="1" dr="B$1:B$1048576" r="AI355" sId="4"/>
    <undo index="1" exp="area" ref3D="1" dr="B$1:B$1048576" r="AI354" sId="4"/>
    <undo index="1" exp="area" ref3D="1" dr="B$1:B$1048576" r="AI353" sId="4"/>
    <undo index="1" exp="area" ref3D="1" dr="B$1:B$1048576" r="AI352" sId="4"/>
    <undo index="1" exp="area" ref3D="1" dr="B$1:B$1048576" r="AI351" sId="4"/>
    <undo index="1" exp="area" ref3D="1" dr="B$1:B$1048576" r="AI350" sId="4"/>
    <undo index="1" exp="area" ref3D="1" dr="B$1:B$1048576" r="AI349" sId="4"/>
    <undo index="1" exp="area" ref3D="1" dr="B$1:B$1048576" r="AI348" sId="4"/>
    <undo index="1" exp="area" ref3D="1" dr="B$1:B$1048576" r="AI347" sId="4"/>
    <undo index="1" exp="area" ref3D="1" dr="B$1:B$1048576" r="AI346" sId="4"/>
    <undo index="1" exp="area" ref3D="1" dr="B$1:B$1048576" r="AI345" sId="4"/>
    <undo index="1" exp="area" ref3D="1" dr="B$1:B$1048576" r="AI344" sId="4"/>
    <undo index="1" exp="area" ref3D="1" dr="B$1:B$1048576" r="AI343" sId="4"/>
    <undo index="1" exp="area" ref3D="1" dr="B$1:B$1048576" r="AI342" sId="4"/>
    <undo index="1" exp="area" ref3D="1" dr="B$1:B$1048576" r="AI341" sId="4"/>
    <undo index="1" exp="area" ref3D="1" dr="B$1:B$1048576" r="AI340" sId="4"/>
    <undo index="1" exp="area" ref3D="1" dr="B$1:B$1048576" r="AI339" sId="4"/>
    <undo index="1" exp="area" ref3D="1" dr="B$1:B$1048576" r="AI338" sId="4"/>
    <undo index="1" exp="area" ref3D="1" dr="B$1:B$1048576" r="AI337" sId="4"/>
    <undo index="1" exp="area" ref3D="1" dr="B$1:B$1048576" r="AI336" sId="4"/>
    <undo index="1" exp="area" ref3D="1" dr="B$1:B$1048576" r="AI335" sId="4"/>
    <undo index="1" exp="area" ref3D="1" dr="B$1:B$1048576" r="AI334" sId="4"/>
    <undo index="1" exp="area" ref3D="1" dr="B$1:B$1048576" r="AI333" sId="4"/>
    <undo index="1" exp="area" ref3D="1" dr="B$1:B$1048576" r="AI332" sId="4"/>
    <undo index="1" exp="area" ref3D="1" dr="B$1:B$1048576" r="AI331" sId="4"/>
    <undo index="1" exp="area" ref3D="1" dr="B$1:B$1048576" r="AI330" sId="4"/>
    <undo index="1" exp="area" ref3D="1" dr="B$1:B$1048576" r="AI329" sId="4"/>
    <undo index="1" exp="area" ref3D="1" dr="B$1:B$1048576" r="AI328" sId="4"/>
    <undo index="1" exp="area" ref3D="1" dr="B$1:B$1048576" r="AI327" sId="4"/>
    <undo index="1" exp="area" ref3D="1" dr="B$1:B$1048576" r="AI326" sId="4"/>
    <undo index="1" exp="area" ref3D="1" dr="B$1:B$1048576" r="AI325" sId="4"/>
    <undo index="1" exp="area" ref3D="1" dr="B$1:B$1048576" r="AI324" sId="4"/>
    <undo index="1" exp="area" ref3D="1" dr="B$1:B$1048576" r="AI323" sId="4"/>
    <undo index="1" exp="area" ref3D="1" dr="B$1:B$1048576" r="AI322" sId="4"/>
    <undo index="1" exp="area" ref3D="1" dr="B$1:B$1048576" r="AI321" sId="4"/>
    <undo index="1" exp="area" ref3D="1" dr="B$1:B$1048576" r="AI320" sId="4"/>
    <undo index="1" exp="area" ref3D="1" dr="B$1:B$1048576" r="AI319" sId="4"/>
    <undo index="1" exp="area" ref3D="1" dr="B$1:B$1048576" r="AI318" sId="4"/>
    <undo index="1" exp="area" ref3D="1" dr="B$1:B$1048576" r="AI317" sId="4"/>
    <undo index="1" exp="area" ref3D="1" dr="B$1:B$1048576" r="AI316" sId="4"/>
    <undo index="1" exp="area" ref3D="1" dr="B$1:B$1048576" r="AI315" sId="4"/>
    <undo index="1" exp="area" ref3D="1" dr="B$1:B$1048576" r="AI314" sId="4"/>
    <undo index="1" exp="area" ref3D="1" dr="B$1:B$1048576" r="AI313" sId="4"/>
    <undo index="1" exp="area" ref3D="1" dr="B$1:B$1048576" r="AI312" sId="4"/>
    <undo index="1" exp="area" ref3D="1" dr="B$1:B$1048576" r="AI311" sId="4"/>
    <undo index="1" exp="area" ref3D="1" dr="B$1:B$1048576" r="AI310" sId="4"/>
    <undo index="1" exp="area" ref3D="1" dr="B$1:B$1048576" r="AI309" sId="4"/>
    <undo index="1" exp="area" ref3D="1" dr="B$1:B$1048576" r="AI308" sId="4"/>
    <undo index="1" exp="area" ref3D="1" dr="B$1:B$1048576" r="AI307" sId="4"/>
    <undo index="1" exp="area" ref3D="1" dr="B$1:B$1048576" r="AI306" sId="4"/>
    <undo index="1" exp="area" ref3D="1" dr="B$1:B$1048576" r="AI305" sId="4"/>
    <undo index="1" exp="area" ref3D="1" dr="B$1:B$1048576" r="AI304" sId="4"/>
    <undo index="1" exp="area" ref3D="1" dr="B$1:B$1048576" r="AI303" sId="4"/>
    <undo index="1" exp="area" ref3D="1" dr="B$1:B$1048576" r="AI302" sId="4"/>
    <undo index="1" exp="area" ref3D="1" dr="B$1:B$1048576" r="AI301" sId="4"/>
    <undo index="1" exp="area" ref3D="1" dr="B$1:B$1048576" r="AI300" sId="4"/>
    <undo index="1" exp="area" ref3D="1" dr="B$1:B$1048576" r="AI299" sId="4"/>
    <undo index="1" exp="area" ref3D="1" dr="B$1:B$1048576" r="AI298" sId="4"/>
    <undo index="1" exp="area" ref3D="1" dr="B$1:B$1048576" r="AI297" sId="4"/>
    <undo index="1" exp="area" ref3D="1" dr="B$1:B$1048576" r="AI296" sId="4"/>
    <undo index="1" exp="area" ref3D="1" dr="B$1:B$1048576" r="AI295" sId="4"/>
    <undo index="1" exp="area" ref3D="1" dr="B$1:B$1048576" r="AI294" sId="4"/>
    <undo index="1" exp="area" ref3D="1" dr="B$1:B$1048576" r="AI293" sId="4"/>
    <undo index="1" exp="area" ref3D="1" dr="B$1:B$1048576" r="AI292" sId="4"/>
    <undo index="1" exp="area" ref3D="1" dr="B$1:B$1048576" r="AI291" sId="4"/>
    <undo index="1" exp="area" ref3D="1" dr="B$1:B$1048576" r="AI290" sId="4"/>
    <undo index="1" exp="area" ref3D="1" dr="B$1:B$1048576" r="AI289" sId="4"/>
    <undo index="1" exp="area" ref3D="1" dr="B$1:B$1048576" r="AI288" sId="4"/>
    <undo index="1" exp="area" ref3D="1" dr="B$1:B$1048576" r="AI287" sId="4"/>
    <undo index="1" exp="area" ref3D="1" dr="B$1:B$1048576" r="AI286" sId="4"/>
    <undo index="1" exp="area" ref3D="1" dr="B$1:B$1048576" r="AI285" sId="4"/>
    <undo index="1" exp="area" ref3D="1" dr="B$1:B$1048576" r="AI284" sId="4"/>
    <undo index="1" exp="area" ref3D="1" dr="B$1:B$1048576" r="AI283" sId="4"/>
    <undo index="1" exp="area" ref3D="1" dr="B$1:B$1048576" r="AI282" sId="4"/>
    <undo index="1" exp="area" ref3D="1" dr="B$1:B$1048576" r="AI281" sId="4"/>
    <undo index="1" exp="area" ref3D="1" dr="B$1:B$1048576" r="AI280" sId="4"/>
    <undo index="1" exp="area" ref3D="1" dr="B$1:B$1048576" r="AI279" sId="4"/>
    <undo index="1" exp="area" ref3D="1" dr="B$1:B$1048576" r="AI278" sId="4"/>
    <undo index="1" exp="area" ref3D="1" dr="B$1:B$1048576" r="AI277" sId="4"/>
    <undo index="1" exp="area" ref3D="1" dr="B$1:B$1048576" r="AI276" sId="4"/>
    <undo index="1" exp="area" ref3D="1" dr="B$1:B$1048576" r="AI275" sId="4"/>
    <undo index="1" exp="area" ref3D="1" dr="B$1:B$1048576" r="AI274" sId="4"/>
    <undo index="1" exp="area" ref3D="1" dr="B$1:B$1048576" r="AI273" sId="4"/>
    <undo index="1" exp="area" ref3D="1" dr="B$1:B$1048576" r="AI272" sId="4"/>
    <undo index="1" exp="area" ref3D="1" dr="B$1:B$1048576" r="AI271" sId="4"/>
    <undo index="1" exp="area" ref3D="1" dr="B$1:B$1048576" r="AI270" sId="4"/>
    <undo index="1" exp="area" ref3D="1" dr="B$1:B$1048576" r="AI269" sId="4"/>
    <undo index="1" exp="area" ref3D="1" dr="B$1:B$1048576" r="AI268" sId="4"/>
    <undo index="1" exp="area" ref3D="1" dr="B$1:B$1048576" r="AI267" sId="4"/>
    <undo index="1" exp="area" ref3D="1" dr="B$1:B$1048576" r="AI266" sId="4"/>
    <undo index="1" exp="area" ref3D="1" dr="B$1:B$1048576" r="AI265" sId="4"/>
    <undo index="1" exp="area" ref3D="1" dr="B$1:B$1048576" r="AI264" sId="4"/>
    <undo index="1" exp="area" ref3D="1" dr="B$1:B$1048576" r="AI263" sId="4"/>
    <undo index="1" exp="area" ref3D="1" dr="B$1:B$1048576" r="AI262" sId="4"/>
    <undo index="1" exp="area" ref3D="1" dr="B$1:B$1048576" r="AI261" sId="4"/>
    <undo index="1" exp="area" ref3D="1" dr="B$1:B$1048576" r="AI260" sId="4"/>
    <undo index="1" exp="area" ref3D="1" dr="B$1:B$1048576" r="AI259" sId="4"/>
    <undo index="1" exp="area" ref3D="1" dr="B$1:B$1048576" r="AI258" sId="4"/>
    <undo index="1" exp="area" ref3D="1" dr="B$1:B$1048576" r="AI257" sId="4"/>
    <undo index="1" exp="area" ref3D="1" dr="B$1:B$1048576" r="AI256" sId="4"/>
    <undo index="1" exp="area" ref3D="1" dr="B$1:B$1048576" r="AI255" sId="4"/>
    <undo index="1" exp="area" ref3D="1" dr="B$1:B$1048576" r="AI254" sId="4"/>
    <undo index="1" exp="area" ref3D="1" dr="B$1:B$1048576" r="AI253" sId="4"/>
    <undo index="1" exp="area" ref3D="1" dr="B$1:B$1048576" r="AI252" sId="4"/>
    <undo index="1" exp="area" ref3D="1" dr="B$1:B$1048576" r="AI251" sId="4"/>
    <undo index="1" exp="area" ref3D="1" dr="B$1:B$1048576" r="AI250" sId="4"/>
    <undo index="1" exp="area" ref3D="1" dr="B$1:B$1048576" r="AI249" sId="4"/>
    <undo index="1" exp="area" ref3D="1" dr="B$1:B$1048576" r="AI248" sId="4"/>
    <undo index="1" exp="area" ref3D="1" dr="B$1:B$1048576" r="AI247" sId="4"/>
    <undo index="1" exp="area" ref3D="1" dr="B$1:B$1048576" r="AI246" sId="4"/>
    <undo index="1" exp="area" ref3D="1" dr="B$1:B$1048576" r="AI245" sId="4"/>
    <undo index="1" exp="area" ref3D="1" dr="B$1:B$1048576" r="AI244" sId="4"/>
    <undo index="1" exp="area" ref3D="1" dr="B$1:B$1048576" r="AI243" sId="4"/>
    <undo index="1" exp="area" ref3D="1" dr="B$1:B$1048576" r="AI242" sId="4"/>
    <undo index="1" exp="area" ref3D="1" dr="B$1:B$1048576" r="AI241" sId="4"/>
    <undo index="1" exp="area" ref3D="1" dr="B$1:B$1048576" r="AI240" sId="4"/>
    <undo index="1" exp="area" ref3D="1" dr="B$1:B$1048576" r="AI239" sId="4"/>
    <undo index="1" exp="area" ref3D="1" dr="B$1:B$1048576" r="AI238" sId="4"/>
    <undo index="1" exp="area" ref3D="1" dr="B$1:B$1048576" r="AI237" sId="4"/>
    <undo index="1" exp="area" ref3D="1" dr="B$1:B$1048576" r="AI236" sId="4"/>
    <undo index="1" exp="area" ref3D="1" dr="B$1:B$1048576" r="AI235" sId="4"/>
    <undo index="1" exp="area" ref3D="1" dr="B$1:B$1048576" r="AI234" sId="4"/>
    <undo index="1" exp="area" ref3D="1" dr="B$1:B$1048576" r="AI233" sId="4"/>
    <undo index="1" exp="area" ref3D="1" dr="B$1:B$1048576" r="AI232" sId="4"/>
    <undo index="1" exp="area" ref3D="1" dr="B$1:B$1048576" r="AI231" sId="4"/>
    <undo index="1" exp="area" ref3D="1" dr="B$1:B$1048576" r="AI230" sId="4"/>
    <undo index="1" exp="area" ref3D="1" dr="B$1:B$1048576" r="AI229" sId="4"/>
    <undo index="1" exp="area" ref3D="1" dr="B$1:B$1048576" r="AI228" sId="4"/>
    <undo index="1" exp="area" ref3D="1" dr="B$1:B$1048576" r="AI227" sId="4"/>
    <undo index="1" exp="area" ref3D="1" dr="B$1:B$1048576" r="AI226" sId="4"/>
    <undo index="1" exp="area" ref3D="1" dr="B$1:B$1048576" r="AI225" sId="4"/>
    <undo index="1" exp="area" ref3D="1" dr="B$1:B$1048576" r="AI224" sId="4"/>
    <undo index="1" exp="area" ref3D="1" dr="B$1:B$1048576" r="AI223" sId="4"/>
    <undo index="1" exp="area" ref3D="1" dr="B$1:B$1048576" r="AI222" sId="4"/>
    <undo index="1" exp="area" ref3D="1" dr="B$1:B$1048576" r="AI221" sId="4"/>
    <undo index="1" exp="area" ref3D="1" dr="B$1:B$1048576" r="AI220" sId="4"/>
    <undo index="1" exp="area" ref3D="1" dr="B$1:B$1048576" r="AI219" sId="4"/>
    <undo index="1" exp="area" ref3D="1" dr="B$1:B$1048576" r="AI218" sId="4"/>
    <undo index="1" exp="area" ref3D="1" dr="B$1:B$1048576" r="AI217" sId="4"/>
    <undo index="1" exp="area" ref3D="1" dr="B$1:B$1048576" r="AI216" sId="4"/>
    <undo index="1" exp="area" ref3D="1" dr="B$1:B$1048576" r="AI215" sId="4"/>
    <undo index="1" exp="area" ref3D="1" dr="B$1:B$1048576" r="AI214" sId="4"/>
    <undo index="1" exp="area" ref3D="1" dr="B$1:B$1048576" r="AI213" sId="4"/>
    <undo index="1" exp="area" ref3D="1" dr="B$1:B$1048576" r="AI212" sId="4"/>
    <undo index="1" exp="area" ref3D="1" dr="B$1:B$1048576" r="AI211" sId="4"/>
    <undo index="1" exp="area" ref3D="1" dr="B$1:B$1048576" r="AI210" sId="4"/>
    <undo index="1" exp="area" ref3D="1" dr="B$1:B$1048576" r="AI209" sId="4"/>
    <undo index="1" exp="area" ref3D="1" dr="B$1:B$1048576" r="AI208" sId="4"/>
    <undo index="1" exp="area" ref3D="1" dr="B$1:B$1048576" r="AI207" sId="4"/>
    <undo index="1" exp="area" ref3D="1" dr="B$1:B$1048576" r="AI206" sId="4"/>
    <undo index="1" exp="area" ref3D="1" dr="B$1:B$1048576" r="AI205" sId="4"/>
    <undo index="1" exp="area" ref3D="1" dr="B$1:B$1048576" r="AI204" sId="4"/>
    <undo index="1" exp="area" ref3D="1" dr="B$1:B$1048576" r="AI203" sId="4"/>
    <undo index="1" exp="area" ref3D="1" dr="B$1:B$1048576" r="AI202" sId="4"/>
    <undo index="1" exp="area" ref3D="1" dr="B$1:B$1048576" r="AI201" sId="4"/>
    <undo index="1" exp="area" ref3D="1" dr="B$1:B$1048576" r="AI200" sId="4"/>
    <undo index="1" exp="area" ref3D="1" dr="B$1:B$1048576" r="AI199" sId="4"/>
    <undo index="1" exp="area" ref3D="1" dr="B$1:B$1048576" r="AI198" sId="4"/>
    <undo index="1" exp="area" ref3D="1" dr="B$1:B$1048576" r="AI197" sId="4"/>
    <undo index="1" exp="area" ref3D="1" dr="B$1:B$1048576" r="AI196" sId="4"/>
    <undo index="1" exp="area" ref3D="1" dr="B$1:B$1048576" r="AI195" sId="4"/>
    <undo index="1" exp="area" ref3D="1" dr="B$1:B$1048576" r="AI194" sId="4"/>
    <undo index="1" exp="area" ref3D="1" dr="B$1:B$1048576" r="AI193" sId="4"/>
    <undo index="1" exp="area" ref3D="1" dr="B$1:B$1048576" r="AI192" sId="4"/>
    <undo index="1" exp="area" ref3D="1" dr="B$1:B$1048576" r="AI191" sId="4"/>
    <undo index="1" exp="area" ref3D="1" dr="B$1:B$1048576" r="AI190" sId="4"/>
    <undo index="1" exp="area" ref3D="1" dr="B$1:B$1048576" r="AI189" sId="4"/>
    <undo index="1" exp="area" ref3D="1" dr="B$1:B$1048576" r="AI188" sId="4"/>
    <undo index="1" exp="area" ref3D="1" dr="B$1:B$1048576" r="AI187" sId="4"/>
    <undo index="1" exp="area" ref3D="1" dr="B$1:B$1048576" r="AI186" sId="4"/>
    <undo index="1" exp="area" ref3D="1" dr="B$1:B$1048576" r="AI185" sId="4"/>
    <undo index="1" exp="area" ref3D="1" dr="B$1:B$1048576" r="AI184" sId="4"/>
    <undo index="1" exp="area" ref3D="1" dr="B$1:B$1048576" r="AI183" sId="4"/>
    <undo index="1" exp="area" ref3D="1" dr="B$1:B$1048576" r="AI182" sId="4"/>
    <undo index="1" exp="area" ref3D="1" dr="B$1:B$1048576" r="AI181" sId="4"/>
    <undo index="1" exp="area" ref3D="1" dr="B$1:B$1048576" r="AI180" sId="4"/>
    <undo index="1" exp="area" ref3D="1" dr="B$1:B$1048576" r="AI179" sId="4"/>
    <undo index="1" exp="area" ref3D="1" dr="B$1:B$1048576" r="AI178" sId="4"/>
    <undo index="1" exp="area" ref3D="1" dr="B$1:B$1048576" r="AI177" sId="4"/>
    <undo index="1" exp="area" ref3D="1" dr="B$1:B$1048576" r="AI176" sId="4"/>
    <undo index="1" exp="area" ref3D="1" dr="B$1:B$1048576" r="AI175" sId="4"/>
    <undo index="1" exp="area" ref3D="1" dr="B$1:B$1048576" r="AI174" sId="4"/>
    <undo index="1" exp="area" ref3D="1" dr="B$1:B$1048576" r="AI173" sId="4"/>
    <undo index="1" exp="area" ref3D="1" dr="B$1:B$1048576" r="AI172" sId="4"/>
    <undo index="1" exp="area" ref3D="1" dr="B$1:B$1048576" r="AI171" sId="4"/>
    <undo index="1" exp="area" ref3D="1" dr="B$1:B$1048576" r="AI170" sId="4"/>
    <undo index="1" exp="area" ref3D="1" dr="B$1:B$1048576" r="AI169" sId="4"/>
    <undo index="1" exp="area" ref3D="1" dr="B$1:B$1048576" r="AI168" sId="4"/>
    <undo index="1" exp="area" ref3D="1" dr="B$1:B$1048576" r="AI167" sId="4"/>
    <undo index="1" exp="area" ref3D="1" dr="B$1:B$1048576" r="AI166" sId="4"/>
    <undo index="1" exp="area" ref3D="1" dr="B$1:B$1048576" r="AI165" sId="4"/>
    <undo index="1" exp="area" ref3D="1" dr="B$1:B$1048576" r="AI164" sId="4"/>
    <undo index="1" exp="area" ref3D="1" dr="B$1:B$1048576" r="AI163" sId="4"/>
    <undo index="1" exp="area" ref3D="1" dr="B$1:B$1048576" r="AI162" sId="4"/>
    <undo index="1" exp="area" ref3D="1" dr="B$1:B$1048576" r="AI161" sId="4"/>
    <undo index="1" exp="area" ref3D="1" dr="B$1:B$1048576" r="AI160" sId="4"/>
    <undo index="1" exp="area" ref3D="1" dr="B$1:B$1048576" r="AI159" sId="4"/>
    <undo index="1" exp="area" ref3D="1" dr="B$1:B$1048576" r="AI158" sId="4"/>
    <undo index="1" exp="area" ref3D="1" dr="B$1:B$1048576" r="AI157" sId="4"/>
    <undo index="1" exp="area" ref3D="1" dr="B$1:B$1048576" r="AI156" sId="4"/>
    <undo index="1" exp="area" ref3D="1" dr="B$1:B$1048576" r="AI155" sId="4"/>
    <undo index="1" exp="area" ref3D="1" dr="B$1:B$1048576" r="AI154" sId="4"/>
    <undo index="1" exp="area" ref3D="1" dr="B$1:B$1048576" r="AI153" sId="4"/>
    <undo index="1" exp="area" ref3D="1" dr="B$1:B$1048576" r="AI152" sId="4"/>
    <undo index="1" exp="area" ref3D="1" dr="B$1:B$1048576" r="AI151" sId="4"/>
    <undo index="1" exp="area" ref3D="1" dr="B$1:B$1048576" r="AI150" sId="4"/>
    <undo index="1" exp="area" ref3D="1" dr="B$1:B$1048576" r="AI149" sId="4"/>
    <undo index="1" exp="area" ref3D="1" dr="B$1:B$1048576" r="AI148" sId="4"/>
    <undo index="1" exp="area" ref3D="1" dr="B$1:B$1048576" r="AI147" sId="4"/>
    <undo index="1" exp="area" ref3D="1" dr="B$1:B$1048576" r="AI146" sId="4"/>
    <undo index="1" exp="area" ref3D="1" dr="B$1:B$1048576" r="AI145" sId="4"/>
    <undo index="1" exp="area" ref3D="1" dr="B$1:B$1048576" r="AI144" sId="4"/>
    <undo index="1" exp="area" ref3D="1" dr="B$1:B$1048576" r="AI143" sId="4"/>
    <undo index="1" exp="area" ref3D="1" dr="B$1:B$1048576" r="AI142" sId="4"/>
    <undo index="1" exp="area" ref3D="1" dr="B$1:B$1048576" r="AI141" sId="4"/>
    <undo index="1" exp="area" ref3D="1" dr="B$1:B$1048576" r="AI140" sId="4"/>
    <undo index="1" exp="area" ref3D="1" dr="B$1:B$1048576" r="AI139" sId="4"/>
    <undo index="1" exp="area" ref3D="1" dr="B$1:B$1048576" r="AI138" sId="4"/>
    <undo index="1" exp="area" ref3D="1" dr="B$1:B$1048576" r="AI137" sId="4"/>
    <undo index="1" exp="area" ref3D="1" dr="B$1:B$1048576" r="AI136" sId="4"/>
    <undo index="1" exp="area" ref3D="1" dr="B$1:B$1048576" r="AI135" sId="4"/>
    <undo index="1" exp="area" ref3D="1" dr="B$1:B$1048576" r="AI134" sId="4"/>
    <undo index="1" exp="area" ref3D="1" dr="B$1:B$1048576" r="AI133" sId="4"/>
    <undo index="1" exp="area" ref3D="1" dr="B$1:B$1048576" r="AI132" sId="4"/>
    <undo index="1" exp="area" ref3D="1" dr="B$1:B$1048576" r="AI131" sId="4"/>
    <undo index="1" exp="area" ref3D="1" dr="B$1:B$1048576" r="AI130" sId="4"/>
    <undo index="1" exp="area" ref3D="1" dr="B$1:B$1048576" r="AI129" sId="4"/>
    <undo index="1" exp="area" ref3D="1" dr="B$1:B$1048576" r="AI128" sId="4"/>
    <undo index="1" exp="area" ref3D="1" dr="B$1:B$1048576" r="AI127" sId="4"/>
    <undo index="1" exp="area" ref3D="1" dr="B$1:B$1048576" r="AI126" sId="4"/>
    <undo index="1" exp="area" ref3D="1" dr="B$1:B$1048576" r="AI125" sId="4"/>
    <undo index="1" exp="area" ref3D="1" dr="B$1:B$1048576" r="AI124" sId="4"/>
    <undo index="1" exp="area" ref3D="1" dr="B$1:B$1048576" r="AI123" sId="4"/>
    <undo index="1" exp="area" ref3D="1" dr="B$1:B$1048576" r="AI122" sId="4"/>
    <undo index="1" exp="area" ref3D="1" dr="B$1:B$1048576" r="AI121" sId="4"/>
    <undo index="1" exp="area" ref3D="1" dr="B$1:B$1048576" r="AI120" sId="4"/>
    <undo index="1" exp="area" ref3D="1" dr="B$1:B$1048576" r="AI119" sId="4"/>
    <undo index="1" exp="area" ref3D="1" dr="B$1:B$1048576" r="AI118" sId="4"/>
    <undo index="1" exp="area" ref3D="1" dr="B$1:B$1048576" r="AI117" sId="4"/>
    <undo index="1" exp="area" ref3D="1" dr="B$1:B$1048576" r="AI116" sId="4"/>
    <undo index="1" exp="area" ref3D="1" dr="B$1:B$1048576" r="AI115" sId="4"/>
    <undo index="1" exp="area" ref3D="1" dr="B$1:B$1048576" r="AI114" sId="4"/>
    <undo index="1" exp="area" ref3D="1" dr="B$1:B$1048576" r="AI113" sId="4"/>
    <undo index="1" exp="area" ref3D="1" dr="B$1:B$1048576" r="AI112" sId="4"/>
    <undo index="1" exp="area" ref3D="1" dr="B$1:B$1048576" r="AI111" sId="4"/>
    <undo index="1" exp="area" ref3D="1" dr="B$1:B$1048576" r="AI110" sId="4"/>
    <undo index="1" exp="area" ref3D="1" dr="B$1:B$1048576" r="AI109" sId="4"/>
    <undo index="1" exp="area" ref3D="1" dr="B$1:B$1048576" r="AI108" sId="4"/>
    <undo index="1" exp="area" ref3D="1" dr="B$1:B$1048576" r="AI107" sId="4"/>
    <undo index="1" exp="area" ref3D="1" dr="B$1:B$1048576" r="AI106" sId="4"/>
    <undo index="1" exp="area" ref3D="1" dr="B$1:B$1048576" r="AI105" sId="4"/>
    <undo index="1" exp="area" ref3D="1" dr="B$1:B$1048576" r="AI104" sId="4"/>
    <undo index="1" exp="area" ref3D="1" dr="B$1:B$1048576" r="AI103" sId="4"/>
    <undo index="1" exp="area" ref3D="1" dr="B$1:B$1048576" r="AI102" sId="4"/>
    <undo index="1" exp="area" ref3D="1" dr="B$1:B$1048576" r="AI101" sId="4"/>
    <undo index="1" exp="area" ref3D="1" dr="B$1:B$1048576" r="AI100" sId="4"/>
    <undo index="1" exp="area" ref3D="1" dr="B$1:B$1048576" r="AI99" sId="4"/>
    <undo index="1" exp="area" ref3D="1" dr="B$1:B$1048576" r="AI98" sId="4"/>
    <undo index="1" exp="area" ref3D="1" dr="B$1:B$1048576" r="AI97" sId="4"/>
    <undo index="1" exp="area" ref3D="1" dr="B$1:B$1048576" r="AI96" sId="4"/>
    <undo index="1" exp="area" ref3D="1" dr="B$1:B$1048576" r="AI95" sId="4"/>
    <undo index="1" exp="area" ref3D="1" dr="B$1:B$1048576" r="AI94" sId="4"/>
    <undo index="1" exp="area" ref3D="1" dr="B$1:B$1048576" r="AI93" sId="4"/>
    <undo index="1" exp="area" ref3D="1" dr="B$1:B$1048576" r="AI92" sId="4"/>
    <undo index="1" exp="area" ref3D="1" dr="B$1:B$1048576" r="AI91" sId="4"/>
    <undo index="1" exp="area" ref3D="1" dr="B$1:B$1048576" r="AI90" sId="4"/>
    <undo index="1" exp="area" ref3D="1" dr="B$1:B$1048576" r="AI89" sId="4"/>
    <undo index="1" exp="area" ref3D="1" dr="B$1:B$1048576" r="AI88" sId="4"/>
    <undo index="1" exp="area" ref3D="1" dr="B$1:B$1048576" r="AI87" sId="4"/>
    <undo index="1" exp="area" ref3D="1" dr="B$1:B$1048576" r="AI86" sId="4"/>
    <undo index="1" exp="area" ref3D="1" dr="B$1:B$1048576" r="AI85" sId="4"/>
    <undo index="1" exp="area" ref3D="1" dr="B$1:B$1048576" r="AI84" sId="4"/>
    <undo index="1" exp="area" ref3D="1" dr="B$1:B$1048576" r="AI83" sId="4"/>
    <undo index="1" exp="area" ref3D="1" dr="B$1:B$1048576" r="AI82" sId="4"/>
    <undo index="1" exp="area" ref3D="1" dr="B$1:B$1048576" r="AI81" sId="4"/>
    <undo index="1" exp="area" ref3D="1" dr="B$1:B$1048576" r="AI80" sId="4"/>
    <undo index="1" exp="area" ref3D="1" dr="B$1:B$1048576" r="AI79" sId="4"/>
    <undo index="1" exp="area" ref3D="1" dr="B$1:B$1048576" r="AI78" sId="4"/>
    <undo index="1" exp="area" ref3D="1" dr="B$1:B$1048576" r="AI77" sId="4"/>
    <undo index="1" exp="area" ref3D="1" dr="B$1:B$1048576" r="AI76" sId="4"/>
    <undo index="1" exp="area" ref3D="1" dr="B$1:B$1048576" r="AI75" sId="4"/>
    <undo index="1" exp="area" ref3D="1" dr="B$1:B$1048576" r="AI74" sId="4"/>
    <undo index="1" exp="area" ref3D="1" dr="B$1:B$1048576" r="AI73" sId="4"/>
    <undo index="1" exp="area" ref3D="1" dr="B$1:B$1048576" r="AI72" sId="4"/>
    <undo index="1" exp="area" ref3D="1" dr="B$1:B$1048576" r="AI71" sId="4"/>
    <undo index="1" exp="area" ref3D="1" dr="B$1:B$1048576" r="AI70" sId="4"/>
    <undo index="1" exp="area" ref3D="1" dr="B$1:B$1048576" r="AI69" sId="4"/>
    <undo index="1" exp="area" ref3D="1" dr="B$1:B$1048576" r="AI68" sId="4"/>
    <undo index="1" exp="area" ref3D="1" dr="B$1:B$1048576" r="AI67" sId="4"/>
    <undo index="1" exp="area" ref3D="1" dr="B$1:B$1048576" r="AI66" sId="4"/>
    <undo index="1" exp="area" ref3D="1" dr="B$1:B$1048576" r="AI65" sId="4"/>
    <undo index="1" exp="area" ref3D="1" dr="B$1:B$1048576" r="AI64" sId="4"/>
    <undo index="1" exp="area" ref3D="1" dr="B$1:B$1048576" r="AI63" sId="4"/>
    <undo index="1" exp="area" ref3D="1" dr="B$1:B$1048576" r="AI62" sId="4"/>
    <undo index="1" exp="area" ref3D="1" dr="B$1:B$1048576" r="AI61" sId="4"/>
    <undo index="1" exp="area" ref3D="1" dr="B$1:B$1048576" r="AI60" sId="4"/>
    <undo index="1" exp="area" ref3D="1" dr="B$1:B$1048576" r="AI59" sId="4"/>
    <undo index="1" exp="area" ref3D="1" dr="B$1:B$1048576" r="AI58" sId="4"/>
    <undo index="1" exp="area" ref3D="1" dr="B$1:B$1048576" r="AI57" sId="4"/>
    <undo index="1" exp="area" ref3D="1" dr="B$1:B$1048576" r="AI56" sId="4"/>
    <undo index="1" exp="area" ref3D="1" dr="B$1:B$1048576" r="AI55" sId="4"/>
    <undo index="1" exp="area" ref3D="1" dr="B$1:B$1048576" r="AI54" sId="4"/>
    <undo index="1" exp="area" ref3D="1" dr="B$1:B$1048576" r="AI53" sId="4"/>
    <undo index="1" exp="area" ref3D="1" dr="B$1:B$1048576" r="AI52" sId="4"/>
    <undo index="1" exp="area" ref3D="1" dr="B$1:B$1048576" r="AI51" sId="4"/>
    <undo index="1" exp="area" ref3D="1" dr="B$1:B$1048576" r="AI50" sId="4"/>
    <undo index="1" exp="area" ref3D="1" dr="B$1:B$1048576" r="AI49" sId="4"/>
    <undo index="1" exp="area" ref3D="1" dr="B$1:B$1048576" r="AI48" sId="4"/>
    <undo index="1" exp="area" ref3D="1" dr="B$1:B$1048576" r="AI47" sId="4"/>
    <undo index="1" exp="area" ref3D="1" dr="B$1:B$1048576" r="AI46" sId="4"/>
    <undo index="1" exp="area" ref3D="1" dr="B$1:B$1048576" r="AI45" sId="4"/>
    <undo index="1" exp="area" ref3D="1" dr="B$1:B$1048576" r="AI44" sId="4"/>
    <undo index="1" exp="area" ref3D="1" dr="B$1:B$1048576" r="AI43" sId="4"/>
    <undo index="1" exp="area" ref3D="1" dr="B$1:B$1048576" r="AI42" sId="4"/>
    <undo index="1" exp="area" ref3D="1" dr="B$1:B$1048576" r="AI41" sId="4"/>
    <undo index="1" exp="area" ref3D="1" dr="B$1:B$1048576" r="AI40" sId="4"/>
    <undo index="1" exp="area" ref3D="1" dr="B$1:B$1048576" r="AI39" sId="4"/>
    <undo index="1" exp="area" ref3D="1" dr="B$1:B$1048576" r="AI38" sId="4"/>
    <undo index="1" exp="area" ref3D="1" dr="B$1:B$1048576" r="AI37" sId="4"/>
    <undo index="1" exp="area" ref3D="1" dr="B$1:B$1048576" r="AI36" sId="4"/>
    <undo index="1" exp="area" ref3D="1" dr="B$1:B$1048576" r="AI35" sId="4"/>
    <undo index="1" exp="area" ref3D="1" dr="B$1:B$1048576" r="AI34" sId="4"/>
    <undo index="1" exp="area" ref3D="1" dr="B$1:B$1048576" r="AI33" sId="4"/>
    <undo index="1" exp="area" ref3D="1" dr="B$1:B$1048576" r="AI32" sId="4"/>
    <undo index="1" exp="area" ref3D="1" dr="B$1:B$1048576" r="AI31" sId="4"/>
    <undo index="1" exp="area" ref3D="1" dr="B$1:B$1048576" r="AI30" sId="4"/>
    <undo index="1" exp="area" ref3D="1" dr="B$1:B$1048576" r="AI29" sId="4"/>
    <undo index="1" exp="area" ref3D="1" dr="B$1:B$1048576" r="AI28" sId="4"/>
    <undo index="1" exp="area" ref3D="1" dr="B$1:B$1048576" r="AI27" sId="4"/>
    <undo index="1" exp="area" ref3D="1" dr="B$1:B$1048576" r="AI26" sId="4"/>
    <undo index="1" exp="area" ref3D="1" dr="B$1:B$1048576" r="AI25" sId="4"/>
    <undo index="1" exp="area" ref3D="1" dr="B$1:B$1048576" r="AI24" sId="4"/>
    <undo index="1" exp="area" ref3D="1" dr="B$1:B$1048576" r="AI23" sId="4"/>
    <undo index="1" exp="area" ref3D="1" dr="B$1:B$1048576" r="AI22" sId="4"/>
    <undo index="1" exp="area" ref3D="1" dr="B$1:B$1048576" r="AI21" sId="4"/>
    <undo index="1" exp="area" ref3D="1" dr="B$1:B$1048576" r="AI20" sId="4"/>
    <undo index="1" exp="area" ref3D="1" dr="B$1:B$1048576" r="AI19" sId="4"/>
    <undo index="1" exp="area" ref3D="1" dr="B$1:B$1048576" r="AI18" sId="4"/>
    <undo index="1" exp="area" ref3D="1" dr="B$1:B$1048576" r="AI17" sId="4"/>
    <undo index="1" exp="area" ref3D="1" dr="B$1:B$1048576" r="AI16" sId="4"/>
    <undo index="1" exp="area" ref3D="1" dr="B$1:B$1048576" r="AI15" sId="4"/>
    <undo index="1" exp="area" ref3D="1" dr="B$1:B$1048576" r="AI14" sId="4"/>
    <undo index="1" exp="area" ref3D="1" dr="B$1:B$1048576" r="AI13" sId="4"/>
    <undo index="1" exp="area" ref3D="1" dr="B$1:B$1048576" r="AI12" sId="4"/>
    <undo index="1" exp="area" ref3D="1" dr="B$1:B$1048576" r="AI11" sId="4"/>
    <undo index="1" exp="area" ref3D="1" dr="B$1:B$1048576" r="AI10" sId="4"/>
    <undo index="1" exp="area" ref3D="1" dr="B$1:B$1048576" r="AI9" sId="4"/>
    <undo index="1" exp="area" ref3D="1" dr="B$1:B$1048576" r="AI8" sId="4"/>
    <undo index="1" exp="area" ref3D="1" dr="B$1:B$1048576" r="AI7" sId="4"/>
    <undo index="1" exp="area" ref3D="1" dr="B$1:B$1048576" r="AI6" sId="4"/>
    <undo index="1" exp="area" ref3D="1" dr="B$1:B$1048576" r="AI5" sId="4"/>
    <undo index="1" exp="area" ref3D="1" dr="B$1:B$1048576" r="AI4" sId="4"/>
    <undo index="1" exp="area" ref3D="1" dr="B$1:B$1048576" r="AI3" sId="4"/>
    <undo index="1" exp="area" ref3D="1" dr="B$1:B$1048576" r="AI2" sId="4"/>
    <undo index="2" exp="area" ref3D="1" dr="$A$1:$AY$1048576" r="H36" sId="3"/>
    <undo index="2" exp="area" ref3D="1" dr="$A$1:$AY$1048576" r="G36" sId="3"/>
    <undo index="2" exp="area" ref3D="1" dr="$A$1:$AY$1048576" r="H35" sId="3"/>
    <undo index="2" exp="area" ref3D="1" dr="$A$1:$AY$1048576" r="G35" sId="3"/>
    <undo index="2" exp="area" ref3D="1" dr="$A$1:$AY$1048576" r="H34" sId="3"/>
    <undo index="2" exp="area" ref3D="1" dr="$A$1:$AY$1048576" r="G34" sId="3"/>
    <undo index="2" exp="area" ref3D="1" dr="$A$1:$AY$1048576" r="H33" sId="3"/>
    <undo index="2" exp="area" ref3D="1" dr="$A$1:$AY$1048576" r="G33" sId="3"/>
    <undo index="2" exp="area" ref3D="1" dr="$A$1:$AY$1048576" r="H32" sId="3"/>
    <undo index="2" exp="area" ref3D="1" dr="$A$1:$AY$1048576" r="G32" sId="3"/>
    <undo index="2" exp="area" ref3D="1" dr="$A$1:$AY$1048576" r="H31" sId="3"/>
    <undo index="2" exp="area" ref3D="1" dr="$A$1:$AY$1048576" r="G31" sId="3"/>
    <undo index="2" exp="area" ref3D="1" dr="$A$1:$AY$1048576" r="H30" sId="3"/>
    <undo index="2" exp="area" ref3D="1" dr="$A$1:$AY$1048576" r="G30" sId="3"/>
    <undo index="2" exp="area" ref3D="1" dr="$A$1:$AY$1048576" r="H29" sId="3"/>
    <undo index="2" exp="area" ref3D="1" dr="$A$1:$AY$1048576" r="G29" sId="3"/>
    <undo index="2" exp="area" ref3D="1" dr="$A$1:$AY$1048576" r="H28" sId="3"/>
    <undo index="2" exp="area" ref3D="1" dr="$A$1:$AY$1048576" r="G28" sId="3"/>
    <undo index="2" exp="area" ref3D="1" dr="$A$1:$AY$1048576" r="H27" sId="3"/>
    <undo index="2" exp="area" ref3D="1" dr="$A$1:$AY$1048576" r="G27" sId="3"/>
    <undo index="2" exp="area" ref3D="1" dr="$A$1:$AY$1048576" r="H26" sId="3"/>
    <undo index="2" exp="area" ref3D="1" dr="$A$1:$AY$1048576" r="G26" sId="3"/>
    <undo index="2" exp="area" ref3D="1" dr="$A$1:$AY$1048576" r="H25" sId="3"/>
    <undo index="2" exp="area" ref3D="1" dr="$A$1:$AY$1048576" r="G25" sId="3"/>
    <undo index="2" exp="area" ref3D="1" dr="$A$1:$AY$1048576" r="H24" sId="3"/>
    <undo index="2" exp="area" ref3D="1" dr="$A$1:$AY$1048576" r="G24" sId="3"/>
    <undo index="2" exp="area" ref3D="1" dr="$A$1:$AY$1048576" r="H23" sId="3"/>
    <undo index="2" exp="area" ref3D="1" dr="$A$1:$AY$1048576" r="G23" sId="3"/>
    <undo index="2" exp="area" ref3D="1" dr="$A$1:$AY$1048576" r="H22" sId="3"/>
    <undo index="2" exp="area" ref3D="1" dr="$A$1:$AY$1048576" r="G22" sId="3"/>
    <undo index="2" exp="area" ref3D="1" dr="$A$1:$AY$1048576" r="H21" sId="3"/>
    <undo index="2" exp="area" ref3D="1" dr="$A$1:$AY$1048576" r="G21" sId="3"/>
    <undo index="2" exp="area" ref3D="1" dr="$A$1:$AY$1048576" r="H20" sId="3"/>
    <undo index="2" exp="area" ref3D="1" dr="$A$1:$AY$1048576" r="G20" sId="3"/>
    <undo index="2" exp="area" ref3D="1" dr="$A$1:$AY$1048576" r="H19" sId="3"/>
    <undo index="2" exp="area" ref3D="1" dr="$A$1:$AY$1048576" r="G19" sId="3"/>
    <undo index="2" exp="area" ref3D="1" dr="$A$1:$AY$1048576" r="H18" sId="3"/>
    <undo index="2" exp="area" ref3D="1" dr="$A$1:$AY$1048576" r="G18" sId="3"/>
    <undo index="2" exp="area" ref3D="1" dr="$A$1:$AY$1048576" r="H17" sId="3"/>
    <undo index="2" exp="area" ref3D="1" dr="$A$1:$AY$1048576" r="G17" sId="3"/>
    <undo index="2" exp="area" ref3D="1" dr="$A$1:$AY$1048576" r="H16" sId="3"/>
    <undo index="2" exp="area" ref3D="1" dr="$A$1:$AY$1048576" r="G16" sId="3"/>
    <undo index="2" exp="area" ref3D="1" dr="$A$1:$AY$1048576" r="H15" sId="3"/>
    <undo index="2" exp="area" ref3D="1" dr="$A$1:$AY$1048576" r="G15" sId="3"/>
    <undo index="2" exp="area" ref3D="1" dr="$A$1:$AY$1048576" r="H14" sId="3"/>
    <undo index="2" exp="area" ref3D="1" dr="$A$1:$AY$1048576" r="G14" sId="3"/>
    <undo index="2" exp="area" ref3D="1" dr="$A$1:$AY$1048576" r="H13" sId="3"/>
    <undo index="2" exp="area" ref3D="1" dr="$A$1:$AY$1048576" r="G13" sId="3"/>
    <undo index="2" exp="area" ref3D="1" dr="$A$1:$AY$1048576" r="H12" sId="3"/>
    <undo index="2" exp="area" ref3D="1" dr="$A$1:$AY$1048576" r="G12" sId="3"/>
    <undo index="2" exp="area" ref3D="1" dr="$A$1:$AY$1048576" r="H11" sId="3"/>
    <undo index="2" exp="area" ref3D="1" dr="$A$1:$AY$1048576" r="G11" sId="3"/>
    <undo index="2" exp="area" ref3D="1" dr="$A$1:$AY$1048576" r="H10" sId="3"/>
    <undo index="2" exp="area" ref3D="1" dr="$A$1:$AY$1048576" r="G10" sId="3"/>
    <undo index="2" exp="area" ref3D="1" dr="$A$1:$AY$1048576" r="H9" sId="3"/>
    <undo index="2" exp="area" ref3D="1" dr="$A$1:$AY$1048576" r="G9" sId="3"/>
    <undo index="2" exp="area" ref3D="1" dr="$A$1:$AY$1048576" r="H8" sId="3"/>
    <undo index="2" exp="area" ref3D="1" dr="$A$1:$AY$1048576" r="G8" sId="3"/>
    <undo index="2" exp="area" ref3D="1" dr="$A$1:$AY$1048576" r="H7" sId="3"/>
    <undo index="2" exp="area" ref3D="1" dr="$A$1:$AY$1048576" r="G7" sId="3"/>
    <undo index="2" exp="area" ref3D="1" dr="$A$1:$AY$1048576" r="H6" sId="3"/>
    <undo index="2" exp="area" ref3D="1" dr="$A$1:$AY$1048576" r="G6" sId="3"/>
    <undo index="2" exp="area" ref3D="1" dr="$A$1:$AY$1048576" r="H5" sId="3"/>
    <undo index="2" exp="area" ref3D="1" dr="$A$1:$AY$1048576" r="G5" sId="3"/>
    <undo index="2" exp="area" ref3D="1" dr="$A$1:$AY$1048576" r="H4" sId="3"/>
    <undo index="2" exp="area" ref3D="1" dr="$A$1:$AY$1048576" r="G4" sId="3"/>
    <undo index="2" exp="area" ref3D="1" dr="$A$1:$AY$1048576" r="H3" sId="3"/>
    <undo index="2" exp="area" ref3D="1" dr="$A$1:$AY$1048576" r="G3" sId="3"/>
    <undo index="2" exp="area" ref3D="1" dr="$A$1:$AY$1048576" r="Z42" sId="2"/>
    <undo index="2" exp="area" ref3D="1" dr="$A$1:$AY$1048576" r="Y42" sId="2"/>
    <undo index="2" exp="area" ref3D="1" dr="$A$1:$AY$1048576" r="X42" sId="2"/>
    <undo index="2" exp="area" ref3D="1" dr="$A$1:$AY$1048576" r="W42" sId="2"/>
    <undo index="2" exp="area" ref3D="1" dr="$A$1:$AY$1048576" r="V42" sId="2"/>
    <undo index="2" exp="area" ref3D="1" dr="$A$1:$AY$1048576" r="U42" sId="2"/>
    <undo index="2" exp="area" ref3D="1" dr="$A$1:$AY$1048576" r="T42" sId="2"/>
    <undo index="2" exp="area" ref3D="1" dr="$A$1:$AY$1048576" r="S42" sId="2"/>
    <undo index="2" exp="area" ref3D="1" dr="$A$1:$AY$1048576" r="R42" sId="2"/>
    <undo index="2" exp="area" ref3D="1" dr="$A$1:$AY$1048576" r="Q42" sId="2"/>
    <undo index="2" exp="area" ref3D="1" dr="$A$1:$AY$1048576" r="P42" sId="2"/>
    <undo index="2" exp="area" ref3D="1" dr="$A$1:$AY$1048576" r="O42" sId="2"/>
    <undo index="2" exp="area" ref3D="1" dr="$A$1:$AY$1048576" r="N42" sId="2"/>
    <undo index="2" exp="area" ref3D="1" dr="$A$1:$AY$1048576" r="M42" sId="2"/>
    <undo index="2" exp="area" ref3D="1" dr="$A$1:$AY$1048576" r="L42" sId="2"/>
    <undo index="2" exp="area" ref3D="1" dr="$A$1:$AY$1048576" r="K42" sId="2"/>
    <undo index="2" exp="area" ref3D="1" dr="$A$1:$AY$1048576" r="J42" sId="2"/>
    <undo index="2" exp="area" ref3D="1" dr="$A$1:$AY$1048576" r="I42" sId="2"/>
    <undo index="2" exp="area" ref3D="1" dr="$A$1:$AY$1048576" r="H42" sId="2"/>
    <undo index="2" exp="area" ref3D="1" dr="$A$1:$AY$1048576" r="G42" sId="2"/>
    <undo index="2" exp="area" ref3D="1" dr="$A$1:$AY$1048576" r="F42" sId="2"/>
    <undo index="2" exp="area" ref3D="1" dr="$A$1:$AY$1048576" r="E42" sId="2"/>
    <undo index="2" exp="area" ref3D="1" dr="$A$1:$AY$1048576" r="D42" sId="2"/>
    <undo index="2" exp="area" ref3D="1" dr="$A$1:$AY$1048576" r="C42" sId="2"/>
    <undo index="2" exp="area" ref3D="1" dr="$A$1:$AY$1048576" r="Z41" sId="2"/>
    <undo index="2" exp="area" ref3D="1" dr="$A$1:$AY$1048576" r="Y41" sId="2"/>
    <undo index="2" exp="area" ref3D="1" dr="$A$1:$AY$1048576" r="X41" sId="2"/>
    <undo index="2" exp="area" ref3D="1" dr="$A$1:$AY$1048576" r="W41" sId="2"/>
    <undo index="2" exp="area" ref3D="1" dr="$A$1:$AY$1048576" r="V41" sId="2"/>
    <undo index="2" exp="area" ref3D="1" dr="$A$1:$AY$1048576" r="U41" sId="2"/>
    <undo index="2" exp="area" ref3D="1" dr="$A$1:$AY$1048576" r="T41" sId="2"/>
    <undo index="2" exp="area" ref3D="1" dr="$A$1:$AY$1048576" r="S41" sId="2"/>
    <undo index="2" exp="area" ref3D="1" dr="$A$1:$AY$1048576" r="R41" sId="2"/>
    <undo index="2" exp="area" ref3D="1" dr="$A$1:$AY$1048576" r="Q41" sId="2"/>
    <undo index="2" exp="area" ref3D="1" dr="$A$1:$AY$1048576" r="P41" sId="2"/>
    <undo index="2" exp="area" ref3D="1" dr="$A$1:$AY$1048576" r="O41" sId="2"/>
    <undo index="2" exp="area" ref3D="1" dr="$A$1:$AY$1048576" r="N41" sId="2"/>
    <undo index="2" exp="area" ref3D="1" dr="$A$1:$AY$1048576" r="M41" sId="2"/>
    <undo index="2" exp="area" ref3D="1" dr="$A$1:$AY$1048576" r="L41" sId="2"/>
    <undo index="2" exp="area" ref3D="1" dr="$A$1:$AY$1048576" r="K41" sId="2"/>
    <undo index="2" exp="area" ref3D="1" dr="$A$1:$AY$1048576" r="J41" sId="2"/>
    <undo index="2" exp="area" ref3D="1" dr="$A$1:$AY$1048576" r="I41" sId="2"/>
    <undo index="2" exp="area" ref3D="1" dr="$A$1:$AY$1048576" r="H41" sId="2"/>
    <undo index="2" exp="area" ref3D="1" dr="$A$1:$AY$1048576" r="G41" sId="2"/>
    <undo index="2" exp="area" ref3D="1" dr="$A$1:$AY$1048576" r="F41" sId="2"/>
    <undo index="2" exp="area" ref3D="1" dr="$A$1:$AY$1048576" r="E41" sId="2"/>
    <undo index="2" exp="area" ref3D="1" dr="$A$1:$AY$1048576" r="D41" sId="2"/>
    <undo index="2" exp="area" ref3D="1" dr="$A$1:$AY$1048576" r="C41" sId="2"/>
    <undo index="2" exp="area" ref3D="1" dr="$A$1:$AY$1048576" r="Z40" sId="2"/>
    <undo index="2" exp="area" ref3D="1" dr="$A$1:$AY$1048576" r="Y40" sId="2"/>
    <undo index="2" exp="area" ref3D="1" dr="$A$1:$AY$1048576" r="X40" sId="2"/>
    <undo index="2" exp="area" ref3D="1" dr="$A$1:$AY$1048576" r="W40" sId="2"/>
    <undo index="2" exp="area" ref3D="1" dr="$A$1:$AY$1048576" r="V40" sId="2"/>
    <undo index="2" exp="area" ref3D="1" dr="$A$1:$AY$1048576" r="U40" sId="2"/>
    <undo index="2" exp="area" ref3D="1" dr="$A$1:$AY$1048576" r="T40" sId="2"/>
    <undo index="2" exp="area" ref3D="1" dr="$A$1:$AY$1048576" r="S40" sId="2"/>
    <undo index="2" exp="area" ref3D="1" dr="$A$1:$AY$1048576" r="R40" sId="2"/>
    <undo index="2" exp="area" ref3D="1" dr="$A$1:$AY$1048576" r="Q40" sId="2"/>
    <undo index="2" exp="area" ref3D="1" dr="$A$1:$AY$1048576" r="P40" sId="2"/>
    <undo index="2" exp="area" ref3D="1" dr="$A$1:$AY$1048576" r="O40" sId="2"/>
    <undo index="2" exp="area" ref3D="1" dr="$A$1:$AY$1048576" r="N40" sId="2"/>
    <undo index="2" exp="area" ref3D="1" dr="$A$1:$AY$1048576" r="M40" sId="2"/>
    <undo index="2" exp="area" ref3D="1" dr="$A$1:$AY$1048576" r="L40" sId="2"/>
    <undo index="2" exp="area" ref3D="1" dr="$A$1:$AY$1048576" r="K40" sId="2"/>
    <undo index="2" exp="area" ref3D="1" dr="$A$1:$AY$1048576" r="J40" sId="2"/>
    <undo index="2" exp="area" ref3D="1" dr="$A$1:$AY$1048576" r="I40" sId="2"/>
    <undo index="2" exp="area" ref3D="1" dr="$A$1:$AY$1048576" r="H40" sId="2"/>
    <undo index="2" exp="area" ref3D="1" dr="$A$1:$AY$1048576" r="G40" sId="2"/>
    <undo index="2" exp="area" ref3D="1" dr="$A$1:$AY$1048576" r="F40" sId="2"/>
    <undo index="2" exp="area" ref3D="1" dr="$A$1:$AY$1048576" r="E40" sId="2"/>
    <undo index="2" exp="area" ref3D="1" dr="$A$1:$AY$1048576" r="D40" sId="2"/>
    <undo index="2" exp="area" ref3D="1" dr="$A$1:$AY$1048576" r="C40" sId="2"/>
    <undo index="2" exp="area" ref3D="1" dr="$A$1:$AY$1048576" r="Z39" sId="2"/>
    <undo index="2" exp="area" ref3D="1" dr="$A$1:$AY$1048576" r="Y39" sId="2"/>
    <undo index="2" exp="area" ref3D="1" dr="$A$1:$AY$1048576" r="X39" sId="2"/>
    <undo index="2" exp="area" ref3D="1" dr="$A$1:$AY$1048576" r="W39" sId="2"/>
    <undo index="2" exp="area" ref3D="1" dr="$A$1:$AY$1048576" r="V39" sId="2"/>
    <undo index="2" exp="area" ref3D="1" dr="$A$1:$AY$1048576" r="U39" sId="2"/>
    <undo index="2" exp="area" ref3D="1" dr="$A$1:$AY$1048576" r="T39" sId="2"/>
    <undo index="2" exp="area" ref3D="1" dr="$A$1:$AY$1048576" r="S39" sId="2"/>
    <undo index="2" exp="area" ref3D="1" dr="$A$1:$AY$1048576" r="R39" sId="2"/>
    <undo index="2" exp="area" ref3D="1" dr="$A$1:$AY$1048576" r="Q39" sId="2"/>
    <undo index="2" exp="area" ref3D="1" dr="$A$1:$AY$1048576" r="P39" sId="2"/>
    <undo index="2" exp="area" ref3D="1" dr="$A$1:$AY$1048576" r="O39" sId="2"/>
    <undo index="2" exp="area" ref3D="1" dr="$A$1:$AY$1048576" r="N39" sId="2"/>
    <undo index="2" exp="area" ref3D="1" dr="$A$1:$AY$1048576" r="M39" sId="2"/>
    <undo index="2" exp="area" ref3D="1" dr="$A$1:$AY$1048576" r="L39" sId="2"/>
    <undo index="2" exp="area" ref3D="1" dr="$A$1:$AY$1048576" r="K39" sId="2"/>
    <undo index="2" exp="area" ref3D="1" dr="$A$1:$AY$1048576" r="J39" sId="2"/>
    <undo index="2" exp="area" ref3D="1" dr="$A$1:$AY$1048576" r="I39" sId="2"/>
    <undo index="2" exp="area" ref3D="1" dr="$A$1:$AY$1048576" r="H39" sId="2"/>
    <undo index="2" exp="area" ref3D="1" dr="$A$1:$AY$1048576" r="G39" sId="2"/>
    <undo index="2" exp="area" ref3D="1" dr="$A$1:$AY$1048576" r="F39" sId="2"/>
    <undo index="2" exp="area" ref3D="1" dr="$A$1:$AY$1048576" r="E39" sId="2"/>
    <undo index="2" exp="area" ref3D="1" dr="$A$1:$AY$1048576" r="D39" sId="2"/>
    <undo index="2" exp="area" ref3D="1" dr="$A$1:$AY$1048576" r="C39" sId="2"/>
    <undo index="2" exp="area" ref3D="1" dr="$A$1:$AY$1048576" r="Z38" sId="2"/>
    <undo index="2" exp="area" ref3D="1" dr="$A$1:$AY$1048576" r="Y38" sId="2"/>
    <undo index="2" exp="area" ref3D="1" dr="$A$1:$AY$1048576" r="X38" sId="2"/>
    <undo index="2" exp="area" ref3D="1" dr="$A$1:$AY$1048576" r="W38" sId="2"/>
    <undo index="2" exp="area" ref3D="1" dr="$A$1:$AY$1048576" r="V38" sId="2"/>
    <undo index="2" exp="area" ref3D="1" dr="$A$1:$AY$1048576" r="U38" sId="2"/>
    <undo index="2" exp="area" ref3D="1" dr="$A$1:$AY$1048576" r="T38" sId="2"/>
    <undo index="2" exp="area" ref3D="1" dr="$A$1:$AY$1048576" r="S38" sId="2"/>
    <undo index="2" exp="area" ref3D="1" dr="$A$1:$AY$1048576" r="R38" sId="2"/>
    <undo index="2" exp="area" ref3D="1" dr="$A$1:$AY$1048576" r="Q38" sId="2"/>
    <undo index="2" exp="area" ref3D="1" dr="$A$1:$AY$1048576" r="P38" sId="2"/>
    <undo index="2" exp="area" ref3D="1" dr="$A$1:$AY$1048576" r="O38" sId="2"/>
    <undo index="2" exp="area" ref3D="1" dr="$A$1:$AY$1048576" r="N38" sId="2"/>
    <undo index="2" exp="area" ref3D="1" dr="$A$1:$AY$1048576" r="M38" sId="2"/>
    <undo index="2" exp="area" ref3D="1" dr="$A$1:$AY$1048576" r="L38" sId="2"/>
    <undo index="2" exp="area" ref3D="1" dr="$A$1:$AY$1048576" r="K38" sId="2"/>
    <undo index="2" exp="area" ref3D="1" dr="$A$1:$AY$1048576" r="J38" sId="2"/>
    <undo index="2" exp="area" ref3D="1" dr="$A$1:$AY$1048576" r="I38" sId="2"/>
    <undo index="2" exp="area" ref3D="1" dr="$A$1:$AY$1048576" r="H38" sId="2"/>
    <undo index="2" exp="area" ref3D="1" dr="$A$1:$AY$1048576" r="G38" sId="2"/>
    <undo index="2" exp="area" ref3D="1" dr="$A$1:$AY$1048576" r="F38" sId="2"/>
    <undo index="2" exp="area" ref3D="1" dr="$A$1:$AY$1048576" r="E38" sId="2"/>
    <undo index="2" exp="area" ref3D="1" dr="$A$1:$AY$1048576" r="D38" sId="2"/>
    <undo index="2" exp="area" ref3D="1" dr="$A$1:$AY$1048576" r="C38" sId="2"/>
    <undo index="2" exp="area" ref3D="1" dr="$A$1:$AY$1048576" r="Z37" sId="2"/>
    <undo index="2" exp="area" ref3D="1" dr="$A$1:$AY$1048576" r="Y37" sId="2"/>
    <undo index="2" exp="area" ref3D="1" dr="$A$1:$AY$1048576" r="X37" sId="2"/>
    <undo index="2" exp="area" ref3D="1" dr="$A$1:$AY$1048576" r="W37" sId="2"/>
    <undo index="2" exp="area" ref3D="1" dr="$A$1:$AY$1048576" r="V37" sId="2"/>
    <undo index="2" exp="area" ref3D="1" dr="$A$1:$AY$1048576" r="U37" sId="2"/>
    <undo index="2" exp="area" ref3D="1" dr="$A$1:$AY$1048576" r="T37" sId="2"/>
    <undo index="2" exp="area" ref3D="1" dr="$A$1:$AY$1048576" r="S37" sId="2"/>
    <undo index="2" exp="area" ref3D="1" dr="$A$1:$AY$1048576" r="R37" sId="2"/>
    <undo index="2" exp="area" ref3D="1" dr="$A$1:$AY$1048576" r="Q37" sId="2"/>
    <undo index="2" exp="area" ref3D="1" dr="$A$1:$AY$1048576" r="P37" sId="2"/>
    <undo index="2" exp="area" ref3D="1" dr="$A$1:$AY$1048576" r="O37" sId="2"/>
    <undo index="2" exp="area" ref3D="1" dr="$A$1:$AY$1048576" r="N37" sId="2"/>
    <undo index="2" exp="area" ref3D="1" dr="$A$1:$AY$1048576" r="M37" sId="2"/>
    <undo index="2" exp="area" ref3D="1" dr="$A$1:$AY$1048576" r="L37" sId="2"/>
    <undo index="2" exp="area" ref3D="1" dr="$A$1:$AY$1048576" r="K37" sId="2"/>
    <undo index="2" exp="area" ref3D="1" dr="$A$1:$AY$1048576" r="J37" sId="2"/>
    <undo index="2" exp="area" ref3D="1" dr="$A$1:$AY$1048576" r="I37" sId="2"/>
    <undo index="2" exp="area" ref3D="1" dr="$A$1:$AY$1048576" r="H37" sId="2"/>
    <undo index="2" exp="area" ref3D="1" dr="$A$1:$AY$1048576" r="G37" sId="2"/>
    <undo index="2" exp="area" ref3D="1" dr="$A$1:$AY$1048576" r="F37" sId="2"/>
    <undo index="2" exp="area" ref3D="1" dr="$A$1:$AY$1048576" r="E37" sId="2"/>
    <undo index="2" exp="area" ref3D="1" dr="$A$1:$AY$1048576" r="D37" sId="2"/>
    <undo index="2" exp="area" ref3D="1" dr="$A$1:$AY$1048576" r="C37" sId="2"/>
    <undo index="2" exp="area" ref3D="1" dr="$A$1:$AY$1048576" r="Z36" sId="2"/>
    <undo index="2" exp="area" ref3D="1" dr="$A$1:$AY$1048576" r="Y36" sId="2"/>
    <undo index="2" exp="area" ref3D="1" dr="$A$1:$AY$1048576" r="X36" sId="2"/>
    <undo index="2" exp="area" ref3D="1" dr="$A$1:$AY$1048576" r="W36" sId="2"/>
    <undo index="2" exp="area" ref3D="1" dr="$A$1:$AY$1048576" r="V36" sId="2"/>
    <undo index="2" exp="area" ref3D="1" dr="$A$1:$AY$1048576" r="U36" sId="2"/>
    <undo index="2" exp="area" ref3D="1" dr="$A$1:$AY$1048576" r="T36" sId="2"/>
    <undo index="2" exp="area" ref3D="1" dr="$A$1:$AY$1048576" r="S36" sId="2"/>
    <undo index="2" exp="area" ref3D="1" dr="$A$1:$AY$1048576" r="R36" sId="2"/>
    <undo index="2" exp="area" ref3D="1" dr="$A$1:$AY$1048576" r="Q36" sId="2"/>
    <undo index="2" exp="area" ref3D="1" dr="$A$1:$AY$1048576" r="P36" sId="2"/>
    <undo index="2" exp="area" ref3D="1" dr="$A$1:$AY$1048576" r="O36" sId="2"/>
    <undo index="2" exp="area" ref3D="1" dr="$A$1:$AY$1048576" r="N36" sId="2"/>
    <undo index="2" exp="area" ref3D="1" dr="$A$1:$AY$1048576" r="M36" sId="2"/>
    <undo index="2" exp="area" ref3D="1" dr="$A$1:$AY$1048576" r="L36" sId="2"/>
    <undo index="2" exp="area" ref3D="1" dr="$A$1:$AY$1048576" r="K36" sId="2"/>
    <undo index="2" exp="area" ref3D="1" dr="$A$1:$AY$1048576" r="J36" sId="2"/>
    <undo index="2" exp="area" ref3D="1" dr="$A$1:$AY$1048576" r="I36" sId="2"/>
    <undo index="2" exp="area" ref3D="1" dr="$A$1:$AY$1048576" r="H36" sId="2"/>
    <undo index="2" exp="area" ref3D="1" dr="$A$1:$AY$1048576" r="G36" sId="2"/>
    <undo index="2" exp="area" ref3D="1" dr="$A$1:$AY$1048576" r="F36" sId="2"/>
    <undo index="2" exp="area" ref3D="1" dr="$A$1:$AY$1048576" r="E36" sId="2"/>
    <undo index="2" exp="area" ref3D="1" dr="$A$1:$AY$1048576" r="D36" sId="2"/>
    <undo index="2" exp="area" ref3D="1" dr="$A$1:$AY$1048576" r="C36" sId="2"/>
    <undo index="2" exp="area" ref3D="1" dr="$A$1:$AY$1048576" r="Z35" sId="2"/>
    <undo index="2" exp="area" ref3D="1" dr="$A$1:$AY$1048576" r="Y35" sId="2"/>
    <undo index="2" exp="area" ref3D="1" dr="$A$1:$AY$1048576" r="X35" sId="2"/>
    <undo index="2" exp="area" ref3D="1" dr="$A$1:$AY$1048576" r="W35" sId="2"/>
    <undo index="2" exp="area" ref3D="1" dr="$A$1:$AY$1048576" r="V35" sId="2"/>
    <undo index="2" exp="area" ref3D="1" dr="$A$1:$AY$1048576" r="U35" sId="2"/>
    <undo index="2" exp="area" ref3D="1" dr="$A$1:$AY$1048576" r="T35" sId="2"/>
    <undo index="2" exp="area" ref3D="1" dr="$A$1:$AY$1048576" r="S35" sId="2"/>
    <undo index="2" exp="area" ref3D="1" dr="$A$1:$AY$1048576" r="R35" sId="2"/>
    <undo index="2" exp="area" ref3D="1" dr="$A$1:$AY$1048576" r="Q35" sId="2"/>
    <undo index="2" exp="area" ref3D="1" dr="$A$1:$AY$1048576" r="P35" sId="2"/>
    <undo index="2" exp="area" ref3D="1" dr="$A$1:$AY$1048576" r="O35" sId="2"/>
    <undo index="2" exp="area" ref3D="1" dr="$A$1:$AY$1048576" r="N35" sId="2"/>
    <undo index="2" exp="area" ref3D="1" dr="$A$1:$AY$1048576" r="M35" sId="2"/>
    <undo index="2" exp="area" ref3D="1" dr="$A$1:$AY$1048576" r="L35" sId="2"/>
    <undo index="2" exp="area" ref3D="1" dr="$A$1:$AY$1048576" r="K35" sId="2"/>
    <undo index="2" exp="area" ref3D="1" dr="$A$1:$AY$1048576" r="J35" sId="2"/>
    <undo index="2" exp="area" ref3D="1" dr="$A$1:$AY$1048576" r="I35" sId="2"/>
    <undo index="2" exp="area" ref3D="1" dr="$A$1:$AY$1048576" r="H35" sId="2"/>
    <undo index="2" exp="area" ref3D="1" dr="$A$1:$AY$1048576" r="G35" sId="2"/>
    <undo index="2" exp="area" ref3D="1" dr="$A$1:$AY$1048576" r="F35" sId="2"/>
    <undo index="2" exp="area" ref3D="1" dr="$A$1:$AY$1048576" r="E35" sId="2"/>
    <undo index="2" exp="area" ref3D="1" dr="$A$1:$AY$1048576" r="D35" sId="2"/>
    <undo index="2" exp="area" ref3D="1" dr="$A$1:$AY$1048576" r="C35" sId="2"/>
    <undo index="2" exp="area" ref3D="1" dr="$A$1:$AY$1048576" r="Z34" sId="2"/>
    <undo index="2" exp="area" ref3D="1" dr="$A$1:$AY$1048576" r="Y34" sId="2"/>
    <undo index="2" exp="area" ref3D="1" dr="$A$1:$AY$1048576" r="X34" sId="2"/>
    <undo index="2" exp="area" ref3D="1" dr="$A$1:$AY$1048576" r="W34" sId="2"/>
    <undo index="2" exp="area" ref3D="1" dr="$A$1:$AY$1048576" r="V34" sId="2"/>
    <undo index="2" exp="area" ref3D="1" dr="$A$1:$AY$1048576" r="U34" sId="2"/>
    <undo index="2" exp="area" ref3D="1" dr="$A$1:$AY$1048576" r="T34" sId="2"/>
    <undo index="2" exp="area" ref3D="1" dr="$A$1:$AY$1048576" r="S34" sId="2"/>
    <undo index="2" exp="area" ref3D="1" dr="$A$1:$AY$1048576" r="R34" sId="2"/>
    <undo index="2" exp="area" ref3D="1" dr="$A$1:$AY$1048576" r="Q34" sId="2"/>
    <undo index="2" exp="area" ref3D="1" dr="$A$1:$AY$1048576" r="P34" sId="2"/>
    <undo index="2" exp="area" ref3D="1" dr="$A$1:$AY$1048576" r="O34" sId="2"/>
    <undo index="2" exp="area" ref3D="1" dr="$A$1:$AY$1048576" r="N34" sId="2"/>
    <undo index="2" exp="area" ref3D="1" dr="$A$1:$AY$1048576" r="M34" sId="2"/>
    <undo index="2" exp="area" ref3D="1" dr="$A$1:$AY$1048576" r="L34" sId="2"/>
    <undo index="2" exp="area" ref3D="1" dr="$A$1:$AY$1048576" r="K34" sId="2"/>
    <undo index="2" exp="area" ref3D="1" dr="$A$1:$AY$1048576" r="J34" sId="2"/>
    <undo index="2" exp="area" ref3D="1" dr="$A$1:$AY$1048576" r="I34" sId="2"/>
    <undo index="2" exp="area" ref3D="1" dr="$A$1:$AY$1048576" r="H34" sId="2"/>
    <undo index="2" exp="area" ref3D="1" dr="$A$1:$AY$1048576" r="G34" sId="2"/>
    <undo index="2" exp="area" ref3D="1" dr="$A$1:$AY$1048576" r="F34" sId="2"/>
    <undo index="2" exp="area" ref3D="1" dr="$A$1:$AY$1048576" r="E34" sId="2"/>
    <undo index="2" exp="area" ref3D="1" dr="$A$1:$AY$1048576" r="D34" sId="2"/>
    <undo index="2" exp="area" ref3D="1" dr="$A$1:$AY$1048576" r="C34" sId="2"/>
    <undo index="2" exp="area" ref3D="1" dr="$A$1:$AY$1048576" r="Z33" sId="2"/>
    <undo index="2" exp="area" ref3D="1" dr="$A$1:$AY$1048576" r="Y33" sId="2"/>
    <undo index="2" exp="area" ref3D="1" dr="$A$1:$AY$1048576" r="X33" sId="2"/>
    <undo index="2" exp="area" ref3D="1" dr="$A$1:$AY$1048576" r="W33" sId="2"/>
    <undo index="2" exp="area" ref3D="1" dr="$A$1:$AY$1048576" r="V33" sId="2"/>
    <undo index="2" exp="area" ref3D="1" dr="$A$1:$AY$1048576" r="U33" sId="2"/>
    <undo index="2" exp="area" ref3D="1" dr="$A$1:$AY$1048576" r="T33" sId="2"/>
    <undo index="2" exp="area" ref3D="1" dr="$A$1:$AY$1048576" r="S33" sId="2"/>
    <undo index="2" exp="area" ref3D="1" dr="$A$1:$AY$1048576" r="R33" sId="2"/>
    <undo index="2" exp="area" ref3D="1" dr="$A$1:$AY$1048576" r="Q33" sId="2"/>
    <undo index="2" exp="area" ref3D="1" dr="$A$1:$AY$1048576" r="P33" sId="2"/>
    <undo index="2" exp="area" ref3D="1" dr="$A$1:$AY$1048576" r="O33" sId="2"/>
    <undo index="2" exp="area" ref3D="1" dr="$A$1:$AY$1048576" r="N33" sId="2"/>
    <undo index="2" exp="area" ref3D="1" dr="$A$1:$AY$1048576" r="M33" sId="2"/>
    <undo index="2" exp="area" ref3D="1" dr="$A$1:$AY$1048576" r="L33" sId="2"/>
    <undo index="2" exp="area" ref3D="1" dr="$A$1:$AY$1048576" r="K33" sId="2"/>
    <undo index="2" exp="area" ref3D="1" dr="$A$1:$AY$1048576" r="J33" sId="2"/>
    <undo index="2" exp="area" ref3D="1" dr="$A$1:$AY$1048576" r="I33" sId="2"/>
    <undo index="2" exp="area" ref3D="1" dr="$A$1:$AY$1048576" r="H33" sId="2"/>
    <undo index="2" exp="area" ref3D="1" dr="$A$1:$AY$1048576" r="G33" sId="2"/>
    <undo index="2" exp="area" ref3D="1" dr="$A$1:$AY$1048576" r="F33" sId="2"/>
    <undo index="2" exp="area" ref3D="1" dr="$A$1:$AY$1048576" r="E33" sId="2"/>
    <undo index="2" exp="area" ref3D="1" dr="$A$1:$AY$1048576" r="D33" sId="2"/>
    <undo index="2" exp="area" ref3D="1" dr="$A$1:$AY$1048576" r="C33" sId="2"/>
    <undo index="2" exp="area" ref3D="1" dr="$A$1:$AY$1048576" r="Z32" sId="2"/>
    <undo index="2" exp="area" ref3D="1" dr="$A$1:$AY$1048576" r="Y32" sId="2"/>
    <undo index="2" exp="area" ref3D="1" dr="$A$1:$AY$1048576" r="X32" sId="2"/>
    <undo index="2" exp="area" ref3D="1" dr="$A$1:$AY$1048576" r="W32" sId="2"/>
    <undo index="2" exp="area" ref3D="1" dr="$A$1:$AY$1048576" r="V32" sId="2"/>
    <undo index="2" exp="area" ref3D="1" dr="$A$1:$AY$1048576" r="U32" sId="2"/>
    <undo index="2" exp="area" ref3D="1" dr="$A$1:$AY$1048576" r="T32" sId="2"/>
    <undo index="2" exp="area" ref3D="1" dr="$A$1:$AY$1048576" r="S32" sId="2"/>
    <undo index="2" exp="area" ref3D="1" dr="$A$1:$AY$1048576" r="R32" sId="2"/>
    <undo index="2" exp="area" ref3D="1" dr="$A$1:$AY$1048576" r="Q32" sId="2"/>
    <undo index="2" exp="area" ref3D="1" dr="$A$1:$AY$1048576" r="P32" sId="2"/>
    <undo index="2" exp="area" ref3D="1" dr="$A$1:$AY$1048576" r="O32" sId="2"/>
    <undo index="2" exp="area" ref3D="1" dr="$A$1:$AY$1048576" r="N32" sId="2"/>
    <undo index="2" exp="area" ref3D="1" dr="$A$1:$AY$1048576" r="M32" sId="2"/>
    <undo index="2" exp="area" ref3D="1" dr="$A$1:$AY$1048576" r="L32" sId="2"/>
    <undo index="2" exp="area" ref3D="1" dr="$A$1:$AY$1048576" r="K32" sId="2"/>
    <undo index="2" exp="area" ref3D="1" dr="$A$1:$AY$1048576" r="J32" sId="2"/>
    <undo index="2" exp="area" ref3D="1" dr="$A$1:$AY$1048576" r="I32" sId="2"/>
    <undo index="2" exp="area" ref3D="1" dr="$A$1:$AY$1048576" r="H32" sId="2"/>
    <undo index="2" exp="area" ref3D="1" dr="$A$1:$AY$1048576" r="G32" sId="2"/>
    <undo index="2" exp="area" ref3D="1" dr="$A$1:$AY$1048576" r="F32" sId="2"/>
    <undo index="2" exp="area" ref3D="1" dr="$A$1:$AY$1048576" r="E32" sId="2"/>
    <undo index="2" exp="area" ref3D="1" dr="$A$1:$AY$1048576" r="D32" sId="2"/>
    <undo index="2" exp="area" ref3D="1" dr="$A$1:$AY$1048576" r="C32" sId="2"/>
    <undo index="2" exp="area" ref3D="1" dr="$A$1:$AY$1048576" r="Z31" sId="2"/>
    <undo index="2" exp="area" ref3D="1" dr="$A$1:$AY$1048576" r="Y31" sId="2"/>
    <undo index="2" exp="area" ref3D="1" dr="$A$1:$AY$1048576" r="X31" sId="2"/>
    <undo index="2" exp="area" ref3D="1" dr="$A$1:$AY$1048576" r="W31" sId="2"/>
    <undo index="2" exp="area" ref3D="1" dr="$A$1:$AY$1048576" r="V31" sId="2"/>
    <undo index="2" exp="area" ref3D="1" dr="$A$1:$AY$1048576" r="U31" sId="2"/>
    <undo index="2" exp="area" ref3D="1" dr="$A$1:$AY$1048576" r="T31" sId="2"/>
    <undo index="2" exp="area" ref3D="1" dr="$A$1:$AY$1048576" r="S31" sId="2"/>
    <undo index="2" exp="area" ref3D="1" dr="$A$1:$AY$1048576" r="R31" sId="2"/>
    <undo index="2" exp="area" ref3D="1" dr="$A$1:$AY$1048576" r="Q31" sId="2"/>
    <undo index="2" exp="area" ref3D="1" dr="$A$1:$AY$1048576" r="P31" sId="2"/>
    <undo index="2" exp="area" ref3D="1" dr="$A$1:$AY$1048576" r="O31" sId="2"/>
    <undo index="2" exp="area" ref3D="1" dr="$A$1:$AY$1048576" r="N31" sId="2"/>
    <undo index="2" exp="area" ref3D="1" dr="$A$1:$AY$1048576" r="M31" sId="2"/>
    <undo index="2" exp="area" ref3D="1" dr="$A$1:$AY$1048576" r="L31" sId="2"/>
    <undo index="2" exp="area" ref3D="1" dr="$A$1:$AY$1048576" r="K31" sId="2"/>
    <undo index="2" exp="area" ref3D="1" dr="$A$1:$AY$1048576" r="J31" sId="2"/>
    <undo index="2" exp="area" ref3D="1" dr="$A$1:$AY$1048576" r="I31" sId="2"/>
    <undo index="2" exp="area" ref3D="1" dr="$A$1:$AY$1048576" r="H31" sId="2"/>
    <undo index="2" exp="area" ref3D="1" dr="$A$1:$AY$1048576" r="G31" sId="2"/>
    <undo index="2" exp="area" ref3D="1" dr="$A$1:$AY$1048576" r="F31" sId="2"/>
    <undo index="2" exp="area" ref3D="1" dr="$A$1:$AY$1048576" r="E31" sId="2"/>
    <undo index="2" exp="area" ref3D="1" dr="$A$1:$AY$1048576" r="D31" sId="2"/>
    <undo index="2" exp="area" ref3D="1" dr="$A$1:$AY$1048576" r="C31" sId="2"/>
    <undo index="2" exp="area" ref3D="1" dr="$A$1:$AY$1048576" r="Z30" sId="2"/>
    <undo index="2" exp="area" ref3D="1" dr="$A$1:$AY$1048576" r="Y30" sId="2"/>
    <undo index="2" exp="area" ref3D="1" dr="$A$1:$AY$1048576" r="X30" sId="2"/>
    <undo index="2" exp="area" ref3D="1" dr="$A$1:$AY$1048576" r="W30" sId="2"/>
    <undo index="2" exp="area" ref3D="1" dr="$A$1:$AY$1048576" r="V30" sId="2"/>
    <undo index="2" exp="area" ref3D="1" dr="$A$1:$AY$1048576" r="U30" sId="2"/>
    <undo index="2" exp="area" ref3D="1" dr="$A$1:$AY$1048576" r="T30" sId="2"/>
    <undo index="2" exp="area" ref3D="1" dr="$A$1:$AY$1048576" r="S30" sId="2"/>
    <undo index="2" exp="area" ref3D="1" dr="$A$1:$AY$1048576" r="R30" sId="2"/>
    <undo index="2" exp="area" ref3D="1" dr="$A$1:$AY$1048576" r="Q30" sId="2"/>
    <undo index="2" exp="area" ref3D="1" dr="$A$1:$AY$1048576" r="P30" sId="2"/>
    <undo index="2" exp="area" ref3D="1" dr="$A$1:$AY$1048576" r="O30" sId="2"/>
    <undo index="2" exp="area" ref3D="1" dr="$A$1:$AY$1048576" r="N30" sId="2"/>
    <undo index="2" exp="area" ref3D="1" dr="$A$1:$AY$1048576" r="M30" sId="2"/>
    <undo index="2" exp="area" ref3D="1" dr="$A$1:$AY$1048576" r="L30" sId="2"/>
    <undo index="2" exp="area" ref3D="1" dr="$A$1:$AY$1048576" r="K30" sId="2"/>
    <undo index="2" exp="area" ref3D="1" dr="$A$1:$AY$1048576" r="J30" sId="2"/>
    <undo index="2" exp="area" ref3D="1" dr="$A$1:$AY$1048576" r="I30" sId="2"/>
    <undo index="2" exp="area" ref3D="1" dr="$A$1:$AY$1048576" r="H30" sId="2"/>
    <undo index="2" exp="area" ref3D="1" dr="$A$1:$AY$1048576" r="G30" sId="2"/>
    <undo index="2" exp="area" ref3D="1" dr="$A$1:$AY$1048576" r="F30" sId="2"/>
    <undo index="2" exp="area" ref3D="1" dr="$A$1:$AY$1048576" r="E30" sId="2"/>
    <undo index="2" exp="area" ref3D="1" dr="$A$1:$AY$1048576" r="D30" sId="2"/>
    <undo index="2" exp="area" ref3D="1" dr="$A$1:$AY$1048576" r="C30" sId="2"/>
    <undo index="2" exp="area" ref3D="1" dr="$A$1:$AY$1048576" r="Z29" sId="2"/>
    <undo index="2" exp="area" ref3D="1" dr="$A$1:$AY$1048576" r="Y29" sId="2"/>
    <undo index="2" exp="area" ref3D="1" dr="$A$1:$AY$1048576" r="X29" sId="2"/>
    <undo index="2" exp="area" ref3D="1" dr="$A$1:$AY$1048576" r="W29" sId="2"/>
    <undo index="2" exp="area" ref3D="1" dr="$A$1:$AY$1048576" r="V29" sId="2"/>
    <undo index="2" exp="area" ref3D="1" dr="$A$1:$AY$1048576" r="U29" sId="2"/>
    <undo index="2" exp="area" ref3D="1" dr="$A$1:$AY$1048576" r="T29" sId="2"/>
    <undo index="2" exp="area" ref3D="1" dr="$A$1:$AY$1048576" r="S29" sId="2"/>
    <undo index="2" exp="area" ref3D="1" dr="$A$1:$AY$1048576" r="R29" sId="2"/>
    <undo index="2" exp="area" ref3D="1" dr="$A$1:$AY$1048576" r="Q29" sId="2"/>
    <undo index="2" exp="area" ref3D="1" dr="$A$1:$AY$1048576" r="P29" sId="2"/>
    <undo index="2" exp="area" ref3D="1" dr="$A$1:$AY$1048576" r="O29" sId="2"/>
    <undo index="2" exp="area" ref3D="1" dr="$A$1:$AY$1048576" r="N29" sId="2"/>
    <undo index="2" exp="area" ref3D="1" dr="$A$1:$AY$1048576" r="M29" sId="2"/>
    <undo index="2" exp="area" ref3D="1" dr="$A$1:$AY$1048576" r="L29" sId="2"/>
    <undo index="2" exp="area" ref3D="1" dr="$A$1:$AY$1048576" r="K29" sId="2"/>
    <undo index="2" exp="area" ref3D="1" dr="$A$1:$AY$1048576" r="J29" sId="2"/>
    <undo index="2" exp="area" ref3D="1" dr="$A$1:$AY$1048576" r="I29" sId="2"/>
    <undo index="2" exp="area" ref3D="1" dr="$A$1:$AY$1048576" r="H29" sId="2"/>
    <undo index="2" exp="area" ref3D="1" dr="$A$1:$AY$1048576" r="G29" sId="2"/>
    <undo index="2" exp="area" ref3D="1" dr="$A$1:$AY$1048576" r="F29" sId="2"/>
    <undo index="2" exp="area" ref3D="1" dr="$A$1:$AY$1048576" r="E29" sId="2"/>
    <undo index="2" exp="area" ref3D="1" dr="$A$1:$AY$1048576" r="D29" sId="2"/>
    <undo index="2" exp="area" ref3D="1" dr="$A$1:$AY$1048576" r="C29" sId="2"/>
    <undo index="2" exp="area" ref3D="1" dr="$A$1:$AY$1048576" r="Z28" sId="2"/>
    <undo index="2" exp="area" ref3D="1" dr="$A$1:$AY$1048576" r="Y28" sId="2"/>
    <undo index="2" exp="area" ref3D="1" dr="$A$1:$AY$1048576" r="X28" sId="2"/>
    <undo index="2" exp="area" ref3D="1" dr="$A$1:$AY$1048576" r="W28" sId="2"/>
    <undo index="2" exp="area" ref3D="1" dr="$A$1:$AY$1048576" r="V28" sId="2"/>
    <undo index="2" exp="area" ref3D="1" dr="$A$1:$AY$1048576" r="U28" sId="2"/>
    <undo index="2" exp="area" ref3D="1" dr="$A$1:$AY$1048576" r="T28" sId="2"/>
    <undo index="2" exp="area" ref3D="1" dr="$A$1:$AY$1048576" r="S28" sId="2"/>
    <undo index="2" exp="area" ref3D="1" dr="$A$1:$AY$1048576" r="R28" sId="2"/>
    <undo index="2" exp="area" ref3D="1" dr="$A$1:$AY$1048576" r="Q28" sId="2"/>
    <undo index="2" exp="area" ref3D="1" dr="$A$1:$AY$1048576" r="P28" sId="2"/>
    <undo index="2" exp="area" ref3D="1" dr="$A$1:$AY$1048576" r="O28" sId="2"/>
    <undo index="2" exp="area" ref3D="1" dr="$A$1:$AY$1048576" r="N28" sId="2"/>
    <undo index="2" exp="area" ref3D="1" dr="$A$1:$AY$1048576" r="M28" sId="2"/>
    <undo index="2" exp="area" ref3D="1" dr="$A$1:$AY$1048576" r="L28" sId="2"/>
    <undo index="2" exp="area" ref3D="1" dr="$A$1:$AY$1048576" r="K28" sId="2"/>
    <undo index="2" exp="area" ref3D="1" dr="$A$1:$AY$1048576" r="J28" sId="2"/>
    <undo index="2" exp="area" ref3D="1" dr="$A$1:$AY$1048576" r="I28" sId="2"/>
    <undo index="2" exp="area" ref3D="1" dr="$A$1:$AY$1048576" r="H28" sId="2"/>
    <undo index="2" exp="area" ref3D="1" dr="$A$1:$AY$1048576" r="G28" sId="2"/>
    <undo index="2" exp="area" ref3D="1" dr="$A$1:$AY$1048576" r="F28" sId="2"/>
    <undo index="2" exp="area" ref3D="1" dr="$A$1:$AY$1048576" r="E28" sId="2"/>
    <undo index="2" exp="area" ref3D="1" dr="$A$1:$AY$1048576" r="D28" sId="2"/>
    <undo index="2" exp="area" ref3D="1" dr="$A$1:$AY$1048576" r="C28" sId="2"/>
    <undo index="2" exp="area" ref3D="1" dr="$A$1:$AY$1048576" r="Z27" sId="2"/>
    <undo index="2" exp="area" ref3D="1" dr="$A$1:$AY$1048576" r="Y27" sId="2"/>
    <undo index="2" exp="area" ref3D="1" dr="$A$1:$AY$1048576" r="X27" sId="2"/>
    <undo index="2" exp="area" ref3D="1" dr="$A$1:$AY$1048576" r="W27" sId="2"/>
    <undo index="2" exp="area" ref3D="1" dr="$A$1:$AY$1048576" r="V27" sId="2"/>
    <undo index="2" exp="area" ref3D="1" dr="$A$1:$AY$1048576" r="U27" sId="2"/>
    <undo index="2" exp="area" ref3D="1" dr="$A$1:$AY$1048576" r="T27" sId="2"/>
    <undo index="2" exp="area" ref3D="1" dr="$A$1:$AY$1048576" r="S27" sId="2"/>
    <undo index="2" exp="area" ref3D="1" dr="$A$1:$AY$1048576" r="R27" sId="2"/>
    <undo index="2" exp="area" ref3D="1" dr="$A$1:$AY$1048576" r="Q27" sId="2"/>
    <undo index="2" exp="area" ref3D="1" dr="$A$1:$AY$1048576" r="P27" sId="2"/>
    <undo index="2" exp="area" ref3D="1" dr="$A$1:$AY$1048576" r="O27" sId="2"/>
    <undo index="2" exp="area" ref3D="1" dr="$A$1:$AY$1048576" r="N27" sId="2"/>
    <undo index="2" exp="area" ref3D="1" dr="$A$1:$AY$1048576" r="M27" sId="2"/>
    <undo index="2" exp="area" ref3D="1" dr="$A$1:$AY$1048576" r="L27" sId="2"/>
    <undo index="2" exp="area" ref3D="1" dr="$A$1:$AY$1048576" r="K27" sId="2"/>
    <undo index="2" exp="area" ref3D="1" dr="$A$1:$AY$1048576" r="J27" sId="2"/>
    <undo index="2" exp="area" ref3D="1" dr="$A$1:$AY$1048576" r="I27" sId="2"/>
    <undo index="2" exp="area" ref3D="1" dr="$A$1:$AY$1048576" r="H27" sId="2"/>
    <undo index="2" exp="area" ref3D="1" dr="$A$1:$AY$1048576" r="G27" sId="2"/>
    <undo index="2" exp="area" ref3D="1" dr="$A$1:$AY$1048576" r="F27" sId="2"/>
    <undo index="2" exp="area" ref3D="1" dr="$A$1:$AY$1048576" r="E27" sId="2"/>
    <undo index="2" exp="area" ref3D="1" dr="$A$1:$AY$1048576" r="D27" sId="2"/>
    <undo index="2" exp="area" ref3D="1" dr="$A$1:$AY$1048576" r="C27" sId="2"/>
    <undo index="2" exp="area" ref3D="1" dr="$A$1:$AY$1048576" r="Z26" sId="2"/>
    <undo index="2" exp="area" ref3D="1" dr="$A$1:$AY$1048576" r="Y26" sId="2"/>
    <undo index="2" exp="area" ref3D="1" dr="$A$1:$AY$1048576" r="X26" sId="2"/>
    <undo index="2" exp="area" ref3D="1" dr="$A$1:$AY$1048576" r="W26" sId="2"/>
    <undo index="2" exp="area" ref3D="1" dr="$A$1:$AY$1048576" r="V26" sId="2"/>
    <undo index="2" exp="area" ref3D="1" dr="$A$1:$AY$1048576" r="U26" sId="2"/>
    <undo index="2" exp="area" ref3D="1" dr="$A$1:$AY$1048576" r="T26" sId="2"/>
    <undo index="2" exp="area" ref3D="1" dr="$A$1:$AY$1048576" r="S26" sId="2"/>
    <undo index="2" exp="area" ref3D="1" dr="$A$1:$AY$1048576" r="R26" sId="2"/>
    <undo index="2" exp="area" ref3D="1" dr="$A$1:$AY$1048576" r="Q26" sId="2"/>
    <undo index="2" exp="area" ref3D="1" dr="$A$1:$AY$1048576" r="P26" sId="2"/>
    <undo index="2" exp="area" ref3D="1" dr="$A$1:$AY$1048576" r="O26" sId="2"/>
    <undo index="2" exp="area" ref3D="1" dr="$A$1:$AY$1048576" r="N26" sId="2"/>
    <undo index="2" exp="area" ref3D="1" dr="$A$1:$AY$1048576" r="M26" sId="2"/>
    <undo index="2" exp="area" ref3D="1" dr="$A$1:$AY$1048576" r="L26" sId="2"/>
    <undo index="2" exp="area" ref3D="1" dr="$A$1:$AY$1048576" r="K26" sId="2"/>
    <undo index="2" exp="area" ref3D="1" dr="$A$1:$AY$1048576" r="J26" sId="2"/>
    <undo index="2" exp="area" ref3D="1" dr="$A$1:$AY$1048576" r="I26" sId="2"/>
    <undo index="2" exp="area" ref3D="1" dr="$A$1:$AY$1048576" r="H26" sId="2"/>
    <undo index="2" exp="area" ref3D="1" dr="$A$1:$AY$1048576" r="G26" sId="2"/>
    <undo index="2" exp="area" ref3D="1" dr="$A$1:$AY$1048576" r="F26" sId="2"/>
    <undo index="2" exp="area" ref3D="1" dr="$A$1:$AY$1048576" r="E26" sId="2"/>
    <undo index="2" exp="area" ref3D="1" dr="$A$1:$AY$1048576" r="D26" sId="2"/>
    <undo index="2" exp="area" ref3D="1" dr="$A$1:$AY$1048576" r="C26" sId="2"/>
    <undo index="2" exp="area" ref3D="1" dr="$A$1:$AY$1048576" r="Z25" sId="2"/>
    <undo index="2" exp="area" ref3D="1" dr="$A$1:$AY$1048576" r="Y25" sId="2"/>
    <undo index="2" exp="area" ref3D="1" dr="$A$1:$AY$1048576" r="X25" sId="2"/>
    <undo index="2" exp="area" ref3D="1" dr="$A$1:$AY$1048576" r="W25" sId="2"/>
    <undo index="2" exp="area" ref3D="1" dr="$A$1:$AY$1048576" r="V25" sId="2"/>
    <undo index="2" exp="area" ref3D="1" dr="$A$1:$AY$1048576" r="U25" sId="2"/>
    <undo index="2" exp="area" ref3D="1" dr="$A$1:$AY$1048576" r="T25" sId="2"/>
    <undo index="2" exp="area" ref3D="1" dr="$A$1:$AY$1048576" r="S25" sId="2"/>
    <undo index="2" exp="area" ref3D="1" dr="$A$1:$AY$1048576" r="R25" sId="2"/>
    <undo index="2" exp="area" ref3D="1" dr="$A$1:$AY$1048576" r="Q25" sId="2"/>
    <undo index="2" exp="area" ref3D="1" dr="$A$1:$AY$1048576" r="P25" sId="2"/>
    <undo index="2" exp="area" ref3D="1" dr="$A$1:$AY$1048576" r="O25" sId="2"/>
    <undo index="2" exp="area" ref3D="1" dr="$A$1:$AY$1048576" r="N25" sId="2"/>
    <undo index="2" exp="area" ref3D="1" dr="$A$1:$AY$1048576" r="M25" sId="2"/>
    <undo index="2" exp="area" ref3D="1" dr="$A$1:$AY$1048576" r="L25" sId="2"/>
    <undo index="2" exp="area" ref3D="1" dr="$A$1:$AY$1048576" r="K25" sId="2"/>
    <undo index="2" exp="area" ref3D="1" dr="$A$1:$AY$1048576" r="J25" sId="2"/>
    <undo index="2" exp="area" ref3D="1" dr="$A$1:$AY$1048576" r="I25" sId="2"/>
    <undo index="2" exp="area" ref3D="1" dr="$A$1:$AY$1048576" r="H25" sId="2"/>
    <undo index="2" exp="area" ref3D="1" dr="$A$1:$AY$1048576" r="G25" sId="2"/>
    <undo index="2" exp="area" ref3D="1" dr="$A$1:$AY$1048576" r="F25" sId="2"/>
    <undo index="2" exp="area" ref3D="1" dr="$A$1:$AY$1048576" r="E25" sId="2"/>
    <undo index="2" exp="area" ref3D="1" dr="$A$1:$AY$1048576" r="D25" sId="2"/>
    <undo index="2" exp="area" ref3D="1" dr="$A$1:$AY$1048576" r="C25" sId="2"/>
    <undo index="2" exp="area" ref3D="1" dr="$A$1:$AY$1048576" r="Z24" sId="2"/>
    <undo index="2" exp="area" ref3D="1" dr="$A$1:$AY$1048576" r="Y24" sId="2"/>
    <undo index="2" exp="area" ref3D="1" dr="$A$1:$AY$1048576" r="X24" sId="2"/>
    <undo index="2" exp="area" ref3D="1" dr="$A$1:$AY$1048576" r="W24" sId="2"/>
    <undo index="2" exp="area" ref3D="1" dr="$A$1:$AY$1048576" r="V24" sId="2"/>
    <undo index="2" exp="area" ref3D="1" dr="$A$1:$AY$1048576" r="U24" sId="2"/>
    <undo index="2" exp="area" ref3D="1" dr="$A$1:$AY$1048576" r="T24" sId="2"/>
    <undo index="2" exp="area" ref3D="1" dr="$A$1:$AY$1048576" r="S24" sId="2"/>
    <undo index="2" exp="area" ref3D="1" dr="$A$1:$AY$1048576" r="R24" sId="2"/>
    <undo index="2" exp="area" ref3D="1" dr="$A$1:$AY$1048576" r="Q24" sId="2"/>
    <undo index="2" exp="area" ref3D="1" dr="$A$1:$AY$1048576" r="P24" sId="2"/>
    <undo index="2" exp="area" ref3D="1" dr="$A$1:$AY$1048576" r="O24" sId="2"/>
    <undo index="2" exp="area" ref3D="1" dr="$A$1:$AY$1048576" r="N24" sId="2"/>
    <undo index="2" exp="area" ref3D="1" dr="$A$1:$AY$1048576" r="M24" sId="2"/>
    <undo index="2" exp="area" ref3D="1" dr="$A$1:$AY$1048576" r="L24" sId="2"/>
    <undo index="2" exp="area" ref3D="1" dr="$A$1:$AY$1048576" r="K24" sId="2"/>
    <undo index="2" exp="area" ref3D="1" dr="$A$1:$AY$1048576" r="J24" sId="2"/>
    <undo index="2" exp="area" ref3D="1" dr="$A$1:$AY$1048576" r="I24" sId="2"/>
    <undo index="2" exp="area" ref3D="1" dr="$A$1:$AY$1048576" r="H24" sId="2"/>
    <undo index="2" exp="area" ref3D="1" dr="$A$1:$AY$1048576" r="G24" sId="2"/>
    <undo index="2" exp="area" ref3D="1" dr="$A$1:$AY$1048576" r="F24" sId="2"/>
    <undo index="2" exp="area" ref3D="1" dr="$A$1:$AY$1048576" r="E24" sId="2"/>
    <undo index="2" exp="area" ref3D="1" dr="$A$1:$AY$1048576" r="D24" sId="2"/>
    <undo index="2" exp="area" ref3D="1" dr="$A$1:$AY$1048576" r="C24" sId="2"/>
    <undo index="2" exp="area" ref3D="1" dr="$A$1:$AY$1048576" r="Z23" sId="2"/>
    <undo index="2" exp="area" ref3D="1" dr="$A$1:$AY$1048576" r="Y23" sId="2"/>
    <undo index="2" exp="area" ref3D="1" dr="$A$1:$AY$1048576" r="X23" sId="2"/>
    <undo index="2" exp="area" ref3D="1" dr="$A$1:$AY$1048576" r="W23" sId="2"/>
    <undo index="2" exp="area" ref3D="1" dr="$A$1:$AY$1048576" r="V23" sId="2"/>
    <undo index="2" exp="area" ref3D="1" dr="$A$1:$AY$1048576" r="U23" sId="2"/>
    <undo index="2" exp="area" ref3D="1" dr="$A$1:$AY$1048576" r="T23" sId="2"/>
    <undo index="2" exp="area" ref3D="1" dr="$A$1:$AY$1048576" r="S23" sId="2"/>
    <undo index="2" exp="area" ref3D="1" dr="$A$1:$AY$1048576" r="R23" sId="2"/>
    <undo index="2" exp="area" ref3D="1" dr="$A$1:$AY$1048576" r="Q23" sId="2"/>
    <undo index="2" exp="area" ref3D="1" dr="$A$1:$AY$1048576" r="P23" sId="2"/>
    <undo index="2" exp="area" ref3D="1" dr="$A$1:$AY$1048576" r="O23" sId="2"/>
    <undo index="2" exp="area" ref3D="1" dr="$A$1:$AY$1048576" r="N23" sId="2"/>
    <undo index="2" exp="area" ref3D="1" dr="$A$1:$AY$1048576" r="M23" sId="2"/>
    <undo index="2" exp="area" ref3D="1" dr="$A$1:$AY$1048576" r="L23" sId="2"/>
    <undo index="2" exp="area" ref3D="1" dr="$A$1:$AY$1048576" r="K23" sId="2"/>
    <undo index="2" exp="area" ref3D="1" dr="$A$1:$AY$1048576" r="J23" sId="2"/>
    <undo index="2" exp="area" ref3D="1" dr="$A$1:$AY$1048576" r="I23" sId="2"/>
    <undo index="2" exp="area" ref3D="1" dr="$A$1:$AY$1048576" r="H23" sId="2"/>
    <undo index="2" exp="area" ref3D="1" dr="$A$1:$AY$1048576" r="G23" sId="2"/>
    <undo index="2" exp="area" ref3D="1" dr="$A$1:$AY$1048576" r="F23" sId="2"/>
    <undo index="2" exp="area" ref3D="1" dr="$A$1:$AY$1048576" r="E23" sId="2"/>
    <undo index="2" exp="area" ref3D="1" dr="$A$1:$AY$1048576" r="D23" sId="2"/>
    <undo index="2" exp="area" ref3D="1" dr="$A$1:$AY$1048576" r="C23" sId="2"/>
    <undo index="2" exp="area" ref3D="1" dr="$A$1:$AY$1048576" r="Z22" sId="2"/>
    <undo index="2" exp="area" ref3D="1" dr="$A$1:$AY$1048576" r="Y22" sId="2"/>
    <undo index="2" exp="area" ref3D="1" dr="$A$1:$AY$1048576" r="X22" sId="2"/>
    <undo index="2" exp="area" ref3D="1" dr="$A$1:$AY$1048576" r="W22" sId="2"/>
    <undo index="2" exp="area" ref3D="1" dr="$A$1:$AY$1048576" r="V22" sId="2"/>
    <undo index="2" exp="area" ref3D="1" dr="$A$1:$AY$1048576" r="U22" sId="2"/>
    <undo index="2" exp="area" ref3D="1" dr="$A$1:$AY$1048576" r="T22" sId="2"/>
    <undo index="2" exp="area" ref3D="1" dr="$A$1:$AY$1048576" r="S22" sId="2"/>
    <undo index="2" exp="area" ref3D="1" dr="$A$1:$AY$1048576" r="R22" sId="2"/>
    <undo index="2" exp="area" ref3D="1" dr="$A$1:$AY$1048576" r="Q22" sId="2"/>
    <undo index="2" exp="area" ref3D="1" dr="$A$1:$AY$1048576" r="P22" sId="2"/>
    <undo index="2" exp="area" ref3D="1" dr="$A$1:$AY$1048576" r="O22" sId="2"/>
    <undo index="2" exp="area" ref3D="1" dr="$A$1:$AY$1048576" r="N22" sId="2"/>
    <undo index="2" exp="area" ref3D="1" dr="$A$1:$AY$1048576" r="M22" sId="2"/>
    <undo index="2" exp="area" ref3D="1" dr="$A$1:$AY$1048576" r="L22" sId="2"/>
    <undo index="2" exp="area" ref3D="1" dr="$A$1:$AY$1048576" r="K22" sId="2"/>
    <undo index="2" exp="area" ref3D="1" dr="$A$1:$AY$1048576" r="J22" sId="2"/>
    <undo index="2" exp="area" ref3D="1" dr="$A$1:$AY$1048576" r="I22" sId="2"/>
    <undo index="2" exp="area" ref3D="1" dr="$A$1:$AY$1048576" r="H22" sId="2"/>
    <undo index="2" exp="area" ref3D="1" dr="$A$1:$AY$1048576" r="G22" sId="2"/>
    <undo index="2" exp="area" ref3D="1" dr="$A$1:$AY$1048576" r="F22" sId="2"/>
    <undo index="2" exp="area" ref3D="1" dr="$A$1:$AY$1048576" r="E22" sId="2"/>
    <undo index="2" exp="area" ref3D="1" dr="$A$1:$AY$1048576" r="D22" sId="2"/>
    <undo index="2" exp="area" ref3D="1" dr="$A$1:$AY$1048576" r="C22" sId="2"/>
    <undo index="2" exp="area" ref3D="1" dr="$A$1:$AY$1048576" r="Z21" sId="2"/>
    <undo index="2" exp="area" ref3D="1" dr="$A$1:$AY$1048576" r="Y21" sId="2"/>
    <undo index="2" exp="area" ref3D="1" dr="$A$1:$AY$1048576" r="X21" sId="2"/>
    <undo index="2" exp="area" ref3D="1" dr="$A$1:$AY$1048576" r="W21" sId="2"/>
    <undo index="2" exp="area" ref3D="1" dr="$A$1:$AY$1048576" r="V21" sId="2"/>
    <undo index="2" exp="area" ref3D="1" dr="$A$1:$AY$1048576" r="U21" sId="2"/>
    <undo index="2" exp="area" ref3D="1" dr="$A$1:$AY$1048576" r="T21" sId="2"/>
    <undo index="2" exp="area" ref3D="1" dr="$A$1:$AY$1048576" r="S21" sId="2"/>
    <undo index="2" exp="area" ref3D="1" dr="$A$1:$AY$1048576" r="R21" sId="2"/>
    <undo index="2" exp="area" ref3D="1" dr="$A$1:$AY$1048576" r="Q21" sId="2"/>
    <undo index="2" exp="area" ref3D="1" dr="$A$1:$AY$1048576" r="P21" sId="2"/>
    <undo index="2" exp="area" ref3D="1" dr="$A$1:$AY$1048576" r="O21" sId="2"/>
    <undo index="2" exp="area" ref3D="1" dr="$A$1:$AY$1048576" r="N21" sId="2"/>
    <undo index="2" exp="area" ref3D="1" dr="$A$1:$AY$1048576" r="M21" sId="2"/>
    <undo index="2" exp="area" ref3D="1" dr="$A$1:$AY$1048576" r="L21" sId="2"/>
    <undo index="2" exp="area" ref3D="1" dr="$A$1:$AY$1048576" r="K21" sId="2"/>
    <undo index="2" exp="area" ref3D="1" dr="$A$1:$AY$1048576" r="J21" sId="2"/>
    <undo index="2" exp="area" ref3D="1" dr="$A$1:$AY$1048576" r="I21" sId="2"/>
    <undo index="2" exp="area" ref3D="1" dr="$A$1:$AY$1048576" r="H21" sId="2"/>
    <undo index="2" exp="area" ref3D="1" dr="$A$1:$AY$1048576" r="G21" sId="2"/>
    <undo index="2" exp="area" ref3D="1" dr="$A$1:$AY$1048576" r="F21" sId="2"/>
    <undo index="2" exp="area" ref3D="1" dr="$A$1:$AY$1048576" r="E21" sId="2"/>
    <undo index="2" exp="area" ref3D="1" dr="$A$1:$AY$1048576" r="D21" sId="2"/>
    <undo index="2" exp="area" ref3D="1" dr="$A$1:$AY$1048576" r="C21" sId="2"/>
    <undo index="2" exp="area" ref3D="1" dr="$A$1:$AY$1048576" r="Z20" sId="2"/>
    <undo index="2" exp="area" ref3D="1" dr="$A$1:$AY$1048576" r="Y20" sId="2"/>
    <undo index="2" exp="area" ref3D="1" dr="$A$1:$AY$1048576" r="X20" sId="2"/>
    <undo index="2" exp="area" ref3D="1" dr="$A$1:$AY$1048576" r="W20" sId="2"/>
    <undo index="2" exp="area" ref3D="1" dr="$A$1:$AY$1048576" r="V20" sId="2"/>
    <undo index="2" exp="area" ref3D="1" dr="$A$1:$AY$1048576" r="U20" sId="2"/>
    <undo index="2" exp="area" ref3D="1" dr="$A$1:$AY$1048576" r="T20" sId="2"/>
    <undo index="2" exp="area" ref3D="1" dr="$A$1:$AY$1048576" r="S20" sId="2"/>
    <undo index="2" exp="area" ref3D="1" dr="$A$1:$AY$1048576" r="R20" sId="2"/>
    <undo index="2" exp="area" ref3D="1" dr="$A$1:$AY$1048576" r="Q20" sId="2"/>
    <undo index="2" exp="area" ref3D="1" dr="$A$1:$AY$1048576" r="P20" sId="2"/>
    <undo index="2" exp="area" ref3D="1" dr="$A$1:$AY$1048576" r="O20" sId="2"/>
    <undo index="2" exp="area" ref3D="1" dr="$A$1:$AY$1048576" r="N20" sId="2"/>
    <undo index="2" exp="area" ref3D="1" dr="$A$1:$AY$1048576" r="M20" sId="2"/>
    <undo index="2" exp="area" ref3D="1" dr="$A$1:$AY$1048576" r="L20" sId="2"/>
    <undo index="2" exp="area" ref3D="1" dr="$A$1:$AY$1048576" r="K20" sId="2"/>
    <undo index="2" exp="area" ref3D="1" dr="$A$1:$AY$1048576" r="J20" sId="2"/>
    <undo index="2" exp="area" ref3D="1" dr="$A$1:$AY$1048576" r="I20" sId="2"/>
    <undo index="2" exp="area" ref3D="1" dr="$A$1:$AY$1048576" r="H20" sId="2"/>
    <undo index="2" exp="area" ref3D="1" dr="$A$1:$AY$1048576" r="G20" sId="2"/>
    <undo index="2" exp="area" ref3D="1" dr="$A$1:$AY$1048576" r="F20" sId="2"/>
    <undo index="2" exp="area" ref3D="1" dr="$A$1:$AY$1048576" r="E20" sId="2"/>
    <undo index="2" exp="area" ref3D="1" dr="$A$1:$AY$1048576" r="D20" sId="2"/>
    <undo index="2" exp="area" ref3D="1" dr="$A$1:$AY$1048576" r="C20" sId="2"/>
    <undo index="2" exp="area" ref3D="1" dr="$A$1:$AY$1048576" r="Z19" sId="2"/>
    <undo index="2" exp="area" ref3D="1" dr="$A$1:$AY$1048576" r="Y19" sId="2"/>
    <undo index="2" exp="area" ref3D="1" dr="$A$1:$AY$1048576" r="X19" sId="2"/>
    <undo index="2" exp="area" ref3D="1" dr="$A$1:$AY$1048576" r="W19" sId="2"/>
    <undo index="2" exp="area" ref3D="1" dr="$A$1:$AY$1048576" r="V19" sId="2"/>
    <undo index="2" exp="area" ref3D="1" dr="$A$1:$AY$1048576" r="U19" sId="2"/>
    <undo index="2" exp="area" ref3D="1" dr="$A$1:$AY$1048576" r="T19" sId="2"/>
    <undo index="2" exp="area" ref3D="1" dr="$A$1:$AY$1048576" r="S19" sId="2"/>
    <undo index="2" exp="area" ref3D="1" dr="$A$1:$AY$1048576" r="R19" sId="2"/>
    <undo index="2" exp="area" ref3D="1" dr="$A$1:$AY$1048576" r="Q19" sId="2"/>
    <undo index="2" exp="area" ref3D="1" dr="$A$1:$AY$1048576" r="P19" sId="2"/>
    <undo index="2" exp="area" ref3D="1" dr="$A$1:$AY$1048576" r="O19" sId="2"/>
    <undo index="2" exp="area" ref3D="1" dr="$A$1:$AY$1048576" r="N19" sId="2"/>
    <undo index="2" exp="area" ref3D="1" dr="$A$1:$AY$1048576" r="M19" sId="2"/>
    <undo index="2" exp="area" ref3D="1" dr="$A$1:$AY$1048576" r="L19" sId="2"/>
    <undo index="2" exp="area" ref3D="1" dr="$A$1:$AY$1048576" r="K19" sId="2"/>
    <undo index="2" exp="area" ref3D="1" dr="$A$1:$AY$1048576" r="J19" sId="2"/>
    <undo index="2" exp="area" ref3D="1" dr="$A$1:$AY$1048576" r="I19" sId="2"/>
    <undo index="2" exp="area" ref3D="1" dr="$A$1:$AY$1048576" r="H19" sId="2"/>
    <undo index="2" exp="area" ref3D="1" dr="$A$1:$AY$1048576" r="G19" sId="2"/>
    <undo index="2" exp="area" ref3D="1" dr="$A$1:$AY$1048576" r="F19" sId="2"/>
    <undo index="2" exp="area" ref3D="1" dr="$A$1:$AY$1048576" r="E19" sId="2"/>
    <undo index="2" exp="area" ref3D="1" dr="$A$1:$AY$1048576" r="D19" sId="2"/>
    <undo index="2" exp="area" ref3D="1" dr="$A$1:$AY$1048576" r="C19" sId="2"/>
    <undo index="2" exp="area" ref3D="1" dr="$A$1:$AY$1048576" r="Z18" sId="2"/>
    <undo index="2" exp="area" ref3D="1" dr="$A$1:$AY$1048576" r="Y18" sId="2"/>
    <undo index="2" exp="area" ref3D="1" dr="$A$1:$AY$1048576" r="X18" sId="2"/>
    <undo index="2" exp="area" ref3D="1" dr="$A$1:$AY$1048576" r="W18" sId="2"/>
    <undo index="2" exp="area" ref3D="1" dr="$A$1:$AY$1048576" r="V18" sId="2"/>
    <undo index="2" exp="area" ref3D="1" dr="$A$1:$AY$1048576" r="U18" sId="2"/>
    <undo index="2" exp="area" ref3D="1" dr="$A$1:$AY$1048576" r="T18" sId="2"/>
    <undo index="2" exp="area" ref3D="1" dr="$A$1:$AY$1048576" r="S18" sId="2"/>
    <undo index="2" exp="area" ref3D="1" dr="$A$1:$AY$1048576" r="R18" sId="2"/>
    <undo index="2" exp="area" ref3D="1" dr="$A$1:$AY$1048576" r="Q18" sId="2"/>
    <undo index="2" exp="area" ref3D="1" dr="$A$1:$AY$1048576" r="P18" sId="2"/>
    <undo index="2" exp="area" ref3D="1" dr="$A$1:$AY$1048576" r="O18" sId="2"/>
    <undo index="2" exp="area" ref3D="1" dr="$A$1:$AY$1048576" r="N18" sId="2"/>
    <undo index="2" exp="area" ref3D="1" dr="$A$1:$AY$1048576" r="M18" sId="2"/>
    <undo index="2" exp="area" ref3D="1" dr="$A$1:$AY$1048576" r="L18" sId="2"/>
    <undo index="2" exp="area" ref3D="1" dr="$A$1:$AY$1048576" r="K18" sId="2"/>
    <undo index="2" exp="area" ref3D="1" dr="$A$1:$AY$1048576" r="J18" sId="2"/>
    <undo index="2" exp="area" ref3D="1" dr="$A$1:$AY$1048576" r="I18" sId="2"/>
    <undo index="2" exp="area" ref3D="1" dr="$A$1:$AY$1048576" r="H18" sId="2"/>
    <undo index="2" exp="area" ref3D="1" dr="$A$1:$AY$1048576" r="G18" sId="2"/>
    <undo index="2" exp="area" ref3D="1" dr="$A$1:$AY$1048576" r="F18" sId="2"/>
    <undo index="2" exp="area" ref3D="1" dr="$A$1:$AY$1048576" r="E18" sId="2"/>
    <undo index="2" exp="area" ref3D="1" dr="$A$1:$AY$1048576" r="D18" sId="2"/>
    <undo index="2" exp="area" ref3D="1" dr="$A$1:$AY$1048576" r="C18" sId="2"/>
    <undo index="2" exp="area" ref3D="1" dr="$A$1:$AY$1048576" r="Z17" sId="2"/>
    <undo index="2" exp="area" ref3D="1" dr="$A$1:$AY$1048576" r="Y17" sId="2"/>
    <undo index="2" exp="area" ref3D="1" dr="$A$1:$AY$1048576" r="X17" sId="2"/>
    <undo index="2" exp="area" ref3D="1" dr="$A$1:$AY$1048576" r="W17" sId="2"/>
    <undo index="2" exp="area" ref3D="1" dr="$A$1:$AY$1048576" r="V17" sId="2"/>
    <undo index="2" exp="area" ref3D="1" dr="$A$1:$AY$1048576" r="U17" sId="2"/>
    <undo index="2" exp="area" ref3D="1" dr="$A$1:$AY$1048576" r="T17" sId="2"/>
    <undo index="2" exp="area" ref3D="1" dr="$A$1:$AY$1048576" r="S17" sId="2"/>
    <undo index="2" exp="area" ref3D="1" dr="$A$1:$AY$1048576" r="R17" sId="2"/>
    <undo index="2" exp="area" ref3D="1" dr="$A$1:$AY$1048576" r="Q17" sId="2"/>
    <undo index="2" exp="area" ref3D="1" dr="$A$1:$AY$1048576" r="P17" sId="2"/>
    <undo index="2" exp="area" ref3D="1" dr="$A$1:$AY$1048576" r="O17" sId="2"/>
    <undo index="2" exp="area" ref3D="1" dr="$A$1:$AY$1048576" r="N17" sId="2"/>
    <undo index="2" exp="area" ref3D="1" dr="$A$1:$AY$1048576" r="M17" sId="2"/>
    <undo index="2" exp="area" ref3D="1" dr="$A$1:$AY$1048576" r="L17" sId="2"/>
    <undo index="2" exp="area" ref3D="1" dr="$A$1:$AY$1048576" r="K17" sId="2"/>
    <undo index="2" exp="area" ref3D="1" dr="$A$1:$AY$1048576" r="J17" sId="2"/>
    <undo index="2" exp="area" ref3D="1" dr="$A$1:$AY$1048576" r="I17" sId="2"/>
    <undo index="2" exp="area" ref3D="1" dr="$A$1:$AY$1048576" r="H17" sId="2"/>
    <undo index="2" exp="area" ref3D="1" dr="$A$1:$AY$1048576" r="G17" sId="2"/>
    <undo index="2" exp="area" ref3D="1" dr="$A$1:$AY$1048576" r="F17" sId="2"/>
    <undo index="2" exp="area" ref3D="1" dr="$A$1:$AY$1048576" r="E17" sId="2"/>
    <undo index="2" exp="area" ref3D="1" dr="$A$1:$AY$1048576" r="D17" sId="2"/>
    <undo index="2" exp="area" ref3D="1" dr="$A$1:$AY$1048576" r="C17" sId="2"/>
    <undo index="2" exp="area" ref3D="1" dr="$A$1:$AY$1048576" r="Z16" sId="2"/>
    <undo index="2" exp="area" ref3D="1" dr="$A$1:$AY$1048576" r="Y16" sId="2"/>
    <undo index="2" exp="area" ref3D="1" dr="$A$1:$AY$1048576" r="X16" sId="2"/>
    <undo index="2" exp="area" ref3D="1" dr="$A$1:$AY$1048576" r="W16" sId="2"/>
    <undo index="2" exp="area" ref3D="1" dr="$A$1:$AY$1048576" r="V16" sId="2"/>
    <undo index="2" exp="area" ref3D="1" dr="$A$1:$AY$1048576" r="U16" sId="2"/>
    <undo index="2" exp="area" ref3D="1" dr="$A$1:$AY$1048576" r="T16" sId="2"/>
    <undo index="2" exp="area" ref3D="1" dr="$A$1:$AY$1048576" r="S16" sId="2"/>
    <undo index="2" exp="area" ref3D="1" dr="$A$1:$AY$1048576" r="R16" sId="2"/>
    <undo index="2" exp="area" ref3D="1" dr="$A$1:$AY$1048576" r="Q16" sId="2"/>
    <undo index="2" exp="area" ref3D="1" dr="$A$1:$AY$1048576" r="P16" sId="2"/>
    <undo index="2" exp="area" ref3D="1" dr="$A$1:$AY$1048576" r="O16" sId="2"/>
    <undo index="2" exp="area" ref3D="1" dr="$A$1:$AY$1048576" r="N16" sId="2"/>
    <undo index="2" exp="area" ref3D="1" dr="$A$1:$AY$1048576" r="M16" sId="2"/>
    <undo index="2" exp="area" ref3D="1" dr="$A$1:$AY$1048576" r="L16" sId="2"/>
    <undo index="2" exp="area" ref3D="1" dr="$A$1:$AY$1048576" r="K16" sId="2"/>
    <undo index="2" exp="area" ref3D="1" dr="$A$1:$AY$1048576" r="J16" sId="2"/>
    <undo index="2" exp="area" ref3D="1" dr="$A$1:$AY$1048576" r="I16" sId="2"/>
    <undo index="2" exp="area" ref3D="1" dr="$A$1:$AY$1048576" r="H16" sId="2"/>
    <undo index="2" exp="area" ref3D="1" dr="$A$1:$AY$1048576" r="G16" sId="2"/>
    <undo index="2" exp="area" ref3D="1" dr="$A$1:$AY$1048576" r="F16" sId="2"/>
    <undo index="2" exp="area" ref3D="1" dr="$A$1:$AY$1048576" r="E16" sId="2"/>
    <undo index="2" exp="area" ref3D="1" dr="$A$1:$AY$1048576" r="D16" sId="2"/>
    <undo index="2" exp="area" ref3D="1" dr="$A$1:$AY$1048576" r="C16" sId="2"/>
    <undo index="2" exp="area" ref3D="1" dr="$A$1:$AY$1048576" r="Z15" sId="2"/>
    <undo index="2" exp="area" ref3D="1" dr="$A$1:$AY$1048576" r="Y15" sId="2"/>
    <undo index="2" exp="area" ref3D="1" dr="$A$1:$AY$1048576" r="X15" sId="2"/>
    <undo index="2" exp="area" ref3D="1" dr="$A$1:$AY$1048576" r="W15" sId="2"/>
    <undo index="2" exp="area" ref3D="1" dr="$A$1:$AY$1048576" r="V15" sId="2"/>
    <undo index="2" exp="area" ref3D="1" dr="$A$1:$AY$1048576" r="U15" sId="2"/>
    <undo index="2" exp="area" ref3D="1" dr="$A$1:$AY$1048576" r="T15" sId="2"/>
    <undo index="2" exp="area" ref3D="1" dr="$A$1:$AY$1048576" r="S15" sId="2"/>
    <undo index="2" exp="area" ref3D="1" dr="$A$1:$AY$1048576" r="R15" sId="2"/>
    <undo index="2" exp="area" ref3D="1" dr="$A$1:$AY$1048576" r="Q15" sId="2"/>
    <undo index="2" exp="area" ref3D="1" dr="$A$1:$AY$1048576" r="P15" sId="2"/>
    <undo index="2" exp="area" ref3D="1" dr="$A$1:$AY$1048576" r="O15" sId="2"/>
    <undo index="2" exp="area" ref3D="1" dr="$A$1:$AY$1048576" r="N15" sId="2"/>
    <undo index="2" exp="area" ref3D="1" dr="$A$1:$AY$1048576" r="M15" sId="2"/>
    <undo index="2" exp="area" ref3D="1" dr="$A$1:$AY$1048576" r="L15" sId="2"/>
    <undo index="2" exp="area" ref3D="1" dr="$A$1:$AY$1048576" r="K15" sId="2"/>
    <undo index="2" exp="area" ref3D="1" dr="$A$1:$AY$1048576" r="J15" sId="2"/>
    <undo index="2" exp="area" ref3D="1" dr="$A$1:$AY$1048576" r="I15" sId="2"/>
    <undo index="2" exp="area" ref3D="1" dr="$A$1:$AY$1048576" r="H15" sId="2"/>
    <undo index="2" exp="area" ref3D="1" dr="$A$1:$AY$1048576" r="G15" sId="2"/>
    <undo index="2" exp="area" ref3D="1" dr="$A$1:$AY$1048576" r="F15" sId="2"/>
    <undo index="2" exp="area" ref3D="1" dr="$A$1:$AY$1048576" r="E15" sId="2"/>
    <undo index="2" exp="area" ref3D="1" dr="$A$1:$AY$1048576" r="D15" sId="2"/>
    <undo index="2" exp="area" ref3D="1" dr="$A$1:$AY$1048576" r="C15" sId="2"/>
    <undo index="2" exp="area" ref3D="1" dr="$A$1:$AY$1048576" r="Z14" sId="2"/>
    <undo index="2" exp="area" ref3D="1" dr="$A$1:$AY$1048576" r="Y14" sId="2"/>
    <undo index="2" exp="area" ref3D="1" dr="$A$1:$AY$1048576" r="X14" sId="2"/>
    <undo index="2" exp="area" ref3D="1" dr="$A$1:$AY$1048576" r="W14" sId="2"/>
    <undo index="2" exp="area" ref3D="1" dr="$A$1:$AY$1048576" r="V14" sId="2"/>
    <undo index="2" exp="area" ref3D="1" dr="$A$1:$AY$1048576" r="U14" sId="2"/>
    <undo index="2" exp="area" ref3D="1" dr="$A$1:$AY$1048576" r="T14" sId="2"/>
    <undo index="2" exp="area" ref3D="1" dr="$A$1:$AY$1048576" r="S14" sId="2"/>
    <undo index="2" exp="area" ref3D="1" dr="$A$1:$AY$1048576" r="R14" sId="2"/>
    <undo index="2" exp="area" ref3D="1" dr="$A$1:$AY$1048576" r="Q14" sId="2"/>
    <undo index="2" exp="area" ref3D="1" dr="$A$1:$AY$1048576" r="P14" sId="2"/>
    <undo index="2" exp="area" ref3D="1" dr="$A$1:$AY$1048576" r="O14" sId="2"/>
    <undo index="2" exp="area" ref3D="1" dr="$A$1:$AY$1048576" r="N14" sId="2"/>
    <undo index="2" exp="area" ref3D="1" dr="$A$1:$AY$1048576" r="M14" sId="2"/>
    <undo index="2" exp="area" ref3D="1" dr="$A$1:$AY$1048576" r="L14" sId="2"/>
    <undo index="2" exp="area" ref3D="1" dr="$A$1:$AY$1048576" r="K14" sId="2"/>
    <undo index="2" exp="area" ref3D="1" dr="$A$1:$AY$1048576" r="J14" sId="2"/>
    <undo index="2" exp="area" ref3D="1" dr="$A$1:$AY$1048576" r="I14" sId="2"/>
    <undo index="2" exp="area" ref3D="1" dr="$A$1:$AY$1048576" r="H14" sId="2"/>
    <undo index="2" exp="area" ref3D="1" dr="$A$1:$AY$1048576" r="G14" sId="2"/>
    <undo index="2" exp="area" ref3D="1" dr="$A$1:$AY$1048576" r="F14" sId="2"/>
    <undo index="2" exp="area" ref3D="1" dr="$A$1:$AY$1048576" r="E14" sId="2"/>
    <undo index="2" exp="area" ref3D="1" dr="$A$1:$AY$1048576" r="D14" sId="2"/>
    <undo index="2" exp="area" ref3D="1" dr="$A$1:$AY$1048576" r="C14" sId="2"/>
    <undo index="2" exp="area" ref3D="1" dr="$A$1:$AY$1048576" r="Z13" sId="2"/>
    <undo index="2" exp="area" ref3D="1" dr="$A$1:$AY$1048576" r="Y13" sId="2"/>
    <undo index="2" exp="area" ref3D="1" dr="$A$1:$AY$1048576" r="X13" sId="2"/>
    <undo index="2" exp="area" ref3D="1" dr="$A$1:$AY$1048576" r="W13" sId="2"/>
    <undo index="2" exp="area" ref3D="1" dr="$A$1:$AY$1048576" r="V13" sId="2"/>
    <undo index="2" exp="area" ref3D="1" dr="$A$1:$AY$1048576" r="U13" sId="2"/>
    <undo index="2" exp="area" ref3D="1" dr="$A$1:$AY$1048576" r="T13" sId="2"/>
    <undo index="2" exp="area" ref3D="1" dr="$A$1:$AY$1048576" r="S13" sId="2"/>
    <undo index="2" exp="area" ref3D="1" dr="$A$1:$AY$1048576" r="R13" sId="2"/>
    <undo index="2" exp="area" ref3D="1" dr="$A$1:$AY$1048576" r="Q13" sId="2"/>
    <undo index="2" exp="area" ref3D="1" dr="$A$1:$AY$1048576" r="P13" sId="2"/>
    <undo index="2" exp="area" ref3D="1" dr="$A$1:$AY$1048576" r="O13" sId="2"/>
    <undo index="2" exp="area" ref3D="1" dr="$A$1:$AY$1048576" r="N13" sId="2"/>
    <undo index="2" exp="area" ref3D="1" dr="$A$1:$AY$1048576" r="M13" sId="2"/>
    <undo index="2" exp="area" ref3D="1" dr="$A$1:$AY$1048576" r="L13" sId="2"/>
    <undo index="2" exp="area" ref3D="1" dr="$A$1:$AY$1048576" r="K13" sId="2"/>
    <undo index="2" exp="area" ref3D="1" dr="$A$1:$AY$1048576" r="J13" sId="2"/>
    <undo index="2" exp="area" ref3D="1" dr="$A$1:$AY$1048576" r="I13" sId="2"/>
    <undo index="2" exp="area" ref3D="1" dr="$A$1:$AY$1048576" r="H13" sId="2"/>
    <undo index="2" exp="area" ref3D="1" dr="$A$1:$AY$1048576" r="G13" sId="2"/>
    <undo index="2" exp="area" ref3D="1" dr="$A$1:$AY$1048576" r="F13" sId="2"/>
    <undo index="2" exp="area" ref3D="1" dr="$A$1:$AY$1048576" r="E13" sId="2"/>
    <undo index="2" exp="area" ref3D="1" dr="$A$1:$AY$1048576" r="D13" sId="2"/>
    <undo index="2" exp="area" ref3D="1" dr="$A$1:$AY$1048576" r="C13" sId="2"/>
    <undo index="2" exp="area" ref3D="1" dr="$A$1:$AY$1048576" r="Z12" sId="2"/>
    <undo index="2" exp="area" ref3D="1" dr="$A$1:$AY$1048576" r="Y12" sId="2"/>
    <undo index="2" exp="area" ref3D="1" dr="$A$1:$AY$1048576" r="X12" sId="2"/>
    <undo index="2" exp="area" ref3D="1" dr="$A$1:$AY$1048576" r="W12" sId="2"/>
    <undo index="2" exp="area" ref3D="1" dr="$A$1:$AY$1048576" r="V12" sId="2"/>
    <undo index="2" exp="area" ref3D="1" dr="$A$1:$AY$1048576" r="U12" sId="2"/>
    <undo index="2" exp="area" ref3D="1" dr="$A$1:$AY$1048576" r="T12" sId="2"/>
    <undo index="2" exp="area" ref3D="1" dr="$A$1:$AY$1048576" r="S12" sId="2"/>
    <undo index="2" exp="area" ref3D="1" dr="$A$1:$AY$1048576" r="R12" sId="2"/>
    <undo index="2" exp="area" ref3D="1" dr="$A$1:$AY$1048576" r="Q12" sId="2"/>
    <undo index="2" exp="area" ref3D="1" dr="$A$1:$AY$1048576" r="P12" sId="2"/>
    <undo index="2" exp="area" ref3D="1" dr="$A$1:$AY$1048576" r="O12" sId="2"/>
    <undo index="2" exp="area" ref3D="1" dr="$A$1:$AY$1048576" r="N12" sId="2"/>
    <undo index="2" exp="area" ref3D="1" dr="$A$1:$AY$1048576" r="M12" sId="2"/>
    <undo index="2" exp="area" ref3D="1" dr="$A$1:$AY$1048576" r="L12" sId="2"/>
    <undo index="2" exp="area" ref3D="1" dr="$A$1:$AY$1048576" r="K12" sId="2"/>
    <undo index="2" exp="area" ref3D="1" dr="$A$1:$AY$1048576" r="J12" sId="2"/>
    <undo index="2" exp="area" ref3D="1" dr="$A$1:$AY$1048576" r="I12" sId="2"/>
    <undo index="2" exp="area" ref3D="1" dr="$A$1:$AY$1048576" r="H12" sId="2"/>
    <undo index="2" exp="area" ref3D="1" dr="$A$1:$AY$1048576" r="G12" sId="2"/>
    <undo index="2" exp="area" ref3D="1" dr="$A$1:$AY$1048576" r="F12" sId="2"/>
    <undo index="2" exp="area" ref3D="1" dr="$A$1:$AY$1048576" r="E12" sId="2"/>
    <undo index="2" exp="area" ref3D="1" dr="$A$1:$AY$1048576" r="D12" sId="2"/>
    <undo index="2" exp="area" ref3D="1" dr="$A$1:$AY$1048576" r="C12" sId="2"/>
    <undo index="2" exp="area" ref3D="1" dr="$A$1:$AY$1048576" r="Z11" sId="2"/>
    <undo index="2" exp="area" ref3D="1" dr="$A$1:$AY$1048576" r="Y11" sId="2"/>
    <undo index="2" exp="area" ref3D="1" dr="$A$1:$AY$1048576" r="X11" sId="2"/>
    <undo index="2" exp="area" ref3D="1" dr="$A$1:$AY$1048576" r="W11" sId="2"/>
    <undo index="2" exp="area" ref3D="1" dr="$A$1:$AY$1048576" r="V11" sId="2"/>
    <undo index="2" exp="area" ref3D="1" dr="$A$1:$AY$1048576" r="U11" sId="2"/>
    <undo index="2" exp="area" ref3D="1" dr="$A$1:$AY$1048576" r="T11" sId="2"/>
    <undo index="2" exp="area" ref3D="1" dr="$A$1:$AY$1048576" r="S11" sId="2"/>
    <undo index="2" exp="area" ref3D="1" dr="$A$1:$AY$1048576" r="R11" sId="2"/>
    <undo index="2" exp="area" ref3D="1" dr="$A$1:$AY$1048576" r="Q11" sId="2"/>
    <undo index="2" exp="area" ref3D="1" dr="$A$1:$AY$1048576" r="P11" sId="2"/>
    <undo index="2" exp="area" ref3D="1" dr="$A$1:$AY$1048576" r="O11" sId="2"/>
    <undo index="2" exp="area" ref3D="1" dr="$A$1:$AY$1048576" r="N11" sId="2"/>
    <undo index="2" exp="area" ref3D="1" dr="$A$1:$AY$1048576" r="M11" sId="2"/>
    <undo index="2" exp="area" ref3D="1" dr="$A$1:$AY$1048576" r="L11" sId="2"/>
    <undo index="2" exp="area" ref3D="1" dr="$A$1:$AY$1048576" r="K11" sId="2"/>
    <undo index="2" exp="area" ref3D="1" dr="$A$1:$AY$1048576" r="J11" sId="2"/>
    <undo index="2" exp="area" ref3D="1" dr="$A$1:$AY$1048576" r="I11" sId="2"/>
    <undo index="2" exp="area" ref3D="1" dr="$A$1:$AY$1048576" r="H11" sId="2"/>
    <undo index="2" exp="area" ref3D="1" dr="$A$1:$AY$1048576" r="G11" sId="2"/>
    <undo index="2" exp="area" ref3D="1" dr="$A$1:$AY$1048576" r="F11" sId="2"/>
    <undo index="2" exp="area" ref3D="1" dr="$A$1:$AY$1048576" r="E11" sId="2"/>
    <undo index="2" exp="area" ref3D="1" dr="$A$1:$AY$1048576" r="D11" sId="2"/>
    <undo index="2" exp="area" ref3D="1" dr="$A$1:$AY$1048576" r="C11" sId="2"/>
    <undo index="2" exp="area" ref3D="1" dr="$A$1:$AY$1048576" r="Z10" sId="2"/>
    <undo index="2" exp="area" ref3D="1" dr="$A$1:$AY$1048576" r="Y10" sId="2"/>
    <undo index="2" exp="area" ref3D="1" dr="$A$1:$AY$1048576" r="X10" sId="2"/>
    <undo index="2" exp="area" ref3D="1" dr="$A$1:$AY$1048576" r="W10" sId="2"/>
    <undo index="2" exp="area" ref3D="1" dr="$A$1:$AY$1048576" r="V10" sId="2"/>
    <undo index="2" exp="area" ref3D="1" dr="$A$1:$AY$1048576" r="U10" sId="2"/>
    <undo index="2" exp="area" ref3D="1" dr="$A$1:$AY$1048576" r="T10" sId="2"/>
    <undo index="2" exp="area" ref3D="1" dr="$A$1:$AY$1048576" r="S10" sId="2"/>
    <undo index="2" exp="area" ref3D="1" dr="$A$1:$AY$1048576" r="R10" sId="2"/>
    <undo index="2" exp="area" ref3D="1" dr="$A$1:$AY$1048576" r="Q10" sId="2"/>
    <undo index="2" exp="area" ref3D="1" dr="$A$1:$AY$1048576" r="P10" sId="2"/>
    <undo index="2" exp="area" ref3D="1" dr="$A$1:$AY$1048576" r="O10" sId="2"/>
    <undo index="2" exp="area" ref3D="1" dr="$A$1:$AY$1048576" r="N10" sId="2"/>
    <undo index="2" exp="area" ref3D="1" dr="$A$1:$AY$1048576" r="M10" sId="2"/>
    <undo index="2" exp="area" ref3D="1" dr="$A$1:$AY$1048576" r="L10" sId="2"/>
    <undo index="2" exp="area" ref3D="1" dr="$A$1:$AY$1048576" r="K10" sId="2"/>
    <undo index="2" exp="area" ref3D="1" dr="$A$1:$AY$1048576" r="J10" sId="2"/>
    <undo index="2" exp="area" ref3D="1" dr="$A$1:$AY$1048576" r="I10" sId="2"/>
    <undo index="2" exp="area" ref3D="1" dr="$A$1:$AY$1048576" r="H10" sId="2"/>
    <undo index="2" exp="area" ref3D="1" dr="$A$1:$AY$1048576" r="G10" sId="2"/>
    <undo index="2" exp="area" ref3D="1" dr="$A$1:$AY$1048576" r="F10" sId="2"/>
    <undo index="2" exp="area" ref3D="1" dr="$A$1:$AY$1048576" r="E10" sId="2"/>
    <undo index="2" exp="area" ref3D="1" dr="$A$1:$AY$1048576" r="D10" sId="2"/>
    <undo index="2" exp="area" ref3D="1" dr="$A$1:$AY$1048576" r="C10" sId="2"/>
    <undo index="2" exp="area" ref3D="1" dr="$A$1:$AY$1048576" r="Z9" sId="2"/>
    <undo index="2" exp="area" ref3D="1" dr="$A$1:$AY$1048576" r="Y9" sId="2"/>
    <undo index="2" exp="area" ref3D="1" dr="$A$1:$AY$1048576" r="X9" sId="2"/>
    <undo index="2" exp="area" ref3D="1" dr="$A$1:$AY$1048576" r="W9" sId="2"/>
    <undo index="2" exp="area" ref3D="1" dr="$A$1:$AY$1048576" r="V9" sId="2"/>
    <undo index="2" exp="area" ref3D="1" dr="$A$1:$AY$1048576" r="U9" sId="2"/>
    <undo index="2" exp="area" ref3D="1" dr="$A$1:$AY$1048576" r="T9" sId="2"/>
    <undo index="2" exp="area" ref3D="1" dr="$A$1:$AY$1048576" r="S9" sId="2"/>
    <undo index="2" exp="area" ref3D="1" dr="$A$1:$AY$1048576" r="R9" sId="2"/>
    <undo index="2" exp="area" ref3D="1" dr="$A$1:$AY$1048576" r="Q9" sId="2"/>
    <undo index="2" exp="area" ref3D="1" dr="$A$1:$AY$1048576" r="P9" sId="2"/>
    <undo index="2" exp="area" ref3D="1" dr="$A$1:$AY$1048576" r="O9" sId="2"/>
    <undo index="2" exp="area" ref3D="1" dr="$A$1:$AY$1048576" r="N9" sId="2"/>
    <undo index="2" exp="area" ref3D="1" dr="$A$1:$AY$1048576" r="M9" sId="2"/>
    <undo index="2" exp="area" ref3D="1" dr="$A$1:$AY$1048576" r="L9" sId="2"/>
    <undo index="2" exp="area" ref3D="1" dr="$A$1:$AY$1048576" r="K9" sId="2"/>
    <undo index="2" exp="area" ref3D="1" dr="$A$1:$AY$1048576" r="J9" sId="2"/>
    <undo index="2" exp="area" ref3D="1" dr="$A$1:$AY$1048576" r="I9" sId="2"/>
    <undo index="2" exp="area" ref3D="1" dr="$A$1:$AY$1048576" r="H9" sId="2"/>
    <undo index="2" exp="area" ref3D="1" dr="$A$1:$AY$1048576" r="G9" sId="2"/>
    <undo index="2" exp="area" ref3D="1" dr="$A$1:$AY$1048576" r="F9" sId="2"/>
    <undo index="2" exp="area" ref3D="1" dr="$A$1:$AY$1048576" r="E9" sId="2"/>
    <undo index="2" exp="area" ref3D="1" dr="$A$1:$AY$1048576" r="D9" sId="2"/>
    <undo index="2" exp="area" ref3D="1" dr="$A$1:$AY$1048576" r="C9" sId="2"/>
    <undo index="2" exp="area" ref3D="1" dr="$A$1:$AY$1048576" r="Z8" sId="2"/>
    <undo index="2" exp="area" ref3D="1" dr="$A$1:$AY$1048576" r="Y8" sId="2"/>
    <undo index="2" exp="area" ref3D="1" dr="$A$1:$AY$1048576" r="X8" sId="2"/>
    <undo index="2" exp="area" ref3D="1" dr="$A$1:$AY$1048576" r="W8" sId="2"/>
    <undo index="2" exp="area" ref3D="1" dr="$A$1:$AY$1048576" r="V8" sId="2"/>
    <undo index="2" exp="area" ref3D="1" dr="$A$1:$AY$1048576" r="U8" sId="2"/>
    <undo index="2" exp="area" ref3D="1" dr="$A$1:$AY$1048576" r="T8" sId="2"/>
    <undo index="2" exp="area" ref3D="1" dr="$A$1:$AY$1048576" r="S8" sId="2"/>
    <undo index="2" exp="area" ref3D="1" dr="$A$1:$AY$1048576" r="R8" sId="2"/>
    <undo index="2" exp="area" ref3D="1" dr="$A$1:$AY$1048576" r="Q8" sId="2"/>
    <undo index="2" exp="area" ref3D="1" dr="$A$1:$AY$1048576" r="P8" sId="2"/>
    <undo index="2" exp="area" ref3D="1" dr="$A$1:$AY$1048576" r="O8" sId="2"/>
    <undo index="2" exp="area" ref3D="1" dr="$A$1:$AY$1048576" r="N8" sId="2"/>
    <undo index="2" exp="area" ref3D="1" dr="$A$1:$AY$1048576" r="M8" sId="2"/>
    <undo index="2" exp="area" ref3D="1" dr="$A$1:$AY$1048576" r="L8" sId="2"/>
    <undo index="2" exp="area" ref3D="1" dr="$A$1:$AY$1048576" r="K8" sId="2"/>
    <undo index="2" exp="area" ref3D="1" dr="$A$1:$AY$1048576" r="J8" sId="2"/>
    <undo index="2" exp="area" ref3D="1" dr="$A$1:$AY$1048576" r="I8" sId="2"/>
    <undo index="2" exp="area" ref3D="1" dr="$A$1:$AY$1048576" r="H8" sId="2"/>
    <undo index="2" exp="area" ref3D="1" dr="$A$1:$AY$1048576" r="G8" sId="2"/>
    <undo index="2" exp="area" ref3D="1" dr="$A$1:$AY$1048576" r="F8" sId="2"/>
    <undo index="2" exp="area" ref3D="1" dr="$A$1:$AY$1048576" r="E8" sId="2"/>
    <undo index="2" exp="area" ref3D="1" dr="$A$1:$AY$1048576" r="D8" sId="2"/>
    <undo index="2" exp="area" ref3D="1" dr="$A$1:$AY$1048576" r="C8" sId="2"/>
    <undo index="2" exp="area" ref3D="1" dr="$A$1:$AY$1048576" r="Z7" sId="2"/>
    <undo index="2" exp="area" ref3D="1" dr="$A$1:$AY$1048576" r="Y7" sId="2"/>
    <undo index="2" exp="area" ref3D="1" dr="$A$1:$AY$1048576" r="X7" sId="2"/>
    <undo index="2" exp="area" ref3D="1" dr="$A$1:$AY$1048576" r="W7" sId="2"/>
    <undo index="2" exp="area" ref3D="1" dr="$A$1:$AY$1048576" r="V7" sId="2"/>
    <undo index="2" exp="area" ref3D="1" dr="$A$1:$AY$1048576" r="U7" sId="2"/>
    <undo index="2" exp="area" ref3D="1" dr="$A$1:$AY$1048576" r="T7" sId="2"/>
    <undo index="2" exp="area" ref3D="1" dr="$A$1:$AY$1048576" r="S7" sId="2"/>
    <undo index="2" exp="area" ref3D="1" dr="$A$1:$AY$1048576" r="R7" sId="2"/>
    <undo index="2" exp="area" ref3D="1" dr="$A$1:$AY$1048576" r="Q7" sId="2"/>
    <undo index="2" exp="area" ref3D="1" dr="$A$1:$AY$1048576" r="P7" sId="2"/>
    <undo index="2" exp="area" ref3D="1" dr="$A$1:$AY$1048576" r="O7" sId="2"/>
    <undo index="2" exp="area" ref3D="1" dr="$A$1:$AY$1048576" r="N7" sId="2"/>
    <undo index="2" exp="area" ref3D="1" dr="$A$1:$AY$1048576" r="M7" sId="2"/>
    <undo index="2" exp="area" ref3D="1" dr="$A$1:$AY$1048576" r="L7" sId="2"/>
    <undo index="2" exp="area" ref3D="1" dr="$A$1:$AY$1048576" r="K7" sId="2"/>
    <undo index="2" exp="area" ref3D="1" dr="$A$1:$AY$1048576" r="J7" sId="2"/>
    <undo index="2" exp="area" ref3D="1" dr="$A$1:$AY$1048576" r="I7" sId="2"/>
    <undo index="2" exp="area" ref3D="1" dr="$A$1:$AY$1048576" r="H7" sId="2"/>
    <undo index="2" exp="area" ref3D="1" dr="$A$1:$AY$1048576" r="G7" sId="2"/>
    <undo index="2" exp="area" ref3D="1" dr="$A$1:$AY$1048576" r="F7" sId="2"/>
    <undo index="2" exp="area" ref3D="1" dr="$A$1:$AY$1048576" r="E7" sId="2"/>
    <undo index="2" exp="area" ref3D="1" dr="$A$1:$AY$1048576" r="D7" sId="2"/>
    <undo index="2" exp="area" ref3D="1" dr="$A$1:$AY$1048576" r="C7" sId="2"/>
    <undo index="2" exp="area" ref3D="1" dr="$A$1:$AY$1048576" r="Z6" sId="2"/>
    <undo index="2" exp="area" ref3D="1" dr="$A$1:$AY$1048576" r="Y6" sId="2"/>
    <undo index="2" exp="area" ref3D="1" dr="$A$1:$AY$1048576" r="X6" sId="2"/>
    <undo index="2" exp="area" ref3D="1" dr="$A$1:$AY$1048576" r="W6" sId="2"/>
    <undo index="2" exp="area" ref3D="1" dr="$A$1:$AY$1048576" r="V6" sId="2"/>
    <undo index="2" exp="area" ref3D="1" dr="$A$1:$AY$1048576" r="U6" sId="2"/>
    <undo index="2" exp="area" ref3D="1" dr="$A$1:$AY$1048576" r="T6" sId="2"/>
    <undo index="2" exp="area" ref3D="1" dr="$A$1:$AY$1048576" r="S6" sId="2"/>
    <undo index="2" exp="area" ref3D="1" dr="$A$1:$AY$1048576" r="R6" sId="2"/>
    <undo index="2" exp="area" ref3D="1" dr="$A$1:$AY$1048576" r="Q6" sId="2"/>
    <undo index="2" exp="area" ref3D="1" dr="$A$1:$AY$1048576" r="P6" sId="2"/>
    <undo index="2" exp="area" ref3D="1" dr="$A$1:$AY$1048576" r="O6" sId="2"/>
    <undo index="2" exp="area" ref3D="1" dr="$A$1:$AY$1048576" r="N6" sId="2"/>
    <undo index="2" exp="area" ref3D="1" dr="$A$1:$AY$1048576" r="M6" sId="2"/>
    <undo index="2" exp="area" ref3D="1" dr="$A$1:$AY$1048576" r="L6" sId="2"/>
    <undo index="2" exp="area" ref3D="1" dr="$A$1:$AY$1048576" r="K6" sId="2"/>
    <undo index="2" exp="area" ref3D="1" dr="$A$1:$AY$1048576" r="J6" sId="2"/>
    <undo index="2" exp="area" ref3D="1" dr="$A$1:$AY$1048576" r="I6" sId="2"/>
    <undo index="2" exp="area" ref3D="1" dr="$A$1:$AY$1048576" r="H6" sId="2"/>
    <undo index="2" exp="area" ref3D="1" dr="$A$1:$AY$1048576" r="G6" sId="2"/>
    <undo index="2" exp="area" ref3D="1" dr="$A$1:$AY$1048576" r="F6" sId="2"/>
    <undo index="2" exp="area" ref3D="1" dr="$A$1:$AY$1048576" r="E6" sId="2"/>
    <undo index="2" exp="area" ref3D="1" dr="$A$1:$AY$1048576" r="D6" sId="2"/>
    <undo index="2" exp="area" ref3D="1" dr="$A$1:$AY$1048576" r="C6" sId="2"/>
    <undo index="2" exp="area" ref3D="1" dr="$A$1:$AY$1048576" r="Z5" sId="2"/>
    <undo index="2" exp="area" ref3D="1" dr="$A$1:$AY$1048576" r="Y5" sId="2"/>
    <undo index="2" exp="area" ref3D="1" dr="$A$1:$AY$1048576" r="X5" sId="2"/>
    <undo index="2" exp="area" ref3D="1" dr="$A$1:$AY$1048576" r="W5" sId="2"/>
    <undo index="2" exp="area" ref3D="1" dr="$A$1:$AY$1048576" r="V5" sId="2"/>
    <undo index="2" exp="area" ref3D="1" dr="$A$1:$AY$1048576" r="U5" sId="2"/>
    <undo index="2" exp="area" ref3D="1" dr="$A$1:$AY$1048576" r="T5" sId="2"/>
    <undo index="2" exp="area" ref3D="1" dr="$A$1:$AY$1048576" r="S5" sId="2"/>
    <undo index="2" exp="area" ref3D="1" dr="$A$1:$AY$1048576" r="R5" sId="2"/>
    <undo index="2" exp="area" ref3D="1" dr="$A$1:$AY$1048576" r="Q5" sId="2"/>
    <undo index="2" exp="area" ref3D="1" dr="$A$1:$AY$1048576" r="P5" sId="2"/>
    <undo index="2" exp="area" ref3D="1" dr="$A$1:$AY$1048576" r="O5" sId="2"/>
    <undo index="2" exp="area" ref3D="1" dr="$A$1:$AY$1048576" r="N5" sId="2"/>
    <undo index="2" exp="area" ref3D="1" dr="$A$1:$AY$1048576" r="M5" sId="2"/>
    <undo index="2" exp="area" ref3D="1" dr="$A$1:$AY$1048576" r="L5" sId="2"/>
    <undo index="2" exp="area" ref3D="1" dr="$A$1:$AY$1048576" r="K5" sId="2"/>
    <undo index="2" exp="area" ref3D="1" dr="$A$1:$AY$1048576" r="J5" sId="2"/>
    <undo index="2" exp="area" ref3D="1" dr="$A$1:$AY$1048576" r="I5" sId="2"/>
    <undo index="2" exp="area" ref3D="1" dr="$A$1:$AY$1048576" r="H5" sId="2"/>
    <undo index="2" exp="area" ref3D="1" dr="$A$1:$AY$1048576" r="G5" sId="2"/>
    <undo index="2" exp="area" ref3D="1" dr="$A$1:$AY$1048576" r="F5" sId="2"/>
    <undo index="2" exp="area" ref3D="1" dr="$A$1:$AY$1048576" r="E5" sId="2"/>
    <undo index="2" exp="area" ref3D="1" dr="$A$1:$AY$1048576" r="D5" sId="2"/>
    <undo index="2" exp="area" ref3D="1" dr="$A$1:$AY$1048576" r="C5" sId="2"/>
    <undo index="2" exp="area" ref3D="1" dr="$A$1:$AY$1048576" r="Z4" sId="2"/>
    <undo index="2" exp="area" ref3D="1" dr="$A$1:$AY$1048576" r="Y4" sId="2"/>
    <undo index="2" exp="area" ref3D="1" dr="$A$1:$AY$1048576" r="X4" sId="2"/>
    <undo index="2" exp="area" ref3D="1" dr="$A$1:$AY$1048576" r="W4" sId="2"/>
    <undo index="2" exp="area" ref3D="1" dr="$A$1:$AY$1048576" r="V4" sId="2"/>
    <undo index="2" exp="area" ref3D="1" dr="$A$1:$AY$1048576" r="U4" sId="2"/>
    <undo index="2" exp="area" ref3D="1" dr="$A$1:$AY$1048576" r="T4" sId="2"/>
    <undo index="2" exp="area" ref3D="1" dr="$A$1:$AY$1048576" r="S4" sId="2"/>
    <undo index="2" exp="area" ref3D="1" dr="$A$1:$AY$1048576" r="R4" sId="2"/>
    <undo index="2" exp="area" ref3D="1" dr="$A$1:$AY$1048576" r="Q4" sId="2"/>
    <undo index="2" exp="area" ref3D="1" dr="$A$1:$AY$1048576" r="P4" sId="2"/>
    <undo index="2" exp="area" ref3D="1" dr="$A$1:$AY$1048576" r="O4" sId="2"/>
    <undo index="2" exp="area" ref3D="1" dr="$A$1:$AY$1048576" r="N4" sId="2"/>
    <undo index="2" exp="area" ref3D="1" dr="$A$1:$AY$1048576" r="M4" sId="2"/>
    <undo index="2" exp="area" ref3D="1" dr="$A$1:$AY$1048576" r="L4" sId="2"/>
    <undo index="2" exp="area" ref3D="1" dr="$A$1:$AY$1048576" r="K4" sId="2"/>
    <undo index="2" exp="area" ref3D="1" dr="$A$1:$AY$1048576" r="J4" sId="2"/>
    <undo index="2" exp="area" ref3D="1" dr="$A$1:$AY$1048576" r="I4" sId="2"/>
    <undo index="2" exp="area" ref3D="1" dr="$A$1:$AY$1048576" r="H4" sId="2"/>
    <undo index="2" exp="area" ref3D="1" dr="$A$1:$AY$1048576" r="G4" sId="2"/>
    <undo index="2" exp="area" ref3D="1" dr="$A$1:$AY$1048576" r="F4" sId="2"/>
    <undo index="2" exp="area" ref3D="1" dr="$A$1:$AY$1048576" r="E4" sId="2"/>
    <undo index="2" exp="area" ref3D="1" dr="$A$1:$AY$1048576" r="D4" sId="2"/>
    <undo index="2" exp="area" ref3D="1" dr="$A$1:$AY$1048576" r="C4" sId="2"/>
    <undo index="2" exp="area" ref3D="1" dr="$A$1:$AY$1048576" r="Z3" sId="2"/>
    <undo index="2" exp="area" ref3D="1" dr="$A$1:$AY$1048576" r="Y3" sId="2"/>
    <undo index="2" exp="area" ref3D="1" dr="$A$1:$AY$1048576" r="X3" sId="2"/>
    <undo index="2" exp="area" ref3D="1" dr="$A$1:$AY$1048576" r="W3" sId="2"/>
    <undo index="2" exp="area" ref3D="1" dr="$A$1:$AY$1048576" r="V3" sId="2"/>
    <undo index="2" exp="area" ref3D="1" dr="$A$1:$AY$1048576" r="U3" sId="2"/>
    <undo index="2" exp="area" ref3D="1" dr="$A$1:$AY$1048576" r="T3" sId="2"/>
    <undo index="2" exp="area" ref3D="1" dr="$A$1:$AY$1048576" r="S3" sId="2"/>
    <undo index="2" exp="area" ref3D="1" dr="$A$1:$AY$1048576" r="R3" sId="2"/>
    <undo index="2" exp="area" ref3D="1" dr="$A$1:$AY$1048576" r="Q3" sId="2"/>
    <undo index="2" exp="area" ref3D="1" dr="$A$1:$AY$1048576" r="P3" sId="2"/>
    <undo index="2" exp="area" ref3D="1" dr="$A$1:$AY$1048576" r="O3" sId="2"/>
    <undo index="2" exp="area" ref3D="1" dr="$A$1:$AY$1048576" r="N3" sId="2"/>
    <undo index="2" exp="area" ref3D="1" dr="$A$1:$AY$1048576" r="M3" sId="2"/>
    <undo index="2" exp="area" ref3D="1" dr="$A$1:$AY$1048576" r="L3" sId="2"/>
    <undo index="2" exp="area" ref3D="1" dr="$A$1:$AY$1048576" r="K3" sId="2"/>
    <undo index="2" exp="area" ref3D="1" dr="$A$1:$AY$1048576" r="J3" sId="2"/>
    <undo index="2" exp="area" ref3D="1" dr="$A$1:$AY$1048576" r="I3" sId="2"/>
    <undo index="2" exp="area" ref3D="1" dr="$A$1:$AY$1048576" r="H3" sId="2"/>
    <undo index="2" exp="area" ref3D="1" dr="$A$1:$AY$1048576" r="G3" sId="2"/>
    <undo index="2" exp="area" ref3D="1" dr="$A$1:$AY$1048576" r="F3" sId="2"/>
    <undo index="2" exp="area" ref3D="1" dr="$A$1:$AY$1048576" r="E3" sId="2"/>
    <undo index="2" exp="area" ref3D="1" dr="$A$1:$AY$1048576" r="D3" sId="2"/>
    <undo index="2" exp="area" ref3D="1" dr="$A$1:$AY$1048576" r="C3" sId="2"/>
    <undo index="2" exp="area" ref3D="1" dr="$A$1:$AY$1048576" r="Z2" sId="2"/>
    <undo index="2" exp="area" ref3D="1" dr="$A$1:$AY$1048576" r="Y2" sId="2"/>
    <undo index="2" exp="area" ref3D="1" dr="$A$1:$AY$1048576" r="X2" sId="2"/>
    <undo index="2" exp="area" ref3D="1" dr="$A$1:$AY$1048576" r="W2" sId="2"/>
    <undo index="2" exp="area" ref3D="1" dr="$A$1:$AY$1048576" r="V2" sId="2"/>
    <undo index="2" exp="area" ref3D="1" dr="$A$1:$AY$1048576" r="U2" sId="2"/>
    <undo index="2" exp="area" ref3D="1" dr="$A$1:$AY$1048576" r="T2" sId="2"/>
    <undo index="2" exp="area" ref3D="1" dr="$A$1:$AY$1048576" r="S2" sId="2"/>
    <undo index="2" exp="area" ref3D="1" dr="$A$1:$AY$1048576" r="R2" sId="2"/>
    <undo index="2" exp="area" ref3D="1" dr="$A$1:$AY$1048576" r="Q2" sId="2"/>
    <undo index="2" exp="area" ref3D="1" dr="$A$1:$AY$1048576" r="P2" sId="2"/>
    <undo index="2" exp="area" ref3D="1" dr="$A$1:$AY$1048576" r="O2" sId="2"/>
    <undo index="2" exp="area" ref3D="1" dr="$A$1:$AY$1048576" r="N2" sId="2"/>
    <undo index="2" exp="area" ref3D="1" dr="$A$1:$AY$1048576" r="M2" sId="2"/>
    <undo index="2" exp="area" ref3D="1" dr="$A$1:$AY$1048576" r="L2" sId="2"/>
    <undo index="2" exp="area" ref3D="1" dr="$A$1:$AY$1048576" r="K2" sId="2"/>
    <undo index="2" exp="area" ref3D="1" dr="$A$1:$AY$1048576" r="J2" sId="2"/>
    <undo index="2" exp="area" ref3D="1" dr="$A$1:$AY$1048576" r="I2" sId="2"/>
    <undo index="2" exp="area" ref3D="1" dr="$A$1:$AY$1048576" r="H2" sId="2"/>
    <undo index="2" exp="area" ref3D="1" dr="$A$1:$AY$1048576" r="G2" sId="2"/>
    <undo index="2" exp="area" ref3D="1" dr="$A$1:$AY$1048576" r="F2" sId="2"/>
    <undo index="2" exp="area" ref3D="1" dr="$A$1:$AY$1048576" r="E2" sId="2"/>
    <undo index="2" exp="area" ref3D="1" dr="$A$1:$AY$1048576" r="D2" sId="2"/>
    <undo index="2" exp="area" ref3D="1" dr="$A$1:$AY$1048576" r="C2" sId="2"/>
  </rrc>
  <rcc rId="904" sId="1">
    <nc r="A31">
      <f>CONCATENATE(B31,"_",C31)</f>
    </nc>
  </rcc>
  <rcc rId="905" sId="1">
    <nc r="B31" t="inlineStr">
      <is>
        <t>aa2ar_human</t>
      </is>
    </nc>
  </rcc>
  <rcc rId="906" sId="1">
    <nc r="D31">
      <f>IFERROR(MID(VLOOKUP($B31,Seqs!$A:$B,2,0),E31,1),"")</f>
    </nc>
  </rcc>
  <rcc rId="907" sId="1">
    <nc r="F31">
      <f>IFERROR(MID(VLOOKUP($B31,Seqs!$A:$B,2,0),G31,1),"")</f>
    </nc>
  </rcc>
  <rcc rId="908" sId="1">
    <nc r="H31">
      <f>IFERROR(MID(VLOOKUP($B31,Seqs!$A:$B,2,0),I31,1),"")</f>
    </nc>
  </rcc>
  <rcc rId="909" sId="1">
    <nc r="J31">
      <f>IFERROR(MID(VLOOKUP($B31,Seqs!$A:$B,2,0),K31,1),"")</f>
    </nc>
  </rcc>
  <rcc rId="910" sId="1">
    <nc r="L31">
      <f>IFERROR(MID(VLOOKUP($B31,Seqs!$A:$B,2,0),M31,1),"")</f>
    </nc>
  </rcc>
  <rcc rId="911" sId="1">
    <nc r="N31">
      <f>IFERROR(MID(VLOOKUP($B31,Seqs!$A:$B,2,0),O31,1),"")</f>
    </nc>
  </rcc>
  <rcc rId="912" sId="1">
    <nc r="P31">
      <f>IFERROR(MID(VLOOKUP($B31,Seqs!$A:$B,2,0),Q31,1),"")</f>
    </nc>
  </rcc>
  <rcc rId="913" sId="1">
    <nc r="R31">
      <f>IFERROR(MID(VLOOKUP($B31,Seqs!$A:$B,2,0),S31,1),"")</f>
    </nc>
  </rcc>
  <rcc rId="914" sId="1">
    <nc r="T31">
      <f>IFERROR(MID(VLOOKUP($B31,Seqs!$A:$B,2,0),U31,1),"")</f>
    </nc>
  </rcc>
  <rcc rId="915" sId="1">
    <nc r="V31">
      <f>IFERROR(MID(VLOOKUP($B31,Seqs!$A:$B,2,0),W31,1),"")</f>
    </nc>
  </rcc>
  <rcc rId="916" sId="1">
    <nc r="X31">
      <f>IFERROR(MID(VLOOKUP($B31,Seqs!$A:$B,2,0),Y31,1),"")</f>
    </nc>
  </rcc>
  <rcc rId="917" sId="1">
    <nc r="Z31">
      <f>IFERROR(MID(VLOOKUP($B31,Seqs!$A:$B,2,0),AA31,1),"")</f>
    </nc>
  </rcc>
  <rcc rId="918" sId="1">
    <nc r="AB31">
      <f>IFERROR(MID(VLOOKUP($B31,Seqs!$A:$B,2,0),AC31,1),"")</f>
    </nc>
  </rcc>
  <rcc rId="919" sId="1">
    <nc r="AD31">
      <f>IFERROR(MID(VLOOKUP($B31,Seqs!$A:$B,2,0),AE31,1),"")</f>
    </nc>
  </rcc>
  <rcc rId="920" sId="1">
    <nc r="AF31">
      <f>IFERROR(MID(VLOOKUP($B31,Seqs!$A:$B,2,0),AG31,1),"")</f>
    </nc>
  </rcc>
  <rcc rId="921" sId="1">
    <nc r="AH31">
      <f>IFERROR(MID(VLOOKUP($B31,Seqs!$A:$B,2,0),AI31,1),"")</f>
    </nc>
  </rcc>
  <rcc rId="922" sId="1">
    <nc r="AJ31">
      <f>IFERROR(MID(VLOOKUP($B31,Seqs!$A:$B,2,0),AK31,1),"")</f>
    </nc>
  </rcc>
  <rcc rId="923" sId="1">
    <nc r="AL31">
      <f>IFERROR(MID(VLOOKUP($B31,Seqs!$A:$B,2,0),AM31,1),"")</f>
    </nc>
  </rcc>
  <rcc rId="924" sId="1">
    <nc r="AN31">
      <f>IFERROR(MID(VLOOKUP($B31,Seqs!$A:$B,2,0),AO31,1),"")</f>
    </nc>
  </rcc>
  <rcc rId="925" sId="1">
    <nc r="AP31">
      <f>IFERROR(MID(VLOOKUP($B31,Seqs!$A:$B,2,0),AQ31,1),"")</f>
    </nc>
  </rcc>
  <rcc rId="926" sId="1">
    <nc r="AR31">
      <f>IFERROR(MID(VLOOKUP($B31,Seqs!$A:$B,2,0),AS31,1),"")</f>
    </nc>
  </rcc>
  <rcc rId="927" sId="1">
    <nc r="AT31">
      <f>IFERROR(MID(VLOOKUP($B31,Seqs!$A:$B,2,0),AU31,1),"")</f>
    </nc>
  </rcc>
  <rcc rId="928" sId="1">
    <nc r="AV31">
      <f>IFERROR(MID(VLOOKUP($B31,Seqs!$A:$B,2,0),AW31,1),"")</f>
    </nc>
  </rcc>
  <rcc rId="929" sId="1">
    <nc r="AX31">
      <f>IFERROR(MID(VLOOKUP($B31,Seqs!$A:$B,2,0),AY31,1),"")</f>
    </nc>
  </rcc>
  <rcc rId="930" sId="1">
    <nc r="AZ31">
      <f>VLOOKUP(B31,Classification!A:D,2,0)</f>
    </nc>
  </rcc>
  <rcc rId="931" sId="1">
    <nc r="BA31">
      <f>VLOOKUP(B31,Classification!A:D,4,0)</f>
    </nc>
  </rcc>
  <rcc rId="932" sId="1">
    <nc r="BB31">
      <f>AND(E31&lt;G31,OR(G31&lt;I31,I31="-"),OR(I31&lt;K31,I31="-"),OR(K31&lt;M31,K31="-"),M31&lt;O31,OR(O31&lt;Q31,Q31="-"),OR(Q31&lt;S31,Q31="-"),OR(S31&lt;U31,S31="-"),U31&lt;W31,OR(W31&lt;Y31,Y31="-"),OR(Y31&lt;AA31,Y31="-"),OR(AA31&lt;AC31,AA31="-"),AC31&lt;AE31,OR(AE31&lt;AG31,AG31="-"),OR(AG31&lt;AI31,AG31="-"),OR(AI31&lt;AK31,AI31="-"),AK31&lt;AM31,AM31&lt;AO31,AO31&lt;AQ31,AQ31&lt;AS31,AS31&lt;AU31,OR(AU31&lt;AW31,AW31="-"),OR(AW31&lt;AY31,AW31="-"))</f>
    </nc>
  </rcc>
  <rcc rId="933" sId="1">
    <nc r="BC31">
      <f>_xlfn.AGGREGATE(9,6,CG31:CR31)-_xlfn.AGGREGATE(9,6,BU31:CF31)+12</f>
    </nc>
  </rcc>
  <rcc rId="934" sId="1" odxf="1" dxf="1">
    <nc r="BD31" t="inlineStr">
      <is>
        <t>-</t>
      </is>
    </nc>
    <odxf>
      <border outline="0">
        <left/>
      </border>
    </odxf>
    <ndxf>
      <border outline="0">
        <left style="thin">
          <color auto="1"/>
        </left>
      </border>
    </ndxf>
  </rcc>
  <rcc rId="935" sId="1">
    <nc r="BE31" t="inlineStr">
      <is>
        <t>Inact</t>
      </is>
    </nc>
  </rcc>
  <rcc rId="936" sId="1">
    <nc r="BF31" t="inlineStr">
      <is>
        <t>?</t>
      </is>
    </nc>
  </rcc>
  <rcc rId="937" sId="1">
    <nc r="BG31" t="inlineStr">
      <is>
        <t>?</t>
      </is>
    </nc>
  </rcc>
  <rcc rId="938" sId="1">
    <nc r="BI31" t="inlineStr">
      <is>
        <t>a</t>
      </is>
    </nc>
  </rcc>
  <rcc rId="939" sId="1">
    <nc r="BJ31" t="inlineStr">
      <is>
        <t>a</t>
      </is>
    </nc>
  </rcc>
  <rcc rId="940" sId="1">
    <nc r="BK31" t="inlineStr">
      <is>
        <t>a</t>
      </is>
    </nc>
  </rcc>
  <rcc rId="941" sId="1">
    <nc r="BL31" t="inlineStr">
      <is>
        <t>a</t>
      </is>
    </nc>
  </rcc>
  <rcc rId="942" sId="1">
    <nc r="BM31" t="inlineStr">
      <is>
        <t>a</t>
      </is>
    </nc>
  </rcc>
  <rcc rId="943" sId="1">
    <nc r="BN31" t="inlineStr">
      <is>
        <t>a</t>
      </is>
    </nc>
  </rcc>
  <rcc rId="944" sId="1">
    <nc r="BO31" t="inlineStr">
      <is>
        <t>a</t>
      </is>
    </nc>
  </rcc>
  <rcc rId="945" sId="1">
    <nc r="BP31" t="inlineStr">
      <is>
        <t>a</t>
      </is>
    </nc>
  </rcc>
  <rcc rId="946" sId="1">
    <nc r="BQ31" t="inlineStr">
      <is>
        <t>a</t>
      </is>
    </nc>
  </rcc>
  <rcc rId="947" sId="1">
    <nc r="BR31" t="inlineStr">
      <is>
        <t>a</t>
      </is>
    </nc>
  </rcc>
  <rcc rId="948" sId="1">
    <nc r="BS31" t="inlineStr">
      <is>
        <t>a</t>
      </is>
    </nc>
  </rcc>
  <rcc rId="949" sId="1">
    <nc r="BT31" t="inlineStr">
      <is>
        <t>a</t>
      </is>
    </nc>
  </rcc>
  <rcc rId="950" sId="1">
    <nc r="BU31">
      <f>E31</f>
    </nc>
  </rcc>
  <rcc rId="951" sId="1">
    <nc r="BV31">
      <f>I31</f>
    </nc>
  </rcc>
  <rcc rId="952" sId="1">
    <nc r="BW31">
      <f>M31</f>
    </nc>
  </rcc>
  <rcc rId="953" sId="1">
    <nc r="BX31">
      <f>Q31</f>
    </nc>
  </rcc>
  <rcc rId="954" sId="1">
    <nc r="BY31">
      <f>U31</f>
    </nc>
  </rcc>
  <rcc rId="955" sId="1">
    <nc r="BZ31">
      <f>Y31</f>
    </nc>
  </rcc>
  <rcc rId="956" sId="1">
    <nc r="CA31">
      <f>AC31</f>
    </nc>
  </rcc>
  <rcc rId="957" sId="1">
    <nc r="CB31">
      <f>AG31</f>
    </nc>
  </rcc>
  <rcc rId="958" sId="1">
    <nc r="CC31">
      <f>AK31</f>
    </nc>
  </rcc>
  <rcc rId="959" sId="1">
    <nc r="CD31">
      <f>AO31</f>
    </nc>
  </rcc>
  <rcc rId="960" sId="1">
    <nc r="CE31">
      <f>AS31</f>
    </nc>
  </rcc>
  <rcc rId="961" sId="1">
    <nc r="CF31">
      <f>AW31</f>
    </nc>
  </rcc>
  <rcc rId="962" sId="1">
    <nc r="CG31">
      <f>G31</f>
    </nc>
  </rcc>
  <rcc rId="963" sId="1">
    <nc r="CH31">
      <f>K31</f>
    </nc>
  </rcc>
  <rcc rId="964" sId="1">
    <nc r="CI31">
      <f>O31</f>
    </nc>
  </rcc>
  <rcc rId="965" sId="1">
    <nc r="CJ31">
      <f>S31</f>
    </nc>
  </rcc>
  <rcc rId="966" sId="1">
    <nc r="CK31">
      <f>W31</f>
    </nc>
  </rcc>
  <rcc rId="967" sId="1">
    <nc r="CL31">
      <f>AA31</f>
    </nc>
  </rcc>
  <rcc rId="968" sId="1">
    <nc r="CM31">
      <f>AE31</f>
    </nc>
  </rcc>
  <rcc rId="969" sId="1">
    <nc r="CN31">
      <f>AI31</f>
    </nc>
  </rcc>
  <rcc rId="970" sId="1">
    <nc r="CO31">
      <f>AM31</f>
    </nc>
  </rcc>
  <rcc rId="971" sId="1">
    <nc r="CP31">
      <f>AQ31</f>
    </nc>
  </rcc>
  <rcc rId="972" sId="1">
    <nc r="CQ31">
      <f>AU31</f>
    </nc>
  </rcc>
  <rcc rId="973" sId="1">
    <nc r="CR31">
      <f>AY31</f>
    </nc>
  </rcc>
  <rcc rId="974" sId="1">
    <nc r="CS31">
      <f>M31-K31</f>
    </nc>
  </rcc>
  <rcc rId="975" sId="1">
    <oc r="C30" t="inlineStr">
      <is>
        <t>5K2D</t>
      </is>
    </oc>
    <nc r="C30" t="inlineStr">
      <is>
        <t>5UIG</t>
      </is>
    </nc>
  </rcc>
  <rcc rId="976" sId="1">
    <nc r="C31" t="inlineStr">
      <is>
        <t>5UIG</t>
      </is>
    </nc>
  </rcc>
  <rfmt sheetId="1" sqref="A31:XFD31">
    <dxf>
      <fill>
        <patternFill>
          <bgColor rgb="FFFFFF00"/>
        </patternFill>
      </fill>
    </dxf>
  </rfmt>
  <rcc rId="977" sId="1">
    <nc r="E31">
      <v>4</v>
    </nc>
  </rcc>
  <rcc rId="978" sId="1">
    <nc r="G31">
      <v>34</v>
    </nc>
  </rcc>
  <rcc rId="979" sId="1" numFmtId="4">
    <nc r="I31">
      <v>35</v>
    </nc>
  </rcc>
  <rcc rId="980" sId="1" numFmtId="4">
    <nc r="K31">
      <v>38</v>
    </nc>
  </rcc>
  <rcc rId="981" sId="1">
    <nc r="M31">
      <v>39</v>
    </nc>
  </rcc>
  <rcc rId="982" sId="1">
    <nc r="O31">
      <v>69</v>
    </nc>
  </rcc>
  <rcc rId="983" sId="1">
    <nc r="Q31">
      <v>70</v>
    </nc>
  </rcc>
  <rcc rId="984" sId="1">
    <nc r="S31">
      <v>72</v>
    </nc>
  </rcc>
  <rcc rId="985" sId="1">
    <nc r="U31">
      <v>73</v>
    </nc>
  </rcc>
  <rcc rId="986" sId="1">
    <nc r="W31">
      <v>108</v>
    </nc>
  </rcc>
  <rcc rId="987" sId="1">
    <nc r="Y31">
      <v>109</v>
    </nc>
  </rcc>
  <rcc rId="988" sId="1">
    <nc r="AA31">
      <v>116</v>
    </nc>
  </rcc>
  <rcc rId="989" sId="1">
    <nc r="AC31">
      <v>117</v>
    </nc>
  </rcc>
  <rcc rId="990" sId="1">
    <nc r="AE31">
      <v>142</v>
    </nc>
  </rcc>
  <rcc rId="991" sId="1">
    <nc r="AG31">
      <v>166</v>
    </nc>
  </rcc>
  <rcc rId="992" sId="1">
    <nc r="AI31">
      <v>168</v>
    </nc>
  </rcc>
  <rcc rId="993" sId="1">
    <nc r="AK31">
      <v>173</v>
    </nc>
  </rcc>
  <rcc rId="994" sId="1">
    <nc r="AM31">
      <v>208</v>
    </nc>
  </rcc>
  <rcc rId="995" sId="1">
    <nc r="AO31">
      <v>219</v>
    </nc>
  </rcc>
  <rcc rId="996" sId="1">
    <nc r="AQ31">
      <v>259</v>
    </nc>
  </rcc>
  <rcc rId="997" sId="1">
    <nc r="AS31">
      <v>266</v>
    </nc>
  </rcc>
  <rcc rId="998" sId="1">
    <nc r="AU31">
      <v>291</v>
    </nc>
  </rcc>
  <rcc rId="999" sId="1">
    <nc r="AW31">
      <v>292</v>
    </nc>
  </rcc>
  <rcc rId="1000" sId="1">
    <nc r="AY31">
      <v>297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'SegEnds_Xtal_Prot#'!$A$1:$CS$179</formula>
    <oldFormula>'SegEnds_Xtal_Prot#'!$A$1:$CS$179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4" sId="5">
    <oc r="AJ361">
      <v>307</v>
    </oc>
    <nc r="AJ361">
      <f>IF(ISERROR(VLOOKUP($A361,'SegEnds_NonXtal_BW#'!$A:$Z,25,FALSE)+VLOOKUP($A361,A:AL,37,FALSE)-50),"-",(VLOOKUP($A361,'SegEnds_NonXtal_BW#'!$A:$Z,25,FALSE)+VLOOKUP($A361,A:AL,37,FALSE)-50))</f>
    </nc>
  </rcc>
  <rcc rId="1005" sId="5">
    <oc r="AJ362">
      <v>269</v>
    </oc>
    <nc r="AJ362">
      <f>IF(ISERROR(VLOOKUP($A362,'SegEnds_NonXtal_BW#'!$A:$Z,25,FALSE)+VLOOKUP($A362,A:AL,37,FALSE)-50),"-",(VLOOKUP($A362,'SegEnds_NonXtal_BW#'!$A:$Z,25,FALSE)+VLOOKUP($A362,A:AL,37,FALSE)-50))</f>
    </nc>
  </rcc>
  <rfmt sheetId="5" sqref="AJ362">
    <dxf>
      <fill>
        <patternFill patternType="solid">
          <bgColor rgb="FFFFFF00"/>
        </patternFill>
      </fill>
    </dxf>
  </rfmt>
  <rcv guid="{3E3401AF-8459-8641-BD70-AD04F80E86ED}" action="delete"/>
  <rdn rId="0" localSheetId="1" customView="1" name="Z_3E3401AF_8459_8641_BD70_AD04F80E86ED_.wvu.FilterData" hidden="1" oldHidden="1">
    <formula>'SegEnds_Xtal_Prot#'!$A$1:$CS$179</formula>
    <oldFormula>'SegEnds_Xtal_Prot#'!$A$1:$CS$179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'SegEnds_Xtal_Prot#'!$A$1:$CS$179</formula>
    <oldFormula>'SegEnds_Xtal_Prot#'!$A$1:$CS$179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12" sId="3" ref="A3:XFD3" action="insertRow"/>
  <rrc rId="1013" sId="3" ref="A3:XFD3" action="insertRow"/>
  <rcc rId="1014" sId="3">
    <nc r="A3" t="inlineStr">
      <is>
        <t>Manual (Gaspar)</t>
      </is>
    </nc>
  </rcc>
  <rcc rId="1015" sId="3">
    <nc r="A4" t="inlineStr">
      <is>
        <t>Manual (Gaspar)</t>
      </is>
    </nc>
  </rcc>
  <rcc rId="1016" sId="3">
    <nc r="B4" t="inlineStr">
      <is>
        <t>-</t>
      </is>
    </nc>
  </rcc>
  <rcc rId="1017" sId="3">
    <nc r="C4" t="inlineStr">
      <is>
        <t>-</t>
      </is>
    </nc>
  </rcc>
  <rcc rId="1018" sId="3">
    <nc r="B3" t="inlineStr">
      <is>
        <t>-</t>
      </is>
    </nc>
  </rcc>
  <rcc rId="1019" sId="3">
    <nc r="C3" t="inlineStr">
      <is>
        <t>-</t>
      </is>
    </nc>
  </rcc>
  <rcc rId="1020" sId="3">
    <nc r="D3" t="inlineStr">
      <is>
        <t>Manual</t>
      </is>
    </nc>
  </rcc>
  <rcc rId="1021" sId="3">
    <nc r="D4" t="inlineStr">
      <is>
        <t>Manual</t>
      </is>
    </nc>
  </rcc>
  <rcc rId="1022" sId="3">
    <nc r="E4" t="inlineStr">
      <is>
        <t>-</t>
      </is>
    </nc>
  </rcc>
  <rcc rId="1023" sId="3">
    <nc r="E3" t="inlineStr">
      <is>
        <t>-</t>
      </is>
    </nc>
  </rcc>
  <rcc rId="1024" sId="3">
    <nc r="F3">
      <v>41</v>
    </nc>
  </rcc>
  <rcc rId="1025" sId="3">
    <nc r="F4">
      <v>42</v>
    </nc>
  </rcc>
  <rcc rId="1026" sId="3">
    <nc r="G4">
      <v>68</v>
    </nc>
  </rcc>
  <rcc rId="1027" sId="3">
    <nc r="H4">
      <v>30</v>
    </nc>
  </rcc>
  <rcc rId="1028" sId="3">
    <nc r="H3">
      <v>30</v>
    </nc>
  </rcc>
  <rcc rId="1029" sId="3">
    <nc r="G3">
      <v>67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'SegEnds_Xtal_Prot#'!$A$1:$CS$179</formula>
    <oldFormula>'SegEnds_Xtal_Prot#'!$A$1:$CS$179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3" sId="5">
    <oc r="AN288">
      <f>AND(C288&lt;E288,OR(E288&lt;F288,F288="-"),OR(F288&lt;H288,F288="-"),OR(H288&lt;I288,H288="-"),I288&lt;K288,OR(K288&lt;L288,L288="-"),OR(L288&lt;N288,L288="-"),OR(N288&lt;O288,N288="-"),O288&lt;Q288,OR(Q288&lt;R288,R288="-"),OR(R288&lt;T288,R288="-"),OR(T288&lt;U288,T288="-"),U288&lt;W288,OR(W288&lt;X288,X288="-"),OR(X288&lt;Z288,X288="-"),OR(Z288&lt;AA288,Z288="-"),AA288&lt;AC288,AC288&lt;AD288,AD288&lt;AF288,AF288&lt;AG288,AG288&lt;AI288,OR(AI288&lt;AJ288,AJ288="-"),OR(AJ288&lt;AL288,AJ288="-"))</f>
    </oc>
    <nc r="AN288">
      <f>AND(IF(M288="-",IF(O288-K288&gt;3,TRUE,FALSE),TRUE),C288&lt;E288,OR(E288&lt;F288,F288="-"),OR(F288&lt;H288,F288="-"),OR(H288&lt;I288,H288="-"),I288&lt;K288,OR(K288&lt;L288,L288="-"),OR(L288&lt;N288,L288="-"),OR(N288&lt;O288,N288="-"),O288&lt;Q288,OR(Q288&lt;R288,R288="-"),OR(R288&lt;T288,R288="-"),OR(T288&lt;U288,T288="-"),U288&lt;W288,OR(W288&lt;X288,X288="-"),OR(X288&lt;Z288,X288="-"),OR(Z288&lt;AA288,Z288="-"),AA288&lt;AC288,AC288&lt;AD288,AD288&lt;AF288,AF288&lt;AG288,AG288&lt;AI288,OR(AI288&lt;AJ288,AJ288="-"),OR(AJ288&lt;AL288,AJ288="-"))</f>
    </nc>
  </rcc>
  <rcc rId="1034" sId="5">
    <oc r="M288" t="inlineStr">
      <is>
        <t>-</t>
      </is>
    </oc>
    <nc r="M288">
      <v>110</v>
    </nc>
  </rcc>
  <rcc rId="1035" sId="4">
    <oc r="K288">
      <v>18</v>
    </oc>
    <nc r="K288">
      <v>21</v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" sId="1" odxf="1" dxf="1">
    <nc r="D127">
      <f>IFERROR(MID(VLOOKUP($B127,Seqs!$A:$B,2,0),E127,1),"")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E127" start="0" length="0">
    <dxf>
      <font>
        <sz val="12"/>
        <color theme="1"/>
        <name val="Calibri"/>
        <scheme val="minor"/>
      </font>
    </dxf>
  </rfmt>
  <rcc rId="369" sId="1" odxf="1" dxf="1">
    <nc r="F127">
      <f>IFERROR(MID(VLOOKUP($B127,Seqs!$A:$B,2,0),G127,1),"")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G127" start="0" length="0">
    <dxf>
      <font>
        <sz val="12"/>
        <color theme="1"/>
        <name val="Calibri"/>
        <scheme val="minor"/>
      </font>
    </dxf>
  </rfmt>
  <rcc rId="370" sId="1" odxf="1" dxf="1">
    <nc r="H127">
      <f>IFERROR(MID(VLOOKUP($B127,Seqs!$A:$B,2,0),I127,1),"")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I127" start="0" length="0">
    <dxf>
      <font>
        <sz val="12"/>
        <color theme="1"/>
        <name val="Calibri"/>
        <scheme val="minor"/>
      </font>
      <numFmt numFmtId="1" formatCode="0"/>
    </dxf>
  </rfmt>
  <rcc rId="371" sId="1" odxf="1" dxf="1">
    <nc r="J127">
      <f>IFERROR(MID(VLOOKUP($B127,Seqs!$A:$B,2,0),K127,1),"")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K127" start="0" length="0">
    <dxf>
      <font>
        <sz val="12"/>
        <color theme="1"/>
        <name val="Calibri"/>
        <scheme val="minor"/>
      </font>
      <numFmt numFmtId="1" formatCode="0"/>
    </dxf>
  </rfmt>
  <rcc rId="372" sId="1" odxf="1" dxf="1">
    <nc r="L127">
      <f>IFERROR(MID(VLOOKUP($B127,Seqs!$A:$B,2,0),M127,1),"")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M127" start="0" length="0">
    <dxf>
      <font>
        <sz val="12"/>
        <color theme="1"/>
        <name val="Calibri"/>
        <scheme val="minor"/>
      </font>
    </dxf>
  </rfmt>
  <rcc rId="373" sId="1" odxf="1" dxf="1">
    <nc r="N127">
      <f>IFERROR(MID(VLOOKUP($B127,Seqs!$A:$B,2,0),O127,1),"")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O127" start="0" length="0">
    <dxf>
      <font>
        <sz val="12"/>
        <color theme="1"/>
        <name val="Calibri"/>
        <scheme val="minor"/>
      </font>
    </dxf>
  </rfmt>
  <rcc rId="374" sId="1" odxf="1" dxf="1">
    <nc r="P127">
      <f>IFERROR(MID(VLOOKUP($B127,Seqs!$A:$B,2,0),Q127,1),"")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Q127" start="0" length="0">
    <dxf>
      <font>
        <sz val="12"/>
        <color theme="1"/>
        <name val="Calibri"/>
        <scheme val="minor"/>
      </font>
    </dxf>
  </rfmt>
  <rcc rId="375" sId="1" odxf="1" dxf="1">
    <nc r="R127">
      <f>IFERROR(MID(VLOOKUP($B127,Seqs!$A:$B,2,0),S127,1),"")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S127" start="0" length="0">
    <dxf>
      <font>
        <sz val="12"/>
        <color theme="1"/>
        <name val="Calibri"/>
        <scheme val="minor"/>
      </font>
    </dxf>
  </rfmt>
  <rcc rId="376" sId="1" odxf="1" dxf="1">
    <nc r="T127">
      <f>IFERROR(MID(VLOOKUP($B127,Seqs!$A:$B,2,0),U127,1),"")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U127" start="0" length="0">
    <dxf>
      <font>
        <sz val="12"/>
        <color theme="1"/>
        <name val="Calibri"/>
        <scheme val="minor"/>
      </font>
    </dxf>
  </rfmt>
  <rcc rId="377" sId="1" odxf="1" dxf="1">
    <nc r="V127">
      <f>IFERROR(MID(VLOOKUP($B127,Seqs!$A:$B,2,0),W127,1),"")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W127" start="0" length="0">
    <dxf>
      <font>
        <sz val="12"/>
        <color theme="1"/>
        <name val="Calibri"/>
        <scheme val="minor"/>
      </font>
    </dxf>
  </rfmt>
  <rcc rId="378" sId="1" odxf="1" dxf="1">
    <nc r="X127">
      <f>IFERROR(MID(VLOOKUP($B127,Seqs!$A:$B,2,0),Y127,1),"")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379" sId="1" odxf="1" dxf="1">
    <nc r="Y127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380" sId="1" odxf="1" dxf="1">
    <nc r="Z127">
      <f>IFERROR(MID(VLOOKUP($B127,Seqs!$A:$B,2,0),AA127,1),"")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381" sId="1" odxf="1" dxf="1">
    <nc r="AA127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382" sId="1" odxf="1" dxf="1">
    <nc r="AB127">
      <f>IFERROR(MID(VLOOKUP($B127,Seqs!$A:$B,2,0),AC127,1),"")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383" sId="1" odxf="1" dxf="1">
    <nc r="AD127">
      <f>IFERROR(MID(VLOOKUP($B127,Seqs!$A:$B,2,0),AE127,1),"")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E127" start="0" length="0">
    <dxf>
      <font>
        <sz val="12"/>
        <color theme="1"/>
        <name val="Calibri"/>
        <scheme val="minor"/>
      </font>
    </dxf>
  </rfmt>
  <rcc rId="384" sId="1" odxf="1" dxf="1">
    <nc r="AF127">
      <f>IFERROR(MID(VLOOKUP($B127,Seqs!$A:$B,2,0),AG127,1),"")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G127" start="0" length="0">
    <dxf>
      <font>
        <sz val="12"/>
        <color theme="1"/>
        <name val="Calibri"/>
        <scheme val="minor"/>
      </font>
    </dxf>
  </rfmt>
  <rcc rId="385" sId="1" odxf="1" dxf="1">
    <nc r="AH127">
      <f>IFERROR(MID(VLOOKUP($B127,Seqs!$A:$B,2,0),AI127,1),"")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I127" start="0" length="0">
    <dxf>
      <font>
        <sz val="12"/>
        <color theme="1"/>
        <name val="Calibri"/>
        <scheme val="minor"/>
      </font>
    </dxf>
  </rfmt>
  <rcc rId="386" sId="1" odxf="1" dxf="1">
    <nc r="AJ127">
      <f>IFERROR(MID(VLOOKUP($B127,Seqs!$A:$B,2,0),AK127,1),"")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K127" start="0" length="0">
    <dxf>
      <font>
        <sz val="12"/>
        <color theme="1"/>
        <name val="Calibri"/>
        <scheme val="minor"/>
      </font>
    </dxf>
  </rfmt>
  <rcc rId="387" sId="1" odxf="1" dxf="1">
    <nc r="AL127">
      <f>IFERROR(MID(VLOOKUP($B127,Seqs!$A:$B,2,0),AM127,1),"")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M127" start="0" length="0">
    <dxf>
      <font>
        <sz val="12"/>
        <color theme="1"/>
        <name val="Calibri"/>
        <scheme val="minor"/>
      </font>
    </dxf>
  </rfmt>
  <rcc rId="388" sId="1" odxf="1" dxf="1">
    <nc r="AN127">
      <f>IFERROR(MID(VLOOKUP($B127,Seqs!$A:$B,2,0),AO127,1),"")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O127" start="0" length="0">
    <dxf>
      <font>
        <sz val="12"/>
        <color theme="1"/>
        <name val="Calibri"/>
        <scheme val="minor"/>
      </font>
    </dxf>
  </rfmt>
  <rcc rId="389" sId="1" odxf="1" dxf="1">
    <nc r="AP127">
      <f>IFERROR(MID(VLOOKUP($B127,Seqs!$A:$B,2,0),AQ127,1),"")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Q127" start="0" length="0">
    <dxf>
      <font>
        <sz val="12"/>
        <color theme="1"/>
        <name val="Calibri"/>
        <scheme val="minor"/>
      </font>
    </dxf>
  </rfmt>
  <rcc rId="390" sId="1" odxf="1" dxf="1">
    <nc r="AR127">
      <f>IFERROR(MID(VLOOKUP($B127,Seqs!$A:$B,2,0),AS127,1),"")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S127" start="0" length="0">
    <dxf>
      <font>
        <sz val="12"/>
        <color theme="1"/>
        <name val="Calibri"/>
        <scheme val="minor"/>
      </font>
    </dxf>
  </rfmt>
  <rcc rId="391" sId="1" odxf="1" dxf="1">
    <nc r="AT127">
      <f>IFERROR(MID(VLOOKUP($B127,Seqs!$A:$B,2,0),AU127,1),"")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U127" start="0" length="0">
    <dxf>
      <font>
        <sz val="12"/>
        <color theme="1"/>
        <name val="Calibri"/>
        <scheme val="minor"/>
      </font>
    </dxf>
  </rfmt>
  <rcc rId="392" sId="1" odxf="1" dxf="1">
    <nc r="AV127">
      <f>IFERROR(MID(VLOOKUP($B127,Seqs!$A:$B,2,0),AW127,1),"")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W127" start="0" length="0">
    <dxf>
      <font>
        <sz val="12"/>
        <color theme="1"/>
        <name val="Calibri"/>
        <scheme val="minor"/>
      </font>
    </dxf>
  </rfmt>
  <rcc rId="393" sId="1" odxf="1" dxf="1">
    <nc r="AX127">
      <f>IFERROR(MID(VLOOKUP($B127,Seqs!$A:$B,2,0),AY127,1),"")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Y127" start="0" length="0">
    <dxf>
      <font>
        <sz val="12"/>
        <color theme="1"/>
        <name val="Calibri"/>
        <scheme val="minor"/>
      </font>
    </dxf>
  </rfmt>
  <rcc rId="394" sId="1">
    <oc r="AZ127">
      <f>VLOOKUP(B127,Classification!A:D,2,0)</f>
    </oc>
    <nc r="AZ127">
      <f>VLOOKUP(B127,Classification!A:D,2,0)</f>
    </nc>
  </rcc>
  <rcc rId="395" sId="1">
    <oc r="BA127">
      <f>VLOOKUP(B127,Classification!A:D,4,0)</f>
    </oc>
    <nc r="BA127">
      <f>VLOOKUP(B127,Classification!A:D,4,0)</f>
    </nc>
  </rcc>
  <rcc rId="396" sId="1">
    <oc r="BB127">
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</oc>
    <nc r="BB127">
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</nc>
  </rcc>
  <rcc rId="397" sId="1" odxf="1" dxf="1">
    <nc r="BC127">
      <f>_xlfn.AGGREGATE(9,6,CG127:CR127)-_xlfn.AGGREGATE(9,6,BU127:CF127)+12</f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398" sId="1" odxf="1" dxf="1">
    <nc r="BD127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BH127" start="0" length="0">
    <dxf>
      <font>
        <sz val="12"/>
        <color theme="1"/>
        <name val="Calibri"/>
        <scheme val="minor"/>
      </font>
    </dxf>
  </rfmt>
  <rcc rId="399" sId="1" odxf="1" dxf="1">
    <nc r="BI127" t="inlineStr">
      <is>
        <t>a</t>
      </is>
    </nc>
    <odxf>
      <font>
        <color rgb="FFFF0000"/>
      </font>
    </odxf>
    <ndxf>
      <font>
        <color rgb="FF808080"/>
      </font>
    </ndxf>
  </rcc>
  <rcc rId="400" sId="1" odxf="1" dxf="1">
    <nc r="BJ127" t="inlineStr">
      <is>
        <t>a</t>
      </is>
    </nc>
    <odxf>
      <font>
        <color rgb="FFFF0000"/>
      </font>
    </odxf>
    <ndxf>
      <font>
        <color rgb="FF808080"/>
      </font>
    </ndxf>
  </rcc>
  <rcc rId="401" sId="1" odxf="1" dxf="1">
    <nc r="BK127" t="inlineStr">
      <is>
        <t>a</t>
      </is>
    </nc>
    <odxf>
      <font>
        <color rgb="FFFF0000"/>
      </font>
    </odxf>
    <ndxf>
      <font>
        <color rgb="FF808080"/>
      </font>
    </ndxf>
  </rcc>
  <rcc rId="402" sId="1" odxf="1" dxf="1">
    <nc r="BL127" t="inlineStr">
      <is>
        <t>a</t>
      </is>
    </nc>
    <odxf>
      <font>
        <color rgb="FFFF0000"/>
      </font>
    </odxf>
    <ndxf>
      <font>
        <color rgb="FF808080"/>
      </font>
    </ndxf>
  </rcc>
  <rcc rId="403" sId="1" odxf="1" dxf="1">
    <nc r="BM127" t="inlineStr">
      <is>
        <t>a</t>
      </is>
    </nc>
    <odxf>
      <font>
        <color rgb="FFFF0000"/>
      </font>
    </odxf>
    <ndxf>
      <font>
        <color rgb="FF808080"/>
      </font>
    </ndxf>
  </rcc>
  <rcc rId="404" sId="1" odxf="1" dxf="1">
    <nc r="BN127" t="inlineStr">
      <is>
        <t>a</t>
      </is>
    </nc>
    <odxf>
      <font>
        <color rgb="FFFF0000"/>
      </font>
    </odxf>
    <ndxf>
      <font>
        <color rgb="FF808080"/>
      </font>
    </ndxf>
  </rcc>
  <rcc rId="405" sId="1" odxf="1" dxf="1">
    <nc r="BO127" t="inlineStr">
      <is>
        <t>a</t>
      </is>
    </nc>
    <odxf>
      <font>
        <color rgb="FFFF0000"/>
      </font>
    </odxf>
    <ndxf>
      <font>
        <color rgb="FF808080"/>
      </font>
    </ndxf>
  </rcc>
  <rcc rId="406" sId="1" odxf="1" dxf="1">
    <nc r="BP127" t="inlineStr">
      <is>
        <t>a</t>
      </is>
    </nc>
    <odxf>
      <font>
        <color rgb="FFFF0000"/>
      </font>
    </odxf>
    <ndxf>
      <font>
        <color rgb="FF808080"/>
      </font>
    </ndxf>
  </rcc>
  <rcc rId="407" sId="1" odxf="1" dxf="1">
    <nc r="BQ127" t="inlineStr">
      <is>
        <t>a</t>
      </is>
    </nc>
    <odxf>
      <font>
        <color rgb="FFFF0000"/>
      </font>
    </odxf>
    <ndxf>
      <font>
        <color rgb="FF808080"/>
      </font>
    </ndxf>
  </rcc>
  <rcc rId="408" sId="1" odxf="1" dxf="1">
    <nc r="BR127" t="inlineStr">
      <is>
        <t>a</t>
      </is>
    </nc>
    <odxf>
      <font>
        <color rgb="FFFF0000"/>
      </font>
    </odxf>
    <ndxf>
      <font>
        <color rgb="FF808080"/>
      </font>
    </ndxf>
  </rcc>
  <rcc rId="409" sId="1" odxf="1" dxf="1">
    <nc r="BS127" t="inlineStr">
      <is>
        <t>a</t>
      </is>
    </nc>
    <odxf>
      <font>
        <color rgb="FFFF0000"/>
      </font>
    </odxf>
    <ndxf>
      <font>
        <color rgb="FF808080"/>
      </font>
    </ndxf>
  </rcc>
  <rcc rId="410" sId="1" odxf="1" dxf="1">
    <nc r="BT127" t="inlineStr">
      <is>
        <t>a</t>
      </is>
    </nc>
    <odxf>
      <font>
        <color rgb="FFFF0000"/>
      </font>
    </odxf>
    <ndxf>
      <font>
        <color rgb="FF808080"/>
      </font>
    </ndxf>
  </rcc>
  <rcc rId="411" sId="1" odxf="1" dxf="1">
    <nc r="BU127">
      <f>E127</f>
    </nc>
    <odxf>
      <font>
        <color rgb="FFFF0000"/>
      </font>
    </odxf>
    <ndxf>
      <font>
        <color rgb="FF808080"/>
      </font>
    </ndxf>
  </rcc>
  <rcc rId="412" sId="1" odxf="1" dxf="1">
    <nc r="BV127">
      <f>I127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13" sId="1" odxf="1" dxf="1">
    <nc r="BW127">
      <f>M127</f>
    </nc>
    <odxf>
      <font>
        <color rgb="FFFF0000"/>
      </font>
    </odxf>
    <ndxf>
      <font>
        <color rgb="FF808080"/>
      </font>
    </ndxf>
  </rcc>
  <rcc rId="414" sId="1" odxf="1" dxf="1">
    <nc r="BX127">
      <f>Q127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15" sId="1" odxf="1" dxf="1">
    <nc r="BY127">
      <f>U127</f>
    </nc>
    <odxf>
      <font>
        <color rgb="FFFF0000"/>
      </font>
    </odxf>
    <ndxf>
      <font>
        <color rgb="FF808080"/>
      </font>
    </ndxf>
  </rcc>
  <rcc rId="416" sId="1" odxf="1" dxf="1">
    <nc r="BZ127">
      <f>Y127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17" sId="1" odxf="1" dxf="1">
    <nc r="CA127">
      <f>AC127</f>
    </nc>
    <odxf>
      <font>
        <color rgb="FFFF0000"/>
      </font>
    </odxf>
    <ndxf>
      <font>
        <color rgb="FF808080"/>
      </font>
    </ndxf>
  </rcc>
  <rcc rId="418" sId="1" odxf="1" dxf="1">
    <nc r="CB127">
      <f>AG127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19" sId="1" odxf="1" dxf="1">
    <nc r="CC127">
      <f>AK127</f>
    </nc>
    <odxf>
      <font>
        <color rgb="FFFF0000"/>
      </font>
    </odxf>
    <ndxf>
      <font>
        <color rgb="FF808080"/>
      </font>
    </ndxf>
  </rcc>
  <rcc rId="420" sId="1" odxf="1" dxf="1">
    <nc r="CD127">
      <f>AO127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21" sId="1" odxf="1" dxf="1">
    <nc r="CE127">
      <f>AS127</f>
    </nc>
    <odxf>
      <font>
        <color rgb="FFFF0000"/>
      </font>
    </odxf>
    <ndxf>
      <font>
        <color rgb="FF808080"/>
      </font>
    </ndxf>
  </rcc>
  <rcc rId="422" sId="1" odxf="1" dxf="1">
    <nc r="CF127">
      <f>AW127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23" sId="1" odxf="1" dxf="1">
    <nc r="CG127">
      <f>G127</f>
    </nc>
    <odxf>
      <font>
        <color rgb="FFFF0000"/>
      </font>
    </odxf>
    <ndxf>
      <font>
        <color rgb="FF808080"/>
      </font>
    </ndxf>
  </rcc>
  <rcc rId="424" sId="1" odxf="1" dxf="1">
    <nc r="CH127">
      <f>K127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425" sId="1" odxf="1" dxf="1">
    <nc r="CI127">
      <f>O127</f>
    </nc>
    <odxf>
      <font>
        <color rgb="FFFF0000"/>
      </font>
    </odxf>
    <ndxf>
      <font>
        <color rgb="FF808080"/>
      </font>
    </ndxf>
  </rcc>
  <rcc rId="426" sId="1" odxf="1" dxf="1">
    <nc r="CJ127">
      <f>S127</f>
    </nc>
    <odxf>
      <font>
        <color rgb="FFFF0000"/>
      </font>
    </odxf>
    <ndxf>
      <font>
        <color rgb="FF808080"/>
      </font>
    </ndxf>
  </rcc>
  <rcc rId="427" sId="1" odxf="1" dxf="1">
    <nc r="CK127">
      <f>W127</f>
    </nc>
    <odxf>
      <font>
        <color rgb="FFFF0000"/>
      </font>
    </odxf>
    <ndxf>
      <font>
        <color rgb="FF808080"/>
      </font>
    </ndxf>
  </rcc>
  <rcc rId="428" sId="1" odxf="1" dxf="1">
    <nc r="CL127">
      <f>AA127</f>
    </nc>
    <odxf>
      <font>
        <color rgb="FFFF0000"/>
      </font>
    </odxf>
    <ndxf>
      <font>
        <color rgb="FF808080"/>
      </font>
    </ndxf>
  </rcc>
  <rcc rId="429" sId="1" odxf="1" dxf="1">
    <nc r="CM127">
      <f>AE127</f>
    </nc>
    <odxf>
      <font>
        <color rgb="FFFF0000"/>
      </font>
    </odxf>
    <ndxf>
      <font>
        <color rgb="FF808080"/>
      </font>
    </ndxf>
  </rcc>
  <rcc rId="430" sId="1" odxf="1" dxf="1">
    <nc r="CN127">
      <f>AI127</f>
    </nc>
    <odxf>
      <font>
        <color rgb="FFFF0000"/>
      </font>
    </odxf>
    <ndxf>
      <font>
        <color rgb="FF808080"/>
      </font>
    </ndxf>
  </rcc>
  <rcc rId="431" sId="1" odxf="1" dxf="1">
    <nc r="CO127">
      <f>AM127</f>
    </nc>
    <odxf>
      <font>
        <color rgb="FFFF0000"/>
      </font>
    </odxf>
    <ndxf>
      <font>
        <color rgb="FF808080"/>
      </font>
    </ndxf>
  </rcc>
  <rcc rId="432" sId="1" odxf="1" dxf="1">
    <nc r="CP127">
      <f>AQ127</f>
    </nc>
    <odxf>
      <font>
        <color rgb="FFFF0000"/>
      </font>
    </odxf>
    <ndxf>
      <font>
        <color rgb="FF808080"/>
      </font>
    </ndxf>
  </rcc>
  <rcc rId="433" sId="1" odxf="1" dxf="1">
    <nc r="CQ127">
      <f>AU127</f>
    </nc>
    <odxf>
      <font>
        <color rgb="FFFF0000"/>
      </font>
    </odxf>
    <ndxf>
      <font>
        <color rgb="FF808080"/>
      </font>
    </ndxf>
  </rcc>
  <rcc rId="434" sId="1" odxf="1" dxf="1">
    <nc r="CR127">
      <f>AY127</f>
    </nc>
    <odxf>
      <font>
        <color rgb="FFFF0000"/>
      </font>
    </odxf>
    <ndxf>
      <font>
        <color rgb="FF808080"/>
      </font>
    </ndxf>
  </rcc>
  <rcc rId="435" sId="1" odxf="1" dxf="1">
    <nc r="CS127">
      <f>M127-K127</f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436" sId="1">
    <nc r="E127">
      <v>34</v>
    </nc>
  </rcc>
  <rcc rId="437" sId="1">
    <nc r="G127">
      <v>65</v>
    </nc>
  </rcc>
  <rcc rId="438" sId="1" numFmtId="4">
    <nc r="I127">
      <v>66</v>
    </nc>
  </rcc>
  <rcc rId="439" sId="1" numFmtId="4">
    <nc r="K127">
      <v>69</v>
    </nc>
  </rcc>
  <rcc rId="440" sId="1">
    <nc r="M127">
      <v>70</v>
    </nc>
  </rcc>
  <rcc rId="441" sId="1">
    <nc r="O127">
      <v>100</v>
    </nc>
  </rcc>
  <rcc rId="442" sId="1">
    <nc r="Q127">
      <v>102</v>
    </nc>
  </rcc>
  <rcc rId="443" sId="1">
    <nc r="S127">
      <v>105</v>
    </nc>
  </rcc>
  <rcc rId="444" sId="1">
    <nc r="U127">
      <v>106</v>
    </nc>
  </rcc>
  <rcc rId="445" sId="1">
    <nc r="W127">
      <v>141</v>
    </nc>
  </rcc>
  <rcc rId="446" sId="1">
    <nc r="AE127">
      <v>173</v>
    </nc>
  </rcc>
  <rcc rId="447" sId="1">
    <nc r="AG127">
      <v>187</v>
    </nc>
  </rcc>
  <rcc rId="448" sId="1">
    <nc r="AI127">
      <v>189</v>
    </nc>
  </rcc>
  <rcc rId="449" sId="1">
    <nc r="AK127">
      <v>199</v>
    </nc>
  </rcc>
  <rcc rId="450" sId="1">
    <nc r="AM127">
      <v>237</v>
    </nc>
  </rcc>
  <rcc rId="451" sId="1">
    <nc r="AO127">
      <v>241</v>
    </nc>
  </rcc>
  <rcc rId="452" sId="1">
    <nc r="AQ127">
      <v>278</v>
    </nc>
  </rcc>
  <rcc rId="453" sId="1">
    <nc r="AS127">
      <v>284</v>
    </nc>
  </rcc>
  <rcc rId="454" sId="1">
    <nc r="AU127">
      <v>309</v>
    </nc>
  </rcc>
  <rcc rId="455" sId="1">
    <nc r="AW127">
      <v>310</v>
    </nc>
  </rcc>
  <rcc rId="456" sId="1">
    <nc r="AY127">
      <v>322</v>
    </nc>
  </rcc>
  <rcc rId="457" sId="1">
    <oc r="BE124" t="inlineStr">
      <is>
        <t>Inact</t>
      </is>
    </oc>
    <nc r="BE124" t="inlineStr">
      <is>
        <t>Act</t>
      </is>
    </nc>
  </rcc>
  <rcc rId="458" sId="1" odxf="1" dxf="1">
    <nc r="D153">
      <f>IFERROR(MID(VLOOKUP($B153,Seqs!$A:$B,2,0),E153,1),"")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E153" start="0" length="0">
    <dxf>
      <font>
        <sz val="12"/>
        <color theme="1"/>
        <name val="Calibri"/>
        <scheme val="minor"/>
      </font>
    </dxf>
  </rfmt>
  <rcc rId="459" sId="1" odxf="1" dxf="1">
    <nc r="F153">
      <f>IFERROR(MID(VLOOKUP($B153,Seqs!$A:$B,2,0),G153,1),"")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G153" start="0" length="0">
    <dxf>
      <font>
        <sz val="12"/>
        <color theme="1"/>
        <name val="Calibri"/>
        <scheme val="minor"/>
      </font>
    </dxf>
  </rfmt>
  <rcc rId="460" sId="1" odxf="1" dxf="1">
    <nc r="H153">
      <f>IFERROR(MID(VLOOKUP($B153,Seqs!$A:$B,2,0),I153,1),"")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61" sId="1" odxf="1" dxf="1">
    <nc r="I153" t="inlineStr">
      <is>
        <t>-</t>
      </is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462" sId="1" odxf="1" dxf="1">
    <nc r="J153">
      <f>IFERROR(MID(VLOOKUP($B153,Seqs!$A:$B,2,0),K153,1),"")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63" sId="1" odxf="1" dxf="1">
    <nc r="K153" t="inlineStr">
      <is>
        <t>-</t>
      </is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464" sId="1" odxf="1" dxf="1">
    <nc r="L153">
      <f>IFERROR(MID(VLOOKUP($B153,Seqs!$A:$B,2,0),M153,1),"")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M153" start="0" length="0">
    <dxf>
      <font>
        <sz val="12"/>
        <color theme="1"/>
        <name val="Calibri"/>
        <scheme val="minor"/>
      </font>
    </dxf>
  </rfmt>
  <rcc rId="465" sId="1" odxf="1" dxf="1">
    <nc r="N153">
      <f>IFERROR(MID(VLOOKUP($B153,Seqs!$A:$B,2,0),O153,1),"")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O153" start="0" length="0">
    <dxf>
      <font>
        <sz val="12"/>
        <color theme="1"/>
        <name val="Calibri"/>
        <scheme val="minor"/>
      </font>
    </dxf>
  </rfmt>
  <rcc rId="466" sId="1" odxf="1" dxf="1">
    <nc r="P153">
      <f>IFERROR(MID(VLOOKUP($B153,Seqs!$A:$B,2,0),Q153,1),"")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67" sId="1" odxf="1" dxf="1">
    <nc r="Q153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468" sId="1" odxf="1" dxf="1">
    <nc r="R153">
      <f>IFERROR(MID(VLOOKUP($B153,Seqs!$A:$B,2,0),S153,1),"")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69" sId="1" odxf="1" dxf="1">
    <nc r="S153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470" sId="1" odxf="1" dxf="1">
    <nc r="T153">
      <f>IFERROR(MID(VLOOKUP($B153,Seqs!$A:$B,2,0),U153,1),"")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U153" start="0" length="0">
    <dxf>
      <font>
        <sz val="12"/>
        <color theme="1"/>
        <name val="Calibri"/>
        <scheme val="minor"/>
      </font>
    </dxf>
  </rfmt>
  <rcc rId="471" sId="1" odxf="1" dxf="1">
    <nc r="V153">
      <f>IFERROR(MID(VLOOKUP($B153,Seqs!$A:$B,2,0),W153,1),"")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W153" start="0" length="0">
    <dxf>
      <font>
        <sz val="12"/>
        <color theme="1"/>
        <name val="Calibri"/>
        <scheme val="minor"/>
      </font>
    </dxf>
  </rfmt>
  <rcc rId="472" sId="1" odxf="1" dxf="1">
    <nc r="X153">
      <f>IFERROR(MID(VLOOKUP($B153,Seqs!$A:$B,2,0),Y153,1),"")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73" sId="1" odxf="1" dxf="1">
    <nc r="Y153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474" sId="1" odxf="1" dxf="1">
    <nc r="Z153">
      <f>IFERROR(MID(VLOOKUP($B153,Seqs!$A:$B,2,0),AA153,1),"")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cc rId="475" sId="1" odxf="1" dxf="1">
    <nc r="AA153" t="inlineStr">
      <is>
        <t>-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cc rId="476" sId="1" odxf="1" dxf="1">
    <nc r="AB153">
      <f>IFERROR(MID(VLOOKUP($B153,Seqs!$A:$B,2,0),AC153,1),"")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C153" start="0" length="0">
    <dxf>
      <font>
        <sz val="12"/>
        <color theme="1"/>
        <name val="Calibri"/>
        <scheme val="minor"/>
      </font>
    </dxf>
  </rfmt>
  <rcc rId="477" sId="1" odxf="1" dxf="1">
    <nc r="AD153">
      <f>IFERROR(MID(VLOOKUP($B153,Seqs!$A:$B,2,0),AE153,1),"")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E153" start="0" length="0">
    <dxf>
      <font>
        <sz val="12"/>
        <color theme="1"/>
        <name val="Calibri"/>
        <scheme val="minor"/>
      </font>
    </dxf>
  </rfmt>
  <rcc rId="478" sId="1" odxf="1" dxf="1">
    <nc r="AF153">
      <f>IFERROR(MID(VLOOKUP($B153,Seqs!$A:$B,2,0),AG153,1),"")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G153" start="0" length="0">
    <dxf>
      <font>
        <sz val="12"/>
        <color theme="1"/>
        <name val="Calibri"/>
        <scheme val="minor"/>
      </font>
    </dxf>
  </rfmt>
  <rcc rId="479" sId="1" odxf="1" dxf="1">
    <nc r="AH153">
      <f>IFERROR(MID(VLOOKUP($B153,Seqs!$A:$B,2,0),AI153,1),"")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I153" start="0" length="0">
    <dxf>
      <font>
        <sz val="12"/>
        <color theme="1"/>
        <name val="Calibri"/>
        <scheme val="minor"/>
      </font>
    </dxf>
  </rfmt>
  <rcc rId="480" sId="1" odxf="1" dxf="1">
    <nc r="AJ153">
      <f>IFERROR(MID(VLOOKUP($B153,Seqs!$A:$B,2,0),AK153,1),"")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K153" start="0" length="0">
    <dxf>
      <font>
        <sz val="12"/>
        <color theme="1"/>
        <name val="Calibri"/>
        <scheme val="minor"/>
      </font>
    </dxf>
  </rfmt>
  <rcc rId="481" sId="1" odxf="1" dxf="1">
    <nc r="AL153">
      <f>IFERROR(MID(VLOOKUP($B153,Seqs!$A:$B,2,0),AM153,1),"")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M153" start="0" length="0">
    <dxf>
      <font>
        <sz val="12"/>
        <color theme="1"/>
        <name val="Calibri"/>
        <scheme val="minor"/>
      </font>
    </dxf>
  </rfmt>
  <rcc rId="482" sId="1" odxf="1" dxf="1">
    <nc r="AN153">
      <f>IFERROR(MID(VLOOKUP($B153,Seqs!$A:$B,2,0),AO153,1),"")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O153" start="0" length="0">
    <dxf>
      <font>
        <sz val="12"/>
        <color theme="1"/>
        <name val="Calibri"/>
        <scheme val="minor"/>
      </font>
    </dxf>
  </rfmt>
  <rcc rId="483" sId="1" odxf="1" dxf="1">
    <nc r="AP153">
      <f>IFERROR(MID(VLOOKUP($B153,Seqs!$A:$B,2,0),AQ153,1),"")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Q153" start="0" length="0">
    <dxf>
      <font>
        <sz val="12"/>
        <color theme="1"/>
        <name val="Calibri"/>
        <scheme val="minor"/>
      </font>
    </dxf>
  </rfmt>
  <rcc rId="484" sId="1" odxf="1" dxf="1">
    <nc r="AR153">
      <f>IFERROR(MID(VLOOKUP($B153,Seqs!$A:$B,2,0),AS153,1),"")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S153" start="0" length="0">
    <dxf>
      <font>
        <sz val="12"/>
        <color theme="1"/>
        <name val="Calibri"/>
        <scheme val="minor"/>
      </font>
    </dxf>
  </rfmt>
  <rcc rId="485" sId="1" odxf="1" dxf="1">
    <nc r="AT153">
      <f>IFERROR(MID(VLOOKUP($B153,Seqs!$A:$B,2,0),AU153,1),"")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U153" start="0" length="0">
    <dxf>
      <font>
        <sz val="12"/>
        <color theme="1"/>
        <name val="Calibri"/>
        <scheme val="minor"/>
      </font>
    </dxf>
  </rfmt>
  <rcc rId="486" sId="1" odxf="1" dxf="1">
    <nc r="AV153">
      <f>IFERROR(MID(VLOOKUP($B153,Seqs!$A:$B,2,0),AW153,1),"")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W153" start="0" length="0">
    <dxf>
      <font>
        <sz val="12"/>
        <color theme="1"/>
        <name val="Calibri"/>
        <scheme val="minor"/>
      </font>
    </dxf>
  </rfmt>
  <rcc rId="487" sId="1" odxf="1" dxf="1">
    <nc r="AX153">
      <f>IFERROR(MID(VLOOKUP($B153,Seqs!$A:$B,2,0),AY153,1),"")</f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AY153" start="0" length="0">
    <dxf>
      <font>
        <sz val="12"/>
        <color theme="1"/>
        <name val="Calibri"/>
        <scheme val="minor"/>
      </font>
    </dxf>
  </rfmt>
  <rcc rId="488" sId="1">
    <oc r="AZ153">
      <f>VLOOKUP(B153,Classification!A:D,2,0)</f>
    </oc>
    <nc r="AZ153">
      <f>VLOOKUP(B153,Classification!A:D,2,0)</f>
    </nc>
  </rcc>
  <rcc rId="489" sId="1">
    <oc r="BA153">
      <f>VLOOKUP(B153,Classification!A:D,4,0)</f>
    </oc>
    <nc r="BA153">
      <f>VLOOKUP(B153,Classification!A:D,4,0)</f>
    </nc>
  </rcc>
  <rcc rId="490" sId="1">
    <oc r="BB153">
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</oc>
    <nc r="BB153">
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</nc>
  </rcc>
  <rcc rId="491" sId="1" odxf="1" dxf="1">
    <nc r="BC153">
      <f>_xlfn.AGGREGATE(9,6,CG153:CR153)-_xlfn.AGGREGATE(9,6,BU153:CF153)+12</f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492" sId="1" odxf="1" dxf="1">
    <nc r="BD153" t="inlineStr">
      <is>
        <t>Repr_Act</t>
      </is>
    </nc>
    <odxf>
      <font>
        <color rgb="FFFF0000"/>
      </font>
    </odxf>
    <ndxf>
      <font>
        <sz val="12"/>
        <color theme="1"/>
        <name val="Calibri"/>
        <scheme val="minor"/>
      </font>
    </ndxf>
  </rcc>
  <rfmt sheetId="1" sqref="BH153" start="0" length="0">
    <dxf>
      <font>
        <sz val="12"/>
        <color theme="1"/>
        <name val="Calibri"/>
        <scheme val="minor"/>
      </font>
    </dxf>
  </rfmt>
  <rcc rId="493" sId="1" odxf="1" dxf="1">
    <nc r="BI153" t="inlineStr">
      <is>
        <t>a</t>
      </is>
    </nc>
    <odxf>
      <font>
        <color rgb="FFFF0000"/>
      </font>
    </odxf>
    <ndxf>
      <font>
        <color rgb="FF808080"/>
      </font>
    </ndxf>
  </rcc>
  <rcc rId="494" sId="1" odxf="1" dxf="1">
    <nc r="BJ153" t="inlineStr">
      <is>
        <t>a</t>
      </is>
    </nc>
    <odxf>
      <font>
        <color rgb="FFFF0000"/>
      </font>
    </odxf>
    <ndxf>
      <font>
        <color rgb="FF808080"/>
      </font>
    </ndxf>
  </rcc>
  <rcc rId="495" sId="1" odxf="1" dxf="1">
    <nc r="BK153" t="inlineStr">
      <is>
        <t>a</t>
      </is>
    </nc>
    <odxf>
      <font>
        <color rgb="FFFF0000"/>
      </font>
    </odxf>
    <ndxf>
      <font>
        <color rgb="FF808080"/>
      </font>
    </ndxf>
  </rcc>
  <rcc rId="496" sId="1" odxf="1" dxf="1">
    <nc r="BL153" t="inlineStr">
      <is>
        <t>a</t>
      </is>
    </nc>
    <odxf>
      <font>
        <color rgb="FFFF0000"/>
      </font>
    </odxf>
    <ndxf>
      <font>
        <color rgb="FF808080"/>
      </font>
    </ndxf>
  </rcc>
  <rcc rId="497" sId="1" odxf="1" dxf="1">
    <nc r="BM153" t="inlineStr">
      <is>
        <t>a</t>
      </is>
    </nc>
    <odxf>
      <font>
        <color rgb="FFFF0000"/>
      </font>
    </odxf>
    <ndxf>
      <font>
        <color rgb="FF808080"/>
      </font>
    </ndxf>
  </rcc>
  <rcc rId="498" sId="1" odxf="1" dxf="1">
    <nc r="BN153" t="inlineStr">
      <is>
        <t>a</t>
      </is>
    </nc>
    <odxf>
      <font>
        <color rgb="FFFF0000"/>
      </font>
    </odxf>
    <ndxf>
      <font>
        <color rgb="FF808080"/>
      </font>
    </ndxf>
  </rcc>
  <rcc rId="499" sId="1" odxf="1" dxf="1">
    <nc r="BO153" t="inlineStr">
      <is>
        <t>a</t>
      </is>
    </nc>
    <odxf>
      <font>
        <color rgb="FFFF0000"/>
      </font>
    </odxf>
    <ndxf>
      <font>
        <color rgb="FF808080"/>
      </font>
    </ndxf>
  </rcc>
  <rcc rId="500" sId="1" odxf="1" dxf="1">
    <nc r="BP153" t="inlineStr">
      <is>
        <t>a</t>
      </is>
    </nc>
    <odxf>
      <font>
        <color rgb="FFFF0000"/>
      </font>
    </odxf>
    <ndxf>
      <font>
        <color rgb="FF808080"/>
      </font>
    </ndxf>
  </rcc>
  <rcc rId="501" sId="1" odxf="1" dxf="1">
    <nc r="BQ153" t="inlineStr">
      <is>
        <t>a</t>
      </is>
    </nc>
    <odxf>
      <font>
        <color rgb="FFFF0000"/>
      </font>
    </odxf>
    <ndxf>
      <font>
        <color rgb="FF808080"/>
      </font>
    </ndxf>
  </rcc>
  <rcc rId="502" sId="1" odxf="1" dxf="1">
    <nc r="BR153" t="inlineStr">
      <is>
        <t>a</t>
      </is>
    </nc>
    <odxf>
      <font>
        <color rgb="FFFF0000"/>
      </font>
    </odxf>
    <ndxf>
      <font>
        <color rgb="FF808080"/>
      </font>
    </ndxf>
  </rcc>
  <rcc rId="503" sId="1" odxf="1" dxf="1">
    <nc r="BS153" t="inlineStr">
      <is>
        <t>a</t>
      </is>
    </nc>
    <odxf>
      <font>
        <color rgb="FFFF0000"/>
      </font>
    </odxf>
    <ndxf>
      <font>
        <color rgb="FF808080"/>
      </font>
    </ndxf>
  </rcc>
  <rcc rId="504" sId="1" odxf="1" dxf="1">
    <nc r="BT153" t="inlineStr">
      <is>
        <t>a</t>
      </is>
    </nc>
    <odxf>
      <font>
        <color rgb="FFFF0000"/>
      </font>
    </odxf>
    <ndxf>
      <font>
        <color rgb="FF808080"/>
      </font>
    </ndxf>
  </rcc>
  <rcc rId="505" sId="1" odxf="1" dxf="1">
    <nc r="BU153">
      <f>E153</f>
    </nc>
    <odxf>
      <font>
        <color rgb="FFFF0000"/>
      </font>
    </odxf>
    <ndxf>
      <font>
        <color rgb="FF808080"/>
      </font>
    </ndxf>
  </rcc>
  <rcc rId="506" sId="1" odxf="1" dxf="1">
    <nc r="BV153">
      <f>I153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07" sId="1" odxf="1" dxf="1">
    <nc r="BW153">
      <f>M153</f>
    </nc>
    <odxf>
      <font>
        <color rgb="FFFF0000"/>
      </font>
    </odxf>
    <ndxf>
      <font>
        <color rgb="FF808080"/>
      </font>
    </ndxf>
  </rcc>
  <rcc rId="508" sId="1" odxf="1" dxf="1">
    <nc r="BX153">
      <f>Q153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09" sId="1" odxf="1" dxf="1">
    <nc r="BY153">
      <f>U153</f>
    </nc>
    <odxf>
      <font>
        <color rgb="FFFF0000"/>
      </font>
    </odxf>
    <ndxf>
      <font>
        <color rgb="FF808080"/>
      </font>
    </ndxf>
  </rcc>
  <rcc rId="510" sId="1" odxf="1" dxf="1">
    <nc r="BZ153">
      <f>Y153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11" sId="1" odxf="1" dxf="1">
    <nc r="CA153">
      <f>AC153</f>
    </nc>
    <odxf>
      <font>
        <color rgb="FFFF0000"/>
      </font>
    </odxf>
    <ndxf>
      <font>
        <color rgb="FF808080"/>
      </font>
    </ndxf>
  </rcc>
  <rcc rId="512" sId="1" odxf="1" dxf="1">
    <nc r="CB153">
      <f>AG153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13" sId="1" odxf="1" dxf="1">
    <nc r="CC153">
      <f>AK153</f>
    </nc>
    <odxf>
      <font>
        <color rgb="FFFF0000"/>
      </font>
    </odxf>
    <ndxf>
      <font>
        <color rgb="FF808080"/>
      </font>
    </ndxf>
  </rcc>
  <rcc rId="514" sId="1" odxf="1" dxf="1">
    <nc r="CD153">
      <f>AO153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15" sId="1" odxf="1" dxf="1">
    <nc r="CE153">
      <f>AS153</f>
    </nc>
    <odxf>
      <font>
        <color rgb="FFFF0000"/>
      </font>
    </odxf>
    <ndxf>
      <font>
        <color rgb="FF808080"/>
      </font>
    </ndxf>
  </rcc>
  <rcc rId="516" sId="1" odxf="1" dxf="1">
    <nc r="CF153">
      <f>AW153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17" sId="1" odxf="1" dxf="1">
    <nc r="CG153">
      <f>G153</f>
    </nc>
    <odxf>
      <font>
        <color rgb="FFFF0000"/>
      </font>
    </odxf>
    <ndxf>
      <font>
        <color rgb="FF808080"/>
      </font>
    </ndxf>
  </rcc>
  <rcc rId="518" sId="1" odxf="1" dxf="1">
    <nc r="CH153">
      <f>K153</f>
    </nc>
    <odxf>
      <font>
        <color rgb="FFFF0000"/>
      </font>
      <numFmt numFmtId="0" formatCode="General"/>
    </odxf>
    <ndxf>
      <font>
        <color rgb="FF808080"/>
      </font>
      <numFmt numFmtId="1" formatCode="0"/>
    </ndxf>
  </rcc>
  <rcc rId="519" sId="1" odxf="1" dxf="1">
    <nc r="CI153">
      <f>O153</f>
    </nc>
    <odxf>
      <font>
        <color rgb="FFFF0000"/>
      </font>
    </odxf>
    <ndxf>
      <font>
        <color rgb="FF808080"/>
      </font>
    </ndxf>
  </rcc>
  <rcc rId="520" sId="1" odxf="1" dxf="1">
    <nc r="CJ153">
      <f>S153</f>
    </nc>
    <odxf>
      <font>
        <color rgb="FFFF0000"/>
      </font>
    </odxf>
    <ndxf>
      <font>
        <color rgb="FF808080"/>
      </font>
    </ndxf>
  </rcc>
  <rcc rId="521" sId="1" odxf="1" dxf="1">
    <nc r="CK153">
      <f>W153</f>
    </nc>
    <odxf>
      <font>
        <color rgb="FFFF0000"/>
      </font>
    </odxf>
    <ndxf>
      <font>
        <color rgb="FF808080"/>
      </font>
    </ndxf>
  </rcc>
  <rcc rId="522" sId="1" odxf="1" dxf="1">
    <nc r="CL153">
      <f>AA153</f>
    </nc>
    <odxf>
      <font>
        <color rgb="FFFF0000"/>
      </font>
    </odxf>
    <ndxf>
      <font>
        <color rgb="FF808080"/>
      </font>
    </ndxf>
  </rcc>
  <rcc rId="523" sId="1" odxf="1" dxf="1">
    <nc r="CM153">
      <f>AE153</f>
    </nc>
    <odxf>
      <font>
        <color rgb="FFFF0000"/>
      </font>
    </odxf>
    <ndxf>
      <font>
        <color rgb="FF808080"/>
      </font>
    </ndxf>
  </rcc>
  <rcc rId="524" sId="1" odxf="1" dxf="1">
    <nc r="CN153">
      <f>AI153</f>
    </nc>
    <odxf>
      <font>
        <color rgb="FFFF0000"/>
      </font>
    </odxf>
    <ndxf>
      <font>
        <color rgb="FF808080"/>
      </font>
    </ndxf>
  </rcc>
  <rcc rId="525" sId="1" odxf="1" dxf="1">
    <nc r="CO153">
      <f>AM153</f>
    </nc>
    <odxf>
      <font>
        <color rgb="FFFF0000"/>
      </font>
    </odxf>
    <ndxf>
      <font>
        <color rgb="FF808080"/>
      </font>
    </ndxf>
  </rcc>
  <rcc rId="526" sId="1" odxf="1" dxf="1">
    <nc r="CP153">
      <f>AQ153</f>
    </nc>
    <odxf>
      <font>
        <color rgb="FFFF0000"/>
      </font>
    </odxf>
    <ndxf>
      <font>
        <color rgb="FF808080"/>
      </font>
    </ndxf>
  </rcc>
  <rcc rId="527" sId="1" odxf="1" dxf="1">
    <nc r="CQ153">
      <f>AU153</f>
    </nc>
    <odxf>
      <font>
        <color rgb="FFFF0000"/>
      </font>
    </odxf>
    <ndxf>
      <font>
        <color rgb="FF808080"/>
      </font>
    </ndxf>
  </rcc>
  <rcc rId="528" sId="1" odxf="1" dxf="1">
    <nc r="CR153">
      <f>AY153</f>
    </nc>
    <odxf>
      <font>
        <color rgb="FFFF0000"/>
      </font>
    </odxf>
    <ndxf>
      <font>
        <color rgb="FF808080"/>
      </font>
    </ndxf>
  </rcc>
  <rcc rId="529" sId="1" odxf="1" dxf="1">
    <nc r="CS153">
      <f>M153-K153</f>
    </nc>
    <odxf>
      <font>
        <color rgb="FFFF0000"/>
      </font>
      <numFmt numFmtId="0" formatCode="General"/>
    </odxf>
    <ndxf>
      <font>
        <sz val="12"/>
        <color theme="1"/>
        <name val="Calibri"/>
        <scheme val="minor"/>
      </font>
      <numFmt numFmtId="1" formatCode="0"/>
    </ndxf>
  </rcc>
  <rcc rId="530" sId="1">
    <nc r="E153">
      <v>26</v>
    </nc>
  </rcc>
  <rcc rId="531" sId="1">
    <nc r="G153">
      <v>59</v>
    </nc>
  </rcc>
  <rfmt sheetId="1" sqref="G153">
    <dxf>
      <fill>
        <patternFill patternType="solid">
          <bgColor rgb="FFFF0000"/>
        </patternFill>
      </fill>
    </dxf>
  </rfmt>
  <rcc rId="532" sId="1">
    <nc r="M153">
      <v>66</v>
    </nc>
  </rcc>
  <rcc rId="533" sId="1">
    <nc r="O153">
      <v>95</v>
    </nc>
  </rcc>
  <rcc rId="534" sId="1">
    <nc r="U153">
      <v>103</v>
    </nc>
  </rcc>
  <rcc rId="535" sId="1">
    <nc r="W153">
      <v>135</v>
    </nc>
  </rcc>
  <rcc rId="536" sId="1">
    <nc r="AC153">
      <v>140</v>
    </nc>
  </rcc>
  <rcc rId="537" sId="1">
    <nc r="AE153">
      <v>165</v>
    </nc>
  </rcc>
  <rcc rId="538" sId="1">
    <nc r="AG153">
      <v>173</v>
    </nc>
  </rcc>
  <rcc rId="539" sId="1">
    <nc r="AI153">
      <v>175</v>
    </nc>
  </rcc>
  <rcc rId="540" sId="1">
    <nc r="AK153">
      <v>182</v>
    </nc>
  </rcc>
  <rcc rId="541" sId="1">
    <nc r="AM153">
      <v>218</v>
    </nc>
  </rcc>
  <rcc rId="542" sId="1">
    <nc r="AO153">
      <v>222</v>
    </nc>
  </rcc>
  <rcc rId="543" sId="1">
    <nc r="AQ153">
      <v>257</v>
    </nc>
  </rcc>
  <rcc rId="544" sId="1">
    <nc r="AS153">
      <v>263</v>
    </nc>
  </rcc>
  <rcc rId="545" sId="1">
    <nc r="AU153">
      <v>294</v>
    </nc>
  </rcc>
  <rcc rId="546" sId="1">
    <nc r="AW153" t="inlineStr">
      <is>
        <t>-</t>
      </is>
    </nc>
  </rcc>
  <rcc rId="547" sId="1">
    <nc r="AY153" t="inlineStr">
      <is>
        <t>-</t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2" sId="5">
    <oc r="S209">
      <v>149</v>
    </oc>
    <nc r="S209" t="inlineStr">
      <is>
        <t>-</t>
      </is>
    </nc>
  </rcc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" sId="5">
    <oc r="S209" t="inlineStr">
      <is>
        <t>-</t>
      </is>
    </oc>
    <nc r="S209">
      <v>149</v>
    </nc>
  </rcc>
  <rcc rId="556" sId="1">
    <oc r="Y149" t="inlineStr">
      <is>
        <t>-</t>
      </is>
    </oc>
    <nc r="Y149">
      <v>149</v>
    </nc>
  </rcc>
  <rfmt sheetId="1" sqref="Y149 AA149 AC149" start="0" length="2147483647">
    <dxf>
      <font>
        <color rgb="FFFF0000"/>
      </font>
    </dxf>
  </rfmt>
  <rfmt sheetId="1" sqref="Y149 AA149 AC149" start="0" length="2147483647">
    <dxf>
      <font>
        <color theme="1"/>
      </font>
    </dxf>
  </rfmt>
  <rfmt sheetId="1" sqref="Y149 AA149 AC149">
    <dxf>
      <fill>
        <patternFill>
          <bgColor rgb="FFFF0000"/>
        </patternFill>
      </fill>
    </dxf>
  </rfmt>
  <rfmt sheetId="1" sqref="AC150">
    <dxf>
      <fill>
        <patternFill>
          <bgColor rgb="FFFF0000"/>
        </patternFill>
      </fill>
    </dxf>
  </rfmt>
  <rfmt sheetId="1" sqref="AA121">
    <dxf>
      <fill>
        <patternFill patternType="solid">
          <bgColor rgb="FFFF0000"/>
        </patternFill>
      </fill>
    </dxf>
  </rfmt>
  <rfmt sheetId="1" sqref="AC121">
    <dxf>
      <fill>
        <patternFill>
          <bgColor rgb="FFFF0000"/>
        </patternFill>
      </fill>
    </dxf>
  </rfmt>
  <rcc rId="557" sId="4">
    <oc r="O33">
      <v>39</v>
    </oc>
    <nc r="O33">
      <f>VLOOKUP($B33&amp;"__wt",'SegEnds_Xtal_BW#'!$A:$Z,15,FALSE)</f>
    </nc>
  </rcc>
  <rcc rId="558" sId="4">
    <oc r="O34">
      <v>39</v>
    </oc>
    <nc r="O34">
      <f>VLOOKUP($B34&amp;"__wt",'SegEnds_Xtal_BW#'!$A:$Z,15,FALSE)</f>
    </nc>
  </rcc>
  <rcc rId="559" sId="4">
    <oc r="O35">
      <v>39</v>
    </oc>
    <nc r="O35">
      <f>VLOOKUP($B35&amp;"__wt",'SegEnds_Xtal_BW#'!$A:$Z,15,FALSE)</f>
    </nc>
  </rcc>
  <rcc rId="560" sId="4" odxf="1" dxf="1">
    <oc r="O32">
      <v>39</v>
    </oc>
    <nc r="O32">
      <f>VLOOKUP($B32&amp;"__wt",'SegEnds_Xtal_BW#'!$A:$Z,15,FALSE)</f>
    </nc>
    <odxf/>
    <ndxf/>
  </rcc>
  <rcc rId="561" sId="1">
    <oc r="AA149" t="inlineStr">
      <is>
        <t>-</t>
      </is>
    </oc>
    <nc r="AA149">
      <v>155</v>
    </nc>
  </rcc>
  <rcc rId="562" sId="1">
    <oc r="AC98">
      <v>157</v>
    </oc>
    <nc r="AC98">
      <v>160</v>
    </nc>
  </rcc>
  <rcc rId="563" sId="1">
    <oc r="Y98" t="inlineStr">
      <is>
        <t>-</t>
      </is>
    </oc>
    <nc r="Y98">
      <v>153</v>
    </nc>
  </rcc>
  <rcc rId="564" sId="1">
    <oc r="AA98" t="inlineStr">
      <is>
        <t>-</t>
      </is>
    </oc>
    <nc r="AA98">
      <v>159</v>
    </nc>
  </rcc>
  <rcc rId="565" sId="4">
    <oc r="O240">
      <v>39</v>
    </oc>
    <nc r="O240">
      <f>VLOOKUP($B240&amp;"__wt",'SegEnds_Xtal_BW#'!$A:$Z,15,FALSE)</f>
    </nc>
  </rcc>
  <rcc rId="566" sId="4">
    <oc r="O248">
      <v>39</v>
    </oc>
    <nc r="O248">
      <f>VLOOKUP($B248&amp;"__wt",'SegEnds_Xtal_BW#'!$A:$Z,15,FALSE)</f>
    </nc>
  </rcc>
  <rcc rId="567" sId="4">
    <oc r="O226">
      <v>39</v>
    </oc>
    <nc r="O226">
      <f>VLOOKUP($B226&amp;"__wt",'SegEnds_Xtal_BW#'!$A:$Z,15,FALSE)</f>
    </nc>
  </rcc>
  <rcc rId="568" sId="4">
    <oc r="O241">
      <v>39</v>
    </oc>
    <nc r="O241">
      <f>VLOOKUP($B241&amp;"__wt",'SegEnds_Xtal_BW#'!$A:$Z,15,FALSE)</f>
    </nc>
  </rcc>
  <rcc rId="569" sId="4">
    <oc r="O242">
      <v>39</v>
    </oc>
    <nc r="O242">
      <f>VLOOKUP($B242&amp;"__wt",'SegEnds_Xtal_BW#'!$A:$Z,15,FALSE)</f>
    </nc>
  </rcc>
  <rcc rId="570" sId="4" odxf="1" dxf="1">
    <oc r="O245">
      <v>39</v>
    </oc>
    <nc r="O245">
      <f>VLOOKUP($B245&amp;"__wt",'SegEnds_Xtal_BW#'!$A:$Z,15,FALSE)</f>
    </nc>
    <odxf/>
    <ndxf/>
  </rcc>
  <rcc rId="571" sId="4">
    <oc r="O243">
      <v>39</v>
    </oc>
    <nc r="O243">
      <f>VLOOKUP($B243&amp;"__wt",'SegEnds_Xtal_BW#'!$A:$Z,15,FALSE)</f>
    </nc>
  </rcc>
  <rcc rId="572" sId="4">
    <oc r="O239">
      <v>39</v>
    </oc>
    <nc r="O239">
      <f>VLOOKUP($B239&amp;"__wt",'SegEnds_Xtal_BW#'!$A:$Z,15,FALSE)</f>
    </nc>
  </rcc>
  <rcc rId="573" sId="4">
    <oc r="O238">
      <v>39</v>
    </oc>
    <nc r="O238">
      <f>VLOOKUP($B238&amp;"__wt",'SegEnds_Xtal_BW#'!$A:$Z,15,FALSE)</f>
    </nc>
  </rcc>
  <rcc rId="574" sId="4">
    <oc r="O236">
      <v>39</v>
    </oc>
    <nc r="O236">
      <f>VLOOKUP($B236&amp;"__wt",'SegEnds_Xtal_BW#'!$A:$Z,15,FALSE)</f>
    </nc>
  </rcc>
  <rcc rId="575" sId="4">
    <oc r="O223">
      <v>39</v>
    </oc>
    <nc r="O223">
      <f>VLOOKUP($B223&amp;"__wt",'SegEnds_Xtal_BW#'!$A:$Z,15,FALSE)</f>
    </nc>
  </rcc>
  <rcc rId="576" sId="4">
    <oc r="O224">
      <v>39</v>
    </oc>
    <nc r="O224">
      <f>VLOOKUP($B224&amp;"__wt",'SegEnds_Xtal_BW#'!$A:$Z,15,FALSE)</f>
    </nc>
  </rcc>
  <rcc rId="577" sId="4">
    <oc r="O227">
      <f>VLOOKUP($B227&amp;"__wt",'SegEnds_Xtal_BW#'!$A:$Z,15,FALSE)</f>
    </oc>
    <nc r="O227">
      <f>VLOOKUP($B227&amp;"__wt",'SegEnds_Xtal_BW#'!$A:$Z,15,FALSE)</f>
    </nc>
  </rcc>
  <rcc rId="578" sId="4">
    <oc r="O225">
      <v>39</v>
    </oc>
    <nc r="O225">
      <f>VLOOKUP($B225&amp;"__wt",'SegEnds_Xtal_BW#'!$A:$Z,15,FALSE)</f>
    </nc>
  </rcc>
  <rcc rId="579" sId="4">
    <oc r="O246">
      <v>39</v>
    </oc>
    <nc r="O246">
      <f>VLOOKUP($B246&amp;"__wt",'SegEnds_Xtal_BW#'!$A:$Z,15,FALSE)</f>
    </nc>
  </rcc>
  <rcc rId="580" sId="4">
    <oc r="O233">
      <v>39</v>
    </oc>
    <nc r="O233">
      <f>VLOOKUP($B233&amp;"__wt",'SegEnds_Xtal_BW#'!$A:$Z,15,FALSE)</f>
    </nc>
  </rcc>
  <rcc rId="581" sId="4">
    <oc r="O244">
      <v>39</v>
    </oc>
    <nc r="O244">
      <f>VLOOKUP($B244&amp;"__wt",'SegEnds_Xtal_BW#'!$A:$Z,15,FALSE)</f>
    </nc>
  </rcc>
  <rcc rId="582" sId="4">
    <oc r="O249">
      <v>39</v>
    </oc>
    <nc r="O249">
      <f>VLOOKUP($B249&amp;"__wt",'SegEnds_Xtal_BW#'!$A:$Z,15,FALSE)</f>
    </nc>
  </rcc>
  <rcc rId="583" sId="4">
    <oc r="O228">
      <v>39</v>
    </oc>
    <nc r="O228">
      <f>VLOOKUP($B228&amp;"__wt",'SegEnds_Xtal_BW#'!$A:$Z,15,FALSE)</f>
    </nc>
  </rcc>
  <rcc rId="584" sId="4">
    <oc r="O231">
      <v>39</v>
    </oc>
    <nc r="O231">
      <f>VLOOKUP($B231&amp;"__wt",'SegEnds_Xtal_BW#'!$A:$Z,15,FALSE)</f>
    </nc>
  </rcc>
  <rcc rId="585" sId="4">
    <oc r="O232">
      <v>39</v>
    </oc>
    <nc r="O232">
      <f>VLOOKUP($B232&amp;"__wt",'SegEnds_Xtal_BW#'!$A:$Z,15,FALSE)</f>
    </nc>
  </rcc>
  <rcc rId="586" sId="4">
    <oc r="O229">
      <v>39</v>
    </oc>
    <nc r="O229">
      <f>VLOOKUP($B229&amp;"__wt",'SegEnds_Xtal_BW#'!$A:$Z,15,FALSE)</f>
    </nc>
  </rcc>
  <rcc rId="587" sId="4">
    <oc r="O230">
      <v>39</v>
    </oc>
    <nc r="O230">
      <f>VLOOKUP($B230&amp;"__wt",'SegEnds_Xtal_BW#'!$A:$Z,15,FALSE)</f>
    </nc>
  </rcc>
  <rcc rId="588" sId="4">
    <oc r="O247">
      <v>39</v>
    </oc>
    <nc r="O247">
      <f>VLOOKUP($B247&amp;"__wt",'SegEnds_Xtal_BW#'!$A:$Z,15,FALSE)</f>
    </nc>
  </rcc>
  <rcc rId="589" sId="4">
    <oc r="O234">
      <v>39</v>
    </oc>
    <nc r="O234">
      <f>VLOOKUP($B234&amp;"__wt",'SegEnds_Xtal_BW#'!$A:$Z,15,FALSE)</f>
    </nc>
  </rcc>
  <rcc rId="590" sId="4">
    <oc r="O237">
      <v>39</v>
    </oc>
    <nc r="O237">
      <f>VLOOKUP($B237&amp;"__wt",'SegEnds_Xtal_BW#'!$A:$Z,15,FALSE)</f>
    </nc>
  </rcc>
  <rcc rId="591" sId="4">
    <oc r="O235">
      <v>39</v>
    </oc>
    <nc r="O235">
      <f>VLOOKUP($B235&amp;"__wt",'SegEnds_Xtal_BW#'!$A:$Z,15,FALSE)</f>
    </nc>
  </rcc>
  <rcc rId="592" sId="4">
    <oc r="O31">
      <v>39</v>
    </oc>
    <nc r="O31">
      <v>38</v>
    </nc>
  </rcc>
  <rcc rId="593" sId="4">
    <oc r="O30">
      <v>39</v>
    </oc>
    <nc r="O30">
      <v>38</v>
    </nc>
  </rcc>
  <rcc rId="594" sId="4">
    <oc r="O19">
      <v>39</v>
    </oc>
    <nc r="O19">
      <v>38</v>
    </nc>
  </rcc>
  <rcc rId="595" sId="4">
    <oc r="O9">
      <v>39</v>
    </oc>
    <nc r="O9">
      <v>38</v>
    </nc>
  </rcc>
  <rcc rId="596" sId="4">
    <oc r="O10">
      <v>39</v>
    </oc>
    <nc r="O10">
      <v>38</v>
    </nc>
  </rcc>
  <rcc rId="597" sId="4">
    <oc r="O13">
      <v>39</v>
    </oc>
    <nc r="O13">
      <v>38</v>
    </nc>
  </rcc>
  <rcc rId="598" sId="4">
    <oc r="O14">
      <v>39</v>
    </oc>
    <nc r="O14">
      <v>38</v>
    </nc>
  </rcc>
  <rcc rId="599" sId="4">
    <oc r="O28">
      <v>39</v>
    </oc>
    <nc r="O28">
      <v>38</v>
    </nc>
  </rcc>
  <rcc rId="600" sId="4">
    <oc r="O25">
      <v>39</v>
    </oc>
    <nc r="O25">
      <v>38</v>
    </nc>
  </rcc>
  <rcc rId="601" sId="4">
    <oc r="O29">
      <v>39</v>
    </oc>
    <nc r="O29">
      <v>38</v>
    </nc>
  </rcc>
  <rcc rId="602" sId="4">
    <oc r="O12">
      <v>39</v>
    </oc>
    <nc r="O12">
      <v>38</v>
    </nc>
  </rcc>
  <rcc rId="603" sId="4">
    <oc r="O24">
      <v>39</v>
    </oc>
    <nc r="O24">
      <v>38</v>
    </nc>
  </rcc>
  <rcc rId="604" sId="4">
    <oc r="O21">
      <v>39</v>
    </oc>
    <nc r="O21">
      <v>38</v>
    </nc>
  </rcc>
  <rcc rId="605" sId="4">
    <oc r="O22">
      <v>39</v>
    </oc>
    <nc r="O22">
      <v>38</v>
    </nc>
  </rcc>
  <rcc rId="606" sId="4">
    <oc r="O27">
      <v>39</v>
    </oc>
    <nc r="O27">
      <v>38</v>
    </nc>
  </rcc>
  <rcc rId="607" sId="4">
    <oc r="O23">
      <v>39</v>
    </oc>
    <nc r="O23">
      <v>38</v>
    </nc>
  </rcc>
  <rcc rId="608" sId="4">
    <oc r="O26">
      <v>39</v>
    </oc>
    <nc r="O26">
      <v>38</v>
    </nc>
  </rcc>
  <rcc rId="609" sId="4">
    <oc r="O17">
      <v>39</v>
    </oc>
    <nc r="O17">
      <v>38</v>
    </nc>
  </rcc>
  <rcc rId="610" sId="4" odxf="1" dxf="1">
    <oc r="O18">
      <v>39</v>
    </oc>
    <nc r="O18">
      <v>38</v>
    </nc>
    <odxf/>
    <ndxf/>
  </rcc>
  <rcc rId="611" sId="4">
    <oc r="O20">
      <v>39</v>
    </oc>
    <nc r="O20">
      <v>38</v>
    </nc>
  </rcc>
  <rcc rId="612" sId="4">
    <oc r="O11">
      <v>39</v>
    </oc>
    <nc r="O11">
      <v>38</v>
    </nc>
  </rcc>
  <rcc rId="613" sId="4">
    <oc r="O16">
      <v>39</v>
    </oc>
    <nc r="O16">
      <v>38</v>
    </nc>
  </rcc>
  <rcc rId="614" sId="4">
    <oc r="O15">
      <v>39</v>
    </oc>
    <nc r="O15">
      <v>38</v>
    </nc>
  </rcc>
  <rcc rId="615" sId="4">
    <oc r="O259">
      <v>39</v>
    </oc>
    <nc r="O259">
      <f>VLOOKUP($B259&amp;"__wt",'SegEnds_Xtal_BW#'!$A:$Z,15,FALSE)</f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8" sId="4">
    <oc r="N15">
      <v>55</v>
    </oc>
    <nc r="N15">
      <v>56</v>
    </nc>
  </rcc>
  <rcc rId="619" sId="1">
    <oc r="W149">
      <v>147</v>
    </oc>
    <nc r="W149">
      <v>148</v>
    </nc>
  </rcc>
  <rcc rId="620" sId="1">
    <oc r="W150">
      <v>147</v>
    </oc>
    <nc r="W150">
      <v>145</v>
    </nc>
  </rcc>
  <rfmt sheetId="1" sqref="W149:W150">
    <dxf>
      <fill>
        <patternFill patternType="solid">
          <bgColor rgb="FFFFFF00"/>
        </patternFill>
      </fill>
    </dxf>
  </rfmt>
  <rfmt sheetId="1" sqref="W149:W150">
    <dxf>
      <fill>
        <patternFill>
          <bgColor rgb="FFFF0000"/>
        </patternFill>
      </fill>
    </dxf>
  </rfmt>
  <rfmt sheetId="1" sqref="Y98 AA98 AC98">
    <dxf>
      <fill>
        <patternFill>
          <bgColor rgb="FFFF0000"/>
        </patternFill>
      </fill>
    </dxf>
  </rfmt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1" sId="4">
    <oc r="N33">
      <v>57</v>
    </oc>
    <nc r="N33">
      <f>VLOOKUP($B33&amp;"__wt",'SegEnds_Xtal_BW#'!$A:$Z,14,FALSE)</f>
    </nc>
  </rcc>
  <rcc rId="622" sId="4">
    <oc r="N34">
      <v>57</v>
    </oc>
    <nc r="N34">
      <f>VLOOKUP($B34&amp;"__wt",'SegEnds_Xtal_BW#'!$A:$Z,14,FALSE)</f>
    </nc>
  </rcc>
  <rcc rId="623" sId="4">
    <oc r="N35">
      <v>57</v>
    </oc>
    <nc r="N35">
      <f>VLOOKUP($B35&amp;"__wt",'SegEnds_Xtal_BW#'!$A:$Z,14,FALSE)</f>
    </nc>
  </rcc>
  <rcc rId="624" sId="4" odxf="1" dxf="1">
    <oc r="N32">
      <v>57</v>
    </oc>
    <nc r="N32">
      <f>VLOOKUP($B32&amp;"__wt",'SegEnds_Xtal_BW#'!$A:$Z,14,FALSE)</f>
    </nc>
    <odxf/>
    <ndxf/>
  </rcc>
  <rcc rId="625" sId="4">
    <oc r="N31">
      <v>57</v>
    </oc>
    <nc r="N31">
      <v>56</v>
    </nc>
  </rcc>
  <rcc rId="626" sId="4">
    <oc r="N30">
      <v>57</v>
    </oc>
    <nc r="N30">
      <v>56</v>
    </nc>
  </rcc>
  <rcc rId="627" sId="4">
    <oc r="N19">
      <v>57</v>
    </oc>
    <nc r="N19">
      <v>56</v>
    </nc>
  </rcc>
  <rcc rId="628" sId="4">
    <oc r="N9">
      <v>57</v>
    </oc>
    <nc r="N9">
      <v>56</v>
    </nc>
  </rcc>
  <rcc rId="629" sId="4">
    <oc r="N10">
      <v>57</v>
    </oc>
    <nc r="N10">
      <v>56</v>
    </nc>
  </rcc>
  <rcc rId="630" sId="4">
    <oc r="N13">
      <v>57</v>
    </oc>
    <nc r="N13">
      <v>56</v>
    </nc>
  </rcc>
  <rcc rId="631" sId="4">
    <oc r="N14">
      <v>57</v>
    </oc>
    <nc r="N14">
      <v>56</v>
    </nc>
  </rcc>
  <rcc rId="632" sId="4">
    <oc r="N28">
      <v>57</v>
    </oc>
    <nc r="N28">
      <v>56</v>
    </nc>
  </rcc>
  <rcc rId="633" sId="4">
    <oc r="N25">
      <v>57</v>
    </oc>
    <nc r="N25">
      <v>56</v>
    </nc>
  </rcc>
  <rcc rId="634" sId="4">
    <oc r="N29">
      <v>57</v>
    </oc>
    <nc r="N29">
      <v>56</v>
    </nc>
  </rcc>
  <rcc rId="635" sId="4">
    <oc r="N12">
      <v>57</v>
    </oc>
    <nc r="N12">
      <v>56</v>
    </nc>
  </rcc>
  <rcc rId="636" sId="4">
    <oc r="N24">
      <v>57</v>
    </oc>
    <nc r="N24">
      <v>56</v>
    </nc>
  </rcc>
  <rcc rId="637" sId="4">
    <oc r="N21">
      <v>57</v>
    </oc>
    <nc r="N21">
      <v>56</v>
    </nc>
  </rcc>
  <rcc rId="638" sId="4">
    <oc r="N22">
      <v>57</v>
    </oc>
    <nc r="N22">
      <v>56</v>
    </nc>
  </rcc>
  <rcc rId="639" sId="4">
    <oc r="N27">
      <v>57</v>
    </oc>
    <nc r="N27">
      <v>56</v>
    </nc>
  </rcc>
  <rcc rId="640" sId="4">
    <oc r="N23">
      <v>57</v>
    </oc>
    <nc r="N23">
      <v>56</v>
    </nc>
  </rcc>
  <rcc rId="641" sId="4">
    <oc r="N26">
      <v>57</v>
    </oc>
    <nc r="N26">
      <v>56</v>
    </nc>
  </rcc>
  <rcc rId="642" sId="4">
    <oc r="N17">
      <v>57</v>
    </oc>
    <nc r="N17">
      <v>56</v>
    </nc>
  </rcc>
  <rcc rId="643" sId="4" odxf="1" dxf="1">
    <oc r="N18">
      <v>57</v>
    </oc>
    <nc r="N18">
      <v>56</v>
    </nc>
    <odxf/>
    <ndxf/>
  </rcc>
  <rcc rId="644" sId="4">
    <oc r="N20">
      <v>57</v>
    </oc>
    <nc r="N20">
      <v>56</v>
    </nc>
  </rcc>
  <rcc rId="645" sId="4">
    <oc r="N11">
      <v>57</v>
    </oc>
    <nc r="N11">
      <v>56</v>
    </nc>
  </rcc>
  <rcc rId="646" sId="4">
    <oc r="N16">
      <v>57</v>
    </oc>
    <nc r="N16">
      <v>56</v>
    </nc>
  </rcc>
  <rfmt sheetId="4" sqref="N9:O35">
    <dxf>
      <fill>
        <patternFill>
          <bgColor rgb="FFFF0000"/>
        </patternFill>
      </fill>
    </dxf>
  </rfmt>
  <rcc rId="647" sId="4">
    <oc r="N259">
      <v>58</v>
    </oc>
    <nc r="N259">
      <f>VLOOKUP($B259&amp;"__wt",'SegEnds_Xtal_BW#'!$A:$Z,14,FALSE)</f>
    </nc>
  </rcc>
  <rcc rId="648" sId="4">
    <oc r="N260">
      <v>58</v>
    </oc>
    <nc r="N260">
      <f>VLOOKUP($B260&amp;"__wt",'SegEnds_Xtal_BW#'!$A:$Z,14,FALSE)</f>
    </nc>
  </rcc>
  <rcc rId="649" sId="4">
    <oc r="N309">
      <f>VLOOKUP($B309&amp;"__wt",'SegEnds_Xtal_BW#'!$A:$Z,14,FALSE)</f>
    </oc>
    <nc r="N309">
      <f>VLOOKUP($B309&amp;"__wt",'SegEnds_Xtal_BW#'!$A:$Z,14,FALSE)</f>
    </nc>
  </rcc>
  <rcc rId="650" sId="4" odxf="1" dxf="1">
    <oc r="N310">
      <f>VLOOKUP($B310&amp;"__wt",'SegEnds_Xtal_BW#'!$A:$Z,14,FALSE)</f>
    </oc>
    <nc r="N310">
      <f>VLOOKUP($B310&amp;"__wt",'SegEnds_Xtal_BW#'!$A:$Z,14,FALSE)</f>
    </nc>
    <odxf/>
    <ndxf/>
  </rcc>
  <rcc rId="651" sId="4">
    <oc r="N364">
      <f>VLOOKUP($B364&amp;"__wt",'SegEnds_Xtal_BW#'!$A:$Z,14,FALSE)</f>
    </oc>
    <nc r="N364">
      <f>VLOOKUP($B364&amp;"__wt",'SegEnds_Xtal_BW#'!$A:$Z,14,FALSE)</f>
    </nc>
  </rcc>
  <rcc rId="652" sId="4">
    <oc r="N365">
      <f>VLOOKUP($B365&amp;"__wt",'SegEnds_Xtal_BW#'!$A:$Z,14,FALSE)</f>
    </oc>
    <nc r="N365">
      <f>VLOOKUP($B365&amp;"__wt",'SegEnds_Xtal_BW#'!$A:$Z,14,FALSE)</f>
    </nc>
  </rcc>
  <rcc rId="653" sId="4">
    <oc r="N376">
      <f>VLOOKUP($B376&amp;"__wt",'SegEnds_Xtal_BW#'!$A:$Z,14,FALSE)</f>
    </oc>
    <nc r="N376">
      <f>VLOOKUP($B376&amp;"__wt",'SegEnds_Xtal_BW#'!$A:$Z,14,FALSE)</f>
    </nc>
  </rcc>
  <rcc rId="654" sId="4">
    <oc r="N295">
      <f>VLOOKUP($B295&amp;"__wt",'SegEnds_Xtal_BW#'!$A:$Z,14,FALSE)</f>
    </oc>
    <nc r="N295">
      <f>VLOOKUP($B295&amp;"__wt",'SegEnds_Xtal_BW#'!$A:$Z,14,FALSE)</f>
    </nc>
  </rcc>
  <rcc rId="655" sId="4">
    <oc r="N240">
      <v>57</v>
    </oc>
    <nc r="N240">
      <f>VLOOKUP($B240&amp;"__wt",'SegEnds_Xtal_BW#'!$A:$Z,14,FALSE)</f>
    </nc>
  </rcc>
  <rcc rId="656" sId="4">
    <oc r="N248">
      <v>57</v>
    </oc>
    <nc r="N248">
      <f>VLOOKUP($B248&amp;"__wt",'SegEnds_Xtal_BW#'!$A:$Z,14,FALSE)</f>
    </nc>
  </rcc>
  <rcc rId="657" sId="4">
    <oc r="N226">
      <v>57</v>
    </oc>
    <nc r="N226">
      <f>VLOOKUP($B226&amp;"__wt",'SegEnds_Xtal_BW#'!$A:$Z,14,FALSE)</f>
    </nc>
  </rcc>
  <rcc rId="658" sId="4">
    <oc r="N241">
      <v>57</v>
    </oc>
    <nc r="N241">
      <f>VLOOKUP($B241&amp;"__wt",'SegEnds_Xtal_BW#'!$A:$Z,14,FALSE)</f>
    </nc>
  </rcc>
  <rcc rId="659" sId="4">
    <oc r="N242">
      <v>57</v>
    </oc>
    <nc r="N242">
      <f>VLOOKUP($B242&amp;"__wt",'SegEnds_Xtal_BW#'!$A:$Z,14,FALSE)</f>
    </nc>
  </rcc>
  <rcc rId="660" sId="4" odxf="1" dxf="1">
    <oc r="N245">
      <v>57</v>
    </oc>
    <nc r="N245">
      <f>VLOOKUP($B245&amp;"__wt",'SegEnds_Xtal_BW#'!$A:$Z,14,FALSE)</f>
    </nc>
    <odxf/>
    <ndxf/>
  </rcc>
  <rcc rId="661" sId="4">
    <oc r="N243">
      <v>57</v>
    </oc>
    <nc r="N243">
      <f>VLOOKUP($B243&amp;"__wt",'SegEnds_Xtal_BW#'!$A:$Z,14,FALSE)</f>
    </nc>
  </rcc>
  <rcc rId="662" sId="4">
    <oc r="N239">
      <v>57</v>
    </oc>
    <nc r="N239">
      <f>VLOOKUP($B239&amp;"__wt",'SegEnds_Xtal_BW#'!$A:$Z,14,FALSE)</f>
    </nc>
  </rcc>
  <rcc rId="663" sId="4">
    <oc r="N238">
      <v>57</v>
    </oc>
    <nc r="N238">
      <f>VLOOKUP($B238&amp;"__wt",'SegEnds_Xtal_BW#'!$A:$Z,14,FALSE)</f>
    </nc>
  </rcc>
  <rcc rId="664" sId="4">
    <oc r="N236">
      <v>57</v>
    </oc>
    <nc r="N236">
      <f>VLOOKUP($B236&amp;"__wt",'SegEnds_Xtal_BW#'!$A:$Z,14,FALSE)</f>
    </nc>
  </rcc>
  <rcc rId="665" sId="4">
    <oc r="N223">
      <v>57</v>
    </oc>
    <nc r="N223">
      <f>VLOOKUP($B223&amp;"__wt",'SegEnds_Xtal_BW#'!$A:$Z,14,FALSE)</f>
    </nc>
  </rcc>
  <rcc rId="666" sId="4">
    <oc r="N224">
      <v>57</v>
    </oc>
    <nc r="N224">
      <f>VLOOKUP($B224&amp;"__wt",'SegEnds_Xtal_BW#'!$A:$Z,14,FALSE)</f>
    </nc>
  </rcc>
  <rcc rId="667" sId="4">
    <oc r="N227">
      <f>VLOOKUP($B227&amp;"__wt",'SegEnds_Xtal_BW#'!$A:$Z,14,FALSE)</f>
    </oc>
    <nc r="N227">
      <f>VLOOKUP($B227&amp;"__wt",'SegEnds_Xtal_BW#'!$A:$Z,14,FALSE)</f>
    </nc>
  </rcc>
  <rcc rId="668" sId="4">
    <oc r="N225">
      <v>57</v>
    </oc>
    <nc r="N225">
      <f>VLOOKUP($B225&amp;"__wt",'SegEnds_Xtal_BW#'!$A:$Z,14,FALSE)</f>
    </nc>
  </rcc>
  <rcc rId="669" sId="4">
    <oc r="N246">
      <v>57</v>
    </oc>
    <nc r="N246">
      <f>VLOOKUP($B246&amp;"__wt",'SegEnds_Xtal_BW#'!$A:$Z,14,FALSE)</f>
    </nc>
  </rcc>
  <rcc rId="670" sId="4">
    <oc r="N233">
      <v>57</v>
    </oc>
    <nc r="N233">
      <f>VLOOKUP($B233&amp;"__wt",'SegEnds_Xtal_BW#'!$A:$Z,14,FALSE)</f>
    </nc>
  </rcc>
  <rcc rId="671" sId="4">
    <oc r="N244">
      <v>57</v>
    </oc>
    <nc r="N244">
      <f>VLOOKUP($B244&amp;"__wt",'SegEnds_Xtal_BW#'!$A:$Z,14,FALSE)</f>
    </nc>
  </rcc>
  <rcc rId="672" sId="4">
    <oc r="N249">
      <v>57</v>
    </oc>
    <nc r="N249">
      <f>VLOOKUP($B249&amp;"__wt",'SegEnds_Xtal_BW#'!$A:$Z,14,FALSE)</f>
    </nc>
  </rcc>
  <rcc rId="673" sId="4">
    <oc r="N228">
      <v>57</v>
    </oc>
    <nc r="N228">
      <f>VLOOKUP($B228&amp;"__wt",'SegEnds_Xtal_BW#'!$A:$Z,14,FALSE)</f>
    </nc>
  </rcc>
  <rcc rId="674" sId="4">
    <oc r="N231">
      <v>57</v>
    </oc>
    <nc r="N231">
      <f>VLOOKUP($B231&amp;"__wt",'SegEnds_Xtal_BW#'!$A:$Z,14,FALSE)</f>
    </nc>
  </rcc>
  <rcc rId="675" sId="4">
    <oc r="N232">
      <v>57</v>
    </oc>
    <nc r="N232">
      <f>VLOOKUP($B232&amp;"__wt",'SegEnds_Xtal_BW#'!$A:$Z,14,FALSE)</f>
    </nc>
  </rcc>
  <rcc rId="676" sId="4">
    <oc r="N229">
      <v>57</v>
    </oc>
    <nc r="N229">
      <f>VLOOKUP($B229&amp;"__wt",'SegEnds_Xtal_BW#'!$A:$Z,14,FALSE)</f>
    </nc>
  </rcc>
  <rcc rId="677" sId="4">
    <oc r="N230">
      <v>57</v>
    </oc>
    <nc r="N230">
      <f>VLOOKUP($B230&amp;"__wt",'SegEnds_Xtal_BW#'!$A:$Z,14,FALSE)</f>
    </nc>
  </rcc>
  <rcc rId="678" sId="4">
    <oc r="N247">
      <v>57</v>
    </oc>
    <nc r="N247">
      <f>VLOOKUP($B247&amp;"__wt",'SegEnds_Xtal_BW#'!$A:$Z,14,FALSE)</f>
    </nc>
  </rcc>
  <rcc rId="679" sId="4">
    <oc r="N234">
      <v>57</v>
    </oc>
    <nc r="N234">
      <f>VLOOKUP($B234&amp;"__wt",'SegEnds_Xtal_BW#'!$A:$Z,14,FALSE)</f>
    </nc>
  </rcc>
  <rcc rId="680" sId="4">
    <oc r="N237">
      <v>57</v>
    </oc>
    <nc r="N237">
      <f>VLOOKUP($B237&amp;"__wt",'SegEnds_Xtal_BW#'!$A:$Z,14,FALSE)</f>
    </nc>
  </rcc>
  <rcc rId="681" sId="4">
    <oc r="N235">
      <v>57</v>
    </oc>
    <nc r="N235">
      <f>VLOOKUP($B235&amp;"__wt",'SegEnds_Xtal_BW#'!$A:$Z,14,FALSE)</f>
    </nc>
  </rcc>
  <rcc rId="682" sId="4">
    <oc r="N7">
      <v>53</v>
    </oc>
    <nc r="N7">
      <f>VLOOKUP($B7&amp;"__wt",'SegEnds_Xtal_BW#'!$A:$Z,14,FALSE)</f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4" customView="1" name="Z_3E3401AF_8459_8641_BD70_AD04F80E86ED_.wvu.FilterData" hidden="1" oldHidden="1">
    <formula>'SegEnds_NonXtal_BW#'!$A$1:$AI$406</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6" sId="5">
    <oc r="AB214">
      <v>230</v>
    </oc>
    <nc r="AB214">
      <v>226</v>
    </nc>
  </rcc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0" sId="6">
    <oc r="P317" t="inlineStr">
      <is>
        <t>5x431</t>
      </is>
    </oc>
    <nc r="P317"/>
  </rcc>
  <rcc rId="691" sId="6">
    <nc r="Q317" t="inlineStr">
      <is>
        <t>5x461</t>
      </is>
    </nc>
  </rcc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T1:T1048576">
    <dxf>
      <fill>
        <patternFill patternType="none">
          <bgColor auto="1"/>
        </patternFill>
      </fill>
    </dxf>
  </rfmt>
  <rfmt sheetId="2" sqref="AJ1:AJ1048576">
    <dxf>
      <fill>
        <patternFill patternType="none">
          <bgColor auto="1"/>
        </patternFill>
      </fill>
    </dxf>
  </rfmt>
  <rfmt sheetId="2" sqref="O1:O1048576">
    <dxf>
      <fill>
        <patternFill patternType="none">
          <bgColor auto="1"/>
        </patternFill>
      </fill>
    </dxf>
  </rfmt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8:M8 A7:M7">
    <dxf>
      <fill>
        <patternFill patternType="none">
          <bgColor auto="1"/>
        </patternFill>
      </fill>
    </dxf>
  </rfmt>
  <rfmt sheetId="4" sqref="P8:AD8 P7:AD7">
    <dxf>
      <fill>
        <patternFill patternType="none">
          <bgColor auto="1"/>
        </patternFill>
      </fill>
    </dxf>
  </rfmt>
  <rfmt sheetId="4" sqref="AF8 AF7">
    <dxf>
      <fill>
        <patternFill patternType="none">
          <bgColor auto="1"/>
        </patternFill>
      </fill>
    </dxf>
  </rfmt>
  <rfmt sheetId="4" sqref="AH8 AH7">
    <dxf>
      <fill>
        <patternFill patternType="none">
          <bgColor auto="1"/>
        </patternFill>
      </fill>
    </dxf>
  </rfmt>
  <rfmt sheetId="4" sqref="O8 O7">
    <dxf>
      <fill>
        <patternFill>
          <bgColor theme="9"/>
        </patternFill>
      </fill>
    </dxf>
  </rfmt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8" sId="4">
    <oc r="O295">
      <v>39</v>
    </oc>
    <nc r="O295">
      <f>VLOOKUP($B295&amp;"__wt",'SegEnds_Xtal_BW#'!$A:$Z,15,FALSE)</f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" sId="7">
    <oc r="E1" t="inlineStr">
      <is>
        <t>Cl</t>
      </is>
    </oc>
    <nc r="E1" t="inlineStr">
      <is>
        <t>Class</t>
      </is>
    </nc>
  </rcc>
  <rcv guid="{3E3401AF-8459-8641-BD70-AD04F80E86ED}" action="delete"/>
  <rdn rId="0" localSheetId="1" customView="1" name="Z_3E3401AF_8459_8641_BD70_AD04F80E86ED_.wvu.FilterData" hidden="1" oldHidden="1">
    <formula>'SegEnds_Xtal_Prot#'!$A$1:$CS$176</formula>
    <oldFormula>'SegEnds_Xtal_Prot#'!$A$1:$CS$176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6" sId="5">
    <oc r="AN289">
      <f>AND(C289&lt;E289,OR(E289&lt;F289,F289="-"),OR(F289&lt;H289,F289="-"),OR(H289&lt;I289,H289="-"),I289&lt;K289,OR(K289&lt;L289,L289="-"),OR(L289&lt;N289,L289="-"),OR(N289&lt;O289,N289="-"),O289&lt;Q289,OR(Q289&lt;R289,R289="-"),OR(R289&lt;T289,R289="-"),OR(T289&lt;U289,T289="-"),U289&lt;W289,OR(W289&lt;X289,X289="-"),OR(X289&lt;Z289,X289="-"),OR(Z289&lt;AA289,Z289="-"),AA289&lt;AC289,AC289&lt;AD289,AD289&lt;AF289,AF289&lt;AG289,AG289&lt;AI289,OR(AI289&lt;AJ289,AJ289="-"),OR(AJ289&lt;AL289,AJ289="-"))</f>
    </oc>
    <nc r="AN289">
      <f>AND(IF(M289="-",IF(O289-K289&gt;3,TRUE,FALSE),TRUE),C289&lt;E289,OR(E289&lt;F289,F289="-"),OR(F289&lt;H289,F289="-"),OR(H289&lt;I289,H289="-"),I289&lt;K289,OR(K289&lt;L289,L289="-"),OR(L289&lt;N289,L289="-"),OR(N289&lt;O289,N289="-"),O289&lt;Q289,OR(Q289&lt;R289,R289="-"),OR(R289&lt;T289,R289="-"),OR(T289&lt;U289,T289="-"),U289&lt;W289,OR(W289&lt;X289,X289="-"),OR(X289&lt;Z289,X289="-"),OR(Z289&lt;AA289,Z289="-"),AA289&lt;AC289,AC289&lt;AD289,AD289&lt;AF289,AF289&lt;AG289,AG289&lt;AI289,OR(AI289&lt;AJ289,AJ289="-"),OR(AJ289&lt;AL289,AJ289="-"))</f>
    </nc>
  </rcc>
  <rcc rId="1037" sId="5">
    <oc r="AN290">
      <f>AND(C290&lt;E290,OR(E290&lt;F290,F290="-"),OR(F290&lt;H290,F290="-"),OR(H290&lt;I290,H290="-"),I290&lt;K290,OR(K290&lt;L290,L290="-"),OR(L290&lt;N290,L290="-"),OR(N290&lt;O290,N290="-"),O290&lt;Q290,OR(Q290&lt;R290,R290="-"),OR(R290&lt;T290,R290="-"),OR(T290&lt;U290,T290="-"),U290&lt;W290,OR(W290&lt;X290,X290="-"),OR(X290&lt;Z290,X290="-"),OR(Z290&lt;AA290,Z290="-"),AA290&lt;AC290,AC290&lt;AD290,AD290&lt;AF290,AF290&lt;AG290,AG290&lt;AI290,OR(AI290&lt;AJ290,AJ290="-"),OR(AJ290&lt;AL290,AJ290="-"))</f>
    </oc>
    <nc r="AN290">
      <f>AND(IF(M290="-",IF(O290-K290&gt;3,TRUE,FALSE),TRUE),C290&lt;E290,OR(E290&lt;F290,F290="-"),OR(F290&lt;H290,F290="-"),OR(H290&lt;I290,H290="-"),I290&lt;K290,OR(K290&lt;L290,L290="-"),OR(L290&lt;N290,L290="-"),OR(N290&lt;O290,N290="-"),O290&lt;Q290,OR(Q290&lt;R290,R290="-"),OR(R290&lt;T290,R290="-"),OR(T290&lt;U290,T290="-"),U290&lt;W290,OR(W290&lt;X290,X290="-"),OR(X290&lt;Z290,X290="-"),OR(Z290&lt;AA290,Z290="-"),AA290&lt;AC290,AC290&lt;AD290,AD290&lt;AF290,AF290&lt;AG290,AG290&lt;AI290,OR(AI290&lt;AJ290,AJ290="-"),OR(AJ290&lt;AL290,AJ290="-"))</f>
    </nc>
  </rcc>
  <rcc rId="1038" sId="5">
    <oc r="AN291">
      <f>AND(C291&lt;E291,OR(E291&lt;F291,F291="-"),OR(F291&lt;H291,F291="-"),OR(H291&lt;I291,H291="-"),I291&lt;K291,OR(K291&lt;L291,L291="-"),OR(L291&lt;N291,L291="-"),OR(N291&lt;O291,N291="-"),O291&lt;Q291,OR(Q291&lt;R291,R291="-"),OR(R291&lt;T291,R291="-"),OR(T291&lt;U291,T291="-"),U291&lt;W291,OR(W291&lt;X291,X291="-"),OR(X291&lt;Z291,X291="-"),OR(Z291&lt;AA291,Z291="-"),AA291&lt;AC291,AC291&lt;AD291,AD291&lt;AF291,AF291&lt;AG291,AG291&lt;AI291,OR(AI291&lt;AJ291,AJ291="-"),OR(AJ291&lt;AL291,AJ291="-"))</f>
    </oc>
    <nc r="AN291">
      <f>AND(IF(M291="-",IF(O291-K291&gt;3,TRUE,FALSE),TRUE),C291&lt;E291,OR(E291&lt;F291,F291="-"),OR(F291&lt;H291,F291="-"),OR(H291&lt;I291,H291="-"),I291&lt;K291,OR(K291&lt;L291,L291="-"),OR(L291&lt;N291,L291="-"),OR(N291&lt;O291,N291="-"),O291&lt;Q291,OR(Q291&lt;R291,R291="-"),OR(R291&lt;T291,R291="-"),OR(T291&lt;U291,T291="-"),U291&lt;W291,OR(W291&lt;X291,X291="-"),OR(X291&lt;Z291,X291="-"),OR(Z291&lt;AA291,Z291="-"),AA291&lt;AC291,AC291&lt;AD291,AD291&lt;AF291,AF291&lt;AG291,AG291&lt;AI291,OR(AI291&lt;AJ291,AJ291="-"),OR(AJ291&lt;AL291,AJ291="-"))</f>
    </nc>
  </rcc>
  <rcc rId="1039" sId="5">
    <oc r="AN292">
      <f>AND(C292&lt;E292,OR(E292&lt;F292,F292="-"),OR(F292&lt;H292,F292="-"),OR(H292&lt;I292,H292="-"),I292&lt;K292,OR(K292&lt;L292,L292="-"),OR(L292&lt;N292,L292="-"),OR(N292&lt;O292,N292="-"),O292&lt;Q292,OR(Q292&lt;R292,R292="-"),OR(R292&lt;T292,R292="-"),OR(T292&lt;U292,T292="-"),U292&lt;W292,OR(W292&lt;X292,X292="-"),OR(X292&lt;Z292,X292="-"),OR(Z292&lt;AA292,Z292="-"),AA292&lt;AC292,AC292&lt;AD292,AD292&lt;AF292,AF292&lt;AG292,AG292&lt;AI292,OR(AI292&lt;AJ292,AJ292="-"),OR(AJ292&lt;AL292,AJ292="-"))</f>
    </oc>
    <nc r="AN292">
      <f>AND(IF(M292="-",IF(O292-K292&gt;3,TRUE,FALSE),TRUE),C292&lt;E292,OR(E292&lt;F292,F292="-"),OR(F292&lt;H292,F292="-"),OR(H292&lt;I292,H292="-"),I292&lt;K292,OR(K292&lt;L292,L292="-"),OR(L292&lt;N292,L292="-"),OR(N292&lt;O292,N292="-"),O292&lt;Q292,OR(Q292&lt;R292,R292="-"),OR(R292&lt;T292,R292="-"),OR(T292&lt;U292,T292="-"),U292&lt;W292,OR(W292&lt;X292,X292="-"),OR(X292&lt;Z292,X292="-"),OR(Z292&lt;AA292,Z292="-"),AA292&lt;AC292,AC292&lt;AD292,AD292&lt;AF292,AF292&lt;AG292,AG292&lt;AI292,OR(AI292&lt;AJ292,AJ292="-"),OR(AJ292&lt;AL292,AJ292="-"))</f>
    </nc>
  </rcc>
  <rcc rId="1040" sId="5">
    <oc r="AN293">
      <f>AND(C293&lt;E293,OR(E293&lt;F293,F293="-"),OR(F293&lt;H293,F293="-"),OR(H293&lt;I293,H293="-"),I293&lt;K293,OR(K293&lt;L293,L293="-"),OR(L293&lt;N293,L293="-"),OR(N293&lt;O293,N293="-"),O293&lt;Q293,OR(Q293&lt;R293,R293="-"),OR(R293&lt;T293,R293="-"),OR(T293&lt;U293,T293="-"),U293&lt;W293,OR(W293&lt;X293,X293="-"),OR(X293&lt;Z293,X293="-"),OR(Z293&lt;AA293,Z293="-"),AA293&lt;AC293,AC293&lt;AD293,AD293&lt;AF293,AF293&lt;AG293,AG293&lt;AI293,OR(AI293&lt;AJ293,AJ293="-"),OR(AJ293&lt;AL293,AJ293="-"))</f>
    </oc>
    <nc r="AN293">
      <f>AND(IF(M293="-",IF(O293-K293&gt;3,TRUE,FALSE),TRUE),C293&lt;E293,OR(E293&lt;F293,F293="-"),OR(F293&lt;H293,F293="-"),OR(H293&lt;I293,H293="-"),I293&lt;K293,OR(K293&lt;L293,L293="-"),OR(L293&lt;N293,L293="-"),OR(N293&lt;O293,N293="-"),O293&lt;Q293,OR(Q293&lt;R293,R293="-"),OR(R293&lt;T293,R293="-"),OR(T293&lt;U293,T293="-"),U293&lt;W293,OR(W293&lt;X293,X293="-"),OR(X293&lt;Z293,X293="-"),OR(Z293&lt;AA293,Z293="-"),AA293&lt;AC293,AC293&lt;AD293,AD293&lt;AF293,AF293&lt;AG293,AG293&lt;AI293,OR(AI293&lt;AJ293,AJ293="-"),OR(AJ293&lt;AL293,AJ293="-"))</f>
    </nc>
  </rcc>
  <rcc rId="1041" sId="5">
    <oc r="AN294">
      <f>AND(C294&lt;E294,OR(E294&lt;F294,F294="-"),OR(F294&lt;H294,F294="-"),OR(H294&lt;I294,H294="-"),I294&lt;K294,OR(K294&lt;L294,L294="-"),OR(L294&lt;N294,L294="-"),OR(N294&lt;O294,N294="-"),O294&lt;Q294,OR(Q294&lt;R294,R294="-"),OR(R294&lt;T294,R294="-"),OR(T294&lt;U294,T294="-"),U294&lt;W294,OR(W294&lt;X294,X294="-"),OR(X294&lt;Z294,X294="-"),OR(Z294&lt;AA294,Z294="-"),AA294&lt;AC294,AC294&lt;AD294,AD294&lt;AF294,AF294&lt;AG294,AG294&lt;AI294,OR(AI294&lt;AJ294,AJ294="-"),OR(AJ294&lt;AL294,AJ294="-"))</f>
    </oc>
    <nc r="AN294">
      <f>AND(IF(M294="-",IF(O294-K294&gt;3,TRUE,FALSE),TRUE),C294&lt;E294,OR(E294&lt;F294,F294="-"),OR(F294&lt;H294,F294="-"),OR(H294&lt;I294,H294="-"),I294&lt;K294,OR(K294&lt;L294,L294="-"),OR(L294&lt;N294,L294="-"),OR(N294&lt;O294,N294="-"),O294&lt;Q294,OR(Q294&lt;R294,R294="-"),OR(R294&lt;T294,R294="-"),OR(T294&lt;U294,T294="-"),U294&lt;W294,OR(W294&lt;X294,X294="-"),OR(X294&lt;Z294,X294="-"),OR(Z294&lt;AA294,Z294="-"),AA294&lt;AC294,AC294&lt;AD294,AD294&lt;AF294,AF294&lt;AG294,AG294&lt;AI294,OR(AI294&lt;AJ294,AJ294="-"),OR(AJ294&lt;AL294,AJ294="-"))</f>
    </nc>
  </rcc>
  <rcc rId="1042" sId="5">
    <oc r="AN295">
      <f>AND(C295&lt;E295,OR(E295&lt;F295,F295="-"),OR(F295&lt;H295,F295="-"),OR(H295&lt;I295,H295="-"),I295&lt;K295,OR(K295&lt;L295,L295="-"),OR(L295&lt;N295,L295="-"),OR(N295&lt;O295,N295="-"),O295&lt;Q295,OR(Q295&lt;R295,R295="-"),OR(R295&lt;T295,R295="-"),OR(T295&lt;U295,T295="-"),U295&lt;W295,OR(W295&lt;X295,X295="-"),OR(X295&lt;Z295,X295="-"),OR(Z295&lt;AA295,Z295="-"),AA295&lt;AC295,AC295&lt;AD295,AD295&lt;AF295,AF295&lt;AG295,AG295&lt;AI295,OR(AI295&lt;AJ295,AJ295="-"),OR(AJ295&lt;AL295,AJ295="-"))</f>
    </oc>
    <nc r="AN295">
      <f>AND(IF(M295="-",IF(O295-K295&gt;3,TRUE,FALSE),TRUE),C295&lt;E295,OR(E295&lt;F295,F295="-"),OR(F295&lt;H295,F295="-"),OR(H295&lt;I295,H295="-"),I295&lt;K295,OR(K295&lt;L295,L295="-"),OR(L295&lt;N295,L295="-"),OR(N295&lt;O295,N295="-"),O295&lt;Q295,OR(Q295&lt;R295,R295="-"),OR(R295&lt;T295,R295="-"),OR(T295&lt;U295,T295="-"),U295&lt;W295,OR(W295&lt;X295,X295="-"),OR(X295&lt;Z295,X295="-"),OR(Z295&lt;AA295,Z295="-"),AA295&lt;AC295,AC295&lt;AD295,AD295&lt;AF295,AF295&lt;AG295,AG295&lt;AI295,OR(AI295&lt;AJ295,AJ295="-"),OR(AJ295&lt;AL295,AJ295="-"))</f>
    </nc>
  </rcc>
  <rcc rId="1043" sId="5">
    <oc r="AN296">
      <f>AND(C296&lt;E296,OR(E296&lt;F296,F296="-"),OR(F296&lt;H296,F296="-"),OR(H296&lt;I296,H296="-"),I296&lt;K296,OR(K296&lt;L296,L296="-"),OR(L296&lt;N296,L296="-"),OR(N296&lt;O296,N296="-"),O296&lt;Q296,OR(Q296&lt;R296,R296="-"),OR(R296&lt;T296,R296="-"),OR(T296&lt;U296,T296="-"),U296&lt;W296,OR(W296&lt;X296,X296="-"),OR(X296&lt;Z296,X296="-"),OR(Z296&lt;AA296,Z296="-"),AA296&lt;AC296,AC296&lt;AD296,AD296&lt;AF296,AF296&lt;AG296,AG296&lt;AI296,OR(AI296&lt;AJ296,AJ296="-"),OR(AJ296&lt;AL296,AJ296="-"))</f>
    </oc>
    <nc r="AN296">
      <f>AND(IF(M296="-",IF(O296-K296&gt;3,TRUE,FALSE),TRUE),C296&lt;E296,OR(E296&lt;F296,F296="-"),OR(F296&lt;H296,F296="-"),OR(H296&lt;I296,H296="-"),I296&lt;K296,OR(K296&lt;L296,L296="-"),OR(L296&lt;N296,L296="-"),OR(N296&lt;O296,N296="-"),O296&lt;Q296,OR(Q296&lt;R296,R296="-"),OR(R296&lt;T296,R296="-"),OR(T296&lt;U296,T296="-"),U296&lt;W296,OR(W296&lt;X296,X296="-"),OR(X296&lt;Z296,X296="-"),OR(Z296&lt;AA296,Z296="-"),AA296&lt;AC296,AC296&lt;AD296,AD296&lt;AF296,AF296&lt;AG296,AG296&lt;AI296,OR(AI296&lt;AJ296,AJ296="-"),OR(AJ296&lt;AL296,AJ296="-"))</f>
    </nc>
  </rcc>
  <rcc rId="1044" sId="5">
    <oc r="AN297">
      <f>AND(C297&lt;E297,OR(E297&lt;F297,F297="-"),OR(F297&lt;H297,F297="-"),OR(H297&lt;I297,H297="-"),I297&lt;K297,OR(K297&lt;L297,L297="-"),OR(L297&lt;N297,L297="-"),OR(N297&lt;O297,N297="-"),O297&lt;Q297,OR(Q297&lt;R297,R297="-"),OR(R297&lt;T297,R297="-"),OR(T297&lt;U297,T297="-"),U297&lt;W297,OR(W297&lt;X297,X297="-"),OR(X297&lt;Z297,X297="-"),OR(Z297&lt;AA297,Z297="-"),AA297&lt;AC297,AC297&lt;AD297,AD297&lt;AF297,AF297&lt;AG297,AG297&lt;AI297,OR(AI297&lt;AJ297,AJ297="-"),OR(AJ297&lt;AL297,AJ297="-"))</f>
    </oc>
    <nc r="AN297">
      <f>AND(IF(M297="-",IF(O297-K297&gt;3,TRUE,FALSE),TRUE),C297&lt;E297,OR(E297&lt;F297,F297="-"),OR(F297&lt;H297,F297="-"),OR(H297&lt;I297,H297="-"),I297&lt;K297,OR(K297&lt;L297,L297="-"),OR(L297&lt;N297,L297="-"),OR(N297&lt;O297,N297="-"),O297&lt;Q297,OR(Q297&lt;R297,R297="-"),OR(R297&lt;T297,R297="-"),OR(T297&lt;U297,T297="-"),U297&lt;W297,OR(W297&lt;X297,X297="-"),OR(X297&lt;Z297,X297="-"),OR(Z297&lt;AA297,Z297="-"),AA297&lt;AC297,AC297&lt;AD297,AD297&lt;AF297,AF297&lt;AG297,AG297&lt;AI297,OR(AI297&lt;AJ297,AJ297="-"),OR(AJ297&lt;AL297,AJ297="-"))</f>
    </nc>
  </rcc>
  <rcc rId="1045" sId="5">
    <oc r="AN298">
      <f>AND(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</oc>
    <nc r="AN298">
      <f>AND(IF(M298="-",IF(O298-K298&gt;3,TRUE,FALSE),TRU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</nc>
  </rcc>
  <rcc rId="1046" sId="5">
    <oc r="AN299">
      <f>AND(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</oc>
    <nc r="AN299">
      <f>AND(IF(M299="-",IF(O299-K299&gt;3,TRUE,FALSE),TRU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</nc>
  </rcc>
  <rcc rId="1047" sId="5">
    <oc r="AN300">
      <f>AND(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</oc>
    <nc r="AN300">
      <f>AND(IF(M300="-",IF(O300-K300&gt;3,TRUE,FALSE),TRU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</nc>
  </rcc>
  <rcc rId="1048" sId="5">
    <oc r="AN301">
      <f>AND(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</oc>
    <nc r="AN301">
      <f>AND(IF(M301="-",IF(O301-K301&gt;3,TRUE,FALSE),TRU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</nc>
  </rcc>
  <rcc rId="1049" sId="5">
    <oc r="AN302">
      <f>AND(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</oc>
    <nc r="AN302">
      <f>AND(IF(M302="-",IF(O302-K302&gt;3,TRUE,FALSE),TRU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</nc>
  </rcc>
  <rcc rId="1050" sId="5">
    <oc r="AN303">
      <f>AND(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</oc>
    <nc r="AN303">
      <f>AND(IF(M303="-",IF(O303-K303&gt;3,TRUE,FALSE),TRU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</nc>
  </rcc>
  <rcc rId="1051" sId="5">
    <oc r="AN304">
      <f>AND(C304&lt;E304,OR(E304&lt;F304,F304="-"),OR(F304&lt;H304,F304="-"),OR(H304&lt;I304,H304="-"),I304&lt;K304,OR(K304&lt;L304,L304="-"),OR(L304&lt;N304,L304="-"),OR(N304&lt;O304,N304="-"),O304&lt;Q304,OR(Q304&lt;R304,R304="-"),OR(R304&lt;T304,R304="-"),OR(T304&lt;U304,T304="-"),U304&lt;W304,OR(W304&lt;X304,X304="-"),OR(X304&lt;Z304,X304="-"),OR(Z304&lt;AA304,Z304="-"),AA304&lt;AC304,AC304&lt;AD304,AD304&lt;AF304,AF304&lt;AG304,AG304&lt;AI304,OR(AI304&lt;AJ304,AJ304="-"),OR(AJ304&lt;AL304,AJ304="-"))</f>
    </oc>
    <nc r="AN304">
      <f>AND(IF(M304="-",IF(O304-K304&gt;3,TRUE,FALSE),TRUE),C304&lt;E304,OR(E304&lt;F304,F304="-"),OR(F304&lt;H304,F304="-"),OR(H304&lt;I304,H304="-"),I304&lt;K304,OR(K304&lt;L304,L304="-"),OR(L304&lt;N304,L304="-"),OR(N304&lt;O304,N304="-"),O304&lt;Q304,OR(Q304&lt;R304,R304="-"),OR(R304&lt;T304,R304="-"),OR(T304&lt;U304,T304="-"),U304&lt;W304,OR(W304&lt;X304,X304="-"),OR(X304&lt;Z304,X304="-"),OR(Z304&lt;AA304,Z304="-"),AA304&lt;AC304,AC304&lt;AD304,AD304&lt;AF304,AF304&lt;AG304,AG304&lt;AI304,OR(AI304&lt;AJ304,AJ304="-"),OR(AJ304&lt;AL304,AJ304="-"))</f>
    </nc>
  </rcc>
  <rcc rId="1052" sId="5">
    <oc r="AN305">
      <f>AND(C305&lt;E305,OR(E305&lt;F305,F305="-"),OR(F305&lt;H305,F305="-"),OR(H305&lt;I305,H305="-"),I305&lt;K305,OR(K305&lt;L305,L305="-"),OR(L305&lt;N305,L305="-"),OR(N305&lt;O305,N305="-"),O305&lt;Q305,OR(Q305&lt;R305,R305="-"),OR(R305&lt;T305,R305="-"),OR(T305&lt;U305,T305="-"),U305&lt;W305,OR(W305&lt;X305,X305="-"),OR(X305&lt;Z305,X305="-"),OR(Z305&lt;AA305,Z305="-"),AA305&lt;AC305,AC305&lt;AD305,AD305&lt;AF305,AF305&lt;AG305,AG305&lt;AI305,OR(AI305&lt;AJ305,AJ305="-"),OR(AJ305&lt;AL305,AJ305="-"))</f>
    </oc>
    <nc r="AN305">
      <f>AND(IF(M305="-",IF(O305-K305&gt;3,TRUE,FALSE),TRUE),C305&lt;E305,OR(E305&lt;F305,F305="-"),OR(F305&lt;H305,F305="-"),OR(H305&lt;I305,H305="-"),I305&lt;K305,OR(K305&lt;L305,L305="-"),OR(L305&lt;N305,L305="-"),OR(N305&lt;O305,N305="-"),O305&lt;Q305,OR(Q305&lt;R305,R305="-"),OR(R305&lt;T305,R305="-"),OR(T305&lt;U305,T305="-"),U305&lt;W305,OR(W305&lt;X305,X305="-"),OR(X305&lt;Z305,X305="-"),OR(Z305&lt;AA305,Z305="-"),AA305&lt;AC305,AC305&lt;AD305,AD305&lt;AF305,AF305&lt;AG305,AG305&lt;AI305,OR(AI305&lt;AJ305,AJ305="-"),OR(AJ305&lt;AL305,AJ305="-"))</f>
    </nc>
  </rcc>
  <rcc rId="1053" sId="5">
    <oc r="AN306">
      <f>AND(C306&lt;E306,OR(E306&lt;F306,F306="-"),OR(F306&lt;H306,F306="-"),OR(H306&lt;I306,H306="-"),I306&lt;K306,OR(K306&lt;L306,L306="-"),OR(L306&lt;N306,L306="-"),OR(N306&lt;O306,N306="-"),O306&lt;Q306,OR(Q306&lt;R306,R306="-"),OR(R306&lt;T306,R306="-"),OR(T306&lt;U306,T306="-"),U306&lt;W306,OR(W306&lt;X306,X306="-"),OR(X306&lt;Z306,X306="-"),OR(Z306&lt;AA306,Z306="-"),AA306&lt;AC306,AC306&lt;AD306,AD306&lt;AF306,AF306&lt;AG306,AG306&lt;AI306,OR(AI306&lt;AJ306,AJ306="-"),OR(AJ306&lt;AL306,AJ306="-"))</f>
    </oc>
    <nc r="AN306">
      <f>AND(IF(M306="-",IF(O306-K306&gt;3,TRUE,FALSE),TRUE),C306&lt;E306,OR(E306&lt;F306,F306="-"),OR(F306&lt;H306,F306="-"),OR(H306&lt;I306,H306="-"),I306&lt;K306,OR(K306&lt;L306,L306="-"),OR(L306&lt;N306,L306="-"),OR(N306&lt;O306,N306="-"),O306&lt;Q306,OR(Q306&lt;R306,R306="-"),OR(R306&lt;T306,R306="-"),OR(T306&lt;U306,T306="-"),U306&lt;W306,OR(W306&lt;X306,X306="-"),OR(X306&lt;Z306,X306="-"),OR(Z306&lt;AA306,Z306="-"),AA306&lt;AC306,AC306&lt;AD306,AD306&lt;AF306,AF306&lt;AG306,AG306&lt;AI306,OR(AI306&lt;AJ306,AJ306="-"),OR(AJ306&lt;AL306,AJ306="-"))</f>
    </nc>
  </rcc>
  <rcc rId="1054" sId="5">
    <oc r="AN307">
      <f>AND(C307&lt;E307,OR(E307&lt;F307,F307="-"),OR(F307&lt;H307,F307="-"),OR(H307&lt;I307,H307="-"),I307&lt;K307,OR(K307&lt;L307,L307="-"),OR(L307&lt;N307,L307="-"),OR(N307&lt;O307,N307="-"),O307&lt;Q307,OR(Q307&lt;R307,R307="-"),OR(R307&lt;T307,R307="-"),OR(T307&lt;U307,T307="-"),U307&lt;W307,OR(W307&lt;X307,X307="-"),OR(X307&lt;Z307,X307="-"),OR(Z307&lt;AA307,Z307="-"),AA307&lt;AC307,AC307&lt;AD307,AD307&lt;AF307,AF307&lt;AG307,AG307&lt;AI307,OR(AI307&lt;AJ307,AJ307="-"),OR(AJ307&lt;AL307,AJ307="-"))</f>
    </oc>
    <nc r="AN307">
      <f>AND(IF(M307="-",IF(O307-K307&gt;3,TRUE,FALSE),TRUE),C307&lt;E307,OR(E307&lt;F307,F307="-"),OR(F307&lt;H307,F307="-"),OR(H307&lt;I307,H307="-"),I307&lt;K307,OR(K307&lt;L307,L307="-"),OR(L307&lt;N307,L307="-"),OR(N307&lt;O307,N307="-"),O307&lt;Q307,OR(Q307&lt;R307,R307="-"),OR(R307&lt;T307,R307="-"),OR(T307&lt;U307,T307="-"),U307&lt;W307,OR(W307&lt;X307,X307="-"),OR(X307&lt;Z307,X307="-"),OR(Z307&lt;AA307,Z307="-"),AA307&lt;AC307,AC307&lt;AD307,AD307&lt;AF307,AF307&lt;AG307,AG307&lt;AI307,OR(AI307&lt;AJ307,AJ307="-"),OR(AJ307&lt;AL307,AJ307="-"))</f>
    </nc>
  </rcc>
  <rcc rId="1055" sId="5">
    <oc r="AN308">
      <f>AND(C308&lt;E308,OR(E308&lt;F308,F308="-"),OR(F308&lt;H308,F308="-"),OR(H308&lt;I308,H308="-"),I308&lt;K308,OR(K308&lt;L308,L308="-"),OR(L308&lt;N308,L308="-"),OR(N308&lt;O308,N308="-"),O308&lt;Q308,OR(Q308&lt;R308,R308="-"),OR(R308&lt;T308,R308="-"),OR(T308&lt;U308,T308="-"),U308&lt;W308,OR(W308&lt;X308,X308="-"),OR(X308&lt;Z308,X308="-"),OR(Z308&lt;AA308,Z308="-"),AA308&lt;AC308,AC308&lt;AD308,AD308&lt;AF308,AF308&lt;AG308,AG308&lt;AI308,OR(AI308&lt;AJ308,AJ308="-"),OR(AJ308&lt;AL308,AJ308="-"))</f>
    </oc>
    <nc r="AN308">
      <f>AND(IF(M308="-",IF(O308-K308&gt;3,TRUE,FALSE),TRUE),C308&lt;E308,OR(E308&lt;F308,F308="-"),OR(F308&lt;H308,F308="-"),OR(H308&lt;I308,H308="-"),I308&lt;K308,OR(K308&lt;L308,L308="-"),OR(L308&lt;N308,L308="-"),OR(N308&lt;O308,N308="-"),O308&lt;Q308,OR(Q308&lt;R308,R308="-"),OR(R308&lt;T308,R308="-"),OR(T308&lt;U308,T308="-"),U308&lt;W308,OR(W308&lt;X308,X308="-"),OR(X308&lt;Z308,X308="-"),OR(Z308&lt;AA308,Z308="-"),AA308&lt;AC308,AC308&lt;AD308,AD308&lt;AF308,AF308&lt;AG308,AG308&lt;AI308,OR(AI308&lt;AJ308,AJ308="-"),OR(AJ308&lt;AL308,AJ308="-"))</f>
    </nc>
  </rcc>
  <rcc rId="1056" sId="5">
    <oc r="AN309">
      <f>AND(C309&lt;E309,OR(E309&lt;F309,F309="-"),OR(F309&lt;H309,F309="-"),OR(H309&lt;I309,H309="-"),I309&lt;K309,OR(K309&lt;L309,L309="-"),OR(L309&lt;N309,L309="-"),OR(N309&lt;O309,N309="-"),O309&lt;Q309,OR(Q309&lt;R309,R309="-"),OR(R309&lt;T309,R309="-"),OR(T309&lt;U309,T309="-"),U309&lt;W309,OR(W309&lt;X309,X309="-"),OR(X309&lt;Z309,X309="-"),OR(Z309&lt;AA309,Z309="-"),AA309&lt;AC309,AC309&lt;AD309,AD309&lt;AF309,AF309&lt;AG309,AG309&lt;AI309,OR(AI309&lt;AJ309,AJ309="-"),OR(AJ309&lt;AL309,AJ309="-"))</f>
    </oc>
    <nc r="AN309">
      <f>AND(IF(M309="-",IF(O309-K309&gt;3,TRUE,FALSE),TRUE),C309&lt;E309,OR(E309&lt;F309,F309="-"),OR(F309&lt;H309,F309="-"),OR(H309&lt;I309,H309="-"),I309&lt;K309,OR(K309&lt;L309,L309="-"),OR(L309&lt;N309,L309="-"),OR(N309&lt;O309,N309="-"),O309&lt;Q309,OR(Q309&lt;R309,R309="-"),OR(R309&lt;T309,R309="-"),OR(T309&lt;U309,T309="-"),U309&lt;W309,OR(W309&lt;X309,X309="-"),OR(X309&lt;Z309,X309="-"),OR(Z309&lt;AA309,Z309="-"),AA309&lt;AC309,AC309&lt;AD309,AD309&lt;AF309,AF309&lt;AG309,AG309&lt;AI309,OR(AI309&lt;AJ309,AJ309="-"),OR(AJ309&lt;AL309,AJ309="-"))</f>
    </nc>
  </rcc>
  <rcc rId="1057" sId="5">
    <oc r="AN310">
      <f>AND(C310&lt;E310,OR(E310&lt;F310,F310="-"),OR(F310&lt;H310,F310="-"),OR(H310&lt;I310,H310="-"),I310&lt;K310,OR(K310&lt;L310,L310="-"),OR(L310&lt;N310,L310="-"),OR(N310&lt;O310,N310="-"),O310&lt;Q310,OR(Q310&lt;R310,R310="-"),OR(R310&lt;T310,R310="-"),OR(T310&lt;U310,T310="-"),U310&lt;W310,OR(W310&lt;X310,X310="-"),OR(X310&lt;Z310,X310="-"),OR(Z310&lt;AA310,Z310="-"),AA310&lt;AC310,AC310&lt;AD310,AD310&lt;AF310,AF310&lt;AG310,AG310&lt;AI310,OR(AI310&lt;AJ310,AJ310="-"),OR(AJ310&lt;AL310,AJ310="-"))</f>
    </oc>
    <nc r="AN310">
      <f>AND(IF(M310="-",IF(O310-K310&gt;3,TRUE,FALSE),TRUE),C310&lt;E310,OR(E310&lt;F310,F310="-"),OR(F310&lt;H310,F310="-"),OR(H310&lt;I310,H310="-"),I310&lt;K310,OR(K310&lt;L310,L310="-"),OR(L310&lt;N310,L310="-"),OR(N310&lt;O310,N310="-"),O310&lt;Q310,OR(Q310&lt;R310,R310="-"),OR(R310&lt;T310,R310="-"),OR(T310&lt;U310,T310="-"),U310&lt;W310,OR(W310&lt;X310,X310="-"),OR(X310&lt;Z310,X310="-"),OR(Z310&lt;AA310,Z310="-"),AA310&lt;AC310,AC310&lt;AD310,AD310&lt;AF310,AF310&lt;AG310,AG310&lt;AI310,OR(AI310&lt;AJ310,AJ310="-"),OR(AJ310&lt;AL310,AJ310="-"))</f>
    </nc>
  </rcc>
  <rcc rId="1058" sId="5">
    <oc r="AN311">
      <f>AND(C311&lt;E311,OR(E311&lt;F311,F311="-"),OR(F311&lt;H311,F311="-"),OR(H311&lt;I311,H311="-"),I311&lt;K311,OR(K311&lt;L311,L311="-"),OR(L311&lt;N311,L311="-"),OR(N311&lt;O311,N311="-"),O311&lt;Q311,OR(Q311&lt;R311,R311="-"),OR(R311&lt;T311,R311="-"),OR(T311&lt;U311,T311="-"),U311&lt;W311,OR(W311&lt;X311,X311="-"),OR(X311&lt;Z311,X311="-"),OR(Z311&lt;AA311,Z311="-"),AA311&lt;AC311,AC311&lt;AD311,AD311&lt;AF311,AF311&lt;AG311,AG311&lt;AI311,OR(AI311&lt;AJ311,AJ311="-"),OR(AJ311&lt;AL311,AJ311="-"))</f>
    </oc>
    <nc r="AN311">
      <f>AND(IF(M311="-",IF(O311-K311&gt;3,TRUE,FALSE),TRUE),C311&lt;E311,OR(E311&lt;F311,F311="-"),OR(F311&lt;H311,F311="-"),OR(H311&lt;I311,H311="-"),I311&lt;K311,OR(K311&lt;L311,L311="-"),OR(L311&lt;N311,L311="-"),OR(N311&lt;O311,N311="-"),O311&lt;Q311,OR(Q311&lt;R311,R311="-"),OR(R311&lt;T311,R311="-"),OR(T311&lt;U311,T311="-"),U311&lt;W311,OR(W311&lt;X311,X311="-"),OR(X311&lt;Z311,X311="-"),OR(Z311&lt;AA311,Z311="-"),AA311&lt;AC311,AC311&lt;AD311,AD311&lt;AF311,AF311&lt;AG311,AG311&lt;AI311,OR(AI311&lt;AJ311,AJ311="-"),OR(AJ311&lt;AL311,AJ311="-"))</f>
    </nc>
  </rcc>
  <rcc rId="1059" sId="5">
    <oc r="AN312">
      <f>AND(C312&lt;E312,OR(E312&lt;F312,F312="-"),OR(F312&lt;H312,F312="-"),OR(H312&lt;I312,H312="-"),I312&lt;K312,OR(K312&lt;L312,L312="-"),OR(L312&lt;N312,L312="-"),OR(N312&lt;O312,N312="-"),O312&lt;Q312,OR(Q312&lt;R312,R312="-"),OR(R312&lt;T312,R312="-"),OR(T312&lt;U312,T312="-"),U312&lt;W312,OR(W312&lt;X312,X312="-"),OR(X312&lt;Z312,X312="-"),OR(Z312&lt;AA312,Z312="-"),AA312&lt;AC312,AC312&lt;AD312,AD312&lt;AF312,AF312&lt;AG312,AG312&lt;AI312,OR(AI312&lt;AJ312,AJ312="-"),OR(AJ312&lt;AL312,AJ312="-"))</f>
    </oc>
    <nc r="AN312">
      <f>AND(IF(M312="-",IF(O312-K312&gt;3,TRUE,FALSE),TRUE),C312&lt;E312,OR(E312&lt;F312,F312="-"),OR(F312&lt;H312,F312="-"),OR(H312&lt;I312,H312="-"),I312&lt;K312,OR(K312&lt;L312,L312="-"),OR(L312&lt;N312,L312="-"),OR(N312&lt;O312,N312="-"),O312&lt;Q312,OR(Q312&lt;R312,R312="-"),OR(R312&lt;T312,R312="-"),OR(T312&lt;U312,T312="-"),U312&lt;W312,OR(W312&lt;X312,X312="-"),OR(X312&lt;Z312,X312="-"),OR(Z312&lt;AA312,Z312="-"),AA312&lt;AC312,AC312&lt;AD312,AD312&lt;AF312,AF312&lt;AG312,AG312&lt;AI312,OR(AI312&lt;AJ312,AJ312="-"),OR(AJ312&lt;AL312,AJ312="-"))</f>
    </nc>
  </rcc>
  <rcc rId="1060" sId="5">
    <oc r="AN313">
      <f>AND(C313&lt;E313,OR(E313&lt;F313,F313="-"),OR(F313&lt;H313,F313="-"),OR(H313&lt;I313,H313="-"),I313&lt;K313,OR(K313&lt;L313,L313="-"),OR(L313&lt;N313,L313="-"),OR(N313&lt;O313,N313="-"),O313&lt;Q313,OR(Q313&lt;R313,R313="-"),OR(R313&lt;T313,R313="-"),OR(T313&lt;U313,T313="-"),U313&lt;W313,OR(W313&lt;X313,X313="-"),OR(X313&lt;Z313,X313="-"),OR(Z313&lt;AA313,Z313="-"),AA313&lt;AC313,AC313&lt;AD313,AD313&lt;AF313,AF313&lt;AG313,AG313&lt;AI313,OR(AI313&lt;AJ313,AJ313="-"),OR(AJ313&lt;AL313,AJ313="-"))</f>
    </oc>
    <nc r="AN313">
      <f>AND(IF(M313="-",IF(O313-K313&gt;3,TRUE,FALSE),TRUE),C313&lt;E313,OR(E313&lt;F313,F313="-"),OR(F313&lt;H313,F313="-"),OR(H313&lt;I313,H313="-"),I313&lt;K313,OR(K313&lt;L313,L313="-"),OR(L313&lt;N313,L313="-"),OR(N313&lt;O313,N313="-"),O313&lt;Q313,OR(Q313&lt;R313,R313="-"),OR(R313&lt;T313,R313="-"),OR(T313&lt;U313,T313="-"),U313&lt;W313,OR(W313&lt;X313,X313="-"),OR(X313&lt;Z313,X313="-"),OR(Z313&lt;AA313,Z313="-"),AA313&lt;AC313,AC313&lt;AD313,AD313&lt;AF313,AF313&lt;AG313,AG313&lt;AI313,OR(AI313&lt;AJ313,AJ313="-"),OR(AJ313&lt;AL313,AJ313="-"))</f>
    </nc>
  </rcc>
  <rcc rId="1061" sId="5">
    <oc r="AN314">
      <f>AND(C314&lt;E314,OR(E314&lt;F314,F314="-"),OR(F314&lt;H314,F314="-"),OR(H314&lt;I314,H314="-"),I314&lt;K314,OR(K314&lt;L314,L314="-"),OR(L314&lt;N314,L314="-"),OR(N314&lt;O314,N314="-"),O314&lt;Q314,OR(Q314&lt;R314,R314="-"),OR(R314&lt;T314,R314="-"),OR(T314&lt;U314,T314="-"),U314&lt;W314,OR(W314&lt;X314,X314="-"),OR(X314&lt;Z314,X314="-"),OR(Z314&lt;AA314,Z314="-"),AA314&lt;AC314,AC314&lt;AD314,AD314&lt;AF314,AF314&lt;AG314,AG314&lt;AI314,OR(AI314&lt;AJ314,AJ314="-"),OR(AJ314&lt;AL314,AJ314="-"))</f>
    </oc>
    <nc r="AN314">
      <f>AND(IF(M314="-",IF(O314-K314&gt;3,TRUE,FALSE),TRUE),C314&lt;E314,OR(E314&lt;F314,F314="-"),OR(F314&lt;H314,F314="-"),OR(H314&lt;I314,H314="-"),I314&lt;K314,OR(K314&lt;L314,L314="-"),OR(L314&lt;N314,L314="-"),OR(N314&lt;O314,N314="-"),O314&lt;Q314,OR(Q314&lt;R314,R314="-"),OR(R314&lt;T314,R314="-"),OR(T314&lt;U314,T314="-"),U314&lt;W314,OR(W314&lt;X314,X314="-"),OR(X314&lt;Z314,X314="-"),OR(Z314&lt;AA314,Z314="-"),AA314&lt;AC314,AC314&lt;AD314,AD314&lt;AF314,AF314&lt;AG314,AG314&lt;AI314,OR(AI314&lt;AJ314,AJ314="-"),OR(AJ314&lt;AL314,AJ314="-"))</f>
    </nc>
  </rcc>
  <rcc rId="1062" sId="5">
    <oc r="AN315">
      <f>AND(C315&lt;E315,OR(E315&lt;F315,F315="-"),OR(F315&lt;H315,F315="-"),OR(H315&lt;I315,H315="-"),I315&lt;K315,OR(K315&lt;L315,L315="-"),OR(L315&lt;N315,L315="-"),OR(N315&lt;O315,N315="-"),O315&lt;Q315,OR(Q315&lt;R315,R315="-"),OR(R315&lt;T315,R315="-"),OR(T315&lt;U315,T315="-"),U315&lt;W315,OR(W315&lt;X315,X315="-"),OR(X315&lt;Z315,X315="-"),OR(Z315&lt;AA315,Z315="-"),AA315&lt;AC315,AC315&lt;AD315,AD315&lt;AF315,AF315&lt;AG315,AG315&lt;AI315,OR(AI315&lt;AJ315,AJ315="-"),OR(AJ315&lt;AL315,AJ315="-"))</f>
    </oc>
    <nc r="AN315">
      <f>AND(IF(M315="-",IF(O315-K315&gt;3,TRUE,FALSE),TRUE),C315&lt;E315,OR(E315&lt;F315,F315="-"),OR(F315&lt;H315,F315="-"),OR(H315&lt;I315,H315="-"),I315&lt;K315,OR(K315&lt;L315,L315="-"),OR(L315&lt;N315,L315="-"),OR(N315&lt;O315,N315="-"),O315&lt;Q315,OR(Q315&lt;R315,R315="-"),OR(R315&lt;T315,R315="-"),OR(T315&lt;U315,T315="-"),U315&lt;W315,OR(W315&lt;X315,X315="-"),OR(X315&lt;Z315,X315="-"),OR(Z315&lt;AA315,Z315="-"),AA315&lt;AC315,AC315&lt;AD315,AD315&lt;AF315,AF315&lt;AG315,AG315&lt;AI315,OR(AI315&lt;AJ315,AJ315="-"),OR(AJ315&lt;AL315,AJ315="-"))</f>
    </nc>
  </rcc>
  <rcc rId="1063" sId="5">
    <oc r="AN316">
      <f>AND(C316&lt;E316,OR(E316&lt;F316,F316="-"),OR(F316&lt;H316,F316="-"),OR(H316&lt;I316,H316="-"),I316&lt;K316,OR(K316&lt;L316,L316="-"),OR(L316&lt;N316,L316="-"),OR(N316&lt;O316,N316="-"),O316&lt;Q316,OR(Q316&lt;R316,R316="-"),OR(R316&lt;T316,R316="-"),OR(T316&lt;U316,T316="-"),U316&lt;W316,OR(W316&lt;X316,X316="-"),OR(X316&lt;Z316,X316="-"),OR(Z316&lt;AA316,Z316="-"),AA316&lt;AC316,AC316&lt;AD316,AD316&lt;AF316,AF316&lt;AG316,AG316&lt;AI316,OR(AI316&lt;AJ316,AJ316="-"),OR(AJ316&lt;AL316,AJ316="-"))</f>
    </oc>
    <nc r="AN316">
      <f>AND(IF(M316="-",IF(O316-K316&gt;3,TRUE,FALSE),TRUE),C316&lt;E316,OR(E316&lt;F316,F316="-"),OR(F316&lt;H316,F316="-"),OR(H316&lt;I316,H316="-"),I316&lt;K316,OR(K316&lt;L316,L316="-"),OR(L316&lt;N316,L316="-"),OR(N316&lt;O316,N316="-"),O316&lt;Q316,OR(Q316&lt;R316,R316="-"),OR(R316&lt;T316,R316="-"),OR(T316&lt;U316,T316="-"),U316&lt;W316,OR(W316&lt;X316,X316="-"),OR(X316&lt;Z316,X316="-"),OR(Z316&lt;AA316,Z316="-"),AA316&lt;AC316,AC316&lt;AD316,AD316&lt;AF316,AF316&lt;AG316,AG316&lt;AI316,OR(AI316&lt;AJ316,AJ316="-"),OR(AJ316&lt;AL316,AJ316="-"))</f>
    </nc>
  </rcc>
  <rcc rId="1064" sId="5">
    <oc r="AN317">
      <f>AND(C317&lt;E317,OR(E317&lt;F317,F317="-"),OR(F317&lt;H317,F317="-"),OR(H317&lt;I317,H317="-"),I317&lt;K317,OR(K317&lt;L317,L317="-"),OR(L317&lt;N317,L317="-"),OR(N317&lt;O317,N317="-"),O317&lt;Q317,OR(Q317&lt;R317,R317="-"),OR(R317&lt;T317,R317="-"),OR(T317&lt;U317,T317="-"),U317&lt;W317,OR(W317&lt;X317,X317="-"),OR(X317&lt;Z317,X317="-"),OR(Z317&lt;AA317,Z317="-"),AA317&lt;AC317,AC317&lt;AD317,AD317&lt;AF317,AF317&lt;AG317,AG317&lt;AI317,OR(AI317&lt;AJ317,AJ317="-"),OR(AJ317&lt;AL317,AJ317="-"))</f>
    </oc>
    <nc r="AN317">
      <f>AND(IF(M317="-",IF(O317-K317&gt;3,TRUE,FALSE),TRUE),C317&lt;E317,OR(E317&lt;F317,F317="-"),OR(F317&lt;H317,F317="-"),OR(H317&lt;I317,H317="-"),I317&lt;K317,OR(K317&lt;L317,L317="-"),OR(L317&lt;N317,L317="-"),OR(N317&lt;O317,N317="-"),O317&lt;Q317,OR(Q317&lt;R317,R317="-"),OR(R317&lt;T317,R317="-"),OR(T317&lt;U317,T317="-"),U317&lt;W317,OR(W317&lt;X317,X317="-"),OR(X317&lt;Z317,X317="-"),OR(Z317&lt;AA317,Z317="-"),AA317&lt;AC317,AC317&lt;AD317,AD317&lt;AF317,AF317&lt;AG317,AG317&lt;AI317,OR(AI317&lt;AJ317,AJ317="-"),OR(AJ317&lt;AL317,AJ317="-"))</f>
    </nc>
  </rcc>
  <rcc rId="1065" sId="5">
    <oc r="AN318">
      <f>AND(C318&lt;E318,OR(E318&lt;F318,F318="-"),OR(F318&lt;H318,F318="-"),OR(H318&lt;I318,H318="-"),I318&lt;K318,OR(K318&lt;L318,L318="-"),OR(L318&lt;N318,L318="-"),OR(N318&lt;O318,N318="-"),O318&lt;Q318,OR(Q318&lt;R318,R318="-"),OR(R318&lt;T318,R318="-"),OR(T318&lt;U318,T318="-"),U318&lt;W318,OR(W318&lt;X318,X318="-"),OR(X318&lt;Z318,X318="-"),OR(Z318&lt;AA318,Z318="-"),AA318&lt;AC318,AC318&lt;AD318,AD318&lt;AF318,AF318&lt;AG318,AG318&lt;AI318,OR(AI318&lt;AJ318,AJ318="-"),OR(AJ318&lt;AL318,AJ318="-"))</f>
    </oc>
    <nc r="AN318">
      <f>AND(IF(M318="-",IF(O318-K318&gt;3,TRUE,FALSE),TRUE),C318&lt;E318,OR(E318&lt;F318,F318="-"),OR(F318&lt;H318,F318="-"),OR(H318&lt;I318,H318="-"),I318&lt;K318,OR(K318&lt;L318,L318="-"),OR(L318&lt;N318,L318="-"),OR(N318&lt;O318,N318="-"),O318&lt;Q318,OR(Q318&lt;R318,R318="-"),OR(R318&lt;T318,R318="-"),OR(T318&lt;U318,T318="-"),U318&lt;W318,OR(W318&lt;X318,X318="-"),OR(X318&lt;Z318,X318="-"),OR(Z318&lt;AA318,Z318="-"),AA318&lt;AC318,AC318&lt;AD318,AD318&lt;AF318,AF318&lt;AG318,AG318&lt;AI318,OR(AI318&lt;AJ318,AJ318="-"),OR(AJ318&lt;AL318,AJ318="-"))</f>
    </nc>
  </rcc>
  <rcc rId="1066" sId="5">
    <oc r="AN319">
      <f>AND(C319&lt;E319,OR(E319&lt;F319,F319="-"),OR(F319&lt;H319,F319="-"),OR(H319&lt;I319,H319="-"),I319&lt;K319,OR(K319&lt;L319,L319="-"),OR(L319&lt;N319,L319="-"),OR(N319&lt;O319,N319="-"),O319&lt;Q319,OR(Q319&lt;R319,R319="-"),OR(R319&lt;T319,R319="-"),OR(T319&lt;U319,T319="-"),U319&lt;W319,OR(W319&lt;X319,X319="-"),OR(X319&lt;Z319,X319="-"),OR(Z319&lt;AA319,Z319="-"),AA319&lt;AC319,AC319&lt;AD319,AD319&lt;AF319,AF319&lt;AG319,AG319&lt;AI319,OR(AI319&lt;AJ319,AJ319="-"),OR(AJ319&lt;AL319,AJ319="-"))</f>
    </oc>
    <nc r="AN319">
      <f>AND(IF(M319="-",IF(O319-K319&gt;3,TRUE,FALSE),TRUE),C319&lt;E319,OR(E319&lt;F319,F319="-"),OR(F319&lt;H319,F319="-"),OR(H319&lt;I319,H319="-"),I319&lt;K319,OR(K319&lt;L319,L319="-"),OR(L319&lt;N319,L319="-"),OR(N319&lt;O319,N319="-"),O319&lt;Q319,OR(Q319&lt;R319,R319="-"),OR(R319&lt;T319,R319="-"),OR(T319&lt;U319,T319="-"),U319&lt;W319,OR(W319&lt;X319,X319="-"),OR(X319&lt;Z319,X319="-"),OR(Z319&lt;AA319,Z319="-"),AA319&lt;AC319,AC319&lt;AD319,AD319&lt;AF319,AF319&lt;AG319,AG319&lt;AI319,OR(AI319&lt;AJ319,AJ319="-"),OR(AJ319&lt;AL319,AJ319="-"))</f>
    </nc>
  </rcc>
  <rcc rId="1067" sId="5">
    <oc r="AN320">
      <f>AND(C320&lt;E320,OR(E320&lt;F320,F320="-"),OR(F320&lt;H320,F320="-"),OR(H320&lt;I320,H320="-"),I320&lt;K320,OR(K320&lt;L320,L320="-"),OR(L320&lt;N320,L320="-"),OR(N320&lt;O320,N320="-"),O320&lt;Q320,OR(Q320&lt;R320,R320="-"),OR(R320&lt;T320,R320="-"),OR(T320&lt;U320,T320="-"),U320&lt;W320,OR(W320&lt;X320,X320="-"),OR(X320&lt;Z320,X320="-"),OR(Z320&lt;AA320,Z320="-"),AA320&lt;AC320,AC320&lt;AD320,AD320&lt;AF320,AF320&lt;AG320,AG320&lt;AI320,OR(AI320&lt;AJ320,AJ320="-"),OR(AJ320&lt;AL320,AJ320="-"))</f>
    </oc>
    <nc r="AN320">
      <f>AND(IF(M320="-",IF(O320-K320&gt;3,TRUE,FALSE),TRUE),C320&lt;E320,OR(E320&lt;F320,F320="-"),OR(F320&lt;H320,F320="-"),OR(H320&lt;I320,H320="-"),I320&lt;K320,OR(K320&lt;L320,L320="-"),OR(L320&lt;N320,L320="-"),OR(N320&lt;O320,N320="-"),O320&lt;Q320,OR(Q320&lt;R320,R320="-"),OR(R320&lt;T320,R320="-"),OR(T320&lt;U320,T320="-"),U320&lt;W320,OR(W320&lt;X320,X320="-"),OR(X320&lt;Z320,X320="-"),OR(Z320&lt;AA320,Z320="-"),AA320&lt;AC320,AC320&lt;AD320,AD320&lt;AF320,AF320&lt;AG320,AG320&lt;AI320,OR(AI320&lt;AJ320,AJ320="-"),OR(AJ320&lt;AL320,AJ320="-"))</f>
    </nc>
  </rcc>
  <rcc rId="1068" sId="5">
    <oc r="AN321">
      <f>AND(C321&lt;E321,OR(E321&lt;F321,F321="-"),OR(F321&lt;H321,F321="-"),OR(H321&lt;I321,H321="-"),I321&lt;K321,OR(K321&lt;L321,L321="-"),OR(L321&lt;N321,L321="-"),OR(N321&lt;O321,N321="-"),O321&lt;Q321,OR(Q321&lt;R321,R321="-"),OR(R321&lt;T321,R321="-"),OR(T321&lt;U321,T321="-"),U321&lt;W321,OR(W321&lt;X321,X321="-"),OR(X321&lt;Z321,X321="-"),OR(Z321&lt;AA321,Z321="-"),AA321&lt;AC321,AC321&lt;AD321,AD321&lt;AF321,AF321&lt;AG321,AG321&lt;AI321,OR(AI321&lt;AJ321,AJ321="-"),OR(AJ321&lt;AL321,AJ321="-"))</f>
    </oc>
    <nc r="AN321">
      <f>AND(IF(M321="-",IF(O321-K321&gt;3,TRUE,FALSE),TRUE),C321&lt;E321,OR(E321&lt;F321,F321="-"),OR(F321&lt;H321,F321="-"),OR(H321&lt;I321,H321="-"),I321&lt;K321,OR(K321&lt;L321,L321="-"),OR(L321&lt;N321,L321="-"),OR(N321&lt;O321,N321="-"),O321&lt;Q321,OR(Q321&lt;R321,R321="-"),OR(R321&lt;T321,R321="-"),OR(T321&lt;U321,T321="-"),U321&lt;W321,OR(W321&lt;X321,X321="-"),OR(X321&lt;Z321,X321="-"),OR(Z321&lt;AA321,Z321="-"),AA321&lt;AC321,AC321&lt;AD321,AD321&lt;AF321,AF321&lt;AG321,AG321&lt;AI321,OR(AI321&lt;AJ321,AJ321="-"),OR(AJ321&lt;AL321,AJ321="-"))</f>
    </nc>
  </rcc>
  <rcc rId="1069" sId="5">
    <oc r="AN322">
      <f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</oc>
    <nc r="AN322">
      <f>AND(IF(M322="-",IF(O322-K322&gt;3,TRUE,FALSE),TRUE),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</nc>
  </rcc>
  <rcc rId="1070" sId="5">
    <oc r="AN323">
      <f>AND(C323&lt;E323,OR(E323&lt;F323,F323="-"),OR(F323&lt;H323,F323="-"),OR(H323&lt;I323,H323="-"),I323&lt;K323,OR(K323&lt;L323,L323="-"),OR(L323&lt;N323,L323="-"),OR(N323&lt;O323,N323="-"),O323&lt;Q323,OR(Q323&lt;R323,R323="-"),OR(R323&lt;T323,R323="-"),OR(T323&lt;U323,T323="-"),U323&lt;W323,OR(W323&lt;X323,X323="-"),OR(X323&lt;Z323,X323="-"),OR(Z323&lt;AA323,Z323="-"),AA323&lt;AC323,AC323&lt;AD323,AD323&lt;AF323,AF323&lt;AG323,AG323&lt;AI323,OR(AI323&lt;AJ323,AJ323="-"),OR(AJ323&lt;AL323,AJ323="-"))</f>
    </oc>
    <nc r="AN323">
      <f>AND(IF(M323="-",IF(O323-K323&gt;3,TRUE,FALSE),TRUE),C323&lt;E323,OR(E323&lt;F323,F323="-"),OR(F323&lt;H323,F323="-"),OR(H323&lt;I323,H323="-"),I323&lt;K323,OR(K323&lt;L323,L323="-"),OR(L323&lt;N323,L323="-"),OR(N323&lt;O323,N323="-"),O323&lt;Q323,OR(Q323&lt;R323,R323="-"),OR(R323&lt;T323,R323="-"),OR(T323&lt;U323,T323="-"),U323&lt;W323,OR(W323&lt;X323,X323="-"),OR(X323&lt;Z323,X323="-"),OR(Z323&lt;AA323,Z323="-"),AA323&lt;AC323,AC323&lt;AD323,AD323&lt;AF323,AF323&lt;AG323,AG323&lt;AI323,OR(AI323&lt;AJ323,AJ323="-"),OR(AJ323&lt;AL323,AJ323="-"))</f>
    </nc>
  </rcc>
  <rcc rId="1071" sId="5">
    <oc r="AN324">
      <f>AND(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</oc>
    <nc r="AN324">
      <f>AND(IF(M324="-",IF(O324-K324&gt;3,TRUE,FALSE),TRU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</nc>
  </rcc>
  <rcc rId="1072" sId="5">
    <oc r="AN325">
      <f>AND(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</oc>
    <nc r="AN325">
      <f>AND(IF(M325="-",IF(O325-K325&gt;3,TRUE,FALSE),TRU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</nc>
  </rcc>
  <rcc rId="1073" sId="5">
    <oc r="AN326">
      <f>AND(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</oc>
    <nc r="AN326">
      <f>AND(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</nc>
  </rcc>
  <rcc rId="1074" sId="5">
    <oc r="AN327">
      <f>AND(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</oc>
    <nc r="AN327">
      <f>AND(IF(M327="-",IF(O327-K327&gt;3,TRUE,FALSE),TRU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</nc>
  </rcc>
  <rcc rId="1075" sId="5">
    <oc r="AN328">
      <f>AND(C328&lt;E328,OR(E328&lt;F328,F328="-"),OR(F328&lt;H328,F328="-"),OR(H328&lt;I328,H328="-"),I328&lt;K328,OR(K328&lt;L328,L328="-"),OR(L328&lt;N328,L328="-"),OR(N328&lt;O328,N328="-"),O328&lt;Q328,OR(Q328&lt;R328,R328="-"),OR(R328&lt;T328,R328="-"),OR(T328&lt;U328,T328="-"),U328&lt;W328,OR(W328&lt;X328,X328="-"),OR(X328&lt;Z328,X328="-"),OR(Z328&lt;AA328,Z328="-"),AA328&lt;AC328,AC328&lt;AD328,AD328&lt;AF328,AF328&lt;AG328,AG328&lt;AI328,OR(AI328&lt;AJ328,AJ328="-"),OR(AJ328&lt;AL328,AJ328="-"))</f>
    </oc>
    <nc r="AN328">
      <f>AND(IF(M328="-",IF(O328-K328&gt;3,TRUE,FALSE),TRUE),C328&lt;E328,OR(E328&lt;F328,F328="-"),OR(F328&lt;H328,F328="-"),OR(H328&lt;I328,H328="-"),I328&lt;K328,OR(K328&lt;L328,L328="-"),OR(L328&lt;N328,L328="-"),OR(N328&lt;O328,N328="-"),O328&lt;Q328,OR(Q328&lt;R328,R328="-"),OR(R328&lt;T328,R328="-"),OR(T328&lt;U328,T328="-"),U328&lt;W328,OR(W328&lt;X328,X328="-"),OR(X328&lt;Z328,X328="-"),OR(Z328&lt;AA328,Z328="-"),AA328&lt;AC328,AC328&lt;AD328,AD328&lt;AF328,AF328&lt;AG328,AG328&lt;AI328,OR(AI328&lt;AJ328,AJ328="-"),OR(AJ328&lt;AL328,AJ328="-"))</f>
    </nc>
  </rcc>
  <rcc rId="1076" sId="5">
    <oc r="AN329">
      <f>AND(C329&lt;E329,OR(E329&lt;F329,F329="-"),OR(F329&lt;H329,F329="-"),OR(H329&lt;I329,H329="-"),I329&lt;K329,OR(K329&lt;L329,L329="-"),OR(L329&lt;N329,L329="-"),OR(N329&lt;O329,N329="-"),O329&lt;Q329,OR(Q329&lt;R329,R329="-"),OR(R329&lt;T329,R329="-"),OR(T329&lt;U329,T329="-"),U329&lt;W329,OR(W329&lt;X329,X329="-"),OR(X329&lt;Z329,X329="-"),OR(Z329&lt;AA329,Z329="-"),AA329&lt;AC329,AC329&lt;AD329,AD329&lt;AF329,AF329&lt;AG329,AG329&lt;AI329,OR(AI329&lt;AJ329,AJ329="-"),OR(AJ329&lt;AL329,AJ329="-"))</f>
    </oc>
    <nc r="AN329">
      <f>AND(IF(M329="-",IF(O329-K329&gt;3,TRUE,FALSE),TRUE),C329&lt;E329,OR(E329&lt;F329,F329="-"),OR(F329&lt;H329,F329="-"),OR(H329&lt;I329,H329="-"),I329&lt;K329,OR(K329&lt;L329,L329="-"),OR(L329&lt;N329,L329="-"),OR(N329&lt;O329,N329="-"),O329&lt;Q329,OR(Q329&lt;R329,R329="-"),OR(R329&lt;T329,R329="-"),OR(T329&lt;U329,T329="-"),U329&lt;W329,OR(W329&lt;X329,X329="-"),OR(X329&lt;Z329,X329="-"),OR(Z329&lt;AA329,Z329="-"),AA329&lt;AC329,AC329&lt;AD329,AD329&lt;AF329,AF329&lt;AG329,AG329&lt;AI329,OR(AI329&lt;AJ329,AJ329="-"),OR(AJ329&lt;AL329,AJ329="-"))</f>
    </nc>
  </rcc>
  <rcc rId="1077" sId="5">
    <oc r="AN330">
      <f>AND(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</oc>
    <nc r="AN330">
      <f>AND(IF(M330="-",IF(O330-K330&gt;3,TRUE,FALSE),TRU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</nc>
  </rcc>
  <rcc rId="1078" sId="5">
    <oc r="AN331">
      <f>AND(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</oc>
    <nc r="AN331">
      <f>AND(IF(M331="-",IF(O331-K331&gt;3,TRUE,FALSE),TRU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</nc>
  </rcc>
  <rcc rId="1079" sId="5">
    <oc r="AN332">
      <f>AND(C332&lt;E332,OR(E332&lt;F332,F332="-"),OR(F332&lt;H332,F332="-"),OR(H332&lt;I332,H332="-"),I332&lt;K332,OR(K332&lt;L332,L332="-"),OR(L332&lt;N332,L332="-"),OR(N332&lt;O332,N332="-"),O332&lt;Q332,OR(Q332&lt;R332,R332="-"),OR(R332&lt;T332,R332="-"),OR(T332&lt;U332,T332="-"),U332&lt;W332,OR(W332&lt;X332,X332="-"),OR(X332&lt;Z332,X332="-"),OR(Z332&lt;AA332,Z332="-"),AA332&lt;AC332,AC332&lt;AD332,AD332&lt;AF332,AF332&lt;AG332,AG332&lt;AI332,OR(AI332&lt;AJ332,AJ332="-"),OR(AJ332&lt;AL332,AJ332="-"))</f>
    </oc>
    <nc r="AN332">
      <f>AND(IF(M332="-",IF(O332-K332&gt;3,TRUE,FALSE),TRUE),C332&lt;E332,OR(E332&lt;F332,F332="-"),OR(F332&lt;H332,F332="-"),OR(H332&lt;I332,H332="-"),I332&lt;K332,OR(K332&lt;L332,L332="-"),OR(L332&lt;N332,L332="-"),OR(N332&lt;O332,N332="-"),O332&lt;Q332,OR(Q332&lt;R332,R332="-"),OR(R332&lt;T332,R332="-"),OR(T332&lt;U332,T332="-"),U332&lt;W332,OR(W332&lt;X332,X332="-"),OR(X332&lt;Z332,X332="-"),OR(Z332&lt;AA332,Z332="-"),AA332&lt;AC332,AC332&lt;AD332,AD332&lt;AF332,AF332&lt;AG332,AG332&lt;AI332,OR(AI332&lt;AJ332,AJ332="-"),OR(AJ332&lt;AL332,AJ332="-"))</f>
    </nc>
  </rcc>
  <rcc rId="1080" sId="5">
    <oc r="AN333">
      <f>AND(C333&lt;E333,OR(E333&lt;F333,F333="-"),OR(F333&lt;H333,F333="-"),OR(H333&lt;I333,H333="-"),I333&lt;K333,OR(K333&lt;L333,L333="-"),OR(L333&lt;N333,L333="-"),OR(N333&lt;O333,N333="-"),O333&lt;Q333,OR(Q333&lt;R333,R333="-"),OR(R333&lt;T333,R333="-"),OR(T333&lt;U333,T333="-"),U333&lt;W333,OR(W333&lt;X333,X333="-"),OR(X333&lt;Z333,X333="-"),OR(Z333&lt;AA333,Z333="-"),AA333&lt;AC333,AC333&lt;AD333,AD333&lt;AF333,AF333&lt;AG333,AG333&lt;AI333,OR(AI333&lt;AJ333,AJ333="-"),OR(AJ333&lt;AL333,AJ333="-"))</f>
    </oc>
    <nc r="AN333">
      <f>AND(IF(M333="-",IF(O333-K333&gt;3,TRUE,FALSE),TRUE),C333&lt;E333,OR(E333&lt;F333,F333="-"),OR(F333&lt;H333,F333="-"),OR(H333&lt;I333,H333="-"),I333&lt;K333,OR(K333&lt;L333,L333="-"),OR(L333&lt;N333,L333="-"),OR(N333&lt;O333,N333="-"),O333&lt;Q333,OR(Q333&lt;R333,R333="-"),OR(R333&lt;T333,R333="-"),OR(T333&lt;U333,T333="-"),U333&lt;W333,OR(W333&lt;X333,X333="-"),OR(X333&lt;Z333,X333="-"),OR(Z333&lt;AA333,Z333="-"),AA333&lt;AC333,AC333&lt;AD333,AD333&lt;AF333,AF333&lt;AG333,AG333&lt;AI333,OR(AI333&lt;AJ333,AJ333="-"),OR(AJ333&lt;AL333,AJ333="-"))</f>
    </nc>
  </rcc>
  <rcc rId="1081" sId="5">
    <oc r="AN334">
      <f>AND(C334&lt;E334,OR(E334&lt;F334,F334="-"),OR(F334&lt;H334,F334="-"),OR(H334&lt;I334,H334="-"),I334&lt;K334,OR(K334&lt;L334,L334="-"),OR(L334&lt;N334,L334="-"),OR(N334&lt;O334,N334="-"),O334&lt;Q334,OR(Q334&lt;R334,R334="-"),OR(R334&lt;T334,R334="-"),OR(T334&lt;U334,T334="-"),U334&lt;W334,OR(W334&lt;X334,X334="-"),OR(X334&lt;Z334,X334="-"),OR(Z334&lt;AA334,Z334="-"),AA334&lt;AC334,AC334&lt;AD334,AD334&lt;AF334,AF334&lt;AG334,AG334&lt;AI334,OR(AI334&lt;AJ334,AJ334="-"),OR(AJ334&lt;AL334,AJ334="-"))</f>
    </oc>
    <nc r="AN334">
      <f>AND(IF(M334="-",IF(O334-K334&gt;3,TRUE,FALSE),TRUE),C334&lt;E334,OR(E334&lt;F334,F334="-"),OR(F334&lt;H334,F334="-"),OR(H334&lt;I334,H334="-"),I334&lt;K334,OR(K334&lt;L334,L334="-"),OR(L334&lt;N334,L334="-"),OR(N334&lt;O334,N334="-"),O334&lt;Q334,OR(Q334&lt;R334,R334="-"),OR(R334&lt;T334,R334="-"),OR(T334&lt;U334,T334="-"),U334&lt;W334,OR(W334&lt;X334,X334="-"),OR(X334&lt;Z334,X334="-"),OR(Z334&lt;AA334,Z334="-"),AA334&lt;AC334,AC334&lt;AD334,AD334&lt;AF334,AF334&lt;AG334,AG334&lt;AI334,OR(AI334&lt;AJ334,AJ334="-"),OR(AJ334&lt;AL334,AJ334="-"))</f>
    </nc>
  </rcc>
  <rcc rId="1082" sId="5">
    <oc r="AN335">
      <f>AND(C335&lt;E335,OR(E335&lt;F335,F335="-"),OR(F335&lt;H335,F335="-"),OR(H335&lt;I335,H335="-"),I335&lt;K335,OR(K335&lt;L335,L335="-"),OR(L335&lt;N335,L335="-"),OR(N335&lt;O335,N335="-"),O335&lt;Q335,OR(Q335&lt;R335,R335="-"),OR(R335&lt;T335,R335="-"),OR(T335&lt;U335,T335="-"),U335&lt;W335,OR(W335&lt;X335,X335="-"),OR(X335&lt;Z335,X335="-"),OR(Z335&lt;AA335,Z335="-"),AA335&lt;AC335,AC335&lt;AD335,AD335&lt;AF335,AF335&lt;AG335,AG335&lt;AI335,OR(AI335&lt;AJ335,AJ335="-"),OR(AJ335&lt;AL335,AJ335="-"))</f>
    </oc>
    <nc r="AN335">
      <f>AND(IF(M335="-",IF(O335-K335&gt;3,TRUE,FALSE),TRUE),C335&lt;E335,OR(E335&lt;F335,F335="-"),OR(F335&lt;H335,F335="-"),OR(H335&lt;I335,H335="-"),I335&lt;K335,OR(K335&lt;L335,L335="-"),OR(L335&lt;N335,L335="-"),OR(N335&lt;O335,N335="-"),O335&lt;Q335,OR(Q335&lt;R335,R335="-"),OR(R335&lt;T335,R335="-"),OR(T335&lt;U335,T335="-"),U335&lt;W335,OR(W335&lt;X335,X335="-"),OR(X335&lt;Z335,X335="-"),OR(Z335&lt;AA335,Z335="-"),AA335&lt;AC335,AC335&lt;AD335,AD335&lt;AF335,AF335&lt;AG335,AG335&lt;AI335,OR(AI335&lt;AJ335,AJ335="-"),OR(AJ335&lt;AL335,AJ335="-"))</f>
    </nc>
  </rcc>
  <rcc rId="1083" sId="5">
    <oc r="AN336">
      <f>AND(C336&lt;E336,OR(E336&lt;F336,F336="-"),OR(F336&lt;H336,F336="-"),OR(H336&lt;I336,H336="-"),I336&lt;K336,OR(K336&lt;L336,L336="-"),OR(L336&lt;N336,L336="-"),OR(N336&lt;O336,N336="-"),O336&lt;Q336,OR(Q336&lt;R336,R336="-"),OR(R336&lt;T336,R336="-"),OR(T336&lt;U336,T336="-"),U336&lt;W336,OR(W336&lt;X336,X336="-"),OR(X336&lt;Z336,X336="-"),OR(Z336&lt;AA336,Z336="-"),AA336&lt;AC336,AC336&lt;AD336,AD336&lt;AF336,AF336&lt;AG336,AG336&lt;AI336,OR(AI336&lt;AJ336,AJ336="-"),OR(AJ336&lt;AL336,AJ336="-"))</f>
    </oc>
    <nc r="AN336">
      <f>AND(IF(M336="-",IF(O336-K336&gt;3,TRUE,FALSE),TRUE),C336&lt;E336,OR(E336&lt;F336,F336="-"),OR(F336&lt;H336,F336="-"),OR(H336&lt;I336,H336="-"),I336&lt;K336,OR(K336&lt;L336,L336="-"),OR(L336&lt;N336,L336="-"),OR(N336&lt;O336,N336="-"),O336&lt;Q336,OR(Q336&lt;R336,R336="-"),OR(R336&lt;T336,R336="-"),OR(T336&lt;U336,T336="-"),U336&lt;W336,OR(W336&lt;X336,X336="-"),OR(X336&lt;Z336,X336="-"),OR(Z336&lt;AA336,Z336="-"),AA336&lt;AC336,AC336&lt;AD336,AD336&lt;AF336,AF336&lt;AG336,AG336&lt;AI336,OR(AI336&lt;AJ336,AJ336="-"),OR(AJ336&lt;AL336,AJ336="-"))</f>
    </nc>
  </rcc>
  <rcc rId="1084" sId="5">
    <oc r="AN337">
      <f>AND(C337&lt;E337,OR(E337&lt;F337,F337="-"),OR(F337&lt;H337,F337="-"),OR(H337&lt;I337,H337="-"),I337&lt;K337,OR(K337&lt;L337,L337="-"),OR(L337&lt;N337,L337="-"),OR(N337&lt;O337,N337="-"),O337&lt;Q337,OR(Q337&lt;R337,R337="-"),OR(R337&lt;T337,R337="-"),OR(T337&lt;U337,T337="-"),U337&lt;W337,OR(W337&lt;X337,X337="-"),OR(X337&lt;Z337,X337="-"),OR(Z337&lt;AA337,Z337="-"),AA337&lt;AC337,AC337&lt;AD337,AD337&lt;AF337,AF337&lt;AG337,AG337&lt;AI337,OR(AI337&lt;AJ337,AJ337="-"),OR(AJ337&lt;AL337,AJ337="-"))</f>
    </oc>
    <nc r="AN337">
      <f>AND(IF(M337="-",IF(O337-K337&gt;3,TRUE,FALSE),TRUE),C337&lt;E337,OR(E337&lt;F337,F337="-"),OR(F337&lt;H337,F337="-"),OR(H337&lt;I337,H337="-"),I337&lt;K337,OR(K337&lt;L337,L337="-"),OR(L337&lt;N337,L337="-"),OR(N337&lt;O337,N337="-"),O337&lt;Q337,OR(Q337&lt;R337,R337="-"),OR(R337&lt;T337,R337="-"),OR(T337&lt;U337,T337="-"),U337&lt;W337,OR(W337&lt;X337,X337="-"),OR(X337&lt;Z337,X337="-"),OR(Z337&lt;AA337,Z337="-"),AA337&lt;AC337,AC337&lt;AD337,AD337&lt;AF337,AF337&lt;AG337,AG337&lt;AI337,OR(AI337&lt;AJ337,AJ337="-"),OR(AJ337&lt;AL337,AJ337="-"))</f>
    </nc>
  </rcc>
  <rcc rId="1085" sId="5">
    <oc r="AN338">
      <f>AND(C338&lt;E338,OR(E338&lt;F338,F338="-"),OR(F338&lt;H338,F338="-"),OR(H338&lt;I338,H338="-"),I338&lt;K338,OR(K338&lt;L338,L338="-"),OR(L338&lt;N338,L338="-"),OR(N338&lt;O338,N338="-"),O338&lt;Q338,OR(Q338&lt;R338,R338="-"),OR(R338&lt;T338,R338="-"),OR(T338&lt;U338,T338="-"),U338&lt;W338,OR(W338&lt;X338,X338="-"),OR(X338&lt;Z338,X338="-"),OR(Z338&lt;AA338,Z338="-"),AA338&lt;AC338,AC338&lt;AD338,AD338&lt;AF338,AF338&lt;AG338,AG338&lt;AI338,OR(AI338&lt;AJ338,AJ338="-"),OR(AJ338&lt;AL338,AJ338="-"))</f>
    </oc>
    <nc r="AN338">
      <f>AND(IF(M338="-",IF(O338-K338&gt;3,TRUE,FALSE),TRUE),C338&lt;E338,OR(E338&lt;F338,F338="-"),OR(F338&lt;H338,F338="-"),OR(H338&lt;I338,H338="-"),I338&lt;K338,OR(K338&lt;L338,L338="-"),OR(L338&lt;N338,L338="-"),OR(N338&lt;O338,N338="-"),O338&lt;Q338,OR(Q338&lt;R338,R338="-"),OR(R338&lt;T338,R338="-"),OR(T338&lt;U338,T338="-"),U338&lt;W338,OR(W338&lt;X338,X338="-"),OR(X338&lt;Z338,X338="-"),OR(Z338&lt;AA338,Z338="-"),AA338&lt;AC338,AC338&lt;AD338,AD338&lt;AF338,AF338&lt;AG338,AG338&lt;AI338,OR(AI338&lt;AJ338,AJ338="-"),OR(AJ338&lt;AL338,AJ338="-"))</f>
    </nc>
  </rcc>
  <rcc rId="1086" sId="5">
    <oc r="AN339">
      <f>AND(C339&lt;E339,OR(E339&lt;F339,F339="-"),OR(F339&lt;H339,F339="-"),OR(H339&lt;I339,H339="-"),I339&lt;K339,OR(K339&lt;L339,L339="-"),OR(L339&lt;N339,L339="-"),OR(N339&lt;O339,N339="-"),O339&lt;Q339,OR(Q339&lt;R339,R339="-"),OR(R339&lt;T339,R339="-"),OR(T339&lt;U339,T339="-"),U339&lt;W339,OR(W339&lt;X339,X339="-"),OR(X339&lt;Z339,X339="-"),OR(Z339&lt;AA339,Z339="-"),AA339&lt;AC339,AC339&lt;AD339,AD339&lt;AF339,AF339&lt;AG339,AG339&lt;AI339,OR(AI339&lt;AJ339,AJ339="-"),OR(AJ339&lt;AL339,AJ339="-"))</f>
    </oc>
    <nc r="AN339">
      <f>AND(IF(M339="-",IF(O339-K339&gt;3,TRUE,FALSE),TRUE),C339&lt;E339,OR(E339&lt;F339,F339="-"),OR(F339&lt;H339,F339="-"),OR(H339&lt;I339,H339="-"),I339&lt;K339,OR(K339&lt;L339,L339="-"),OR(L339&lt;N339,L339="-"),OR(N339&lt;O339,N339="-"),O339&lt;Q339,OR(Q339&lt;R339,R339="-"),OR(R339&lt;T339,R339="-"),OR(T339&lt;U339,T339="-"),U339&lt;W339,OR(W339&lt;X339,X339="-"),OR(X339&lt;Z339,X339="-"),OR(Z339&lt;AA339,Z339="-"),AA339&lt;AC339,AC339&lt;AD339,AD339&lt;AF339,AF339&lt;AG339,AG339&lt;AI339,OR(AI339&lt;AJ339,AJ339="-"),OR(AJ339&lt;AL339,AJ339="-"))</f>
    </nc>
  </rcc>
  <rcc rId="1087" sId="5">
    <oc r="AN340">
      <f>AND(C340&lt;E340,OR(E340&lt;F340,F340="-"),OR(F340&lt;H340,F340="-"),OR(H340&lt;I340,H340="-"),I340&lt;K340,OR(K340&lt;L340,L340="-"),OR(L340&lt;N340,L340="-"),OR(N340&lt;O340,N340="-"),O340&lt;Q340,OR(Q340&lt;R340,R340="-"),OR(R340&lt;T340,R340="-"),OR(T340&lt;U340,T340="-"),U340&lt;W340,OR(W340&lt;X340,X340="-"),OR(X340&lt;Z340,X340="-"),OR(Z340&lt;AA340,Z340="-"),AA340&lt;AC340,AC340&lt;AD340,AD340&lt;AF340,AF340&lt;AG340,AG340&lt;AI340,OR(AI340&lt;AJ340,AJ340="-"),OR(AJ340&lt;AL340,AJ340="-"))</f>
    </oc>
    <nc r="AN340">
      <f>AND(IF(M340="-",IF(O340-K340&gt;3,TRUE,FALSE),TRUE),C340&lt;E340,OR(E340&lt;F340,F340="-"),OR(F340&lt;H340,F340="-"),OR(H340&lt;I340,H340="-"),I340&lt;K340,OR(K340&lt;L340,L340="-"),OR(L340&lt;N340,L340="-"),OR(N340&lt;O340,N340="-"),O340&lt;Q340,OR(Q340&lt;R340,R340="-"),OR(R340&lt;T340,R340="-"),OR(T340&lt;U340,T340="-"),U340&lt;W340,OR(W340&lt;X340,X340="-"),OR(X340&lt;Z340,X340="-"),OR(Z340&lt;AA340,Z340="-"),AA340&lt;AC340,AC340&lt;AD340,AD340&lt;AF340,AF340&lt;AG340,AG340&lt;AI340,OR(AI340&lt;AJ340,AJ340="-"),OR(AJ340&lt;AL340,AJ340="-"))</f>
    </nc>
  </rcc>
  <rcc rId="1088" sId="5">
    <oc r="AN341">
      <f>AND(C341&lt;E341,OR(E341&lt;F341,F341="-"),OR(F341&lt;H341,F341="-"),OR(H341&lt;I341,H341="-"),I341&lt;K341,OR(K341&lt;L341,L341="-"),OR(L341&lt;N341,L341="-"),OR(N341&lt;O341,N341="-"),O341&lt;Q341,OR(Q341&lt;R341,R341="-"),OR(R341&lt;T341,R341="-"),OR(T341&lt;U341,T341="-"),U341&lt;W341,OR(W341&lt;X341,X341="-"),OR(X341&lt;Z341,X341="-"),OR(Z341&lt;AA341,Z341="-"),AA341&lt;AC341,AC341&lt;AD341,AD341&lt;AF341,AF341&lt;AG341,AG341&lt;AI341,OR(AI341&lt;AJ341,AJ341="-"),OR(AJ341&lt;AL341,AJ341="-"))</f>
    </oc>
    <nc r="AN341">
      <f>AND(IF(M341="-",IF(O341-K341&gt;3,TRUE,FALSE),TRUE),C341&lt;E341,OR(E341&lt;F341,F341="-"),OR(F341&lt;H341,F341="-"),OR(H341&lt;I341,H341="-"),I341&lt;K341,OR(K341&lt;L341,L341="-"),OR(L341&lt;N341,L341="-"),OR(N341&lt;O341,N341="-"),O341&lt;Q341,OR(Q341&lt;R341,R341="-"),OR(R341&lt;T341,R341="-"),OR(T341&lt;U341,T341="-"),U341&lt;W341,OR(W341&lt;X341,X341="-"),OR(X341&lt;Z341,X341="-"),OR(Z341&lt;AA341,Z341="-"),AA341&lt;AC341,AC341&lt;AD341,AD341&lt;AF341,AF341&lt;AG341,AG341&lt;AI341,OR(AI341&lt;AJ341,AJ341="-"),OR(AJ341&lt;AL341,AJ341="-"))</f>
    </nc>
  </rcc>
  <rcc rId="1089" sId="5">
    <oc r="AN342">
      <f>AND(C342&lt;E342,OR(E342&lt;F342,F342="-"),OR(F342&lt;H342,F342="-"),OR(H342&lt;I342,H342="-"),I342&lt;K342,OR(K342&lt;L342,L342="-"),OR(L342&lt;N342,L342="-"),OR(N342&lt;O342,N342="-"),O342&lt;Q342,OR(Q342&lt;R342,R342="-"),OR(R342&lt;T342,R342="-"),OR(T342&lt;U342,T342="-"),U342&lt;W342,OR(W342&lt;X342,X342="-"),OR(X342&lt;Z342,X342="-"),OR(Z342&lt;AA342,Z342="-"),AA342&lt;AC342,AC342&lt;AD342,AD342&lt;AF342,AF342&lt;AG342,AG342&lt;AI342,OR(AI342&lt;AJ342,AJ342="-"),OR(AJ342&lt;AL342,AJ342="-"))</f>
    </oc>
    <nc r="AN342">
      <f>AND(IF(M342="-",IF(O342-K342&gt;3,TRUE,FALSE),TRUE),C342&lt;E342,OR(E342&lt;F342,F342="-"),OR(F342&lt;H342,F342="-"),OR(H342&lt;I342,H342="-"),I342&lt;K342,OR(K342&lt;L342,L342="-"),OR(L342&lt;N342,L342="-"),OR(N342&lt;O342,N342="-"),O342&lt;Q342,OR(Q342&lt;R342,R342="-"),OR(R342&lt;T342,R342="-"),OR(T342&lt;U342,T342="-"),U342&lt;W342,OR(W342&lt;X342,X342="-"),OR(X342&lt;Z342,X342="-"),OR(Z342&lt;AA342,Z342="-"),AA342&lt;AC342,AC342&lt;AD342,AD342&lt;AF342,AF342&lt;AG342,AG342&lt;AI342,OR(AI342&lt;AJ342,AJ342="-"),OR(AJ342&lt;AL342,AJ342="-"))</f>
    </nc>
  </rcc>
  <rcc rId="1090" sId="5">
    <oc r="AN343">
      <f>AND(C343&lt;E343,OR(E343&lt;F343,F343="-"),OR(F343&lt;H343,F343="-"),OR(H343&lt;I343,H343="-"),I343&lt;K343,OR(K343&lt;L343,L343="-"),OR(L343&lt;N343,L343="-"),OR(N343&lt;O343,N343="-"),O343&lt;Q343,OR(Q343&lt;R343,R343="-"),OR(R343&lt;T343,R343="-"),OR(T343&lt;U343,T343="-"),U343&lt;W343,OR(W343&lt;X343,X343="-"),OR(X343&lt;Z343,X343="-"),OR(Z343&lt;AA343,Z343="-"),AA343&lt;AC343,AC343&lt;AD343,AD343&lt;AF343,AF343&lt;AG343,AG343&lt;AI343,OR(AI343&lt;AJ343,AJ343="-"),OR(AJ343&lt;AL343,AJ343="-"))</f>
    </oc>
    <nc r="AN343">
      <f>AND(IF(M343="-",IF(O343-K343&gt;3,TRUE,FALSE),TRUE),C343&lt;E343,OR(E343&lt;F343,F343="-"),OR(F343&lt;H343,F343="-"),OR(H343&lt;I343,H343="-"),I343&lt;K343,OR(K343&lt;L343,L343="-"),OR(L343&lt;N343,L343="-"),OR(N343&lt;O343,N343="-"),O343&lt;Q343,OR(Q343&lt;R343,R343="-"),OR(R343&lt;T343,R343="-"),OR(T343&lt;U343,T343="-"),U343&lt;W343,OR(W343&lt;X343,X343="-"),OR(X343&lt;Z343,X343="-"),OR(Z343&lt;AA343,Z343="-"),AA343&lt;AC343,AC343&lt;AD343,AD343&lt;AF343,AF343&lt;AG343,AG343&lt;AI343,OR(AI343&lt;AJ343,AJ343="-"),OR(AJ343&lt;AL343,AJ343="-"))</f>
    </nc>
  </rcc>
  <rcc rId="1091" sId="5">
    <oc r="AN344">
      <f>AND(C344&lt;E344,OR(E344&lt;F344,F344="-"),OR(F344&lt;H344,F344="-"),OR(H344&lt;I344,H344="-"),I344&lt;K344,OR(K344&lt;L344,L344="-"),OR(L344&lt;N344,L344="-"),OR(N344&lt;O344,N344="-"),O344&lt;Q344,OR(Q344&lt;R344,R344="-"),OR(R344&lt;T344,R344="-"),OR(T344&lt;U344,T344="-"),U344&lt;W344,OR(W344&lt;X344,X344="-"),OR(X344&lt;Z344,X344="-"),OR(Z344&lt;AA344,Z344="-"),AA344&lt;AC344,AC344&lt;AD344,AD344&lt;AF344,AF344&lt;AG344,AG344&lt;AI344,OR(AI344&lt;AJ344,AJ344="-"),OR(AJ344&lt;AL344,AJ344="-"))</f>
    </oc>
    <nc r="AN344">
      <f>AND(IF(M344="-",IF(O344-K344&gt;3,TRUE,FALSE),TRUE),C344&lt;E344,OR(E344&lt;F344,F344="-"),OR(F344&lt;H344,F344="-"),OR(H344&lt;I344,H344="-"),I344&lt;K344,OR(K344&lt;L344,L344="-"),OR(L344&lt;N344,L344="-"),OR(N344&lt;O344,N344="-"),O344&lt;Q344,OR(Q344&lt;R344,R344="-"),OR(R344&lt;T344,R344="-"),OR(T344&lt;U344,T344="-"),U344&lt;W344,OR(W344&lt;X344,X344="-"),OR(X344&lt;Z344,X344="-"),OR(Z344&lt;AA344,Z344="-"),AA344&lt;AC344,AC344&lt;AD344,AD344&lt;AF344,AF344&lt;AG344,AG344&lt;AI344,OR(AI344&lt;AJ344,AJ344="-"),OR(AJ344&lt;AL344,AJ344="-"))</f>
    </nc>
  </rcc>
  <rcc rId="1092" sId="5">
    <oc r="AN345">
      <f>AND(C345&lt;E345,OR(E345&lt;F345,F345="-"),OR(F345&lt;H345,F345="-"),OR(H345&lt;I345,H345="-"),I345&lt;K345,OR(K345&lt;L345,L345="-"),OR(L345&lt;N345,L345="-"),OR(N345&lt;O345,N345="-"),O345&lt;Q345,OR(Q345&lt;R345,R345="-"),OR(R345&lt;T345,R345="-"),OR(T345&lt;U345,T345="-"),U345&lt;W345,OR(W345&lt;X345,X345="-"),OR(X345&lt;Z345,X345="-"),OR(Z345&lt;AA345,Z345="-"),AA345&lt;AC345,AC345&lt;AD345,AD345&lt;AF345,AF345&lt;AG345,AG345&lt;AI345,OR(AI345&lt;AJ345,AJ345="-"),OR(AJ345&lt;AL345,AJ345="-"))</f>
    </oc>
    <nc r="AN345">
      <f>AND(IF(M345="-",IF(O345-K345&gt;3,TRUE,FALSE),TRUE),C345&lt;E345,OR(E345&lt;F345,F345="-"),OR(F345&lt;H345,F345="-"),OR(H345&lt;I345,H345="-"),I345&lt;K345,OR(K345&lt;L345,L345="-"),OR(L345&lt;N345,L345="-"),OR(N345&lt;O345,N345="-"),O345&lt;Q345,OR(Q345&lt;R345,R345="-"),OR(R345&lt;T345,R345="-"),OR(T345&lt;U345,T345="-"),U345&lt;W345,OR(W345&lt;X345,X345="-"),OR(X345&lt;Z345,X345="-"),OR(Z345&lt;AA345,Z345="-"),AA345&lt;AC345,AC345&lt;AD345,AD345&lt;AF345,AF345&lt;AG345,AG345&lt;AI345,OR(AI345&lt;AJ345,AJ345="-"),OR(AJ345&lt;AL345,AJ345="-"))</f>
    </nc>
  </rcc>
  <rcc rId="1093" sId="5">
    <oc r="AN346">
      <f>AND(C346&lt;E346,OR(E346&lt;F346,F346="-"),OR(F346&lt;H346,F346="-"),OR(H346&lt;I346,H346="-"),I346&lt;K346,OR(K346&lt;L346,L346="-"),OR(L346&lt;N346,L346="-"),OR(N346&lt;O346,N346="-"),O346&lt;Q346,OR(Q346&lt;R346,R346="-"),OR(R346&lt;T346,R346="-"),OR(T346&lt;U346,T346="-"),U346&lt;W346,OR(W346&lt;X346,X346="-"),OR(X346&lt;Z346,X346="-"),OR(Z346&lt;AA346,Z346="-"),AA346&lt;AC346,AC346&lt;AD346,AD346&lt;AF346,AF346&lt;AG346,AG346&lt;AI346,OR(AI346&lt;AJ346,AJ346="-"),OR(AJ346&lt;AL346,AJ346="-"))</f>
    </oc>
    <nc r="AN346">
      <f>AND(IF(M346="-",IF(O346-K346&gt;3,TRUE,FALSE),TRUE),C346&lt;E346,OR(E346&lt;F346,F346="-"),OR(F346&lt;H346,F346="-"),OR(H346&lt;I346,H346="-"),I346&lt;K346,OR(K346&lt;L346,L346="-"),OR(L346&lt;N346,L346="-"),OR(N346&lt;O346,N346="-"),O346&lt;Q346,OR(Q346&lt;R346,R346="-"),OR(R346&lt;T346,R346="-"),OR(T346&lt;U346,T346="-"),U346&lt;W346,OR(W346&lt;X346,X346="-"),OR(X346&lt;Z346,X346="-"),OR(Z346&lt;AA346,Z346="-"),AA346&lt;AC346,AC346&lt;AD346,AD346&lt;AF346,AF346&lt;AG346,AG346&lt;AI346,OR(AI346&lt;AJ346,AJ346="-"),OR(AJ346&lt;AL346,AJ346="-"))</f>
    </nc>
  </rcc>
  <rcc rId="1094" sId="5">
    <oc r="AN347">
      <f>AND(C347&lt;E347,OR(E347&lt;F347,F347="-"),OR(F347&lt;H347,F347="-"),OR(H347&lt;I347,H347="-"),I347&lt;K347,OR(K347&lt;L347,L347="-"),OR(L347&lt;N347,L347="-"),OR(N347&lt;O347,N347="-"),O347&lt;Q347,OR(Q347&lt;R347,R347="-"),OR(R347&lt;T347,R347="-"),OR(T347&lt;U347,T347="-"),U347&lt;W347,OR(W347&lt;X347,X347="-"),OR(X347&lt;Z347,X347="-"),OR(Z347&lt;AA347,Z347="-"),AA347&lt;AC347,AC347&lt;AD347,AD347&lt;AF347,AF347&lt;AG347,AG347&lt;AI347,OR(AI347&lt;AJ347,AJ347="-"),OR(AJ347&lt;AL347,AJ347="-"))</f>
    </oc>
    <nc r="AN347">
      <f>AND(IF(M347="-",IF(O347-K347&gt;3,TRUE,FALSE),TRUE),C347&lt;E347,OR(E347&lt;F347,F347="-"),OR(F347&lt;H347,F347="-"),OR(H347&lt;I347,H347="-"),I347&lt;K347,OR(K347&lt;L347,L347="-"),OR(L347&lt;N347,L347="-"),OR(N347&lt;O347,N347="-"),O347&lt;Q347,OR(Q347&lt;R347,R347="-"),OR(R347&lt;T347,R347="-"),OR(T347&lt;U347,T347="-"),U347&lt;W347,OR(W347&lt;X347,X347="-"),OR(X347&lt;Z347,X347="-"),OR(Z347&lt;AA347,Z347="-"),AA347&lt;AC347,AC347&lt;AD347,AD347&lt;AF347,AF347&lt;AG347,AG347&lt;AI347,OR(AI347&lt;AJ347,AJ347="-"),OR(AJ347&lt;AL347,AJ347="-"))</f>
    </nc>
  </rcc>
  <rcc rId="1095" sId="5">
    <oc r="AN348">
      <f>AND(C348&lt;E348,OR(E348&lt;F348,F348="-"),OR(F348&lt;H348,F348="-"),OR(H348&lt;I348,H348="-"),I348&lt;K348,OR(K348&lt;L348,L348="-"),OR(L348&lt;N348,L348="-"),OR(N348&lt;O348,N348="-"),O348&lt;Q348,OR(Q348&lt;R348,R348="-"),OR(R348&lt;T348,R348="-"),OR(T348&lt;U348,T348="-"),U348&lt;W348,OR(W348&lt;X348,X348="-"),OR(X348&lt;Z348,X348="-"),OR(Z348&lt;AA348,Z348="-"),AA348&lt;AC348,AC348&lt;AD348,AD348&lt;AF348,AF348&lt;AG348,AG348&lt;AI348,OR(AI348&lt;AJ348,AJ348="-"),OR(AJ348&lt;AL348,AJ348="-"))</f>
    </oc>
    <nc r="AN348">
      <f>AND(IF(M348="-",IF(O348-K348&gt;3,TRUE,FALSE),TRUE),C348&lt;E348,OR(E348&lt;F348,F348="-"),OR(F348&lt;H348,F348="-"),OR(H348&lt;I348,H348="-"),I348&lt;K348,OR(K348&lt;L348,L348="-"),OR(L348&lt;N348,L348="-"),OR(N348&lt;O348,N348="-"),O348&lt;Q348,OR(Q348&lt;R348,R348="-"),OR(R348&lt;T348,R348="-"),OR(T348&lt;U348,T348="-"),U348&lt;W348,OR(W348&lt;X348,X348="-"),OR(X348&lt;Z348,X348="-"),OR(Z348&lt;AA348,Z348="-"),AA348&lt;AC348,AC348&lt;AD348,AD348&lt;AF348,AF348&lt;AG348,AG348&lt;AI348,OR(AI348&lt;AJ348,AJ348="-"),OR(AJ348&lt;AL348,AJ348="-"))</f>
    </nc>
  </rcc>
  <rcc rId="1096" sId="5">
    <oc r="AN349">
      <f>AND(C349&lt;E349,OR(E349&lt;F349,F349="-"),OR(F349&lt;H349,F349="-"),OR(H349&lt;I349,H349="-"),I349&lt;K349,OR(K349&lt;L349,L349="-"),OR(L349&lt;N349,L349="-"),OR(N349&lt;O349,N349="-"),O349&lt;Q349,OR(Q349&lt;R349,R349="-"),OR(R349&lt;T349,R349="-"),OR(T349&lt;U349,T349="-"),U349&lt;W349,OR(W349&lt;X349,X349="-"),OR(X349&lt;Z349,X349="-"),OR(Z349&lt;AA349,Z349="-"),AA349&lt;AC349,AC349&lt;AD349,AD349&lt;AF349,AF349&lt;AG349,AG349&lt;AI349,OR(AI349&lt;AJ349,AJ349="-"),OR(AJ349&lt;AL349,AJ349="-"))</f>
    </oc>
    <nc r="AN349">
      <f>AND(IF(M349="-",IF(O349-K349&gt;3,TRUE,FALSE),TRUE),C349&lt;E349,OR(E349&lt;F349,F349="-"),OR(F349&lt;H349,F349="-"),OR(H349&lt;I349,H349="-"),I349&lt;K349,OR(K349&lt;L349,L349="-"),OR(L349&lt;N349,L349="-"),OR(N349&lt;O349,N349="-"),O349&lt;Q349,OR(Q349&lt;R349,R349="-"),OR(R349&lt;T349,R349="-"),OR(T349&lt;U349,T349="-"),U349&lt;W349,OR(W349&lt;X349,X349="-"),OR(X349&lt;Z349,X349="-"),OR(Z349&lt;AA349,Z349="-"),AA349&lt;AC349,AC349&lt;AD349,AD349&lt;AF349,AF349&lt;AG349,AG349&lt;AI349,OR(AI349&lt;AJ349,AJ349="-"),OR(AJ349&lt;AL349,AJ349="-"))</f>
    </nc>
  </rcc>
  <rcc rId="1097" sId="5">
    <oc r="AN350">
      <f>AND(C350&lt;E350,OR(E350&lt;F350,F350="-"),OR(F350&lt;H350,F350="-"),OR(H350&lt;I350,H350="-"),I350&lt;K350,OR(K350&lt;L350,L350="-"),OR(L350&lt;N350,L350="-"),OR(N350&lt;O350,N350="-"),O350&lt;Q350,OR(Q350&lt;R350,R350="-"),OR(R350&lt;T350,R350="-"),OR(T350&lt;U350,T350="-"),U350&lt;W350,OR(W350&lt;X350,X350="-"),OR(X350&lt;Z350,X350="-"),OR(Z350&lt;AA350,Z350="-"),AA350&lt;AC350,AC350&lt;AD350,AD350&lt;AF350,AF350&lt;AG350,AG350&lt;AI350,OR(AI350&lt;AJ350,AJ350="-"),OR(AJ350&lt;AL350,AJ350="-"))</f>
    </oc>
    <nc r="AN350">
      <f>AND(IF(M350="-",IF(O350-K350&gt;3,TRUE,FALSE),TRUE),C350&lt;E350,OR(E350&lt;F350,F350="-"),OR(F350&lt;H350,F350="-"),OR(H350&lt;I350,H350="-"),I350&lt;K350,OR(K350&lt;L350,L350="-"),OR(L350&lt;N350,L350="-"),OR(N350&lt;O350,N350="-"),O350&lt;Q350,OR(Q350&lt;R350,R350="-"),OR(R350&lt;T350,R350="-"),OR(T350&lt;U350,T350="-"),U350&lt;W350,OR(W350&lt;X350,X350="-"),OR(X350&lt;Z350,X350="-"),OR(Z350&lt;AA350,Z350="-"),AA350&lt;AC350,AC350&lt;AD350,AD350&lt;AF350,AF350&lt;AG350,AG350&lt;AI350,OR(AI350&lt;AJ350,AJ350="-"),OR(AJ350&lt;AL350,AJ350="-"))</f>
    </nc>
  </rcc>
  <rcc rId="1098" sId="5">
    <oc r="AN351">
      <f>AND(C351&lt;E351,OR(E351&lt;F351,F351="-"),OR(F351&lt;H351,F351="-"),OR(H351&lt;I351,H351="-"),I351&lt;K351,OR(K351&lt;L351,L351="-"),OR(L351&lt;N351,L351="-"),OR(N351&lt;O351,N351="-"),O351&lt;Q351,OR(Q351&lt;R351,R351="-"),OR(R351&lt;T351,R351="-"),OR(T351&lt;U351,T351="-"),U351&lt;W351,OR(W351&lt;X351,X351="-"),OR(X351&lt;Z351,X351="-"),OR(Z351&lt;AA351,Z351="-"),AA351&lt;AC351,AC351&lt;AD351,AD351&lt;AF351,AF351&lt;AG351,AG351&lt;AI351,OR(AI351&lt;AJ351,AJ351="-"),OR(AJ351&lt;AL351,AJ351="-"))</f>
    </oc>
    <nc r="AN351">
      <f>AND(IF(M351="-",IF(O351-K351&gt;3,TRUE,FALSE),TRUE),C351&lt;E351,OR(E351&lt;F351,F351="-"),OR(F351&lt;H351,F351="-"),OR(H351&lt;I351,H351="-"),I351&lt;K351,OR(K351&lt;L351,L351="-"),OR(L351&lt;N351,L351="-"),OR(N351&lt;O351,N351="-"),O351&lt;Q351,OR(Q351&lt;R351,R351="-"),OR(R351&lt;T351,R351="-"),OR(T351&lt;U351,T351="-"),U351&lt;W351,OR(W351&lt;X351,X351="-"),OR(X351&lt;Z351,X351="-"),OR(Z351&lt;AA351,Z351="-"),AA351&lt;AC351,AC351&lt;AD351,AD351&lt;AF351,AF351&lt;AG351,AG351&lt;AI351,OR(AI351&lt;AJ351,AJ351="-"),OR(AJ351&lt;AL351,AJ351="-"))</f>
    </nc>
  </rcc>
  <rcc rId="1099" sId="5">
    <oc r="AN352">
      <f>AND(C352&lt;E352,OR(E352&lt;F352,F352="-"),OR(F352&lt;H352,F352="-"),OR(H352&lt;I352,H352="-"),I352&lt;K352,OR(K352&lt;L352,L352="-"),OR(L352&lt;N352,L352="-"),OR(N352&lt;O352,N352="-"),O352&lt;Q352,OR(Q352&lt;R352,R352="-"),OR(R352&lt;T352,R352="-"),OR(T352&lt;U352,T352="-"),U352&lt;W352,OR(W352&lt;X352,X352="-"),OR(X352&lt;Z352,X352="-"),OR(Z352&lt;AA352,Z352="-"),AA352&lt;AC352,AC352&lt;AD352,AD352&lt;AF352,AF352&lt;AG352,AG352&lt;AI352,OR(AI352&lt;AJ352,AJ352="-"),OR(AJ352&lt;AL352,AJ352="-"))</f>
    </oc>
    <nc r="AN352">
      <f>AND(IF(M352="-",IF(O352-K352&gt;3,TRUE,FALSE),TRUE),C352&lt;E352,OR(E352&lt;F352,F352="-"),OR(F352&lt;H352,F352="-"),OR(H352&lt;I352,H352="-"),I352&lt;K352,OR(K352&lt;L352,L352="-"),OR(L352&lt;N352,L352="-"),OR(N352&lt;O352,N352="-"),O352&lt;Q352,OR(Q352&lt;R352,R352="-"),OR(R352&lt;T352,R352="-"),OR(T352&lt;U352,T352="-"),U352&lt;W352,OR(W352&lt;X352,X352="-"),OR(X352&lt;Z352,X352="-"),OR(Z352&lt;AA352,Z352="-"),AA352&lt;AC352,AC352&lt;AD352,AD352&lt;AF352,AF352&lt;AG352,AG352&lt;AI352,OR(AI352&lt;AJ352,AJ352="-"),OR(AJ352&lt;AL352,AJ352="-"))</f>
    </nc>
  </rcc>
  <rcc rId="1100" sId="5">
    <oc r="AN353">
      <f>AND(C353&lt;E353,OR(E353&lt;F353,F353="-"),OR(F353&lt;H353,F353="-"),OR(H353&lt;I353,H353="-"),I353&lt;K353,OR(K353&lt;L353,L353="-"),OR(L353&lt;N353,L353="-"),OR(N353&lt;O353,N353="-"),O353&lt;Q353,OR(Q353&lt;R353,R353="-"),OR(R353&lt;T353,R353="-"),OR(T353&lt;U353,T353="-"),U353&lt;W353,OR(W353&lt;X353,X353="-"),OR(X353&lt;Z353,X353="-"),OR(Z353&lt;AA353,Z353="-"),AA353&lt;AC353,AC353&lt;AD353,AD353&lt;AF353,AF353&lt;AG353,AG353&lt;AI353,OR(AI353&lt;AJ353,AJ353="-"),OR(AJ353&lt;AL353,AJ353="-"))</f>
    </oc>
    <nc r="AN353">
      <f>AND(IF(M353="-",IF(O353-K353&gt;3,TRUE,FALSE),TRUE),C353&lt;E353,OR(E353&lt;F353,F353="-"),OR(F353&lt;H353,F353="-"),OR(H353&lt;I353,H353="-"),I353&lt;K353,OR(K353&lt;L353,L353="-"),OR(L353&lt;N353,L353="-"),OR(N353&lt;O353,N353="-"),O353&lt;Q353,OR(Q353&lt;R353,R353="-"),OR(R353&lt;T353,R353="-"),OR(T353&lt;U353,T353="-"),U353&lt;W353,OR(W353&lt;X353,X353="-"),OR(X353&lt;Z353,X353="-"),OR(Z353&lt;AA353,Z353="-"),AA353&lt;AC353,AC353&lt;AD353,AD353&lt;AF353,AF353&lt;AG353,AG353&lt;AI353,OR(AI353&lt;AJ353,AJ353="-"),OR(AJ353&lt;AL353,AJ353="-"))</f>
    </nc>
  </rcc>
  <rcc rId="1101" sId="5">
    <oc r="AN354">
      <f>AND(C354&lt;E354,OR(E354&lt;F354,F354="-"),OR(F354&lt;H354,F354="-"),OR(H354&lt;I354,H354="-"),I354&lt;K354,OR(K354&lt;L354,L354="-"),OR(L354&lt;N354,L354="-"),OR(N354&lt;O354,N354="-"),O354&lt;Q354,OR(Q354&lt;R354,R354="-"),OR(R354&lt;T354,R354="-"),OR(T354&lt;U354,T354="-"),U354&lt;W354,OR(W354&lt;X354,X354="-"),OR(X354&lt;Z354,X354="-"),OR(Z354&lt;AA354,Z354="-"),AA354&lt;AC354,AC354&lt;AD354,AD354&lt;AF354,AF354&lt;AG354,AG354&lt;AI354,OR(AI354&lt;AJ354,AJ354="-"),OR(AJ354&lt;AL354,AJ354="-"))</f>
    </oc>
    <nc r="AN354">
      <f>AND(IF(M354="-",IF(O354-K354&gt;3,TRUE,FALSE),TRUE),C354&lt;E354,OR(E354&lt;F354,F354="-"),OR(F354&lt;H354,F354="-"),OR(H354&lt;I354,H354="-"),I354&lt;K354,OR(K354&lt;L354,L354="-"),OR(L354&lt;N354,L354="-"),OR(N354&lt;O354,N354="-"),O354&lt;Q354,OR(Q354&lt;R354,R354="-"),OR(R354&lt;T354,R354="-"),OR(T354&lt;U354,T354="-"),U354&lt;W354,OR(W354&lt;X354,X354="-"),OR(X354&lt;Z354,X354="-"),OR(Z354&lt;AA354,Z354="-"),AA354&lt;AC354,AC354&lt;AD354,AD354&lt;AF354,AF354&lt;AG354,AG354&lt;AI354,OR(AI354&lt;AJ354,AJ354="-"),OR(AJ354&lt;AL354,AJ354="-"))</f>
    </nc>
  </rcc>
  <rcc rId="1102" sId="5">
    <oc r="AN355">
      <f>AND(C355&lt;E355,OR(E355&lt;F355,F355="-"),OR(F355&lt;H355,F355="-"),OR(H355&lt;I355,H355="-"),I355&lt;K355,OR(K355&lt;L355,L355="-"),OR(L355&lt;N355,L355="-"),OR(N355&lt;O355,N355="-"),O355&lt;Q355,OR(Q355&lt;R355,R355="-"),OR(R355&lt;T355,R355="-"),OR(T355&lt;U355,T355="-"),U355&lt;W355,OR(W355&lt;X355,X355="-"),OR(X355&lt;Z355,X355="-"),OR(Z355&lt;AA355,Z355="-"),AA355&lt;AC355,AC355&lt;AD355,AD355&lt;AF355,AF355&lt;AG355,AG355&lt;AI355,OR(AI355&lt;AJ355,AJ355="-"),OR(AJ355&lt;AL355,AJ355="-"))</f>
    </oc>
    <nc r="AN355">
      <f>AND(IF(M355="-",IF(O355-K355&gt;3,TRUE,FALSE),TRUE),C355&lt;E355,OR(E355&lt;F355,F355="-"),OR(F355&lt;H355,F355="-"),OR(H355&lt;I355,H355="-"),I355&lt;K355,OR(K355&lt;L355,L355="-"),OR(L355&lt;N355,L355="-"),OR(N355&lt;O355,N355="-"),O355&lt;Q355,OR(Q355&lt;R355,R355="-"),OR(R355&lt;T355,R355="-"),OR(T355&lt;U355,T355="-"),U355&lt;W355,OR(W355&lt;X355,X355="-"),OR(X355&lt;Z355,X355="-"),OR(Z355&lt;AA355,Z355="-"),AA355&lt;AC355,AC355&lt;AD355,AD355&lt;AF355,AF355&lt;AG355,AG355&lt;AI355,OR(AI355&lt;AJ355,AJ355="-"),OR(AJ355&lt;AL355,AJ355="-"))</f>
    </nc>
  </rcc>
  <rcc rId="1103" sId="5">
    <oc r="AN356">
      <f>AND(C356&lt;E356,OR(E356&lt;F356,F356="-"),OR(F356&lt;H356,F356="-"),OR(H356&lt;I356,H356="-"),I356&lt;K356,OR(K356&lt;L356,L356="-"),OR(L356&lt;N356,L356="-"),OR(N356&lt;O356,N356="-"),O356&lt;Q356,OR(Q356&lt;R356,R356="-"),OR(R356&lt;T356,R356="-"),OR(T356&lt;U356,T356="-"),U356&lt;W356,OR(W356&lt;X356,X356="-"),OR(X356&lt;Z356,X356="-"),OR(Z356&lt;AA356,Z356="-"),AA356&lt;AC356,AC356&lt;AD356,AD356&lt;AF356,AF356&lt;AG356,AG356&lt;AI356,OR(AI356&lt;AJ356,AJ356="-"),OR(AJ356&lt;AL356,AJ356="-"))</f>
    </oc>
    <nc r="AN356">
      <f>AND(IF(M356="-",IF(O356-K356&gt;3,TRUE,FALSE),TRUE),C356&lt;E356,OR(E356&lt;F356,F356="-"),OR(F356&lt;H356,F356="-"),OR(H356&lt;I356,H356="-"),I356&lt;K356,OR(K356&lt;L356,L356="-"),OR(L356&lt;N356,L356="-"),OR(N356&lt;O356,N356="-"),O356&lt;Q356,OR(Q356&lt;R356,R356="-"),OR(R356&lt;T356,R356="-"),OR(T356&lt;U356,T356="-"),U356&lt;W356,OR(W356&lt;X356,X356="-"),OR(X356&lt;Z356,X356="-"),OR(Z356&lt;AA356,Z356="-"),AA356&lt;AC356,AC356&lt;AD356,AD356&lt;AF356,AF356&lt;AG356,AG356&lt;AI356,OR(AI356&lt;AJ356,AJ356="-"),OR(AJ356&lt;AL356,AJ356="-"))</f>
    </nc>
  </rcc>
  <rcc rId="1104" sId="5">
    <oc r="AN357">
      <f>AND(C357&lt;E357,OR(E357&lt;F357,F357="-"),OR(F357&lt;H357,F357="-"),OR(H357&lt;I357,H357="-"),I357&lt;K357,OR(K357&lt;L357,L357="-"),OR(L357&lt;N357,L357="-"),OR(N357&lt;O357,N357="-"),O357&lt;Q357,OR(Q357&lt;R357,R357="-"),OR(R357&lt;T357,R357="-"),OR(T357&lt;U357,T357="-"),U357&lt;W357,OR(W357&lt;X357,X357="-"),OR(X357&lt;Z357,X357="-"),OR(Z357&lt;AA357,Z357="-"),AA357&lt;AC357,AC357&lt;AD357,AD357&lt;AF357,AF357&lt;AG357,AG357&lt;AI357,OR(AI357&lt;AJ357,AJ357="-"),OR(AJ357&lt;AL357,AJ357="-"))</f>
    </oc>
    <nc r="AN357">
      <f>AND(IF(M357="-",IF(O357-K357&gt;3,TRUE,FALSE),TRUE),C357&lt;E357,OR(E357&lt;F357,F357="-"),OR(F357&lt;H357,F357="-"),OR(H357&lt;I357,H357="-"),I357&lt;K357,OR(K357&lt;L357,L357="-"),OR(L357&lt;N357,L357="-"),OR(N357&lt;O357,N357="-"),O357&lt;Q357,OR(Q357&lt;R357,R357="-"),OR(R357&lt;T357,R357="-"),OR(T357&lt;U357,T357="-"),U357&lt;W357,OR(W357&lt;X357,X357="-"),OR(X357&lt;Z357,X357="-"),OR(Z357&lt;AA357,Z357="-"),AA357&lt;AC357,AC357&lt;AD357,AD357&lt;AF357,AF357&lt;AG357,AG357&lt;AI357,OR(AI357&lt;AJ357,AJ357="-"),OR(AJ357&lt;AL357,AJ357="-"))</f>
    </nc>
  </rcc>
  <rcc rId="1105" sId="5">
    <oc r="AN358">
      <f>AND(C358&lt;E358,OR(E358&lt;F358,F358="-"),OR(F358&lt;H358,F358="-"),OR(H358&lt;I358,H358="-"),I358&lt;K358,OR(K358&lt;L358,L358="-"),OR(L358&lt;N358,L358="-"),OR(N358&lt;O358,N358="-"),O358&lt;Q358,OR(Q358&lt;R358,R358="-"),OR(R358&lt;T358,R358="-"),OR(T358&lt;U358,T358="-"),U358&lt;W358,OR(W358&lt;X358,X358="-"),OR(X358&lt;Z358,X358="-"),OR(Z358&lt;AA358,Z358="-"),AA358&lt;AC358,AC358&lt;AD358,AD358&lt;AF358,AF358&lt;AG358,AG358&lt;AI358,OR(AI358&lt;AJ358,AJ358="-"),OR(AJ358&lt;AL358,AJ358="-"))</f>
    </oc>
    <nc r="AN358">
      <f>AND(IF(M358="-",IF(O358-K358&gt;3,TRUE,FALSE),TRUE),C358&lt;E358,OR(E358&lt;F358,F358="-"),OR(F358&lt;H358,F358="-"),OR(H358&lt;I358,H358="-"),I358&lt;K358,OR(K358&lt;L358,L358="-"),OR(L358&lt;N358,L358="-"),OR(N358&lt;O358,N358="-"),O358&lt;Q358,OR(Q358&lt;R358,R358="-"),OR(R358&lt;T358,R358="-"),OR(T358&lt;U358,T358="-"),U358&lt;W358,OR(W358&lt;X358,X358="-"),OR(X358&lt;Z358,X358="-"),OR(Z358&lt;AA358,Z358="-"),AA358&lt;AC358,AC358&lt;AD358,AD358&lt;AF358,AF358&lt;AG358,AG358&lt;AI358,OR(AI358&lt;AJ358,AJ358="-"),OR(AJ358&lt;AL358,AJ358="-"))</f>
    </nc>
  </rcc>
  <rcc rId="1106" sId="5">
    <oc r="AN359">
      <f>AND(C359&lt;E359,OR(E359&lt;F359,F359="-"),OR(F359&lt;H359,F359="-"),OR(H359&lt;I359,H359="-"),I359&lt;K359,OR(K359&lt;L359,L359="-"),OR(L359&lt;N359,L359="-"),OR(N359&lt;O359,N359="-"),O359&lt;Q359,OR(Q359&lt;R359,R359="-"),OR(R359&lt;T359,R359="-"),OR(T359&lt;U359,T359="-"),U359&lt;W359,OR(W359&lt;X359,X359="-"),OR(X359&lt;Z359,X359="-"),OR(Z359&lt;AA359,Z359="-"),AA359&lt;AC359,AC359&lt;AD359,AD359&lt;AF359,AF359&lt;AG359,AG359&lt;AI359,OR(AI359&lt;AJ359,AJ359="-"),OR(AJ359&lt;AL359,AJ359="-"))</f>
    </oc>
    <nc r="AN359">
      <f>AND(IF(M359="-",IF(O359-K359&gt;3,TRUE,FALSE),TRUE),C359&lt;E359,OR(E359&lt;F359,F359="-"),OR(F359&lt;H359,F359="-"),OR(H359&lt;I359,H359="-"),I359&lt;K359,OR(K359&lt;L359,L359="-"),OR(L359&lt;N359,L359="-"),OR(N359&lt;O359,N359="-"),O359&lt;Q359,OR(Q359&lt;R359,R359="-"),OR(R359&lt;T359,R359="-"),OR(T359&lt;U359,T359="-"),U359&lt;W359,OR(W359&lt;X359,X359="-"),OR(X359&lt;Z359,X359="-"),OR(Z359&lt;AA359,Z359="-"),AA359&lt;AC359,AC359&lt;AD359,AD359&lt;AF359,AF359&lt;AG359,AG359&lt;AI359,OR(AI359&lt;AJ359,AJ359="-"),OR(AJ359&lt;AL359,AJ359="-"))</f>
    </nc>
  </rcc>
  <rcc rId="1107" sId="5">
    <oc r="AN360">
      <f>AND(C360&lt;E360,OR(E360&lt;F360,F360="-"),OR(F360&lt;H360,F360="-"),OR(H360&lt;I360,H360="-"),I360&lt;K360,OR(K360&lt;L360,L360="-"),OR(L360&lt;N360,L360="-"),OR(N360&lt;O360,N360="-"),O360&lt;Q360,OR(Q360&lt;R360,R360="-"),OR(R360&lt;T360,R360="-"),OR(T360&lt;U360,T360="-"),U360&lt;W360,OR(W360&lt;X360,X360="-"),OR(X360&lt;Z360,X360="-"),OR(Z360&lt;AA360,Z360="-"),AA360&lt;AC360,AC360&lt;AD360,AD360&lt;AF360,AF360&lt;AG360,AG360&lt;AI360,OR(AI360&lt;AJ360,AJ360="-"),OR(AJ360&lt;AL360,AJ360="-"))</f>
    </oc>
    <nc r="AN360">
      <f>AND(IF(M360="-",IF(O360-K360&gt;3,TRUE,FALSE),TRUE),C360&lt;E360,OR(E360&lt;F360,F360="-"),OR(F360&lt;H360,F360="-"),OR(H360&lt;I360,H360="-"),I360&lt;K360,OR(K360&lt;L360,L360="-"),OR(L360&lt;N360,L360="-"),OR(N360&lt;O360,N360="-"),O360&lt;Q360,OR(Q360&lt;R360,R360="-"),OR(R360&lt;T360,R360="-"),OR(T360&lt;U360,T360="-"),U360&lt;W360,OR(W360&lt;X360,X360="-"),OR(X360&lt;Z360,X360="-"),OR(Z360&lt;AA360,Z360="-"),AA360&lt;AC360,AC360&lt;AD360,AD360&lt;AF360,AF360&lt;AG360,AG360&lt;AI360,OR(AI360&lt;AJ360,AJ360="-"),OR(AJ360&lt;AL360,AJ360="-"))</f>
    </nc>
  </rcc>
  <rcc rId="1108" sId="5">
    <oc r="AN361">
      <f>AND(C361&lt;E361,OR(E361&lt;F361,F361="-"),OR(F361&lt;H361,F361="-"),OR(H361&lt;I361,H361="-"),I361&lt;K361,OR(K361&lt;L361,L361="-"),OR(L361&lt;N361,L361="-"),OR(N361&lt;O361,N361="-"),O361&lt;Q361,OR(Q361&lt;R361,R361="-"),OR(R361&lt;T361,R361="-"),OR(T361&lt;U361,T361="-"),U361&lt;W361,OR(W361&lt;X361,X361="-"),OR(X361&lt;Z361,X361="-"),OR(Z361&lt;AA361,Z361="-"),AA361&lt;AC361,AC361&lt;AD361,AD361&lt;AF361,AF361&lt;AG361,AG361&lt;AI361,OR(AI361&lt;AJ361,AJ361="-"),OR(AJ361&lt;AL361,AJ361="-"))</f>
    </oc>
    <nc r="AN361">
      <f>AND(IF(M361="-",IF(O361-K361&gt;3,TRUE,FALSE),TRUE),C361&lt;E361,OR(E361&lt;F361,F361="-"),OR(F361&lt;H361,F361="-"),OR(H361&lt;I361,H361="-"),I361&lt;K361,OR(K361&lt;L361,L361="-"),OR(L361&lt;N361,L361="-"),OR(N361&lt;O361,N361="-"),O361&lt;Q361,OR(Q361&lt;R361,R361="-"),OR(R361&lt;T361,R361="-"),OR(T361&lt;U361,T361="-"),U361&lt;W361,OR(W361&lt;X361,X361="-"),OR(X361&lt;Z361,X361="-"),OR(Z361&lt;AA361,Z361="-"),AA361&lt;AC361,AC361&lt;AD361,AD361&lt;AF361,AF361&lt;AG361,AG361&lt;AI361,OR(AI361&lt;AJ361,AJ361="-"),OR(AJ361&lt;AL361,AJ361="-"))</f>
    </nc>
  </rcc>
  <rcc rId="1109" sId="5">
    <oc r="AN362">
      <f>AND(C362&lt;E362,OR(E362&lt;F362,F362="-"),OR(F362&lt;H362,F362="-"),OR(H362&lt;I362,H362="-"),I362&lt;K362,OR(K362&lt;L362,L362="-"),OR(L362&lt;N362,L362="-"),OR(N362&lt;O362,N362="-"),O362&lt;Q362,OR(Q362&lt;R362,R362="-"),OR(R362&lt;T362,R362="-"),OR(T362&lt;U362,T362="-"),U362&lt;W362,OR(W362&lt;X362,X362="-"),OR(X362&lt;Z362,X362="-"),OR(Z362&lt;AA362,Z362="-"),AA362&lt;AC362,AC362&lt;AD362,AD362&lt;AF362,AF362&lt;AG362,AG362&lt;AI362,OR(AI362&lt;AJ362,AJ362="-"),OR(AJ362&lt;AL362,AJ362="-"))</f>
    </oc>
    <nc r="AN362">
      <f>AND(IF(M362="-",IF(O362-K362&gt;3,TRUE,FALSE),TRUE),C362&lt;E362,OR(E362&lt;F362,F362="-"),OR(F362&lt;H362,F362="-"),OR(H362&lt;I362,H362="-"),I362&lt;K362,OR(K362&lt;L362,L362="-"),OR(L362&lt;N362,L362="-"),OR(N362&lt;O362,N362="-"),O362&lt;Q362,OR(Q362&lt;R362,R362="-"),OR(R362&lt;T362,R362="-"),OR(T362&lt;U362,T362="-"),U362&lt;W362,OR(W362&lt;X362,X362="-"),OR(X362&lt;Z362,X362="-"),OR(Z362&lt;AA362,Z362="-"),AA362&lt;AC362,AC362&lt;AD362,AD362&lt;AF362,AF362&lt;AG362,AG362&lt;AI362,OR(AI362&lt;AJ362,AJ362="-"),OR(AJ362&lt;AL362,AJ362="-"))</f>
    </nc>
  </rcc>
  <rcc rId="1110" sId="5">
    <oc r="AN363">
      <f>AND(C363&lt;E363,OR(E363&lt;F363,F363="-"),OR(F363&lt;H363,F363="-"),OR(H363&lt;I363,H363="-"),I363&lt;K363,OR(K363&lt;L363,L363="-"),OR(L363&lt;N363,L363="-"),OR(N363&lt;O363,N363="-"),O363&lt;Q363,OR(Q363&lt;R363,R363="-"),OR(R363&lt;T363,R363="-"),OR(T363&lt;U363,T363="-"),U363&lt;W363,OR(W363&lt;X363,X363="-"),OR(X363&lt;Z363,X363="-"),OR(Z363&lt;AA363,Z363="-"),AA363&lt;AC363,AC363&lt;AD363,AD363&lt;AF363,AF363&lt;AG363,AG363&lt;AI363,OR(AI363&lt;AJ363,AJ363="-"),OR(AJ363&lt;AL363,AJ363="-"))</f>
    </oc>
    <nc r="AN363">
      <f>AND(IF(M363="-",IF(O363-K363&gt;3,TRUE,FALSE),TRUE),C363&lt;E363,OR(E363&lt;F363,F363="-"),OR(F363&lt;H363,F363="-"),OR(H363&lt;I363,H363="-"),I363&lt;K363,OR(K363&lt;L363,L363="-"),OR(L363&lt;N363,L363="-"),OR(N363&lt;O363,N363="-"),O363&lt;Q363,OR(Q363&lt;R363,R363="-"),OR(R363&lt;T363,R363="-"),OR(T363&lt;U363,T363="-"),U363&lt;W363,OR(W363&lt;X363,X363="-"),OR(X363&lt;Z363,X363="-"),OR(Z363&lt;AA363,Z363="-"),AA363&lt;AC363,AC363&lt;AD363,AD363&lt;AF363,AF363&lt;AG363,AG363&lt;AI363,OR(AI363&lt;AJ363,AJ363="-"),OR(AJ363&lt;AL363,AJ363="-"))</f>
    </nc>
  </rcc>
  <rcc rId="1111" sId="5">
    <oc r="AN364">
      <f>AND(C364&lt;E364,OR(E364&lt;F364,F364="-"),OR(F364&lt;H364,F364="-"),OR(H364&lt;I364,H364="-"),I364&lt;K364,OR(K364&lt;L364,L364="-"),OR(L364&lt;N364,L364="-"),OR(N364&lt;O364,N364="-"),O364&lt;Q364,OR(Q364&lt;R364,R364="-"),OR(R364&lt;T364,R364="-"),OR(T364&lt;U364,T364="-"),U364&lt;W364,OR(W364&lt;X364,X364="-"),OR(X364&lt;Z364,X364="-"),OR(Z364&lt;AA364,Z364="-"),AA364&lt;AC364,AC364&lt;AD364,AD364&lt;AF364,AF364&lt;AG364,AG364&lt;AI364,OR(AI364&lt;AJ364,AJ364="-"),OR(AJ364&lt;AL364,AJ364="-"))</f>
    </oc>
    <nc r="AN364">
      <f>AND(IF(M364="-",IF(O364-K364&gt;3,TRUE,FALSE),TRUE),C364&lt;E364,OR(E364&lt;F364,F364="-"),OR(F364&lt;H364,F364="-"),OR(H364&lt;I364,H364="-"),I364&lt;K364,OR(K364&lt;L364,L364="-"),OR(L364&lt;N364,L364="-"),OR(N364&lt;O364,N364="-"),O364&lt;Q364,OR(Q364&lt;R364,R364="-"),OR(R364&lt;T364,R364="-"),OR(T364&lt;U364,T364="-"),U364&lt;W364,OR(W364&lt;X364,X364="-"),OR(X364&lt;Z364,X364="-"),OR(Z364&lt;AA364,Z364="-"),AA364&lt;AC364,AC364&lt;AD364,AD364&lt;AF364,AF364&lt;AG364,AG364&lt;AI364,OR(AI364&lt;AJ364,AJ364="-"),OR(AJ364&lt;AL364,AJ364="-"))</f>
    </nc>
  </rcc>
  <rcc rId="1112" sId="5">
    <oc r="AN365">
      <f>AND(C365&lt;E365,OR(E365&lt;F365,F365="-"),OR(F365&lt;H365,F365="-"),OR(H365&lt;I365,H365="-"),I365&lt;K365,OR(K365&lt;L365,L365="-"),OR(L365&lt;N365,L365="-"),OR(N365&lt;O365,N365="-"),O365&lt;Q365,OR(Q365&lt;R365,R365="-"),OR(R365&lt;T365,R365="-"),OR(T365&lt;U365,T365="-"),U365&lt;W365,OR(W365&lt;X365,X365="-"),OR(X365&lt;Z365,X365="-"),OR(Z365&lt;AA365,Z365="-"),AA365&lt;AC365,AC365&lt;AD365,AD365&lt;AF365,AF365&lt;AG365,AG365&lt;AI365,OR(AI365&lt;AJ365,AJ365="-"),OR(AJ365&lt;AL365,AJ365="-"))</f>
    </oc>
    <nc r="AN365">
      <f>AND(IF(M365="-",IF(O365-K365&gt;3,TRUE,FALSE),TRUE),C365&lt;E365,OR(E365&lt;F365,F365="-"),OR(F365&lt;H365,F365="-"),OR(H365&lt;I365,H365="-"),I365&lt;K365,OR(K365&lt;L365,L365="-"),OR(L365&lt;N365,L365="-"),OR(N365&lt;O365,N365="-"),O365&lt;Q365,OR(Q365&lt;R365,R365="-"),OR(R365&lt;T365,R365="-"),OR(T365&lt;U365,T365="-"),U365&lt;W365,OR(W365&lt;X365,X365="-"),OR(X365&lt;Z365,X365="-"),OR(Z365&lt;AA365,Z365="-"),AA365&lt;AC365,AC365&lt;AD365,AD365&lt;AF365,AF365&lt;AG365,AG365&lt;AI365,OR(AI365&lt;AJ365,AJ365="-"),OR(AJ365&lt;AL365,AJ365="-"))</f>
    </nc>
  </rcc>
  <rcc rId="1113" sId="5">
    <oc r="AN366">
      <f>AND(C366&lt;E366,OR(E366&lt;F366,F366="-"),OR(F366&lt;H366,F366="-"),OR(H366&lt;I366,H366="-"),I366&lt;K366,OR(K366&lt;L366,L366="-"),OR(L366&lt;N366,L366="-"),OR(N366&lt;O366,N366="-"),O366&lt;Q366,OR(Q366&lt;R366,R366="-"),OR(R366&lt;T366,R366="-"),OR(T366&lt;U366,T366="-"),U366&lt;W366,OR(W366&lt;X366,X366="-"),OR(X366&lt;Z366,X366="-"),OR(Z366&lt;AA366,Z366="-"),AA366&lt;AC366,AC366&lt;AD366,AD366&lt;AF366,AF366&lt;AG366,AG366&lt;AI366,OR(AI366&lt;AJ366,AJ366="-"),OR(AJ366&lt;AL366,AJ366="-"))</f>
    </oc>
    <nc r="AN366">
      <f>AND(IF(M366="-",IF(O366-K366&gt;3,TRUE,FALSE),TRUE),C366&lt;E366,OR(E366&lt;F366,F366="-"),OR(F366&lt;H366,F366="-"),OR(H366&lt;I366,H366="-"),I366&lt;K366,OR(K366&lt;L366,L366="-"),OR(L366&lt;N366,L366="-"),OR(N366&lt;O366,N366="-"),O366&lt;Q366,OR(Q366&lt;R366,R366="-"),OR(R366&lt;T366,R366="-"),OR(T366&lt;U366,T366="-"),U366&lt;W366,OR(W366&lt;X366,X366="-"),OR(X366&lt;Z366,X366="-"),OR(Z366&lt;AA366,Z366="-"),AA366&lt;AC366,AC366&lt;AD366,AD366&lt;AF366,AF366&lt;AG366,AG366&lt;AI366,OR(AI366&lt;AJ366,AJ366="-"),OR(AJ366&lt;AL366,AJ366="-"))</f>
    </nc>
  </rcc>
  <rcc rId="1114" sId="5">
    <oc r="AN367">
      <f>AND(C367&lt;E367,OR(E367&lt;F367,F367="-"),OR(F367&lt;H367,F367="-"),OR(H367&lt;I367,H367="-"),I367&lt;K367,OR(K367&lt;L367,L367="-"),OR(L367&lt;N367,L367="-"),OR(N367&lt;O367,N367="-"),O367&lt;Q367,OR(Q367&lt;R367,R367="-"),OR(R367&lt;T367,R367="-"),OR(T367&lt;U367,T367="-"),U367&lt;W367,OR(W367&lt;X367,X367="-"),OR(X367&lt;Z367,X367="-"),OR(Z367&lt;AA367,Z367="-"),AA367&lt;AC367,AC367&lt;AD367,AD367&lt;AF367,AF367&lt;AG367,AG367&lt;AI367,OR(AI367&lt;AJ367,AJ367="-"),OR(AJ367&lt;AL367,AJ367="-"))</f>
    </oc>
    <nc r="AN367">
      <f>AND(IF(M367="-",IF(O367-K367&gt;3,TRUE,FALSE),TRUE),C367&lt;E367,OR(E367&lt;F367,F367="-"),OR(F367&lt;H367,F367="-"),OR(H367&lt;I367,H367="-"),I367&lt;K367,OR(K367&lt;L367,L367="-"),OR(L367&lt;N367,L367="-"),OR(N367&lt;O367,N367="-"),O367&lt;Q367,OR(Q367&lt;R367,R367="-"),OR(R367&lt;T367,R367="-"),OR(T367&lt;U367,T367="-"),U367&lt;W367,OR(W367&lt;X367,X367="-"),OR(X367&lt;Z367,X367="-"),OR(Z367&lt;AA367,Z367="-"),AA367&lt;AC367,AC367&lt;AD367,AD367&lt;AF367,AF367&lt;AG367,AG367&lt;AI367,OR(AI367&lt;AJ367,AJ367="-"),OR(AJ367&lt;AL367,AJ367="-"))</f>
    </nc>
  </rcc>
  <rcc rId="1115" sId="5">
    <oc r="AN368">
      <f>AND(C368&lt;E368,OR(E368&lt;F368,F368="-"),OR(F368&lt;H368,F368="-"),OR(H368&lt;I368,H368="-"),I368&lt;K368,OR(K368&lt;L368,L368="-"),OR(L368&lt;N368,L368="-"),OR(N368&lt;O368,N368="-"),O368&lt;Q368,OR(Q368&lt;R368,R368="-"),OR(R368&lt;T368,R368="-"),OR(T368&lt;U368,T368="-"),U368&lt;W368,OR(W368&lt;X368,X368="-"),OR(X368&lt;Z368,X368="-"),OR(Z368&lt;AA368,Z368="-"),AA368&lt;AC368,AC368&lt;AD368,AD368&lt;AF368,AF368&lt;AG368,AG368&lt;AI368,OR(AI368&lt;AJ368,AJ368="-"),OR(AJ368&lt;AL368,AJ368="-"))</f>
    </oc>
    <nc r="AN368">
      <f>AND(IF(M368="-",IF(O368-K368&gt;3,TRUE,FALSE),TRUE),C368&lt;E368,OR(E368&lt;F368,F368="-"),OR(F368&lt;H368,F368="-"),OR(H368&lt;I368,H368="-"),I368&lt;K368,OR(K368&lt;L368,L368="-"),OR(L368&lt;N368,L368="-"),OR(N368&lt;O368,N368="-"),O368&lt;Q368,OR(Q368&lt;R368,R368="-"),OR(R368&lt;T368,R368="-"),OR(T368&lt;U368,T368="-"),U368&lt;W368,OR(W368&lt;X368,X368="-"),OR(X368&lt;Z368,X368="-"),OR(Z368&lt;AA368,Z368="-"),AA368&lt;AC368,AC368&lt;AD368,AD368&lt;AF368,AF368&lt;AG368,AG368&lt;AI368,OR(AI368&lt;AJ368,AJ368="-"),OR(AJ368&lt;AL368,AJ368="-"))</f>
    </nc>
  </rcc>
  <rcc rId="1116" sId="5">
    <oc r="AN369">
      <f>AND(C369&lt;E369,OR(E369&lt;F369,F369="-"),OR(F369&lt;H369,F369="-"),OR(H369&lt;I369,H369="-"),I369&lt;K369,OR(K369&lt;L369,L369="-"),OR(L369&lt;N369,L369="-"),OR(N369&lt;O369,N369="-"),O369&lt;Q369,OR(Q369&lt;R369,R369="-"),OR(R369&lt;T369,R369="-"),OR(T369&lt;U369,T369="-"),U369&lt;W369,OR(W369&lt;X369,X369="-"),OR(X369&lt;Z369,X369="-"),OR(Z369&lt;AA369,Z369="-"),AA369&lt;AC369,AC369&lt;AD369,AD369&lt;AF369,AF369&lt;AG369,AG369&lt;AI369,OR(AI369&lt;AJ369,AJ369="-"),OR(AJ369&lt;AL369,AJ369="-"))</f>
    </oc>
    <nc r="AN369">
      <f>AND(IF(M369="-",IF(O369-K369&gt;3,TRUE,FALSE),TRUE),C369&lt;E369,OR(E369&lt;F369,F369="-"),OR(F369&lt;H369,F369="-"),OR(H369&lt;I369,H369="-"),I369&lt;K369,OR(K369&lt;L369,L369="-"),OR(L369&lt;N369,L369="-"),OR(N369&lt;O369,N369="-"),O369&lt;Q369,OR(Q369&lt;R369,R369="-"),OR(R369&lt;T369,R369="-"),OR(T369&lt;U369,T369="-"),U369&lt;W369,OR(W369&lt;X369,X369="-"),OR(X369&lt;Z369,X369="-"),OR(Z369&lt;AA369,Z369="-"),AA369&lt;AC369,AC369&lt;AD369,AD369&lt;AF369,AF369&lt;AG369,AG369&lt;AI369,OR(AI369&lt;AJ369,AJ369="-"),OR(AJ369&lt;AL369,AJ369="-"))</f>
    </nc>
  </rcc>
  <rcc rId="1117" sId="5">
    <oc r="AN370">
      <f>AND(C370&lt;E370,OR(E370&lt;F370,F370="-"),OR(F370&lt;H370,F370="-"),OR(H370&lt;I370,H370="-"),I370&lt;K370,OR(K370&lt;L370,L370="-"),OR(L370&lt;N370,L370="-"),OR(N370&lt;O370,N370="-"),O370&lt;Q370,OR(Q370&lt;R370,R370="-"),OR(R370&lt;T370,R370="-"),OR(T370&lt;U370,T370="-"),U370&lt;W370,OR(W370&lt;X370,X370="-"),OR(X370&lt;Z370,X370="-"),OR(Z370&lt;AA370,Z370="-"),AA370&lt;AC370,AC370&lt;AD370,AD370&lt;AF370,AF370&lt;AG370,AG370&lt;AI370,OR(AI370&lt;AJ370,AJ370="-"),OR(AJ370&lt;AL370,AJ370="-"))</f>
    </oc>
    <nc r="AN370">
      <f>AND(IF(M370="-",IF(O370-K370&gt;3,TRUE,FALSE),TRUE),C370&lt;E370,OR(E370&lt;F370,F370="-"),OR(F370&lt;H370,F370="-"),OR(H370&lt;I370,H370="-"),I370&lt;K370,OR(K370&lt;L370,L370="-"),OR(L370&lt;N370,L370="-"),OR(N370&lt;O370,N370="-"),O370&lt;Q370,OR(Q370&lt;R370,R370="-"),OR(R370&lt;T370,R370="-"),OR(T370&lt;U370,T370="-"),U370&lt;W370,OR(W370&lt;X370,X370="-"),OR(X370&lt;Z370,X370="-"),OR(Z370&lt;AA370,Z370="-"),AA370&lt;AC370,AC370&lt;AD370,AD370&lt;AF370,AF370&lt;AG370,AG370&lt;AI370,OR(AI370&lt;AJ370,AJ370="-"),OR(AJ370&lt;AL370,AJ370="-"))</f>
    </nc>
  </rcc>
  <rcc rId="1118" sId="5">
    <oc r="AN371">
      <f>AND(C371&lt;E371,OR(E371&lt;F371,F371="-"),OR(F371&lt;H371,F371="-"),OR(H371&lt;I371,H371="-"),I371&lt;K371,OR(K371&lt;L371,L371="-"),OR(L371&lt;N371,L371="-"),OR(N371&lt;O371,N371="-"),O371&lt;Q371,OR(Q371&lt;R371,R371="-"),OR(R371&lt;T371,R371="-"),OR(T371&lt;U371,T371="-"),U371&lt;W371,OR(W371&lt;X371,X371="-"),OR(X371&lt;Z371,X371="-"),OR(Z371&lt;AA371,Z371="-"),AA371&lt;AC371,AC371&lt;AD371,AD371&lt;AF371,AF371&lt;AG371,AG371&lt;AI371,OR(AI371&lt;AJ371,AJ371="-"),OR(AJ371&lt;AL371,AJ371="-"))</f>
    </oc>
    <nc r="AN371">
      <f>AND(IF(M371="-",IF(O371-K371&gt;3,TRUE,FALSE),TRUE),C371&lt;E371,OR(E371&lt;F371,F371="-"),OR(F371&lt;H371,F371="-"),OR(H371&lt;I371,H371="-"),I371&lt;K371,OR(K371&lt;L371,L371="-"),OR(L371&lt;N371,L371="-"),OR(N371&lt;O371,N371="-"),O371&lt;Q371,OR(Q371&lt;R371,R371="-"),OR(R371&lt;T371,R371="-"),OR(T371&lt;U371,T371="-"),U371&lt;W371,OR(W371&lt;X371,X371="-"),OR(X371&lt;Z371,X371="-"),OR(Z371&lt;AA371,Z371="-"),AA371&lt;AC371,AC371&lt;AD371,AD371&lt;AF371,AF371&lt;AG371,AG371&lt;AI371,OR(AI371&lt;AJ371,AJ371="-"),OR(AJ371&lt;AL371,AJ371="-"))</f>
    </nc>
  </rcc>
  <rcc rId="1119" sId="5">
    <oc r="AN372">
      <f>AND(C372&lt;E372,OR(E372&lt;F372,F372="-"),OR(F372&lt;H372,F372="-"),OR(H372&lt;I372,H372="-"),I372&lt;K372,OR(K372&lt;L372,L372="-"),OR(L372&lt;N372,L372="-"),OR(N372&lt;O372,N372="-"),O372&lt;Q372,OR(Q372&lt;R372,R372="-"),OR(R372&lt;T372,R372="-"),OR(T372&lt;U372,T372="-"),U372&lt;W372,OR(W372&lt;X372,X372="-"),OR(X372&lt;Z372,X372="-"),OR(Z372&lt;AA372,Z372="-"),AA372&lt;AC372,AC372&lt;AD372,AD372&lt;AF372,AF372&lt;AG372,AG372&lt;AI372,OR(AI372&lt;AJ372,AJ372="-"),OR(AJ372&lt;AL372,AJ372="-"))</f>
    </oc>
    <nc r="AN372">
      <f>AND(IF(M372="-",IF(O372-K372&gt;3,TRUE,FALSE),TRUE),C372&lt;E372,OR(E372&lt;F372,F372="-"),OR(F372&lt;H372,F372="-"),OR(H372&lt;I372,H372="-"),I372&lt;K372,OR(K372&lt;L372,L372="-"),OR(L372&lt;N372,L372="-"),OR(N372&lt;O372,N372="-"),O372&lt;Q372,OR(Q372&lt;R372,R372="-"),OR(R372&lt;T372,R372="-"),OR(T372&lt;U372,T372="-"),U372&lt;W372,OR(W372&lt;X372,X372="-"),OR(X372&lt;Z372,X372="-"),OR(Z372&lt;AA372,Z372="-"),AA372&lt;AC372,AC372&lt;AD372,AD372&lt;AF372,AF372&lt;AG372,AG372&lt;AI372,OR(AI372&lt;AJ372,AJ372="-"),OR(AJ372&lt;AL372,AJ372="-"))</f>
    </nc>
  </rcc>
  <rcc rId="1120" sId="5">
    <oc r="AN373">
      <f>AND(C373&lt;E373,OR(E373&lt;F373,F373="-"),OR(F373&lt;H373,F373="-"),OR(H373&lt;I373,H373="-"),I373&lt;K373,OR(K373&lt;L373,L373="-"),OR(L373&lt;N373,L373="-"),OR(N373&lt;O373,N373="-"),O373&lt;Q373,OR(Q373&lt;R373,R373="-"),OR(R373&lt;T373,R373="-"),OR(T373&lt;U373,T373="-"),U373&lt;W373,OR(W373&lt;X373,X373="-"),OR(X373&lt;Z373,X373="-"),OR(Z373&lt;AA373,Z373="-"),AA373&lt;AC373,AC373&lt;AD373,AD373&lt;AF373,AF373&lt;AG373,AG373&lt;AI373,OR(AI373&lt;AJ373,AJ373="-"),OR(AJ373&lt;AL373,AJ373="-"))</f>
    </oc>
    <nc r="AN373">
      <f>AND(IF(M373="-",IF(O373-K373&gt;3,TRUE,FALSE),TRUE),C373&lt;E373,OR(E373&lt;F373,F373="-"),OR(F373&lt;H373,F373="-"),OR(H373&lt;I373,H373="-"),I373&lt;K373,OR(K373&lt;L373,L373="-"),OR(L373&lt;N373,L373="-"),OR(N373&lt;O373,N373="-"),O373&lt;Q373,OR(Q373&lt;R373,R373="-"),OR(R373&lt;T373,R373="-"),OR(T373&lt;U373,T373="-"),U373&lt;W373,OR(W373&lt;X373,X373="-"),OR(X373&lt;Z373,X373="-"),OR(Z373&lt;AA373,Z373="-"),AA373&lt;AC373,AC373&lt;AD373,AD373&lt;AF373,AF373&lt;AG373,AG373&lt;AI373,OR(AI373&lt;AJ373,AJ373="-"),OR(AJ373&lt;AL373,AJ373="-"))</f>
    </nc>
  </rcc>
  <rcc rId="1121" sId="5">
    <oc r="AN374">
      <f>AND(C374&lt;E374,OR(E374&lt;F374,F374="-"),OR(F374&lt;H374,F374="-"),OR(H374&lt;I374,H374="-"),I374&lt;K374,OR(K374&lt;L374,L374="-"),OR(L374&lt;N374,L374="-"),OR(N374&lt;O374,N374="-"),O374&lt;Q374,OR(Q374&lt;R374,R374="-"),OR(R374&lt;T374,R374="-"),OR(T374&lt;U374,T374="-"),U374&lt;W374,OR(W374&lt;X374,X374="-"),OR(X374&lt;Z374,X374="-"),OR(Z374&lt;AA374,Z374="-"),AA374&lt;AC374,AC374&lt;AD374,AD374&lt;AF374,AF374&lt;AG374,AG374&lt;AI374,OR(AI374&lt;AJ374,AJ374="-"),OR(AJ374&lt;AL374,AJ374="-"))</f>
    </oc>
    <nc r="AN374">
      <f>AND(IF(M374="-",IF(O374-K374&gt;3,TRUE,FALSE),TRUE),C374&lt;E374,OR(E374&lt;F374,F374="-"),OR(F374&lt;H374,F374="-"),OR(H374&lt;I374,H374="-"),I374&lt;K374,OR(K374&lt;L374,L374="-"),OR(L374&lt;N374,L374="-"),OR(N374&lt;O374,N374="-"),O374&lt;Q374,OR(Q374&lt;R374,R374="-"),OR(R374&lt;T374,R374="-"),OR(T374&lt;U374,T374="-"),U374&lt;W374,OR(W374&lt;X374,X374="-"),OR(X374&lt;Z374,X374="-"),OR(Z374&lt;AA374,Z374="-"),AA374&lt;AC374,AC374&lt;AD374,AD374&lt;AF374,AF374&lt;AG374,AG374&lt;AI374,OR(AI374&lt;AJ374,AJ374="-"),OR(AJ374&lt;AL374,AJ374="-"))</f>
    </nc>
  </rcc>
  <rcc rId="1122" sId="5">
    <oc r="AN375">
      <f>AND(C375&lt;E375,OR(E375&lt;F375,F375="-"),OR(F375&lt;H375,F375="-"),OR(H375&lt;I375,H375="-"),I375&lt;K375,OR(K375&lt;L375,L375="-"),OR(L375&lt;N375,L375="-"),OR(N375&lt;O375,N375="-"),O375&lt;Q375,OR(Q375&lt;R375,R375="-"),OR(R375&lt;T375,R375="-"),OR(T375&lt;U375,T375="-"),U375&lt;W375,OR(W375&lt;X375,X375="-"),OR(X375&lt;Z375,X375="-"),OR(Z375&lt;AA375,Z375="-"),AA375&lt;AC375,AC375&lt;AD375,AD375&lt;AF375,AF375&lt;AG375,AG375&lt;AI375,OR(AI375&lt;AJ375,AJ375="-"),OR(AJ375&lt;AL375,AJ375="-"))</f>
    </oc>
    <nc r="AN375">
      <f>AND(IF(M375="-",IF(O375-K375&gt;3,TRUE,FALSE),TRUE),C375&lt;E375,OR(E375&lt;F375,F375="-"),OR(F375&lt;H375,F375="-"),OR(H375&lt;I375,H375="-"),I375&lt;K375,OR(K375&lt;L375,L375="-"),OR(L375&lt;N375,L375="-"),OR(N375&lt;O375,N375="-"),O375&lt;Q375,OR(Q375&lt;R375,R375="-"),OR(R375&lt;T375,R375="-"),OR(T375&lt;U375,T375="-"),U375&lt;W375,OR(W375&lt;X375,X375="-"),OR(X375&lt;Z375,X375="-"),OR(Z375&lt;AA375,Z375="-"),AA375&lt;AC375,AC375&lt;AD375,AD375&lt;AF375,AF375&lt;AG375,AG375&lt;AI375,OR(AI375&lt;AJ375,AJ375="-"),OR(AJ375&lt;AL375,AJ375="-"))</f>
    </nc>
  </rcc>
  <rcc rId="1123" sId="5">
    <oc r="AN376">
      <f>AND(C376&lt;E376,OR(E376&lt;F376,F376="-"),OR(F376&lt;H376,F376="-"),OR(H376&lt;I376,H376="-"),I376&lt;K376,OR(K376&lt;L376,L376="-"),OR(L376&lt;N376,L376="-"),OR(N376&lt;O376,N376="-"),O376&lt;Q376,OR(Q376&lt;R376,R376="-"),OR(R376&lt;T376,R376="-"),OR(T376&lt;U376,T376="-"),U376&lt;W376,OR(W376&lt;X376,X376="-"),OR(X376&lt;Z376,X376="-"),OR(Z376&lt;AA376,Z376="-"),AA376&lt;AC376,AC376&lt;AD376,AD376&lt;AF376,AF376&lt;AG376,AG376&lt;AI376,OR(AI376&lt;AJ376,AJ376="-"),OR(AJ376&lt;AL376,AJ376="-"))</f>
    </oc>
    <nc r="AN376">
      <f>AND(IF(M376="-",IF(O376-K376&gt;3,TRUE,FALSE),TRUE),C376&lt;E376,OR(E376&lt;F376,F376="-"),OR(F376&lt;H376,F376="-"),OR(H376&lt;I376,H376="-"),I376&lt;K376,OR(K376&lt;L376,L376="-"),OR(L376&lt;N376,L376="-"),OR(N376&lt;O376,N376="-"),O376&lt;Q376,OR(Q376&lt;R376,R376="-"),OR(R376&lt;T376,R376="-"),OR(T376&lt;U376,T376="-"),U376&lt;W376,OR(W376&lt;X376,X376="-"),OR(X376&lt;Z376,X376="-"),OR(Z376&lt;AA376,Z376="-"),AA376&lt;AC376,AC376&lt;AD376,AD376&lt;AF376,AF376&lt;AG376,AG376&lt;AI376,OR(AI376&lt;AJ376,AJ376="-"),OR(AJ376&lt;AL376,AJ376="-"))</f>
    </nc>
  </rcc>
  <rcc rId="1124" sId="5">
    <oc r="AN377">
      <f>AND(C377&lt;E377,OR(E377&lt;F377,F377="-"),OR(F377&lt;H377,F377="-"),OR(H377&lt;I377,H377="-"),I377&lt;K377,OR(K377&lt;L377,L377="-"),OR(L377&lt;N377,L377="-"),OR(N377&lt;O377,N377="-"),O377&lt;Q377,OR(Q377&lt;R377,R377="-"),OR(R377&lt;T377,R377="-"),OR(T377&lt;U377,T377="-"),U377&lt;W377,OR(W377&lt;X377,X377="-"),OR(X377&lt;Z377,X377="-"),OR(Z377&lt;AA377,Z377="-"),AA377&lt;AC377,AC377&lt;AD377,AD377&lt;AF377,AF377&lt;AG377,AG377&lt;AI377,OR(AI377&lt;AJ377,AJ377="-"),OR(AJ377&lt;AL377,AJ377="-"))</f>
    </oc>
    <nc r="AN377">
      <f>AND(IF(M377="-",IF(O377-K377&gt;3,TRUE,FALSE),TRUE),C377&lt;E377,OR(E377&lt;F377,F377="-"),OR(F377&lt;H377,F377="-"),OR(H377&lt;I377,H377="-"),I377&lt;K377,OR(K377&lt;L377,L377="-"),OR(L377&lt;N377,L377="-"),OR(N377&lt;O377,N377="-"),O377&lt;Q377,OR(Q377&lt;R377,R377="-"),OR(R377&lt;T377,R377="-"),OR(T377&lt;U377,T377="-"),U377&lt;W377,OR(W377&lt;X377,X377="-"),OR(X377&lt;Z377,X377="-"),OR(Z377&lt;AA377,Z377="-"),AA377&lt;AC377,AC377&lt;AD377,AD377&lt;AF377,AF377&lt;AG377,AG377&lt;AI377,OR(AI377&lt;AJ377,AJ377="-"),OR(AJ377&lt;AL377,AJ377="-"))</f>
    </nc>
  </rcc>
  <rcc rId="1125" sId="5">
    <oc r="AN378">
      <f>AND(C378&lt;E378,OR(E378&lt;F378,F378="-"),OR(F378&lt;H378,F378="-"),OR(H378&lt;I378,H378="-"),I378&lt;K378,OR(K378&lt;L378,L378="-"),OR(L378&lt;N378,L378="-"),OR(N378&lt;O378,N378="-"),O378&lt;Q378,OR(Q378&lt;R378,R378="-"),OR(R378&lt;T378,R378="-"),OR(T378&lt;U378,T378="-"),U378&lt;W378,OR(W378&lt;X378,X378="-"),OR(X378&lt;Z378,X378="-"),OR(Z378&lt;AA378,Z378="-"),AA378&lt;AC378,AC378&lt;AD378,AD378&lt;AF378,AF378&lt;AG378,AG378&lt;AI378,OR(AI378&lt;AJ378,AJ378="-"),OR(AJ378&lt;AL378,AJ378="-"))</f>
    </oc>
    <nc r="AN378">
      <f>AND(IF(M378="-",IF(O378-K378&gt;3,TRUE,FALSE),TRUE),C378&lt;E378,OR(E378&lt;F378,F378="-"),OR(F378&lt;H378,F378="-"),OR(H378&lt;I378,H378="-"),I378&lt;K378,OR(K378&lt;L378,L378="-"),OR(L378&lt;N378,L378="-"),OR(N378&lt;O378,N378="-"),O378&lt;Q378,OR(Q378&lt;R378,R378="-"),OR(R378&lt;T378,R378="-"),OR(T378&lt;U378,T378="-"),U378&lt;W378,OR(W378&lt;X378,X378="-"),OR(X378&lt;Z378,X378="-"),OR(Z378&lt;AA378,Z378="-"),AA378&lt;AC378,AC378&lt;AD378,AD378&lt;AF378,AF378&lt;AG378,AG378&lt;AI378,OR(AI378&lt;AJ378,AJ378="-"),OR(AJ378&lt;AL378,AJ378="-"))</f>
    </nc>
  </rcc>
  <rcc rId="1126" sId="5">
    <oc r="AN379">
      <f>AND(C379&lt;E379,OR(E379&lt;F379,F379="-"),OR(F379&lt;H379,F379="-"),OR(H379&lt;I379,H379="-"),I379&lt;K379,OR(K379&lt;L379,L379="-"),OR(L379&lt;N379,L379="-"),OR(N379&lt;O379,N379="-"),O379&lt;Q379,OR(Q379&lt;R379,R379="-"),OR(R379&lt;T379,R379="-"),OR(T379&lt;U379,T379="-"),U379&lt;W379,OR(W379&lt;X379,X379="-"),OR(X379&lt;Z379,X379="-"),OR(Z379&lt;AA379,Z379="-"),AA379&lt;AC379,AC379&lt;AD379,AD379&lt;AF379,AF379&lt;AG379,AG379&lt;AI379,OR(AI379&lt;AJ379,AJ379="-"),OR(AJ379&lt;AL379,AJ379="-"))</f>
    </oc>
    <nc r="AN379">
      <f>AND(IF(M379="-",IF(O379-K379&gt;3,TRUE,FALSE),TRUE),C379&lt;E379,OR(E379&lt;F379,F379="-"),OR(F379&lt;H379,F379="-"),OR(H379&lt;I379,H379="-"),I379&lt;K379,OR(K379&lt;L379,L379="-"),OR(L379&lt;N379,L379="-"),OR(N379&lt;O379,N379="-"),O379&lt;Q379,OR(Q379&lt;R379,R379="-"),OR(R379&lt;T379,R379="-"),OR(T379&lt;U379,T379="-"),U379&lt;W379,OR(W379&lt;X379,X379="-"),OR(X379&lt;Z379,X379="-"),OR(Z379&lt;AA379,Z379="-"),AA379&lt;AC379,AC379&lt;AD379,AD379&lt;AF379,AF379&lt;AG379,AG379&lt;AI379,OR(AI379&lt;AJ379,AJ379="-"),OR(AJ379&lt;AL379,AJ379="-"))</f>
    </nc>
  </rcc>
  <rcc rId="1127" sId="5">
    <oc r="AN380">
      <f>AND(C380&lt;E380,OR(E380&lt;F380,F380="-"),OR(F380&lt;H380,F380="-"),OR(H380&lt;I380,H380="-"),I380&lt;K380,OR(K380&lt;L380,L380="-"),OR(L380&lt;N380,L380="-"),OR(N380&lt;O380,N380="-"),O380&lt;Q380,OR(Q380&lt;R380,R380="-"),OR(R380&lt;T380,R380="-"),OR(T380&lt;U380,T380="-"),U380&lt;W380,OR(W380&lt;X380,X380="-"),OR(X380&lt;Z380,X380="-"),OR(Z380&lt;AA380,Z380="-"),AA380&lt;AC380,AC380&lt;AD380,AD380&lt;AF380,AF380&lt;AG380,AG380&lt;AI380,OR(AI380&lt;AJ380,AJ380="-"),OR(AJ380&lt;AL380,AJ380="-"))</f>
    </oc>
    <nc r="AN380">
      <f>AND(IF(M380="-",IF(O380-K380&gt;3,TRUE,FALSE),TRUE),C380&lt;E380,OR(E380&lt;F380,F380="-"),OR(F380&lt;H380,F380="-"),OR(H380&lt;I380,H380="-"),I380&lt;K380,OR(K380&lt;L380,L380="-"),OR(L380&lt;N380,L380="-"),OR(N380&lt;O380,N380="-"),O380&lt;Q380,OR(Q380&lt;R380,R380="-"),OR(R380&lt;T380,R380="-"),OR(T380&lt;U380,T380="-"),U380&lt;W380,OR(W380&lt;X380,X380="-"),OR(X380&lt;Z380,X380="-"),OR(Z380&lt;AA380,Z380="-"),AA380&lt;AC380,AC380&lt;AD380,AD380&lt;AF380,AF380&lt;AG380,AG380&lt;AI380,OR(AI380&lt;AJ380,AJ380="-"),OR(AJ380&lt;AL380,AJ380="-"))</f>
    </nc>
  </rcc>
  <rcc rId="1128" sId="5">
    <oc r="AN381">
      <f>AND(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</oc>
    <nc r="AN381">
      <f>AND(IF(M381="-",IF(O381-K381&gt;3,TRUE,FALSE),TRU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</nc>
  </rcc>
  <rcc rId="1129" sId="5">
    <oc r="AN382">
      <f>AND(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</oc>
    <nc r="AN382">
      <f>AND(IF(M382="-",IF(O382-K382&gt;3,TRUE,FALSE),TRU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</nc>
  </rcc>
  <rcc rId="1130" sId="5">
    <oc r="AN383">
      <f>AND(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</oc>
    <nc r="AN383">
      <f>AND(IF(M383="-",IF(O383-K383&gt;3,TRUE,FALSE),TRU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</nc>
  </rcc>
  <rcc rId="1131" sId="5">
    <oc r="AN384">
      <f>AND(C384&lt;E384,OR(E384&lt;F384,F384="-"),OR(F384&lt;H384,F384="-"),OR(H384&lt;I384,H384="-"),I384&lt;K384,OR(K384&lt;L384,L384="-"),OR(L384&lt;N384,L384="-"),OR(N384&lt;O384,N384="-"),O384&lt;Q384,OR(Q384&lt;R384,R384="-"),OR(R384&lt;T384,R384="-"),OR(T384&lt;U384,T384="-"),U384&lt;W384,OR(W384&lt;X384,X384="-"),OR(X384&lt;Z384,X384="-"),OR(Z384&lt;AA384,Z384="-"),AA384&lt;AC384,AC384&lt;AD384,AD384&lt;AF384,AF384&lt;AG384,AG384&lt;AI384,OR(AI384&lt;AJ384,AJ384="-"),OR(AJ384&lt;AL384,AJ384="-"))</f>
    </oc>
    <nc r="AN384">
      <f>AND(IF(M384="-",IF(O384-K384&gt;3,TRUE,FALSE),TRUE),C384&lt;E384,OR(E384&lt;F384,F384="-"),OR(F384&lt;H384,F384="-"),OR(H384&lt;I384,H384="-"),I384&lt;K384,OR(K384&lt;L384,L384="-"),OR(L384&lt;N384,L384="-"),OR(N384&lt;O384,N384="-"),O384&lt;Q384,OR(Q384&lt;R384,R384="-"),OR(R384&lt;T384,R384="-"),OR(T384&lt;U384,T384="-"),U384&lt;W384,OR(W384&lt;X384,X384="-"),OR(X384&lt;Z384,X384="-"),OR(Z384&lt;AA384,Z384="-"),AA384&lt;AC384,AC384&lt;AD384,AD384&lt;AF384,AF384&lt;AG384,AG384&lt;AI384,OR(AI384&lt;AJ384,AJ384="-"),OR(AJ384&lt;AL384,AJ384="-"))</f>
    </nc>
  </rcc>
  <rcc rId="1132" sId="5">
    <oc r="AN385">
      <f>AND(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</oc>
    <nc r="AN385">
      <f>AND(IF(M385="-",IF(O385-K385&gt;3,TRUE,FALSE),TRU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</nc>
  </rcc>
  <rcc rId="1133" sId="5">
    <oc r="AN386">
      <f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</oc>
    <nc r="AN386">
      <f>AND(IF(M386="-",IF(O386-K386&gt;3,TRUE,FALSE),TRU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</nc>
  </rcc>
  <rcc rId="1134" sId="5">
    <oc r="AN387">
      <f>AND(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</oc>
    <nc r="AN387">
      <f>AND(IF(M387="-",IF(O387-K387&gt;3,TRUE,FALSE),TRU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</nc>
  </rcc>
  <rcc rId="1135" sId="5">
    <oc r="AN388">
      <f>AND(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</oc>
    <nc r="AN388">
      <f>AND(IF(M388="-",IF(O388-K388&gt;3,TRUE,FALSE),TRU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</nc>
  </rcc>
  <rcc rId="1136" sId="5">
    <oc r="AN389">
      <f>AND(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</oc>
    <nc r="AN389">
      <f>AND(IF(M389="-",IF(O389-K389&gt;3,TRUE,FALSE),TRU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</nc>
  </rcc>
  <rcc rId="1137" sId="5">
    <oc r="AN390">
      <f>AND(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</oc>
    <nc r="AN390">
      <f>AND(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</nc>
  </rcc>
  <rcc rId="1138" sId="5">
    <oc r="AN391">
      <f>AND(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</oc>
    <nc r="AN391">
      <f>AND(IF(M391="-",IF(O391-K391&gt;3,TRUE,FALSE),TRU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</nc>
  </rcc>
  <rcc rId="1139" sId="5">
    <oc r="AN392">
      <f>AND(C392&lt;E392,OR(E392&lt;F392,F392="-"),OR(F392&lt;H392,F392="-"),OR(H392&lt;I392,H392="-"),I392&lt;K392,OR(K392&lt;L392,L392="-"),OR(L392&lt;N392,L392="-"),OR(N392&lt;O392,N392="-"),O392&lt;Q392,OR(Q392&lt;R392,R392="-"),OR(R392&lt;T392,R392="-"),OR(T392&lt;U392,T392="-"),U392&lt;W392,OR(W392&lt;X392,X392="-"),OR(X392&lt;Z392,X392="-"),OR(Z392&lt;AA392,Z392="-"),AA392&lt;AC392,AC392&lt;AD392,AD392&lt;AF392,AF392&lt;AG392,AG392&lt;AI392,OR(AI392&lt;AJ392,AJ392="-"),OR(AJ392&lt;AL392,AJ392="-"))</f>
    </oc>
    <nc r="AN392">
      <f>AND(IF(M392="-",IF(O392-K392&gt;3,TRUE,FALSE),TRUE),C392&lt;E392,OR(E392&lt;F392,F392="-"),OR(F392&lt;H392,F392="-"),OR(H392&lt;I392,H392="-"),I392&lt;K392,OR(K392&lt;L392,L392="-"),OR(L392&lt;N392,L392="-"),OR(N392&lt;O392,N392="-"),O392&lt;Q392,OR(Q392&lt;R392,R392="-"),OR(R392&lt;T392,R392="-"),OR(T392&lt;U392,T392="-"),U392&lt;W392,OR(W392&lt;X392,X392="-"),OR(X392&lt;Z392,X392="-"),OR(Z392&lt;AA392,Z392="-"),AA392&lt;AC392,AC392&lt;AD392,AD392&lt;AF392,AF392&lt;AG392,AG392&lt;AI392,OR(AI392&lt;AJ392,AJ392="-"),OR(AJ392&lt;AL392,AJ392="-"))</f>
    </nc>
  </rcc>
  <rcc rId="1140" sId="5">
    <oc r="AN393">
      <f>AND(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</oc>
    <nc r="AN393">
      <f>AND(IF(M393="-",IF(O393-K393&gt;3,TRUE,FALSE),TRU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</nc>
  </rcc>
  <rcc rId="1141" sId="5">
    <oc r="AN394">
      <f>AND(C394&lt;E394,OR(E394&lt;F394,F394="-"),OR(F394&lt;H394,F394="-"),OR(H394&lt;I394,H394="-"),I394&lt;K394,OR(K394&lt;L394,L394="-"),OR(L394&lt;N394,L394="-"),OR(N394&lt;O394,N394="-"),O394&lt;Q394,OR(Q394&lt;R394,R394="-"),OR(R394&lt;T394,R394="-"),OR(T394&lt;U394,T394="-"),U394&lt;W394,OR(W394&lt;X394,X394="-"),OR(X394&lt;Z394,X394="-"),OR(Z394&lt;AA394,Z394="-"),AA394&lt;AC394,AC394&lt;AD394,AD394&lt;AF394,AF394&lt;AG394,AG394&lt;AI394,OR(AI394&lt;AJ394,AJ394="-"),OR(AJ394&lt;AL394,AJ394="-"))</f>
    </oc>
    <nc r="AN394">
      <f>AND(IF(M394="-",IF(O394-K394&gt;3,TRUE,FALSE),TRUE),C394&lt;E394,OR(E394&lt;F394,F394="-"),OR(F394&lt;H394,F394="-"),OR(H394&lt;I394,H394="-"),I394&lt;K394,OR(K394&lt;L394,L394="-"),OR(L394&lt;N394,L394="-"),OR(N394&lt;O394,N394="-"),O394&lt;Q394,OR(Q394&lt;R394,R394="-"),OR(R394&lt;T394,R394="-"),OR(T394&lt;U394,T394="-"),U394&lt;W394,OR(W394&lt;X394,X394="-"),OR(X394&lt;Z394,X394="-"),OR(Z394&lt;AA394,Z394="-"),AA394&lt;AC394,AC394&lt;AD394,AD394&lt;AF394,AF394&lt;AG394,AG394&lt;AI394,OR(AI394&lt;AJ394,AJ394="-"),OR(AJ394&lt;AL394,AJ394="-"))</f>
    </nc>
  </rcc>
  <rcc rId="1142" sId="5">
    <oc r="AN395">
      <f>AND(C395&lt;E395,OR(E395&lt;F395,F395="-"),OR(F395&lt;H395,F395="-"),OR(H395&lt;I395,H395="-"),I395&lt;K395,OR(K395&lt;L395,L395="-"),OR(L395&lt;N395,L395="-"),OR(N395&lt;O395,N395="-"),O395&lt;Q395,OR(Q395&lt;R395,R395="-"),OR(R395&lt;T395,R395="-"),OR(T395&lt;U395,T395="-"),U395&lt;W395,OR(W395&lt;X395,X395="-"),OR(X395&lt;Z395,X395="-"),OR(Z395&lt;AA395,Z395="-"),AA395&lt;AC395,AC395&lt;AD395,AD395&lt;AF395,AF395&lt;AG395,AG395&lt;AI395,OR(AI395&lt;AJ395,AJ395="-"),OR(AJ395&lt;AL395,AJ395="-"))</f>
    </oc>
    <nc r="AN395">
      <f>AND(IF(M395="-",IF(O395-K395&gt;3,TRUE,FALSE),TRUE),C395&lt;E395,OR(E395&lt;F395,F395="-"),OR(F395&lt;H395,F395="-"),OR(H395&lt;I395,H395="-"),I395&lt;K395,OR(K395&lt;L395,L395="-"),OR(L395&lt;N395,L395="-"),OR(N395&lt;O395,N395="-"),O395&lt;Q395,OR(Q395&lt;R395,R395="-"),OR(R395&lt;T395,R395="-"),OR(T395&lt;U395,T395="-"),U395&lt;W395,OR(W395&lt;X395,X395="-"),OR(X395&lt;Z395,X395="-"),OR(Z395&lt;AA395,Z395="-"),AA395&lt;AC395,AC395&lt;AD395,AD395&lt;AF395,AF395&lt;AG395,AG395&lt;AI395,OR(AI395&lt;AJ395,AJ395="-"),OR(AJ395&lt;AL395,AJ395="-"))</f>
    </nc>
  </rcc>
  <rcc rId="1143" sId="5">
    <oc r="AN396">
      <f>AND(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</oc>
    <nc r="AN396">
      <f>AND(IF(M396="-",IF(O396-K396&gt;3,TRUE,FALSE),TRU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</nc>
  </rcc>
  <rcc rId="1144" sId="5">
    <oc r="AN397">
      <f>AND(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</oc>
    <nc r="AN397">
      <f>AND(IF(M397="-",IF(O397-K397&gt;3,TRUE,FALSE),TRU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</nc>
  </rcc>
  <rcc rId="1145" sId="5">
    <oc r="AN398">
      <f>AND(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</oc>
    <nc r="AN398">
      <f>AND(IF(M398="-",IF(O398-K398&gt;3,TRUE,FALSE),TRU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</nc>
  </rcc>
  <rcc rId="1146" sId="5">
    <oc r="AN399">
      <f>AND(C399&lt;E399,OR(E399&lt;F399,F399="-"),OR(F399&lt;H399,F399="-"),OR(H399&lt;I399,H399="-"),I399&lt;K399,OR(K399&lt;L399,L399="-"),OR(L399&lt;N399,L399="-"),OR(N399&lt;O399,N399="-"),O399&lt;Q399,OR(Q399&lt;R399,R399="-"),OR(R399&lt;T399,R399="-"),OR(T399&lt;U399,T399="-"),U399&lt;W399,OR(W399&lt;X399,X399="-"),OR(X399&lt;Z399,X399="-"),OR(Z399&lt;AA399,Z399="-"),AA399&lt;AC399,AC399&lt;AD399,AD399&lt;AF399,AF399&lt;AG399,AG399&lt;AI399,OR(AI399&lt;AJ399,AJ399="-"),OR(AJ399&lt;AL399,AJ399="-"))</f>
    </oc>
    <nc r="AN399">
      <f>AND(IF(M399="-",IF(O399-K399&gt;3,TRUE,FALSE),TRUE),C399&lt;E399,OR(E399&lt;F399,F399="-"),OR(F399&lt;H399,F399="-"),OR(H399&lt;I399,H399="-"),I399&lt;K399,OR(K399&lt;L399,L399="-"),OR(L399&lt;N399,L399="-"),OR(N399&lt;O399,N399="-"),O399&lt;Q399,OR(Q399&lt;R399,R399="-"),OR(R399&lt;T399,R399="-"),OR(T399&lt;U399,T399="-"),U399&lt;W399,OR(W399&lt;X399,X399="-"),OR(X399&lt;Z399,X399="-"),OR(Z399&lt;AA399,Z399="-"),AA399&lt;AC399,AC399&lt;AD399,AD399&lt;AF399,AF399&lt;AG399,AG399&lt;AI399,OR(AI399&lt;AJ399,AJ399="-"),OR(AJ399&lt;AL399,AJ399="-"))</f>
    </nc>
  </rcc>
  <rcc rId="1147" sId="5">
    <oc r="AN400">
      <f>AND(C400&lt;E400,OR(E400&lt;F400,F400="-"),OR(F400&lt;H400,F400="-"),OR(H400&lt;I400,H400="-"),I400&lt;K400,OR(K400&lt;L400,L400="-"),OR(L400&lt;N400,L400="-"),OR(N400&lt;O400,N400="-"),O400&lt;Q400,OR(Q400&lt;R400,R400="-"),OR(R400&lt;T400,R400="-"),OR(T400&lt;U400,T400="-"),U400&lt;W400,OR(W400&lt;X400,X400="-"),OR(X400&lt;Z400,X400="-"),OR(Z400&lt;AA400,Z400="-"),AA400&lt;AC400,AC400&lt;AD400,AD400&lt;AF400,AF400&lt;AG400,AG400&lt;AI400,OR(AI400&lt;AJ400,AJ400="-"),OR(AJ400&lt;AL400,AJ400="-"))</f>
    </oc>
    <nc r="AN400">
      <f>AND(IF(M400="-",IF(O400-K400&gt;3,TRUE,FALSE),TRUE),C400&lt;E400,OR(E400&lt;F400,F400="-"),OR(F400&lt;H400,F400="-"),OR(H400&lt;I400,H400="-"),I400&lt;K400,OR(K400&lt;L400,L400="-"),OR(L400&lt;N400,L400="-"),OR(N400&lt;O400,N400="-"),O400&lt;Q400,OR(Q400&lt;R400,R400="-"),OR(R400&lt;T400,R400="-"),OR(T400&lt;U400,T400="-"),U400&lt;W400,OR(W400&lt;X400,X400="-"),OR(X400&lt;Z400,X400="-"),OR(Z400&lt;AA400,Z400="-"),AA400&lt;AC400,AC400&lt;AD400,AD400&lt;AF400,AF400&lt;AG400,AG400&lt;AI400,OR(AI400&lt;AJ400,AJ400="-"),OR(AJ400&lt;AL400,AJ400="-"))</f>
    </nc>
  </rcc>
  <rcc rId="1148" sId="5">
    <oc r="AN401">
      <f>AND(C401&lt;E401,OR(E401&lt;F401,F401="-"),OR(F401&lt;H401,F401="-"),OR(H401&lt;I401,H401="-"),I401&lt;K401,OR(K401&lt;L401,L401="-"),OR(L401&lt;N401,L401="-"),OR(N401&lt;O401,N401="-"),O401&lt;Q401,OR(Q401&lt;R401,R401="-"),OR(R401&lt;T401,R401="-"),OR(T401&lt;U401,T401="-"),U401&lt;W401,OR(W401&lt;X401,X401="-"),OR(X401&lt;Z401,X401="-"),OR(Z401&lt;AA401,Z401="-"),AA401&lt;AC401,AC401&lt;AD401,AD401&lt;AF401,AF401&lt;AG401,AG401&lt;AI401,OR(AI401&lt;AJ401,AJ401="-"),OR(AJ401&lt;AL401,AJ401="-"))</f>
    </oc>
    <nc r="AN401">
      <f>AND(IF(M401="-",IF(O401-K401&gt;3,TRUE,FALSE),TRUE),C401&lt;E401,OR(E401&lt;F401,F401="-"),OR(F401&lt;H401,F401="-"),OR(H401&lt;I401,H401="-"),I401&lt;K401,OR(K401&lt;L401,L401="-"),OR(L401&lt;N401,L401="-"),OR(N401&lt;O401,N401="-"),O401&lt;Q401,OR(Q401&lt;R401,R401="-"),OR(R401&lt;T401,R401="-"),OR(T401&lt;U401,T401="-"),U401&lt;W401,OR(W401&lt;X401,X401="-"),OR(X401&lt;Z401,X401="-"),OR(Z401&lt;AA401,Z401="-"),AA401&lt;AC401,AC401&lt;AD401,AD401&lt;AF401,AF401&lt;AG401,AG401&lt;AI401,OR(AI401&lt;AJ401,AJ401="-"),OR(AJ401&lt;AL401,AJ401="-"))</f>
    </nc>
  </rcc>
  <rcc rId="1149" sId="5">
    <oc r="AN402">
      <f>AND(C402&lt;E402,OR(E402&lt;F402,F402="-"),OR(F402&lt;H402,F402="-"),OR(H402&lt;I402,H402="-"),I402&lt;K402,OR(K402&lt;L402,L402="-"),OR(L402&lt;N402,L402="-"),OR(N402&lt;O402,N402="-"),O402&lt;Q402,OR(Q402&lt;R402,R402="-"),OR(R402&lt;T402,R402="-"),OR(T402&lt;U402,T402="-"),U402&lt;W402,OR(W402&lt;X402,X402="-"),OR(X402&lt;Z402,X402="-"),OR(Z402&lt;AA402,Z402="-"),AA402&lt;AC402,AC402&lt;AD402,AD402&lt;AF402,AF402&lt;AG402,AG402&lt;AI402,OR(AI402&lt;AJ402,AJ402="-"),OR(AJ402&lt;AL402,AJ402="-"))</f>
    </oc>
    <nc r="AN402">
      <f>AND(IF(M402="-",IF(O402-K402&gt;3,TRUE,FALSE),TRUE),C402&lt;E402,OR(E402&lt;F402,F402="-"),OR(F402&lt;H402,F402="-"),OR(H402&lt;I402,H402="-"),I402&lt;K402,OR(K402&lt;L402,L402="-"),OR(L402&lt;N402,L402="-"),OR(N402&lt;O402,N402="-"),O402&lt;Q402,OR(Q402&lt;R402,R402="-"),OR(R402&lt;T402,R402="-"),OR(T402&lt;U402,T402="-"),U402&lt;W402,OR(W402&lt;X402,X402="-"),OR(X402&lt;Z402,X402="-"),OR(Z402&lt;AA402,Z402="-"),AA402&lt;AC402,AC402&lt;AD402,AD402&lt;AF402,AF402&lt;AG402,AG402&lt;AI402,OR(AI402&lt;AJ402,AJ402="-"),OR(AJ402&lt;AL402,AJ402="-"))</f>
    </nc>
  </rcc>
  <rcc rId="1150" sId="5">
    <oc r="AN403">
      <f>AND(C403&lt;E403,OR(E403&lt;F403,F403="-"),OR(F403&lt;H403,F403="-"),OR(H403&lt;I403,H403="-"),I403&lt;K403,OR(K403&lt;L403,L403="-"),OR(L403&lt;N403,L403="-"),OR(N403&lt;O403,N403="-"),O403&lt;Q403,OR(Q403&lt;R403,R403="-"),OR(R403&lt;T403,R403="-"),OR(T403&lt;U403,T403="-"),U403&lt;W403,OR(W403&lt;X403,X403="-"),OR(X403&lt;Z403,X403="-"),OR(Z403&lt;AA403,Z403="-"),AA403&lt;AC403,AC403&lt;AD403,AD403&lt;AF403,AF403&lt;AG403,AG403&lt;AI403,OR(AI403&lt;AJ403,AJ403="-"),OR(AJ403&lt;AL403,AJ403="-"))</f>
    </oc>
    <nc r="AN403">
      <f>AND(IF(M403="-",IF(O403-K403&gt;3,TRUE,FALSE),TRUE),C403&lt;E403,OR(E403&lt;F403,F403="-"),OR(F403&lt;H403,F403="-"),OR(H403&lt;I403,H403="-"),I403&lt;K403,OR(K403&lt;L403,L403="-"),OR(L403&lt;N403,L403="-"),OR(N403&lt;O403,N403="-"),O403&lt;Q403,OR(Q403&lt;R403,R403="-"),OR(R403&lt;T403,R403="-"),OR(T403&lt;U403,T403="-"),U403&lt;W403,OR(W403&lt;X403,X403="-"),OR(X403&lt;Z403,X403="-"),OR(Z403&lt;AA403,Z403="-"),AA403&lt;AC403,AC403&lt;AD403,AD403&lt;AF403,AF403&lt;AG403,AG403&lt;AI403,OR(AI403&lt;AJ403,AJ403="-"),OR(AJ403&lt;AL403,AJ403="-"))</f>
    </nc>
  </rcc>
  <rcc rId="1151" sId="5">
    <oc r="AN404">
      <f>AND(C404&lt;E404,OR(E404&lt;F404,F404="-"),OR(F404&lt;H404,F404="-"),OR(H404&lt;I404,H404="-"),I404&lt;K404,OR(K404&lt;L404,L404="-"),OR(L404&lt;N404,L404="-"),OR(N404&lt;O404,N404="-"),O404&lt;Q404,OR(Q404&lt;R404,R404="-"),OR(R404&lt;T404,R404="-"),OR(T404&lt;U404,T404="-"),U404&lt;W404,OR(W404&lt;X404,X404="-"),OR(X404&lt;Z404,X404="-"),OR(Z404&lt;AA404,Z404="-"),AA404&lt;AC404,AC404&lt;AD404,AD404&lt;AF404,AF404&lt;AG404,AG404&lt;AI404,OR(AI404&lt;AJ404,AJ404="-"),OR(AJ404&lt;AL404,AJ404="-"))</f>
    </oc>
    <nc r="AN404">
      <f>AND(IF(M404="-",IF(O404-K404&gt;3,TRUE,FALSE),TRUE),C404&lt;E404,OR(E404&lt;F404,F404="-"),OR(F404&lt;H404,F404="-"),OR(H404&lt;I404,H404="-"),I404&lt;K404,OR(K404&lt;L404,L404="-"),OR(L404&lt;N404,L404="-"),OR(N404&lt;O404,N404="-"),O404&lt;Q404,OR(Q404&lt;R404,R404="-"),OR(R404&lt;T404,R404="-"),OR(T404&lt;U404,T404="-"),U404&lt;W404,OR(W404&lt;X404,X404="-"),OR(X404&lt;Z404,X404="-"),OR(Z404&lt;AA404,Z404="-"),AA404&lt;AC404,AC404&lt;AD404,AD404&lt;AF404,AF404&lt;AG404,AG404&lt;AI404,OR(AI404&lt;AJ404,AJ404="-"),OR(AJ404&lt;AL404,AJ404="-"))</f>
    </nc>
  </rcc>
  <rcc rId="1152" sId="5">
    <oc r="AN405">
      <f>AND(C405&lt;E405,OR(E405&lt;F405,F405="-"),OR(F405&lt;H405,F405="-"),OR(H405&lt;I405,H405="-"),I405&lt;K405,OR(K405&lt;L405,L405="-"),OR(L405&lt;N405,L405="-"),OR(N405&lt;O405,N405="-"),O405&lt;Q405,OR(Q405&lt;R405,R405="-"),OR(R405&lt;T405,R405="-"),OR(T405&lt;U405,T405="-"),U405&lt;W405,OR(W405&lt;X405,X405="-"),OR(X405&lt;Z405,X405="-"),OR(Z405&lt;AA405,Z405="-"),AA405&lt;AC405,AC405&lt;AD405,AD405&lt;AF405,AF405&lt;AG405,AG405&lt;AI405,OR(AI405&lt;AJ405,AJ405="-"),OR(AJ405&lt;AL405,AJ405="-"))</f>
    </oc>
    <nc r="AN405">
      <f>AND(IF(M405="-",IF(O405-K405&gt;3,TRUE,FALSE),TRUE),C405&lt;E405,OR(E405&lt;F405,F405="-"),OR(F405&lt;H405,F405="-"),OR(H405&lt;I405,H405="-"),I405&lt;K405,OR(K405&lt;L405,L405="-"),OR(L405&lt;N405,L405="-"),OR(N405&lt;O405,N405="-"),O405&lt;Q405,OR(Q405&lt;R405,R405="-"),OR(R405&lt;T405,R405="-"),OR(T405&lt;U405,T405="-"),U405&lt;W405,OR(W405&lt;X405,X405="-"),OR(X405&lt;Z405,X405="-"),OR(Z405&lt;AA405,Z405="-"),AA405&lt;AC405,AC405&lt;AD405,AD405&lt;AF405,AF405&lt;AG405,AG405&lt;AI405,OR(AI405&lt;AJ405,AJ405="-"),OR(AJ405&lt;AL405,AJ405="-"))</f>
    </nc>
  </rcc>
  <rcc rId="1153" sId="5">
    <oc r="AN406">
      <f>AND(C406&lt;E406,OR(E406&lt;F406,F406="-"),OR(F406&lt;H406,F406="-"),OR(H406&lt;I406,H406="-"),I406&lt;K406,OR(K406&lt;L406,L406="-"),OR(L406&lt;N406,L406="-"),OR(N406&lt;O406,N406="-"),O406&lt;Q406,OR(Q406&lt;R406,R406="-"),OR(R406&lt;T406,R406="-"),OR(T406&lt;U406,T406="-"),U406&lt;W406,OR(W406&lt;X406,X406="-"),OR(X406&lt;Z406,X406="-"),OR(Z406&lt;AA406,Z406="-"),AA406&lt;AC406,AC406&lt;AD406,AD406&lt;AF406,AF406&lt;AG406,AG406&lt;AI406,OR(AI406&lt;AJ406,AJ406="-"),OR(AJ406&lt;AL406,AJ406="-"))</f>
    </oc>
    <nc r="AN406">
      <f>AND(IF(M406="-",IF(O406-K406&gt;3,TRUE,FALSE),TRUE),C406&lt;E406,OR(E406&lt;F406,F406="-"),OR(F406&lt;H406,F406="-"),OR(H406&lt;I406,H406="-"),I406&lt;K406,OR(K406&lt;L406,L406="-"),OR(L406&lt;N406,L406="-"),OR(N406&lt;O406,N406="-"),O406&lt;Q406,OR(Q406&lt;R406,R406="-"),OR(R406&lt;T406,R406="-"),OR(T406&lt;U406,T406="-"),U406&lt;W406,OR(W406&lt;X406,X406="-"),OR(X406&lt;Z406,X406="-"),OR(Z406&lt;AA406,Z406="-"),AA406&lt;AC406,AC406&lt;AD406,AD406&lt;AF406,AF406&lt;AG406,AG406&lt;AI406,OR(AI406&lt;AJ406,AJ406="-"),OR(AJ406&lt;AL406,AJ406="-"))</f>
    </nc>
  </rcc>
  <rcc rId="1154" sId="5">
    <oc r="AN163">
      <f>AND(C163&lt;E163,OR(E163&lt;F163,F163="-"),OR(F163&lt;H163,F163="-"),OR(H163&lt;I163,H163="-"),I163&lt;K163,OR(K163&lt;L163,L163="-"),OR(L163&lt;N163,L163="-"),OR(N163&lt;O163,N163="-"),O163&lt;Q163,OR(Q163&lt;R163,R163="-"),OR(R163&lt;T163,R163="-"),OR(T163&lt;U163,T163="-"),U163&lt;W163,OR(W163&lt;X163,X163="-"),OR(X163&lt;Z163,X163="-"),OR(Z163&lt;AA163,Z163="-"),AA163&lt;AC163,AC163&lt;AD163,AD163&lt;AF163,AF163&lt;AG163,AG163&lt;AI163,OR(AI163&lt;AJ163,AJ163="-"),OR(AJ163&lt;AL163,AJ163="-"))</f>
    </oc>
    <nc r="AN163">
      <f>AND(IF(M163="-",IF(O163-K163&gt;3,TRUE,FALSE),TRUE),C163&lt;E163,OR(E163&lt;F163,F163="-"),OR(F163&lt;H163,F163="-"),OR(H163&lt;I163,H163="-"),I163&lt;K163,OR(K163&lt;L163,L163="-"),OR(L163&lt;N163,L163="-"),OR(N163&lt;O163,N163="-"),O163&lt;Q163,OR(Q163&lt;R163,R163="-"),OR(R163&lt;T163,R163="-"),OR(T163&lt;U163,T163="-"),U163&lt;W163,OR(W163&lt;X163,X163="-"),OR(X163&lt;Z163,X163="-"),OR(Z163&lt;AA163,Z163="-"),AA163&lt;AC163,AC163&lt;AD163,AD163&lt;AF163,AF163&lt;AG163,AG163&lt;AI163,OR(AI163&lt;AJ163,AJ163="-"),OR(AJ163&lt;AL163,AJ163="-"))</f>
    </nc>
  </rcc>
  <rcc rId="1155" sId="5">
    <oc r="AN215">
      <f>AND(C215&lt;E215,OR(E215&lt;F215,F215="-"),OR(F215&lt;H215,F215="-"),OR(H215&lt;I215,H215="-"),I215&lt;K215,OR(K215&lt;L215,L215="-"),OR(L215&lt;N215,L215="-"),OR(N215&lt;O215,N215="-"),O215&lt;Q215,OR(Q215&lt;R215,R215="-"),OR(R215&lt;T215,R215="-"),OR(T215&lt;U215,T215="-"),U215&lt;W215,OR(W215&lt;X215,X215="-"),OR(X215&lt;Z215,X215="-"),OR(Z215&lt;AA215,Z215="-"),AA215&lt;AC215,AC215&lt;AD215,AD215&lt;AF215,AF215&lt;AG215,AG215&lt;AI215,OR(AI215&lt;AJ215,AJ215="-"),OR(AJ215&lt;AL215,AJ215="-"))</f>
    </oc>
    <nc r="AN215">
      <f>AND(IF(M215="-",IF(O215-K215&gt;3,TRUE,FALSE),TRUE),C215&lt;E215,OR(E215&lt;F215,F215="-"),OR(F215&lt;H215,F215="-"),OR(H215&lt;I215,H215="-"),I215&lt;K215,OR(K215&lt;L215,L215="-"),OR(L215&lt;N215,L215="-"),OR(N215&lt;O215,N215="-"),O215&lt;Q215,OR(Q215&lt;R215,R215="-"),OR(R215&lt;T215,R215="-"),OR(T215&lt;U215,T215="-"),U215&lt;W215,OR(W215&lt;X215,X215="-"),OR(X215&lt;Z215,X215="-"),OR(Z215&lt;AA215,Z215="-"),AA215&lt;AC215,AC215&lt;AD215,AD215&lt;AF215,AF215&lt;AG215,AG215&lt;AI215,OR(AI215&lt;AJ215,AJ215="-"),OR(AJ215&lt;AL215,AJ215="-"))</f>
    </nc>
  </rcc>
  <rcc rId="1156" sId="5">
    <oc r="AN99">
      <f>AND(C99&lt;E99,OR(E99&lt;F99,F99="-"),OR(F99&lt;H99,F99="-"),OR(H99&lt;I99,H99="-"),I99&lt;K99,OR(K99&lt;L99,L99="-"),OR(L99&lt;N99,L99="-"),OR(N99&lt;O99,N99="-"),O99&lt;Q99,OR(Q99&lt;R99,R99="-"),OR(R99&lt;T99,R99="-"),OR(T99&lt;U99,T99="-"),U99&lt;W99,OR(W99&lt;X99,X99="-"),OR(X99&lt;Z99,X99="-"),OR(Z99&lt;AA99,Z99="-"),AA99&lt;AC99,AC99&lt;AD99,AD99&lt;AF99,AF99&lt;AG99,AG99&lt;AI99,OR(AI99&lt;AJ99,AJ99="-"),OR(AJ99&lt;AL99,AJ99="-"))</f>
    </oc>
    <nc r="AN99">
      <f>AND(IF(M99="-",IF(O99-K99&gt;3,TRUE,FALSE),TRUE),C99&lt;E99,OR(E99&lt;F99,F99="-"),OR(F99&lt;H99,F99="-"),OR(H99&lt;I99,H99="-"),I99&lt;K99,OR(K99&lt;L99,L99="-"),OR(L99&lt;N99,L99="-"),OR(N99&lt;O99,N99="-"),O99&lt;Q99,OR(Q99&lt;R99,R99="-"),OR(R99&lt;T99,R99="-"),OR(T99&lt;U99,T99="-"),U99&lt;W99,OR(W99&lt;X99,X99="-"),OR(X99&lt;Z99,X99="-"),OR(Z99&lt;AA99,Z99="-"),AA99&lt;AC99,AC99&lt;AD99,AD99&lt;AF99,AF99&lt;AG99,AG99&lt;AI99,OR(AI99&lt;AJ99,AJ99="-"),OR(AJ99&lt;AL99,AJ99="-"))</f>
    </nc>
  </rcc>
  <rcc rId="1157" sId="5">
    <oc r="AN277">
      <f>AND(C277&lt;E277,OR(E277&lt;F277,F277="-"),OR(F277&lt;H277,F277="-"),OR(H277&lt;I277,H277="-"),I277&lt;K277,OR(K277&lt;L277,L277="-"),OR(L277&lt;N277,L277="-"),OR(N277&lt;O277,N277="-"),O277&lt;Q277,OR(Q277&lt;R277,R277="-"),OR(R277&lt;T277,R277="-"),OR(T277&lt;U277,T277="-"),U277&lt;W277,OR(W277&lt;X277,X277="-"),OR(X277&lt;Z277,X277="-"),OR(Z277&lt;AA277,Z277="-"),AA277&lt;AC277,AC277&lt;AD277,AD277&lt;AF277,AF277&lt;AG277,AG277&lt;AI277,OR(AI277&lt;AJ277,AJ277="-"),OR(AJ277&lt;AL277,AJ277="-"))</f>
    </oc>
    <nc r="AN277">
      <f>AND(IF(M277="-",IF(O277-K277&gt;3,TRUE,FALSE),TRUE),C277&lt;E277,OR(E277&lt;F277,F277="-"),OR(F277&lt;H277,F277="-"),OR(H277&lt;I277,H277="-"),I277&lt;K277,OR(K277&lt;L277,L277="-"),OR(L277&lt;N277,L277="-"),OR(N277&lt;O277,N277="-"),O277&lt;Q277,OR(Q277&lt;R277,R277="-"),OR(R277&lt;T277,R277="-"),OR(T277&lt;U277,T277="-"),U277&lt;W277,OR(W277&lt;X277,X277="-"),OR(X277&lt;Z277,X277="-"),OR(Z277&lt;AA277,Z277="-"),AA277&lt;AC277,AC277&lt;AD277,AD277&lt;AF277,AF277&lt;AG277,AG277&lt;AI277,OR(AI277&lt;AJ277,AJ277="-"),OR(AJ277&lt;AL277,AJ277="-"))</f>
    </nc>
  </rcc>
  <rcc rId="1158" sId="5">
    <oc r="AN171">
      <f>AND(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</oc>
    <nc r="AN171">
      <f>AND(IF(M171="-",IF(O171-K171&gt;3,TRUE,FALSE),TRU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</nc>
  </rcc>
  <rcc rId="1159" sId="5">
    <oc r="AN50">
      <f>AND(C50&lt;E50,OR(E50&lt;F50,F50="-"),OR(F50&lt;H50,F50="-"),OR(H50&lt;I50,H50="-"),I50&lt;K50,OR(K50&lt;L50,L50="-"),OR(L50&lt;N50,L50="-"),OR(N50&lt;O50,N50="-"),O50&lt;Q50,OR(Q50&lt;R50,R50="-"),OR(R50&lt;T50,R50="-"),OR(T50&lt;U50,T50="-"),U50&lt;W50,OR(W50&lt;X50,X50="-"),OR(X50&lt;Z50,X50="-"),OR(Z50&lt;AA50,Z50="-"),AA50&lt;AC50,AC50&lt;AD50,AD50&lt;AF50,AF50&lt;AG50,AG50&lt;AI50,OR(AI50&lt;AJ50,AJ50="-"),OR(AJ50&lt;AL50,AJ50="-"))</f>
    </oc>
    <nc r="AN50">
      <f>AND(IF(M50="-",IF(O50-K50&gt;3,TRUE,FALSE),TRUE),C50&lt;E50,OR(E50&lt;F50,F50="-"),OR(F50&lt;H50,F50="-"),OR(H50&lt;I50,H50="-"),I50&lt;K50,OR(K50&lt;L50,L50="-"),OR(L50&lt;N50,L50="-"),OR(N50&lt;O50,N50="-"),O50&lt;Q50,OR(Q50&lt;R50,R50="-"),OR(R50&lt;T50,R50="-"),OR(T50&lt;U50,T50="-"),U50&lt;W50,OR(W50&lt;X50,X50="-"),OR(X50&lt;Z50,X50="-"),OR(Z50&lt;AA50,Z50="-"),AA50&lt;AC50,AC50&lt;AD50,AD50&lt;AF50,AF50&lt;AG50,AG50&lt;AI50,OR(AI50&lt;AJ50,AJ50="-"),OR(AJ50&lt;AL50,AJ50="-"))</f>
    </nc>
  </rcc>
  <rcc rId="1160" sId="5">
    <oc r="AN221">
      <f>AND(C221&lt;E221,OR(E221&lt;F221,F221="-"),OR(F221&lt;H221,F221="-"),OR(H221&lt;I221,H221="-"),I221&lt;K221,OR(K221&lt;L221,L221="-"),OR(L221&lt;N221,L221="-"),OR(N221&lt;O221,N221="-"),O221&lt;Q221,OR(Q221&lt;R221,R221="-"),OR(R221&lt;T221,R221="-"),OR(T221&lt;U221,T221="-"),U221&lt;W221,OR(W221&lt;X221,X221="-"),OR(X221&lt;Z221,X221="-"),OR(Z221&lt;AA221,Z221="-"),AA221&lt;AC221,AC221&lt;AD221,AD221&lt;AF221,AF221&lt;AG221,AG221&lt;AI221,OR(AI221&lt;AJ221,AJ221="-"),OR(AJ221&lt;AL221,AJ221="-"))</f>
    </oc>
    <nc r="AN221">
      <f>AND(IF(M221="-",IF(O221-K221&gt;3,TRUE,FALSE),TRUE),C221&lt;E221,OR(E221&lt;F221,F221="-"),OR(F221&lt;H221,F221="-"),OR(H221&lt;I221,H221="-"),I221&lt;K221,OR(K221&lt;L221,L221="-"),OR(L221&lt;N221,L221="-"),OR(N221&lt;O221,N221="-"),O221&lt;Q221,OR(Q221&lt;R221,R221="-"),OR(R221&lt;T221,R221="-"),OR(T221&lt;U221,T221="-"),U221&lt;W221,OR(W221&lt;X221,X221="-"),OR(X221&lt;Z221,X221="-"),OR(Z221&lt;AA221,Z221="-"),AA221&lt;AC221,AC221&lt;AD221,AD221&lt;AF221,AF221&lt;AG221,AG221&lt;AI221,OR(AI221&lt;AJ221,AJ221="-"),OR(AJ221&lt;AL221,AJ221="-"))</f>
    </nc>
  </rcc>
  <rcc rId="1161" sId="5">
    <oc r="AN117">
      <f>AND(C117&lt;E117,OR(E117&lt;F117,F117="-"),OR(F117&lt;H117,F117="-"),OR(H117&lt;I117,H117="-"),I117&lt;K117,OR(K117&lt;L117,L117="-"),OR(L117&lt;N117,L117="-"),OR(N117&lt;O117,N117="-"),O117&lt;Q117,OR(Q117&lt;R117,R117="-"),OR(R117&lt;T117,R117="-"),OR(T117&lt;U117,T117="-"),U117&lt;W117,OR(W117&lt;X117,X117="-"),OR(X117&lt;Z117,X117="-"),OR(Z117&lt;AA117,Z117="-"),AA117&lt;AC117,AC117&lt;AD117,AD117&lt;AF117,AF117&lt;AG117,AG117&lt;AI117,OR(AI117&lt;AJ117,AJ117="-"),OR(AJ117&lt;AL117,AJ117="-"))</f>
    </oc>
    <nc r="AN117">
      <f>AND(IF(M117="-",IF(O117-K117&gt;3,TRUE,FALSE),TRUE),C117&lt;E117,OR(E117&lt;F117,F117="-"),OR(F117&lt;H117,F117="-"),OR(H117&lt;I117,H117="-"),I117&lt;K117,OR(K117&lt;L117,L117="-"),OR(L117&lt;N117,L117="-"),OR(N117&lt;O117,N117="-"),O117&lt;Q117,OR(Q117&lt;R117,R117="-"),OR(R117&lt;T117,R117="-"),OR(T117&lt;U117,T117="-"),U117&lt;W117,OR(W117&lt;X117,X117="-"),OR(X117&lt;Z117,X117="-"),OR(Z117&lt;AA117,Z117="-"),AA117&lt;AC117,AC117&lt;AD117,AD117&lt;AF117,AF117&lt;AG117,AG117&lt;AI117,OR(AI117&lt;AJ117,AJ117="-"),OR(AJ117&lt;AL117,AJ117="-"))</f>
    </nc>
  </rcc>
  <rcc rId="1162" sId="5">
    <oc r="AN106">
      <f>AND(C106&lt;E106,OR(E106&lt;F106,F106="-"),OR(F106&lt;H106,F106="-"),OR(H106&lt;I106,H106="-"),I106&lt;K106,OR(K106&lt;L106,L106="-"),OR(L106&lt;N106,L106="-"),OR(N106&lt;O106,N106="-"),O106&lt;Q106,OR(Q106&lt;R106,R106="-"),OR(R106&lt;T106,R106="-"),OR(T106&lt;U106,T106="-"),U106&lt;W106,OR(W106&lt;X106,X106="-"),OR(X106&lt;Z106,X106="-"),OR(Z106&lt;AA106,Z106="-"),AA106&lt;AC106,AC106&lt;AD106,AD106&lt;AF106,AF106&lt;AG106,AG106&lt;AI106,OR(AI106&lt;AJ106,AJ106="-"),OR(AJ106&lt;AL106,AJ106="-"))</f>
    </oc>
    <nc r="AN106">
      <f>AND(IF(M106="-",IF(O106-K106&gt;3,TRUE,FALSE),TRUE),C106&lt;E106,OR(E106&lt;F106,F106="-"),OR(F106&lt;H106,F106="-"),OR(H106&lt;I106,H106="-"),I106&lt;K106,OR(K106&lt;L106,L106="-"),OR(L106&lt;N106,L106="-"),OR(N106&lt;O106,N106="-"),O106&lt;Q106,OR(Q106&lt;R106,R106="-"),OR(R106&lt;T106,R106="-"),OR(T106&lt;U106,T106="-"),U106&lt;W106,OR(W106&lt;X106,X106="-"),OR(X106&lt;Z106,X106="-"),OR(Z106&lt;AA106,Z106="-"),AA106&lt;AC106,AC106&lt;AD106,AD106&lt;AF106,AF106&lt;AG106,AG106&lt;AI106,OR(AI106&lt;AJ106,AJ106="-"),OR(AJ106&lt;AL106,AJ106="-"))</f>
    </nc>
  </rcc>
  <rcc rId="1163" sId="5">
    <oc r="AN136">
      <f>AND(C136&lt;E136,OR(E136&lt;F136,F136="-"),OR(F136&lt;H136,F136="-"),OR(H136&lt;I136,H136="-"),I136&lt;K136,OR(K136&lt;L136,L136="-"),OR(L136&lt;N136,L136="-"),OR(N136&lt;O136,N136="-"),O136&lt;Q136,OR(Q136&lt;R136,R136="-"),OR(R136&lt;T136,R136="-"),OR(T136&lt;U136,T136="-"),U136&lt;W136,OR(W136&lt;X136,X136="-"),OR(X136&lt;Z136,X136="-"),OR(Z136&lt;AA136,Z136="-"),AA136&lt;AC136,AC136&lt;AD136,AD136&lt;AF136,AF136&lt;AG136,AG136&lt;AI136,OR(AI136&lt;AJ136,AJ136="-"),OR(AJ136&lt;AL136,AJ136="-"))</f>
    </oc>
    <nc r="AN136">
      <f>AND(IF(M136="-",IF(O136-K136&gt;3,TRUE,FALSE),TRUE),C136&lt;E136,OR(E136&lt;F136,F136="-"),OR(F136&lt;H136,F136="-"),OR(H136&lt;I136,H136="-"),I136&lt;K136,OR(K136&lt;L136,L136="-"),OR(L136&lt;N136,L136="-"),OR(N136&lt;O136,N136="-"),O136&lt;Q136,OR(Q136&lt;R136,R136="-"),OR(R136&lt;T136,R136="-"),OR(T136&lt;U136,T136="-"),U136&lt;W136,OR(W136&lt;X136,X136="-"),OR(X136&lt;Z136,X136="-"),OR(Z136&lt;AA136,Z136="-"),AA136&lt;AC136,AC136&lt;AD136,AD136&lt;AF136,AF136&lt;AG136,AG136&lt;AI136,OR(AI136&lt;AJ136,AJ136="-"),OR(AJ136&lt;AL136,AJ136="-"))</f>
    </nc>
  </rcc>
  <rcc rId="1164" sId="5">
    <oc r="AN143">
      <f>AND(C143&lt;E143,OR(E143&lt;F143,F143="-"),OR(F143&lt;H143,F143="-"),OR(H143&lt;I143,H143="-"),I143&lt;K143,OR(K143&lt;L143,L143="-"),OR(L143&lt;N143,L143="-"),OR(N143&lt;O143,N143="-"),O143&lt;Q143,OR(Q143&lt;R143,R143="-"),OR(R143&lt;T143,R143="-"),OR(T143&lt;U143,T143="-"),U143&lt;W143,OR(W143&lt;X143,X143="-"),OR(X143&lt;Z143,X143="-"),OR(Z143&lt;AA143,Z143="-"),AA143&lt;AC143,AC143&lt;AD143,AD143&lt;AF143,AF143&lt;AG143,AG143&lt;AI143,OR(AI143&lt;AJ143,AJ143="-"),OR(AJ143&lt;AL143,AJ143="-"))</f>
    </oc>
    <nc r="AN143">
      <f>AND(IF(M143="-",IF(O143-K143&gt;3,TRUE,FALSE),TRUE),C143&lt;E143,OR(E143&lt;F143,F143="-"),OR(F143&lt;H143,F143="-"),OR(H143&lt;I143,H143="-"),I143&lt;K143,OR(K143&lt;L143,L143="-"),OR(L143&lt;N143,L143="-"),OR(N143&lt;O143,N143="-"),O143&lt;Q143,OR(Q143&lt;R143,R143="-"),OR(R143&lt;T143,R143="-"),OR(T143&lt;U143,T143="-"),U143&lt;W143,OR(W143&lt;X143,X143="-"),OR(X143&lt;Z143,X143="-"),OR(Z143&lt;AA143,Z143="-"),AA143&lt;AC143,AC143&lt;AD143,AD143&lt;AF143,AF143&lt;AG143,AG143&lt;AI143,OR(AI143&lt;AJ143,AJ143="-"),OR(AJ143&lt;AL143,AJ143="-"))</f>
    </nc>
  </rcc>
  <rcc rId="1165" sId="5">
    <oc r="AN165">
      <f>AND(C165&lt;E165,OR(E165&lt;F165,F165="-"),OR(F165&lt;H165,F165="-"),OR(H165&lt;I165,H165="-"),I165&lt;K165,OR(K165&lt;L165,L165="-"),OR(L165&lt;N165,L165="-"),OR(N165&lt;O165,N165="-"),O165&lt;Q165,OR(Q165&lt;R165,R165="-"),OR(R165&lt;T165,R165="-"),OR(T165&lt;U165,T165="-"),U165&lt;W165,OR(W165&lt;X165,X165="-"),OR(X165&lt;Z165,X165="-"),OR(Z165&lt;AA165,Z165="-"),AA165&lt;AC165,AC165&lt;AD165,AD165&lt;AF165,AF165&lt;AG165,AG165&lt;AI165,OR(AI165&lt;AJ165,AJ165="-"),OR(AJ165&lt;AL165,AJ165="-"))</f>
    </oc>
    <nc r="AN165">
      <f>AND(IF(M165="-",IF(O165-K165&gt;3,TRUE,FALSE),TRUE),C165&lt;E165,OR(E165&lt;F165,F165="-"),OR(F165&lt;H165,F165="-"),OR(H165&lt;I165,H165="-"),I165&lt;K165,OR(K165&lt;L165,L165="-"),OR(L165&lt;N165,L165="-"),OR(N165&lt;O165,N165="-"),O165&lt;Q165,OR(Q165&lt;R165,R165="-"),OR(R165&lt;T165,R165="-"),OR(T165&lt;U165,T165="-"),U165&lt;W165,OR(W165&lt;X165,X165="-"),OR(X165&lt;Z165,X165="-"),OR(Z165&lt;AA165,Z165="-"),AA165&lt;AC165,AC165&lt;AD165,AD165&lt;AF165,AF165&lt;AG165,AG165&lt;AI165,OR(AI165&lt;AJ165,AJ165="-"),OR(AJ165&lt;AL165,AJ165="-"))</f>
    </nc>
  </rcc>
  <rcc rId="1166" sId="5">
    <oc r="AN166">
      <f>AND(C166&lt;E166,OR(E166&lt;F166,F166="-"),OR(F166&lt;H166,F166="-"),OR(H166&lt;I166,H166="-"),I166&lt;K166,OR(K166&lt;L166,L166="-"),OR(L166&lt;N166,L166="-"),OR(N166&lt;O166,N166="-"),O166&lt;Q166,OR(Q166&lt;R166,R166="-"),OR(R166&lt;T166,R166="-"),OR(T166&lt;U166,T166="-"),U166&lt;W166,OR(W166&lt;X166,X166="-"),OR(X166&lt;Z166,X166="-"),OR(Z166&lt;AA166,Z166="-"),AA166&lt;AC166,AC166&lt;AD166,AD166&lt;AF166,AF166&lt;AG166,AG166&lt;AI166,OR(AI166&lt;AJ166,AJ166="-"),OR(AJ166&lt;AL166,AJ166="-"))</f>
    </oc>
    <nc r="AN166">
      <f>AND(IF(M166="-",IF(O166-K166&gt;3,TRUE,FALSE),TRUE),C166&lt;E166,OR(E166&lt;F166,F166="-"),OR(F166&lt;H166,F166="-"),OR(H166&lt;I166,H166="-"),I166&lt;K166,OR(K166&lt;L166,L166="-"),OR(L166&lt;N166,L166="-"),OR(N166&lt;O166,N166="-"),O166&lt;Q166,OR(Q166&lt;R166,R166="-"),OR(R166&lt;T166,R166="-"),OR(T166&lt;U166,T166="-"),U166&lt;W166,OR(W166&lt;X166,X166="-"),OR(X166&lt;Z166,X166="-"),OR(Z166&lt;AA166,Z166="-"),AA166&lt;AC166,AC166&lt;AD166,AD166&lt;AF166,AF166&lt;AG166,AG166&lt;AI166,OR(AI166&lt;AJ166,AJ166="-"),OR(AJ166&lt;AL166,AJ166="-"))</f>
    </nc>
  </rcc>
  <rcc rId="1167" sId="5">
    <oc r="AN237">
      <f>AND(C237&lt;E237,OR(E237&lt;F237,F237="-"),OR(F237&lt;H237,F237="-"),OR(H237&lt;I237,H237="-"),I237&lt;K237,OR(K237&lt;L237,L237="-"),OR(L237&lt;N237,L237="-"),OR(N237&lt;O237,N237="-"),O237&lt;Q237,OR(Q237&lt;R237,R237="-"),OR(R237&lt;T237,R237="-"),OR(T237&lt;U237,T237="-"),U237&lt;W237,OR(W237&lt;X237,X237="-"),OR(X237&lt;Z237,X237="-"),OR(Z237&lt;AA237,Z237="-"),AA237&lt;AC237,AC237&lt;AD237,AD237&lt;AF237,AF237&lt;AG237,AG237&lt;AI237,OR(AI237&lt;AJ237,AJ237="-"),OR(AJ237&lt;AL237,AJ237="-"))</f>
    </oc>
    <nc r="AN237">
      <f>AND(IF(M237="-",IF(O237-K237&gt;3,TRUE,FALSE),TRUE),C237&lt;E237,OR(E237&lt;F237,F237="-"),OR(F237&lt;H237,F237="-"),OR(H237&lt;I237,H237="-"),I237&lt;K237,OR(K237&lt;L237,L237="-"),OR(L237&lt;N237,L237="-"),OR(N237&lt;O237,N237="-"),O237&lt;Q237,OR(Q237&lt;R237,R237="-"),OR(R237&lt;T237,R237="-"),OR(T237&lt;U237,T237="-"),U237&lt;W237,OR(W237&lt;X237,X237="-"),OR(X237&lt;Z237,X237="-"),OR(Z237&lt;AA237,Z237="-"),AA237&lt;AC237,AC237&lt;AD237,AD237&lt;AF237,AF237&lt;AG237,AG237&lt;AI237,OR(AI237&lt;AJ237,AJ237="-"),OR(AJ237&lt;AL237,AJ237="-"))</f>
    </nc>
  </rcc>
  <rcc rId="1168" sId="5">
    <oc r="AN238">
      <f>AND(C238&lt;E238,OR(E238&lt;F238,F238="-"),OR(F238&lt;H238,F238="-"),OR(H238&lt;I238,H238="-"),I238&lt;K238,OR(K238&lt;L238,L238="-"),OR(L238&lt;N238,L238="-"),OR(N238&lt;O238,N238="-"),O238&lt;Q238,OR(Q238&lt;R238,R238="-"),OR(R238&lt;T238,R238="-"),OR(T238&lt;U238,T238="-"),U238&lt;W238,OR(W238&lt;X238,X238="-"),OR(X238&lt;Z238,X238="-"),OR(Z238&lt;AA238,Z238="-"),AA238&lt;AC238,AC238&lt;AD238,AD238&lt;AF238,AF238&lt;AG238,AG238&lt;AI238,OR(AI238&lt;AJ238,AJ238="-"),OR(AJ238&lt;AL238,AJ238="-"))</f>
    </oc>
    <nc r="AN238">
      <f>AND(IF(M238="-",IF(O238-K238&gt;3,TRUE,FALSE),TRUE),C238&lt;E238,OR(E238&lt;F238,F238="-"),OR(F238&lt;H238,F238="-"),OR(H238&lt;I238,H238="-"),I238&lt;K238,OR(K238&lt;L238,L238="-"),OR(L238&lt;N238,L238="-"),OR(N238&lt;O238,N238="-"),O238&lt;Q238,OR(Q238&lt;R238,R238="-"),OR(R238&lt;T238,R238="-"),OR(T238&lt;U238,T238="-"),U238&lt;W238,OR(W238&lt;X238,X238="-"),OR(X238&lt;Z238,X238="-"),OR(Z238&lt;AA238,Z238="-"),AA238&lt;AC238,AC238&lt;AD238,AD238&lt;AF238,AF238&lt;AG238,AG238&lt;AI238,OR(AI238&lt;AJ238,AJ238="-"),OR(AJ238&lt;AL238,AJ238="-"))</f>
    </nc>
  </rcc>
  <rcc rId="1169" sId="5">
    <oc r="AN139">
      <f>AND(C139&lt;E139,OR(E139&lt;F139,F139="-"),OR(F139&lt;H139,F139="-"),OR(H139&lt;I139,H139="-"),I139&lt;K139,OR(K139&lt;L139,L139="-"),OR(L139&lt;N139,L139="-"),OR(N139&lt;O139,N139="-"),O139&lt;Q139,OR(Q139&lt;R139,R139="-"),OR(R139&lt;T139,R139="-"),OR(T139&lt;U139,T139="-"),U139&lt;W139,OR(W139&lt;X139,X139="-"),OR(X139&lt;Z139,X139="-"),OR(Z139&lt;AA139,Z139="-"),AA139&lt;AC139,AC139&lt;AD139,AD139&lt;AF139,AF139&lt;AG139,AG139&lt;AI139,OR(AI139&lt;AJ139,AJ139="-"),OR(AJ139&lt;AL139,AJ139="-"))</f>
    </oc>
    <nc r="AN139">
      <f>AND(IF(M139="-",IF(O139-K139&gt;3,TRUE,FALSE),TRUE),C139&lt;E139,OR(E139&lt;F139,F139="-"),OR(F139&lt;H139,F139="-"),OR(H139&lt;I139,H139="-"),I139&lt;K139,OR(K139&lt;L139,L139="-"),OR(L139&lt;N139,L139="-"),OR(N139&lt;O139,N139="-"),O139&lt;Q139,OR(Q139&lt;R139,R139="-"),OR(R139&lt;T139,R139="-"),OR(T139&lt;U139,T139="-"),U139&lt;W139,OR(W139&lt;X139,X139="-"),OR(X139&lt;Z139,X139="-"),OR(Z139&lt;AA139,Z139="-"),AA139&lt;AC139,AC139&lt;AD139,AD139&lt;AF139,AF139&lt;AG139,AG139&lt;AI139,OR(AI139&lt;AJ139,AJ139="-"),OR(AJ139&lt;AL139,AJ139="-"))</f>
    </nc>
  </rcc>
  <rcc rId="1170" sId="5">
    <oc r="AN265">
      <f>AND(C265&lt;E265,OR(E265&lt;F265,F265="-"),OR(F265&lt;H265,F265="-"),OR(H265&lt;I265,H265="-"),I265&lt;K265,OR(K265&lt;L265,L265="-"),OR(L265&lt;N265,L265="-"),OR(N265&lt;O265,N265="-"),O265&lt;Q265,OR(Q265&lt;R265,R265="-"),OR(R265&lt;T265,R265="-"),OR(T265&lt;U265,T265="-"),U265&lt;W265,OR(W265&lt;X265,X265="-"),OR(X265&lt;Z265,X265="-"),OR(Z265&lt;AA265,Z265="-"),AA265&lt;AC265,AC265&lt;AD265,AD265&lt;AF265,AF265&lt;AG265,AG265&lt;AI265,OR(AI265&lt;AJ265,AJ265="-"),OR(AJ265&lt;AL265,AJ265="-"))</f>
    </oc>
    <nc r="AN265">
      <f>AND(IF(M265="-",IF(O265-K265&gt;3,TRUE,FALSE),TRUE),C265&lt;E265,OR(E265&lt;F265,F265="-"),OR(F265&lt;H265,F265="-"),OR(H265&lt;I265,H265="-"),I265&lt;K265,OR(K265&lt;L265,L265="-"),OR(L265&lt;N265,L265="-"),OR(N265&lt;O265,N265="-"),O265&lt;Q265,OR(Q265&lt;R265,R265="-"),OR(R265&lt;T265,R265="-"),OR(T265&lt;U265,T265="-"),U265&lt;W265,OR(W265&lt;X265,X265="-"),OR(X265&lt;Z265,X265="-"),OR(Z265&lt;AA265,Z265="-"),AA265&lt;AC265,AC265&lt;AD265,AD265&lt;AF265,AF265&lt;AG265,AG265&lt;AI265,OR(AI265&lt;AJ265,AJ265="-"),OR(AJ265&lt;AL265,AJ265="-"))</f>
    </nc>
  </rcc>
  <rcc rId="1171" sId="5">
    <oc r="AN281">
      <f>AND(C281&lt;E281,OR(E281&lt;F281,F281="-"),OR(F281&lt;H281,F281="-"),OR(H281&lt;I281,H281="-"),I281&lt;K281,OR(K281&lt;L281,L281="-"),OR(L281&lt;N281,L281="-"),OR(N281&lt;O281,N281="-"),O281&lt;Q281,OR(Q281&lt;R281,R281="-"),OR(R281&lt;T281,R281="-"),OR(T281&lt;U281,T281="-"),U281&lt;W281,OR(W281&lt;X281,X281="-"),OR(X281&lt;Z281,X281="-"),OR(Z281&lt;AA281,Z281="-"),AA281&lt;AC281,AC281&lt;AD281,AD281&lt;AF281,AF281&lt;AG281,AG281&lt;AI281,OR(AI281&lt;AJ281,AJ281="-"),OR(AJ281&lt;AL281,AJ281="-"))</f>
    </oc>
    <nc r="AN281">
      <f>AND(IF(M281="-",IF(O281-K281&gt;3,TRUE,FALSE),TRUE),C281&lt;E281,OR(E281&lt;F281,F281="-"),OR(F281&lt;H281,F281="-"),OR(H281&lt;I281,H281="-"),I281&lt;K281,OR(K281&lt;L281,L281="-"),OR(L281&lt;N281,L281="-"),OR(N281&lt;O281,N281="-"),O281&lt;Q281,OR(Q281&lt;R281,R281="-"),OR(R281&lt;T281,R281="-"),OR(T281&lt;U281,T281="-"),U281&lt;W281,OR(W281&lt;X281,X281="-"),OR(X281&lt;Z281,X281="-"),OR(Z281&lt;AA281,Z281="-"),AA281&lt;AC281,AC281&lt;AD281,AD281&lt;AF281,AF281&lt;AG281,AG281&lt;AI281,OR(AI281&lt;AJ281,AJ281="-"),OR(AJ281&lt;AL281,AJ281="-"))</f>
    </nc>
  </rcc>
  <rcc rId="1172" sId="5">
    <oc r="AN283">
      <f>AND(C283&lt;E283,OR(E283&lt;F283,F283="-"),OR(F283&lt;H283,F283="-"),OR(H283&lt;I283,H283="-"),I283&lt;K283,OR(K283&lt;L283,L283="-"),OR(L283&lt;N283,L283="-"),OR(N283&lt;O283,N283="-"),O283&lt;Q283,OR(Q283&lt;R283,R283="-"),OR(R283&lt;T283,R283="-"),OR(T283&lt;U283,T283="-"),U283&lt;W283,OR(W283&lt;X283,X283="-"),OR(X283&lt;Z283,X283="-"),OR(Z283&lt;AA283,Z283="-"),AA283&lt;AC283,AC283&lt;AD283,AD283&lt;AF283,AF283&lt;AG283,AG283&lt;AI283,OR(AI283&lt;AJ283,AJ283="-"),OR(AJ283&lt;AL283,AJ283="-"))</f>
    </oc>
    <nc r="AN283">
      <f>AND(IF(M283="-",IF(O283-K283&gt;3,TRUE,FALSE),TRUE),C283&lt;E283,OR(E283&lt;F283,F283="-"),OR(F283&lt;H283,F283="-"),OR(H283&lt;I283,H283="-"),I283&lt;K283,OR(K283&lt;L283,L283="-"),OR(L283&lt;N283,L283="-"),OR(N283&lt;O283,N283="-"),O283&lt;Q283,OR(Q283&lt;R283,R283="-"),OR(R283&lt;T283,R283="-"),OR(T283&lt;U283,T283="-"),U283&lt;W283,OR(W283&lt;X283,X283="-"),OR(X283&lt;Z283,X283="-"),OR(Z283&lt;AA283,Z283="-"),AA283&lt;AC283,AC283&lt;AD283,AD283&lt;AF283,AF283&lt;AG283,AG283&lt;AI283,OR(AI283&lt;AJ283,AJ283="-"),OR(AJ283&lt;AL283,AJ283="-"))</f>
    </nc>
  </rcc>
  <rcc rId="1173" sId="5">
    <oc r="AN209">
      <f>AND(C209&lt;E209,OR(E209&lt;F209,F209="-"),OR(F209&lt;H209,F209="-"),OR(H209&lt;I209,H209="-"),I209&lt;K209,OR(K209&lt;L209,L209="-"),OR(L209&lt;N209,L209="-"),OR(N209&lt;O209,N209="-"),O209&lt;Q209,OR(Q209&lt;R209,R209="-"),OR(R209&lt;T209,R209="-"),OR(T209&lt;U209,T209="-"),U209&lt;W209,OR(W209&lt;X209,X209="-"),OR(X209&lt;Z209,X209="-"),OR(Z209&lt;AA209,Z209="-"),AA209&lt;AC209,AC209&lt;AD209,AD209&lt;AF209,AF209&lt;AG209,AG209&lt;AI209,OR(AI209&lt;AJ209,AJ209="-"),OR(AJ209&lt;AL209,AJ209="-"))</f>
    </oc>
    <nc r="AN209">
      <f>AND(IF(M209="-",IF(O209-K209&gt;3,TRUE,FALSE),TRUE),C209&lt;E209,OR(E209&lt;F209,F209="-"),OR(F209&lt;H209,F209="-"),OR(H209&lt;I209,H209="-"),I209&lt;K209,OR(K209&lt;L209,L209="-"),OR(L209&lt;N209,L209="-"),OR(N209&lt;O209,N209="-"),O209&lt;Q209,OR(Q209&lt;R209,R209="-"),OR(R209&lt;T209,R209="-"),OR(T209&lt;U209,T209="-"),U209&lt;W209,OR(W209&lt;X209,X209="-"),OR(X209&lt;Z209,X209="-"),OR(Z209&lt;AA209,Z209="-"),AA209&lt;AC209,AC209&lt;AD209,AD209&lt;AF209,AF209&lt;AG209,AG209&lt;AI209,OR(AI209&lt;AJ209,AJ209="-"),OR(AJ209&lt;AL209,AJ209="-"))</f>
    </nc>
  </rcc>
  <rcc rId="1174" sId="5">
    <oc r="AN124">
      <f>AND(C124&lt;E124,OR(E124&lt;F124,F124="-"),OR(F124&lt;H124,F124="-"),OR(H124&lt;I124,H124="-"),I124&lt;K124,OR(K124&lt;L124,L124="-"),OR(L124&lt;N124,L124="-"),OR(N124&lt;O124,N124="-"),O124&lt;Q124,OR(Q124&lt;R124,R124="-"),OR(R124&lt;T124,R124="-"),OR(T124&lt;U124,T124="-"),U124&lt;W124,OR(W124&lt;X124,X124="-"),OR(X124&lt;Z124,X124="-"),OR(Z124&lt;AA124,Z124="-"),AA124&lt;AC124,AC124&lt;AD124,AD124&lt;AF124,AF124&lt;AG124,AG124&lt;AI124,OR(AI124&lt;AJ124,AJ124="-"),OR(AJ124&lt;AL124,AJ124="-"))</f>
    </oc>
    <nc r="AN124">
      <f>AND(IF(M124="-",IF(O124-K124&gt;3,TRUE,FALSE),TRUE),C124&lt;E124,OR(E124&lt;F124,F124="-"),OR(F124&lt;H124,F124="-"),OR(H124&lt;I124,H124="-"),I124&lt;K124,OR(K124&lt;L124,L124="-"),OR(L124&lt;N124,L124="-"),OR(N124&lt;O124,N124="-"),O124&lt;Q124,OR(Q124&lt;R124,R124="-"),OR(R124&lt;T124,R124="-"),OR(T124&lt;U124,T124="-"),U124&lt;W124,OR(W124&lt;X124,X124="-"),OR(X124&lt;Z124,X124="-"),OR(Z124&lt;AA124,Z124="-"),AA124&lt;AC124,AC124&lt;AD124,AD124&lt;AF124,AF124&lt;AG124,AG124&lt;AI124,OR(AI124&lt;AJ124,AJ124="-"),OR(AJ124&lt;AL124,AJ124="-"))</f>
    </nc>
  </rcc>
  <rcc rId="1175" sId="5">
    <oc r="AN174">
      <f>AND(C174&lt;E174,OR(E174&lt;F174,F174="-"),OR(F174&lt;H174,F174="-"),OR(H174&lt;I174,H174="-"),I174&lt;K174,OR(K174&lt;L174,L174="-"),OR(L174&lt;N174,L174="-"),OR(N174&lt;O174,N174="-"),O174&lt;Q174,OR(Q174&lt;R174,R174="-"),OR(R174&lt;T174,R174="-"),OR(T174&lt;U174,T174="-"),U174&lt;W174,OR(W174&lt;X174,X174="-"),OR(X174&lt;Z174,X174="-"),OR(Z174&lt;AA174,Z174="-"),AA174&lt;AC174,AC174&lt;AD174,AD174&lt;AF174,AF174&lt;AG174,AG174&lt;AI174,OR(AI174&lt;AJ174,AJ174="-"),OR(AJ174&lt;AL174,AJ174="-"))</f>
    </oc>
    <nc r="AN174">
      <f>AND(IF(M174="-",IF(O174-K174&gt;3,TRUE,FALSE),TRUE),C174&lt;E174,OR(E174&lt;F174,F174="-"),OR(F174&lt;H174,F174="-"),OR(H174&lt;I174,H174="-"),I174&lt;K174,OR(K174&lt;L174,L174="-"),OR(L174&lt;N174,L174="-"),OR(N174&lt;O174,N174="-"),O174&lt;Q174,OR(Q174&lt;R174,R174="-"),OR(R174&lt;T174,R174="-"),OR(T174&lt;U174,T174="-"),U174&lt;W174,OR(W174&lt;X174,X174="-"),OR(X174&lt;Z174,X174="-"),OR(Z174&lt;AA174,Z174="-"),AA174&lt;AC174,AC174&lt;AD174,AD174&lt;AF174,AF174&lt;AG174,AG174&lt;AI174,OR(AI174&lt;AJ174,AJ174="-"),OR(AJ174&lt;AL174,AJ174="-"))</f>
    </nc>
  </rcc>
  <rcc rId="1176" sId="5">
    <oc r="AN230">
      <f>AND(C230&lt;E230,OR(E230&lt;F230,F230="-"),OR(F230&lt;H230,F230="-"),OR(H230&lt;I230,H230="-"),I230&lt;K230,OR(K230&lt;L230,L230="-"),OR(L230&lt;N230,L230="-"),OR(N230&lt;O230,N230="-"),O230&lt;Q230,OR(Q230&lt;R230,R230="-"),OR(R230&lt;T230,R230="-"),OR(T230&lt;U230,T230="-"),U230&lt;W230,OR(W230&lt;X230,X230="-"),OR(X230&lt;Z230,X230="-"),OR(Z230&lt;AA230,Z230="-"),AA230&lt;AC230,AC230&lt;AD230,AD230&lt;AF230,AF230&lt;AG230,AG230&lt;AI230,OR(AI230&lt;AJ230,AJ230="-"),OR(AJ230&lt;AL230,AJ230="-"))</f>
    </oc>
    <nc r="AN230">
      <f>AND(IF(M230="-",IF(O230-K230&gt;3,TRUE,FALSE),TRUE),C230&lt;E230,OR(E230&lt;F230,F230="-"),OR(F230&lt;H230,F230="-"),OR(H230&lt;I230,H230="-"),I230&lt;K230,OR(K230&lt;L230,L230="-"),OR(L230&lt;N230,L230="-"),OR(N230&lt;O230,N230="-"),O230&lt;Q230,OR(Q230&lt;R230,R230="-"),OR(R230&lt;T230,R230="-"),OR(T230&lt;U230,T230="-"),U230&lt;W230,OR(W230&lt;X230,X230="-"),OR(X230&lt;Z230,X230="-"),OR(Z230&lt;AA230,Z230="-"),AA230&lt;AC230,AC230&lt;AD230,AD230&lt;AF230,AF230&lt;AG230,AG230&lt;AI230,OR(AI230&lt;AJ230,AJ230="-"),OR(AJ230&lt;AL230,AJ230="-"))</f>
    </nc>
  </rcc>
  <rcc rId="1177" sId="5">
    <oc r="AN234">
      <f>AND(C234&lt;E234,OR(E234&lt;F234,F234="-"),OR(F234&lt;H234,F234="-"),OR(H234&lt;I234,H234="-"),I234&lt;K234,OR(K234&lt;L234,L234="-"),OR(L234&lt;N234,L234="-"),OR(N234&lt;O234,N234="-"),O234&lt;Q234,OR(Q234&lt;R234,R234="-"),OR(R234&lt;T234,R234="-"),OR(T234&lt;U234,T234="-"),U234&lt;W234,OR(W234&lt;X234,X234="-"),OR(X234&lt;Z234,X234="-"),OR(Z234&lt;AA234,Z234="-"),AA234&lt;AC234,AC234&lt;AD234,AD234&lt;AF234,AF234&lt;AG234,AG234&lt;AI234,OR(AI234&lt;AJ234,AJ234="-"),OR(AJ234&lt;AL234,AJ234="-"))</f>
    </oc>
    <nc r="AN234">
      <f>AND(IF(M234="-",IF(O234-K234&gt;3,TRUE,FALSE),TRUE),C234&lt;E234,OR(E234&lt;F234,F234="-"),OR(F234&lt;H234,F234="-"),OR(H234&lt;I234,H234="-"),I234&lt;K234,OR(K234&lt;L234,L234="-"),OR(L234&lt;N234,L234="-"),OR(N234&lt;O234,N234="-"),O234&lt;Q234,OR(Q234&lt;R234,R234="-"),OR(R234&lt;T234,R234="-"),OR(T234&lt;U234,T234="-"),U234&lt;W234,OR(W234&lt;X234,X234="-"),OR(X234&lt;Z234,X234="-"),OR(Z234&lt;AA234,Z234="-"),AA234&lt;AC234,AC234&lt;AD234,AD234&lt;AF234,AF234&lt;AG234,AG234&lt;AI234,OR(AI234&lt;AJ234,AJ234="-"),OR(AJ234&lt;AL234,AJ234="-"))</f>
    </nc>
  </rcc>
  <rcc rId="1178" sId="5">
    <oc r="AN145">
      <f>AND(C145&lt;E145,OR(E145&lt;F145,F145="-"),OR(F145&lt;H145,F145="-"),OR(H145&lt;I145,H145="-"),I145&lt;K145,OR(K145&lt;L145,L145="-"),OR(L145&lt;N145,L145="-"),OR(N145&lt;O145,N145="-"),O145&lt;Q145,OR(Q145&lt;R145,R145="-"),OR(R145&lt;T145,R145="-"),OR(T145&lt;U145,T145="-"),U145&lt;W145,OR(W145&lt;X145,X145="-"),OR(X145&lt;Z145,X145="-"),OR(Z145&lt;AA145,Z145="-"),AA145&lt;AC145,AC145&lt;AD145,AD145&lt;AF145,AF145&lt;AG145,AG145&lt;AI145,OR(AI145&lt;AJ145,AJ145="-"),OR(AJ145&lt;AL145,AJ145="-"))</f>
    </oc>
    <nc r="AN145">
      <f>AND(IF(M145="-",IF(O145-K145&gt;3,TRUE,FALSE),TRUE),C145&lt;E145,OR(E145&lt;F145,F145="-"),OR(F145&lt;H145,F145="-"),OR(H145&lt;I145,H145="-"),I145&lt;K145,OR(K145&lt;L145,L145="-"),OR(L145&lt;N145,L145="-"),OR(N145&lt;O145,N145="-"),O145&lt;Q145,OR(Q145&lt;R145,R145="-"),OR(R145&lt;T145,R145="-"),OR(T145&lt;U145,T145="-"),U145&lt;W145,OR(W145&lt;X145,X145="-"),OR(X145&lt;Z145,X145="-"),OR(Z145&lt;AA145,Z145="-"),AA145&lt;AC145,AC145&lt;AD145,AD145&lt;AF145,AF145&lt;AG145,AG145&lt;AI145,OR(AI145&lt;AJ145,AJ145="-"),OR(AJ145&lt;AL145,AJ145="-"))</f>
    </nc>
  </rcc>
  <rcc rId="1179" sId="5">
    <oc r="AN214">
      <f>AND(C214&lt;E214,OR(E214&lt;F214,F214="-"),OR(F214&lt;H214,F214="-"),OR(H214&lt;I214,H214="-"),I214&lt;K214,OR(K214&lt;L214,L214="-"),OR(L214&lt;N214,L214="-"),OR(N214&lt;O214,N214="-"),O214&lt;Q214,OR(Q214&lt;R214,R214="-"),OR(R214&lt;T214,R214="-"),OR(T214&lt;U214,T214="-"),U214&lt;W214,OR(W214&lt;X214,X214="-"),OR(X214&lt;Z214,X214="-"),OR(Z214&lt;AA214,Z214="-"),AA214&lt;AC214,AC214&lt;AD214,AD214&lt;AF214,AF214&lt;AG214,AG214&lt;AI214,OR(AI214&lt;AJ214,AJ214="-"),OR(AJ214&lt;AL214,AJ214="-"))</f>
    </oc>
    <nc r="AN214">
      <f>AND(IF(M214="-",IF(O214-K214&gt;3,TRUE,FALSE),TRUE),C214&lt;E214,OR(E214&lt;F214,F214="-"),OR(F214&lt;H214,F214="-"),OR(H214&lt;I214,H214="-"),I214&lt;K214,OR(K214&lt;L214,L214="-"),OR(L214&lt;N214,L214="-"),OR(N214&lt;O214,N214="-"),O214&lt;Q214,OR(Q214&lt;R214,R214="-"),OR(R214&lt;T214,R214="-"),OR(T214&lt;U214,T214="-"),U214&lt;W214,OR(W214&lt;X214,X214="-"),OR(X214&lt;Z214,X214="-"),OR(Z214&lt;AA214,Z214="-"),AA214&lt;AC214,AC214&lt;AD214,AD214&lt;AF214,AF214&lt;AG214,AG214&lt;AI214,OR(AI214&lt;AJ214,AJ214="-"),OR(AJ214&lt;AL214,AJ214="-"))</f>
    </nc>
  </rcc>
  <rcc rId="1180" sId="5">
    <oc r="AN2">
      <f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</oc>
    <nc r="AN2">
      <f>AND(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</nc>
  </rcc>
  <rcc rId="1181" sId="5">
    <oc r="AN188">
      <f>AND(C188&lt;E188,OR(E188&lt;F188,F188="-"),OR(F188&lt;H188,F188="-"),OR(H188&lt;I188,H188="-"),I188&lt;K188,OR(K188&lt;L188,L188="-"),OR(L188&lt;N188,L188="-"),OR(N188&lt;O188,N188="-"),O188&lt;Q188,OR(Q188&lt;R188,R188="-"),OR(R188&lt;T188,R188="-"),OR(T188&lt;U188,T188="-"),U188&lt;W188,OR(W188&lt;X188,X188="-"),OR(X188&lt;Z188,X188="-"),OR(Z188&lt;AA188,Z188="-"),AA188&lt;AC188,AC188&lt;AD188,AD188&lt;AF188,AF188&lt;AG188,AG188&lt;AI188,OR(AI188&lt;AJ188,AJ188="-"),OR(AJ188&lt;AL188,AJ188="-"))</f>
    </oc>
    <nc r="AN188">
      <f>AND(IF(M188="-",IF(O188-K188&gt;3,TRUE,FALSE),TRUE),C188&lt;E188,OR(E188&lt;F188,F188="-"),OR(F188&lt;H188,F188="-"),OR(H188&lt;I188,H188="-"),I188&lt;K188,OR(K188&lt;L188,L188="-"),OR(L188&lt;N188,L188="-"),OR(N188&lt;O188,N188="-"),O188&lt;Q188,OR(Q188&lt;R188,R188="-"),OR(R188&lt;T188,R188="-"),OR(T188&lt;U188,T188="-"),U188&lt;W188,OR(W188&lt;X188,X188="-"),OR(X188&lt;Z188,X188="-"),OR(Z188&lt;AA188,Z188="-"),AA188&lt;AC188,AC188&lt;AD188,AD188&lt;AF188,AF188&lt;AG188,AG188&lt;AI188,OR(AI188&lt;AJ188,AJ188="-"),OR(AJ188&lt;AL188,AJ188="-"))</f>
    </nc>
  </rcc>
  <rcc rId="1182" sId="5">
    <oc r="AN254">
      <f>AND(C254&lt;E254,OR(E254&lt;F254,F254="-"),OR(F254&lt;H254,F254="-"),OR(H254&lt;I254,H254="-"),I254&lt;K254,OR(K254&lt;L254,L254="-"),OR(L254&lt;N254,L254="-"),OR(N254&lt;O254,N254="-"),O254&lt;Q254,OR(Q254&lt;R254,R254="-"),OR(R254&lt;T254,R254="-"),OR(T254&lt;U254,T254="-"),U254&lt;W254,OR(W254&lt;X254,X254="-"),OR(X254&lt;Z254,X254="-"),OR(Z254&lt;AA254,Z254="-"),AA254&lt;AC254,AC254&lt;AD254,AD254&lt;AF254,AF254&lt;AG254,AG254&lt;AI254,OR(AI254&lt;AJ254,AJ254="-"),OR(AJ254&lt;AL254,AJ254="-"))</f>
    </oc>
    <nc r="AN254">
      <f>AND(IF(M254="-",IF(O254-K254&gt;3,TRUE,FALSE),TRUE),C254&lt;E254,OR(E254&lt;F254,F254="-"),OR(F254&lt;H254,F254="-"),OR(H254&lt;I254,H254="-"),I254&lt;K254,OR(K254&lt;L254,L254="-"),OR(L254&lt;N254,L254="-"),OR(N254&lt;O254,N254="-"),O254&lt;Q254,OR(Q254&lt;R254,R254="-"),OR(R254&lt;T254,R254="-"),OR(T254&lt;U254,T254="-"),U254&lt;W254,OR(W254&lt;X254,X254="-"),OR(X254&lt;Z254,X254="-"),OR(Z254&lt;AA254,Z254="-"),AA254&lt;AC254,AC254&lt;AD254,AD254&lt;AF254,AF254&lt;AG254,AG254&lt;AI254,OR(AI254&lt;AJ254,AJ254="-"),OR(AJ254&lt;AL254,AJ254="-"))</f>
    </nc>
  </rcc>
  <rcc rId="1183" sId="5">
    <oc r="AN194">
      <f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</oc>
    <nc r="AN194">
      <f>AND(IF(M194="-",IF(O194-K194&gt;3,TRUE,FALSE),TRUE),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</nc>
  </rcc>
  <rcc rId="1184" sId="5">
    <oc r="AN222">
      <f>AND(C222&lt;E222,OR(E222&lt;F222,F222="-"),OR(F222&lt;H222,F222="-"),OR(H222&lt;I222,H222="-"),I222&lt;K222,OR(K222&lt;L222,L222="-"),OR(L222&lt;N222,L222="-"),OR(N222&lt;O222,N222="-"),O222&lt;Q222,OR(Q222&lt;R222,R222="-"),OR(R222&lt;T222,R222="-"),OR(T222&lt;U222,T222="-"),U222&lt;W222,OR(W222&lt;X222,X222="-"),OR(X222&lt;Z222,X222="-"),OR(Z222&lt;AA222,Z222="-"),AA222&lt;AC222,AC222&lt;AD222,AD222&lt;AF222,AF222&lt;AG222,AG222&lt;AI222,OR(AI222&lt;AJ222,AJ222="-"),OR(AJ222&lt;AL222,AJ222="-"))</f>
    </oc>
    <nc r="AN222">
      <f>AND(IF(M222="-",IF(O222-K222&gt;3,TRUE,FALSE),TRUE),C222&lt;E222,OR(E222&lt;F222,F222="-"),OR(F222&lt;H222,F222="-"),OR(H222&lt;I222,H222="-"),I222&lt;K222,OR(K222&lt;L222,L222="-"),OR(L222&lt;N222,L222="-"),OR(N222&lt;O222,N222="-"),O222&lt;Q222,OR(Q222&lt;R222,R222="-"),OR(R222&lt;T222,R222="-"),OR(T222&lt;U222,T222="-"),U222&lt;W222,OR(W222&lt;X222,X222="-"),OR(X222&lt;Z222,X222="-"),OR(Z222&lt;AA222,Z222="-"),AA222&lt;AC222,AC222&lt;AD222,AD222&lt;AF222,AF222&lt;AG222,AG222&lt;AI222,OR(AI222&lt;AJ222,AJ222="-"),OR(AJ222&lt;AL222,AJ222="-"))</f>
    </nc>
  </rcc>
  <rcc rId="1185" sId="5">
    <oc r="AN217">
      <f>AND(C217&lt;E217,OR(E217&lt;F217,F217="-"),OR(F217&lt;H217,F217="-"),OR(H217&lt;I217,H217="-"),I217&lt;K217,OR(K217&lt;L217,L217="-"),OR(L217&lt;N217,L217="-"),OR(N217&lt;O217,N217="-"),O217&lt;Q217,OR(Q217&lt;R217,R217="-"),OR(R217&lt;T217,R217="-"),OR(T217&lt;U217,T217="-"),U217&lt;W217,OR(W217&lt;X217,X217="-"),OR(X217&lt;Z217,X217="-"),OR(Z217&lt;AA217,Z217="-"),AA217&lt;AC217,AC217&lt;AD217,AD217&lt;AF217,AF217&lt;AG217,AG217&lt;AI217,OR(AI217&lt;AJ217,AJ217="-"),OR(AJ217&lt;AL217,AJ217="-"))</f>
    </oc>
    <nc r="AN217">
      <f>AND(IF(M217="-",IF(O217-K217&gt;3,TRUE,FALSE),TRUE),C217&lt;E217,OR(E217&lt;F217,F217="-"),OR(F217&lt;H217,F217="-"),OR(H217&lt;I217,H217="-"),I217&lt;K217,OR(K217&lt;L217,L217="-"),OR(L217&lt;N217,L217="-"),OR(N217&lt;O217,N217="-"),O217&lt;Q217,OR(Q217&lt;R217,R217="-"),OR(R217&lt;T217,R217="-"),OR(T217&lt;U217,T217="-"),U217&lt;W217,OR(W217&lt;X217,X217="-"),OR(X217&lt;Z217,X217="-"),OR(Z217&lt;AA217,Z217="-"),AA217&lt;AC217,AC217&lt;AD217,AD217&lt;AF217,AF217&lt;AG217,AG217&lt;AI217,OR(AI217&lt;AJ217,AJ217="-"),OR(AJ217&lt;AL217,AJ217="-"))</f>
    </nc>
  </rcc>
  <rcc rId="1186" sId="5">
    <oc r="AN242">
      <f>AND(C242&lt;E242,OR(E242&lt;F242,F242="-"),OR(F242&lt;H242,F242="-"),OR(H242&lt;I242,H242="-"),I242&lt;K242,OR(K242&lt;L242,L242="-"),OR(L242&lt;N242,L242="-"),OR(N242&lt;O242,N242="-"),O242&lt;Q242,OR(Q242&lt;R242,R242="-"),OR(R242&lt;T242,R242="-"),OR(T242&lt;U242,T242="-"),U242&lt;W242,OR(W242&lt;X242,X242="-"),OR(X242&lt;Z242,X242="-"),OR(Z242&lt;AA242,Z242="-"),AA242&lt;AC242,AC242&lt;AD242,AD242&lt;AF242,AF242&lt;AG242,AG242&lt;AI242,OR(AI242&lt;AJ242,AJ242="-"),OR(AJ242&lt;AL242,AJ242="-"))</f>
    </oc>
    <nc r="AN242">
      <f>AND(IF(M242="-",IF(O242-K242&gt;3,TRUE,FALSE),TRUE),C242&lt;E242,OR(E242&lt;F242,F242="-"),OR(F242&lt;H242,F242="-"),OR(H242&lt;I242,H242="-"),I242&lt;K242,OR(K242&lt;L242,L242="-"),OR(L242&lt;N242,L242="-"),OR(N242&lt;O242,N242="-"),O242&lt;Q242,OR(Q242&lt;R242,R242="-"),OR(R242&lt;T242,R242="-"),OR(T242&lt;U242,T242="-"),U242&lt;W242,OR(W242&lt;X242,X242="-"),OR(X242&lt;Z242,X242="-"),OR(Z242&lt;AA242,Z242="-"),AA242&lt;AC242,AC242&lt;AD242,AD242&lt;AF242,AF242&lt;AG242,AG242&lt;AI242,OR(AI242&lt;AJ242,AJ242="-"),OR(AJ242&lt;AL242,AJ242="-"))</f>
    </nc>
  </rcc>
  <rcc rId="1187" sId="5">
    <oc r="AN253">
      <f>AND(C253&lt;E253,OR(E253&lt;F253,F253="-"),OR(F253&lt;H253,F253="-"),OR(H253&lt;I253,H253="-"),I253&lt;K253,OR(K253&lt;L253,L253="-"),OR(L253&lt;N253,L253="-"),OR(N253&lt;O253,N253="-"),O253&lt;Q253,OR(Q253&lt;R253,R253="-"),OR(R253&lt;T253,R253="-"),OR(T253&lt;U253,T253="-"),U253&lt;W253,OR(W253&lt;X253,X253="-"),OR(X253&lt;Z253,X253="-"),OR(Z253&lt;AA253,Z253="-"),AA253&lt;AC253,AC253&lt;AD253,AD253&lt;AF253,AF253&lt;AG253,AG253&lt;AI253,OR(AI253&lt;AJ253,AJ253="-"),OR(AJ253&lt;AL253,AJ253="-"))</f>
    </oc>
    <nc r="AN253">
      <f>AND(IF(M253="-",IF(O253-K253&gt;3,TRUE,FALSE),TRUE),C253&lt;E253,OR(E253&lt;F253,F253="-"),OR(F253&lt;H253,F253="-"),OR(H253&lt;I253,H253="-"),I253&lt;K253,OR(K253&lt;L253,L253="-"),OR(L253&lt;N253,L253="-"),OR(N253&lt;O253,N253="-"),O253&lt;Q253,OR(Q253&lt;R253,R253="-"),OR(R253&lt;T253,R253="-"),OR(T253&lt;U253,T253="-"),U253&lt;W253,OR(W253&lt;X253,X253="-"),OR(X253&lt;Z253,X253="-"),OR(Z253&lt;AA253,Z253="-"),AA253&lt;AC253,AC253&lt;AD253,AD253&lt;AF253,AF253&lt;AG253,AG253&lt;AI253,OR(AI253&lt;AJ253,AJ253="-"),OR(AJ253&lt;AL253,AJ253="-"))</f>
    </nc>
  </rcc>
  <rcc rId="1188" sId="5">
    <oc r="AN154">
      <f>AND(C154&lt;E154,OR(E154&lt;F154,F154="-"),OR(F154&lt;H154,F154="-"),OR(H154&lt;I154,H154="-"),I154&lt;K154,OR(K154&lt;L154,L154="-"),OR(L154&lt;N154,L154="-"),OR(N154&lt;O154,N154="-"),O154&lt;Q154,OR(Q154&lt;R154,R154="-"),OR(R154&lt;T154,R154="-"),OR(T154&lt;U154,T154="-"),U154&lt;W154,OR(W154&lt;X154,X154="-"),OR(X154&lt;Z154,X154="-"),OR(Z154&lt;AA154,Z154="-"),AA154&lt;AC154,AC154&lt;AD154,AD154&lt;AF154,AF154&lt;AG154,AG154&lt;AI154,OR(AI154&lt;AJ154,AJ154="-"),OR(AJ154&lt;AL154,AJ154="-"))</f>
    </oc>
    <nc r="AN154">
      <f>AND(IF(M154="-",IF(O154-K154&gt;3,TRUE,FALSE),TRUE),C154&lt;E154,OR(E154&lt;F154,F154="-"),OR(F154&lt;H154,F154="-"),OR(H154&lt;I154,H154="-"),I154&lt;K154,OR(K154&lt;L154,L154="-"),OR(L154&lt;N154,L154="-"),OR(N154&lt;O154,N154="-"),O154&lt;Q154,OR(Q154&lt;R154,R154="-"),OR(R154&lt;T154,R154="-"),OR(T154&lt;U154,T154="-"),U154&lt;W154,OR(W154&lt;X154,X154="-"),OR(X154&lt;Z154,X154="-"),OR(Z154&lt;AA154,Z154="-"),AA154&lt;AC154,AC154&lt;AD154,AD154&lt;AF154,AF154&lt;AG154,AG154&lt;AI154,OR(AI154&lt;AJ154,AJ154="-"),OR(AJ154&lt;AL154,AJ154="-"))</f>
    </nc>
  </rcc>
  <rcc rId="1189" sId="5">
    <oc r="AN155">
      <f>AND(C155&lt;E155,OR(E155&lt;F155,F155="-"),OR(F155&lt;H155,F155="-"),OR(H155&lt;I155,H155="-"),I155&lt;K155,OR(K155&lt;L155,L155="-"),OR(L155&lt;N155,L155="-"),OR(N155&lt;O155,N155="-"),O155&lt;Q155,OR(Q155&lt;R155,R155="-"),OR(R155&lt;T155,R155="-"),OR(T155&lt;U155,T155="-"),U155&lt;W155,OR(W155&lt;X155,X155="-"),OR(X155&lt;Z155,X155="-"),OR(Z155&lt;AA155,Z155="-"),AA155&lt;AC155,AC155&lt;AD155,AD155&lt;AF155,AF155&lt;AG155,AG155&lt;AI155,OR(AI155&lt;AJ155,AJ155="-"),OR(AJ155&lt;AL155,AJ155="-"))</f>
    </oc>
    <nc r="AN155">
      <f>AND(IF(M155="-",IF(O155-K155&gt;3,TRUE,FALSE),TRUE),C155&lt;E155,OR(E155&lt;F155,F155="-"),OR(F155&lt;H155,F155="-"),OR(H155&lt;I155,H155="-"),I155&lt;K155,OR(K155&lt;L155,L155="-"),OR(L155&lt;N155,L155="-"),OR(N155&lt;O155,N155="-"),O155&lt;Q155,OR(Q155&lt;R155,R155="-"),OR(R155&lt;T155,R155="-"),OR(T155&lt;U155,T155="-"),U155&lt;W155,OR(W155&lt;X155,X155="-"),OR(X155&lt;Z155,X155="-"),OR(Z155&lt;AA155,Z155="-"),AA155&lt;AC155,AC155&lt;AD155,AD155&lt;AF155,AF155&lt;AG155,AG155&lt;AI155,OR(AI155&lt;AJ155,AJ155="-"),OR(AJ155&lt;AL155,AJ155="-"))</f>
    </nc>
  </rcc>
  <rcc rId="1190" sId="5">
    <oc r="AN225">
      <f>AND(C225&lt;E225,OR(E225&lt;F225,F225="-"),OR(F225&lt;H225,F225="-"),OR(H225&lt;I225,H225="-"),I225&lt;K225,OR(K225&lt;L225,L225="-"),OR(L225&lt;N225,L225="-"),OR(N225&lt;O225,N225="-"),O225&lt;Q225,OR(Q225&lt;R225,R225="-"),OR(R225&lt;T225,R225="-"),OR(T225&lt;U225,T225="-"),U225&lt;W225,OR(W225&lt;X225,X225="-"),OR(X225&lt;Z225,X225="-"),OR(Z225&lt;AA225,Z225="-"),AA225&lt;AC225,AC225&lt;AD225,AD225&lt;AF225,AF225&lt;AG225,AG225&lt;AI225,OR(AI225&lt;AJ225,AJ225="-"),OR(AJ225&lt;AL225,AJ225="-"))</f>
    </oc>
    <nc r="AN225">
      <f>AND(IF(M225="-",IF(O225-K225&gt;3,TRUE,FALSE),TRUE),C225&lt;E225,OR(E225&lt;F225,F225="-"),OR(F225&lt;H225,F225="-"),OR(H225&lt;I225,H225="-"),I225&lt;K225,OR(K225&lt;L225,L225="-"),OR(L225&lt;N225,L225="-"),OR(N225&lt;O225,N225="-"),O225&lt;Q225,OR(Q225&lt;R225,R225="-"),OR(R225&lt;T225,R225="-"),OR(T225&lt;U225,T225="-"),U225&lt;W225,OR(W225&lt;X225,X225="-"),OR(X225&lt;Z225,X225="-"),OR(Z225&lt;AA225,Z225="-"),AA225&lt;AC225,AC225&lt;AD225,AD225&lt;AF225,AF225&lt;AG225,AG225&lt;AI225,OR(AI225&lt;AJ225,AJ225="-"),OR(AJ225&lt;AL225,AJ225="-"))</f>
    </nc>
  </rcc>
  <rcc rId="1191" sId="5">
    <oc r="AN168">
      <f>AND(C168&lt;E168,OR(E168&lt;F168,F168="-"),OR(F168&lt;H168,F168="-"),OR(H168&lt;I168,H168="-"),I168&lt;K168,OR(K168&lt;L168,L168="-"),OR(L168&lt;N168,L168="-"),OR(N168&lt;O168,N168="-"),O168&lt;Q168,OR(Q168&lt;R168,R168="-"),OR(R168&lt;T168,R168="-"),OR(T168&lt;U168,T168="-"),U168&lt;W168,OR(W168&lt;X168,X168="-"),OR(X168&lt;Z168,X168="-"),OR(Z168&lt;AA168,Z168="-"),AA168&lt;AC168,AC168&lt;AD168,AD168&lt;AF168,AF168&lt;AG168,AG168&lt;AI168,OR(AI168&lt;AJ168,AJ168="-"),OR(AJ168&lt;AL168,AJ168="-"))</f>
    </oc>
    <nc r="AN168">
      <f>AND(IF(M168="-",IF(O168-K168&gt;3,TRUE,FALSE),TRUE),C168&lt;E168,OR(E168&lt;F168,F168="-"),OR(F168&lt;H168,F168="-"),OR(H168&lt;I168,H168="-"),I168&lt;K168,OR(K168&lt;L168,L168="-"),OR(L168&lt;N168,L168="-"),OR(N168&lt;O168,N168="-"),O168&lt;Q168,OR(Q168&lt;R168,R168="-"),OR(R168&lt;T168,R168="-"),OR(T168&lt;U168,T168="-"),U168&lt;W168,OR(W168&lt;X168,X168="-"),OR(X168&lt;Z168,X168="-"),OR(Z168&lt;AA168,Z168="-"),AA168&lt;AC168,AC168&lt;AD168,AD168&lt;AF168,AF168&lt;AG168,AG168&lt;AI168,OR(AI168&lt;AJ168,AJ168="-"),OR(AJ168&lt;AL168,AJ168="-"))</f>
    </nc>
  </rcc>
  <rcc rId="1192" sId="5">
    <oc r="AN63">
      <f>AND(C63&lt;E63,OR(E63&lt;F63,F63="-"),OR(F63&lt;H63,F63="-"),OR(H63&lt;I63,H63="-"),I63&lt;K63,OR(K63&lt;L63,L63="-"),OR(L63&lt;N63,L63="-"),OR(N63&lt;O63,N63="-"),O63&lt;Q63,OR(Q63&lt;R63,R63="-"),OR(R63&lt;T63,R63="-"),OR(T63&lt;U63,T63="-"),U63&lt;W63,OR(W63&lt;X63,X63="-"),OR(X63&lt;Z63,X63="-"),OR(Z63&lt;AA63,Z63="-"),AA63&lt;AC63,AC63&lt;AD63,AD63&lt;AF63,AF63&lt;AG63,AG63&lt;AI63,OR(AI63&lt;AJ63,AJ63="-"),OR(AJ63&lt;AL63,AJ63="-"))</f>
    </oc>
    <nc r="AN63">
      <f>AND(IF(M63="-",IF(O63-K63&gt;3,TRUE,FALSE),TRUE),C63&lt;E63,OR(E63&lt;F63,F63="-"),OR(F63&lt;H63,F63="-"),OR(H63&lt;I63,H63="-"),I63&lt;K63,OR(K63&lt;L63,L63="-"),OR(L63&lt;N63,L63="-"),OR(N63&lt;O63,N63="-"),O63&lt;Q63,OR(Q63&lt;R63,R63="-"),OR(R63&lt;T63,R63="-"),OR(T63&lt;U63,T63="-"),U63&lt;W63,OR(W63&lt;X63,X63="-"),OR(X63&lt;Z63,X63="-"),OR(Z63&lt;AA63,Z63="-"),AA63&lt;AC63,AC63&lt;AD63,AD63&lt;AF63,AF63&lt;AG63,AG63&lt;AI63,OR(AI63&lt;AJ63,AJ63="-"),OR(AJ63&lt;AL63,AJ63="-"))</f>
    </nc>
  </rcc>
  <rcc rId="1193" sId="5">
    <oc r="AN72">
      <f>AND(C72&lt;E72,OR(E72&lt;F72,F72="-"),OR(F72&lt;H72,F72="-"),OR(H72&lt;I72,H72="-"),I72&lt;K72,OR(K72&lt;L72,L72="-"),OR(L72&lt;N72,L72="-"),OR(N72&lt;O72,N72="-"),O72&lt;Q72,OR(Q72&lt;R72,R72="-"),OR(R72&lt;T72,R72="-"),OR(T72&lt;U72,T72="-"),U72&lt;W72,OR(W72&lt;X72,X72="-"),OR(X72&lt;Z72,X72="-"),OR(Z72&lt;AA72,Z72="-"),AA72&lt;AC72,AC72&lt;AD72,AD72&lt;AF72,AF72&lt;AG72,AG72&lt;AI72,OR(AI72&lt;AJ72,AJ72="-"),OR(AJ72&lt;AL72,AJ72="-"))</f>
    </oc>
    <nc r="AN72">
      <f>AND(IF(M72="-",IF(O72-K72&gt;3,TRUE,FALSE),TRUE),C72&lt;E72,OR(E72&lt;F72,F72="-"),OR(F72&lt;H72,F72="-"),OR(H72&lt;I72,H72="-"),I72&lt;K72,OR(K72&lt;L72,L72="-"),OR(L72&lt;N72,L72="-"),OR(N72&lt;O72,N72="-"),O72&lt;Q72,OR(Q72&lt;R72,R72="-"),OR(R72&lt;T72,R72="-"),OR(T72&lt;U72,T72="-"),U72&lt;W72,OR(W72&lt;X72,X72="-"),OR(X72&lt;Z72,X72="-"),OR(Z72&lt;AA72,Z72="-"),AA72&lt;AC72,AC72&lt;AD72,AD72&lt;AF72,AF72&lt;AG72,AG72&lt;AI72,OR(AI72&lt;AJ72,AJ72="-"),OR(AJ72&lt;AL72,AJ72="-"))</f>
    </nc>
  </rcc>
  <rcc rId="1194" sId="5">
    <oc r="AN264">
      <f>AND(C264&lt;E264,OR(E264&lt;F264,F264="-"),OR(F264&lt;H264,F264="-"),OR(H264&lt;I264,H264="-"),I264&lt;K264,OR(K264&lt;L264,L264="-"),OR(L264&lt;N264,L264="-"),OR(N264&lt;O264,N264="-"),O264&lt;Q264,OR(Q264&lt;R264,R264="-"),OR(R264&lt;T264,R264="-"),OR(T264&lt;U264,T264="-"),U264&lt;W264,OR(W264&lt;X264,X264="-"),OR(X264&lt;Z264,X264="-"),OR(Z264&lt;AA264,Z264="-"),AA264&lt;AC264,AC264&lt;AD264,AD264&lt;AF264,AF264&lt;AG264,AG264&lt;AI264,OR(AI264&lt;AJ264,AJ264="-"),OR(AJ264&lt;AL264,AJ264="-"))</f>
    </oc>
    <nc r="AN264">
      <f>AND(IF(M264="-",IF(O264-K264&gt;3,TRUE,FALSE),TRUE),C264&lt;E264,OR(E264&lt;F264,F264="-"),OR(F264&lt;H264,F264="-"),OR(H264&lt;I264,H264="-"),I264&lt;K264,OR(K264&lt;L264,L264="-"),OR(L264&lt;N264,L264="-"),OR(N264&lt;O264,N264="-"),O264&lt;Q264,OR(Q264&lt;R264,R264="-"),OR(R264&lt;T264,R264="-"),OR(T264&lt;U264,T264="-"),U264&lt;W264,OR(W264&lt;X264,X264="-"),OR(X264&lt;Z264,X264="-"),OR(Z264&lt;AA264,Z264="-"),AA264&lt;AC264,AC264&lt;AD264,AD264&lt;AF264,AF264&lt;AG264,AG264&lt;AI264,OR(AI264&lt;AJ264,AJ264="-"),OR(AJ264&lt;AL264,AJ264="-"))</f>
    </nc>
  </rcc>
  <rcc rId="1195" sId="5">
    <oc r="AN243">
      <f>AND(C243&lt;E243,OR(E243&lt;F243,F243="-"),OR(F243&lt;H243,F243="-"),OR(H243&lt;I243,H243="-"),I243&lt;K243,OR(K243&lt;L243,L243="-"),OR(L243&lt;N243,L243="-"),OR(N243&lt;O243,N243="-"),O243&lt;Q243,OR(Q243&lt;R243,R243="-"),OR(R243&lt;T243,R243="-"),OR(T243&lt;U243,T243="-"),U243&lt;W243,OR(W243&lt;X243,X243="-"),OR(X243&lt;Z243,X243="-"),OR(Z243&lt;AA243,Z243="-"),AA243&lt;AC243,AC243&lt;AD243,AD243&lt;AF243,AF243&lt;AG243,AG243&lt;AI243,OR(AI243&lt;AJ243,AJ243="-"),OR(AJ243&lt;AL243,AJ243="-"))</f>
    </oc>
    <nc r="AN243">
      <f>AND(IF(M243="-",IF(O243-K243&gt;3,TRUE,FALSE),TRUE),C243&lt;E243,OR(E243&lt;F243,F243="-"),OR(F243&lt;H243,F243="-"),OR(H243&lt;I243,H243="-"),I243&lt;K243,OR(K243&lt;L243,L243="-"),OR(L243&lt;N243,L243="-"),OR(N243&lt;O243,N243="-"),O243&lt;Q243,OR(Q243&lt;R243,R243="-"),OR(R243&lt;T243,R243="-"),OR(T243&lt;U243,T243="-"),U243&lt;W243,OR(W243&lt;X243,X243="-"),OR(X243&lt;Z243,X243="-"),OR(Z243&lt;AA243,Z243="-"),AA243&lt;AC243,AC243&lt;AD243,AD243&lt;AF243,AF243&lt;AG243,AG243&lt;AI243,OR(AI243&lt;AJ243,AJ243="-"),OR(AJ243&lt;AL243,AJ243="-"))</f>
    </nc>
  </rcc>
  <rcc rId="1196" sId="5">
    <oc r="AN239">
      <f>AND(C239&lt;E239,OR(E239&lt;F239,F239="-"),OR(F239&lt;H239,F239="-"),OR(H239&lt;I239,H239="-"),I239&lt;K239,OR(K239&lt;L239,L239="-"),OR(L239&lt;N239,L239="-"),OR(N239&lt;O239,N239="-"),O239&lt;Q239,OR(Q239&lt;R239,R239="-"),OR(R239&lt;T239,R239="-"),OR(T239&lt;U239,T239="-"),U239&lt;W239,OR(W239&lt;X239,X239="-"),OR(X239&lt;Z239,X239="-"),OR(Z239&lt;AA239,Z239="-"),AA239&lt;AC239,AC239&lt;AD239,AD239&lt;AF239,AF239&lt;AG239,AG239&lt;AI239,OR(AI239&lt;AJ239,AJ239="-"),OR(AJ239&lt;AL239,AJ239="-"))</f>
    </oc>
    <nc r="AN239">
      <f>AND(IF(M239="-",IF(O239-K239&gt;3,TRUE,FALSE),TRUE),C239&lt;E239,OR(E239&lt;F239,F239="-"),OR(F239&lt;H239,F239="-"),OR(H239&lt;I239,H239="-"),I239&lt;K239,OR(K239&lt;L239,L239="-"),OR(L239&lt;N239,L239="-"),OR(N239&lt;O239,N239="-"),O239&lt;Q239,OR(Q239&lt;R239,R239="-"),OR(R239&lt;T239,R239="-"),OR(T239&lt;U239,T239="-"),U239&lt;W239,OR(W239&lt;X239,X239="-"),OR(X239&lt;Z239,X239="-"),OR(Z239&lt;AA239,Z239="-"),AA239&lt;AC239,AC239&lt;AD239,AD239&lt;AF239,AF239&lt;AG239,AG239&lt;AI239,OR(AI239&lt;AJ239,AJ239="-"),OR(AJ239&lt;AL239,AJ239="-"))</f>
    </nc>
  </rcc>
  <rcc rId="1197" sId="5">
    <oc r="AN55">
      <f>AND(C55&lt;E55,OR(E55&lt;F55,F55="-"),OR(F55&lt;H55,F55="-"),OR(H55&lt;I55,H55="-"),I55&lt;K55,OR(K55&lt;L55,L55="-"),OR(L55&lt;N55,L55="-"),OR(N55&lt;O55,N55="-"),O55&lt;Q55,OR(Q55&lt;R55,R55="-"),OR(R55&lt;T55,R55="-"),OR(T55&lt;U55,T55="-"),U55&lt;W55,OR(W55&lt;X55,X55="-"),OR(X55&lt;Z55,X55="-"),OR(Z55&lt;AA55,Z55="-"),AA55&lt;AC55,AC55&lt;AD55,AD55&lt;AF55,AF55&lt;AG55,AG55&lt;AI55,OR(AI55&lt;AJ55,AJ55="-"),OR(AJ55&lt;AL55,AJ55="-"))</f>
    </oc>
    <nc r="AN55">
      <f>AND(IF(M55="-",IF(O55-K55&gt;3,TRUE,FALSE),TRUE),C55&lt;E55,OR(E55&lt;F55,F55="-"),OR(F55&lt;H55,F55="-"),OR(H55&lt;I55,H55="-"),I55&lt;K55,OR(K55&lt;L55,L55="-"),OR(L55&lt;N55,L55="-"),OR(N55&lt;O55,N55="-"),O55&lt;Q55,OR(Q55&lt;R55,R55="-"),OR(R55&lt;T55,R55="-"),OR(T55&lt;U55,T55="-"),U55&lt;W55,OR(W55&lt;X55,X55="-"),OR(X55&lt;Z55,X55="-"),OR(Z55&lt;AA55,Z55="-"),AA55&lt;AC55,AC55&lt;AD55,AD55&lt;AF55,AF55&lt;AG55,AG55&lt;AI55,OR(AI55&lt;AJ55,AJ55="-"),OR(AJ55&lt;AL55,AJ55="-"))</f>
    </nc>
  </rcc>
  <rcc rId="1198" sId="5">
    <oc r="AN185">
      <f>AND(C185&lt;E185,OR(E185&lt;F185,F185="-"),OR(F185&lt;H185,F185="-"),OR(H185&lt;I185,H185="-"),I185&lt;K185,OR(K185&lt;L185,L185="-"),OR(L185&lt;N185,L185="-"),OR(N185&lt;O185,N185="-"),O185&lt;Q185,OR(Q185&lt;R185,R185="-"),OR(R185&lt;T185,R185="-"),OR(T185&lt;U185,T185="-"),U185&lt;W185,OR(W185&lt;X185,X185="-"),OR(X185&lt;Z185,X185="-"),OR(Z185&lt;AA185,Z185="-"),AA185&lt;AC185,AC185&lt;AD185,AD185&lt;AF185,AF185&lt;AG185,AG185&lt;AI185,OR(AI185&lt;AJ185,AJ185="-"),OR(AJ185&lt;AL185,AJ185="-"))</f>
    </oc>
    <nc r="AN185">
      <f>AND(IF(M185="-",IF(O185-K185&gt;3,TRUE,FALSE),TRUE),C185&lt;E185,OR(E185&lt;F185,F185="-"),OR(F185&lt;H185,F185="-"),OR(H185&lt;I185,H185="-"),I185&lt;K185,OR(K185&lt;L185,L185="-"),OR(L185&lt;N185,L185="-"),OR(N185&lt;O185,N185="-"),O185&lt;Q185,OR(Q185&lt;R185,R185="-"),OR(R185&lt;T185,R185="-"),OR(T185&lt;U185,T185="-"),U185&lt;W185,OR(W185&lt;X185,X185="-"),OR(X185&lt;Z185,X185="-"),OR(Z185&lt;AA185,Z185="-"),AA185&lt;AC185,AC185&lt;AD185,AD185&lt;AF185,AF185&lt;AG185,AG185&lt;AI185,OR(AI185&lt;AJ185,AJ185="-"),OR(AJ185&lt;AL185,AJ185="-"))</f>
    </nc>
  </rcc>
  <rcc rId="1199" sId="5">
    <oc r="AN89">
      <f>AND(C89&lt;E89,OR(E89&lt;F89,F89="-"),OR(F89&lt;H89,F89="-"),OR(H89&lt;I89,H89="-"),I89&lt;K89,OR(K89&lt;L89,L89="-"),OR(L89&lt;N89,L89="-"),OR(N89&lt;O89,N89="-"),O89&lt;Q89,OR(Q89&lt;R89,R89="-"),OR(R89&lt;T89,R89="-"),OR(T89&lt;U89,T89="-"),U89&lt;W89,OR(W89&lt;X89,X89="-"),OR(X89&lt;Z89,X89="-"),OR(Z89&lt;AA89,Z89="-"),AA89&lt;AC89,AC89&lt;AD89,AD89&lt;AF89,AF89&lt;AG89,AG89&lt;AI89,OR(AI89&lt;AJ89,AJ89="-"),OR(AJ89&lt;AL89,AJ89="-"))</f>
    </oc>
    <nc r="AN89">
      <f>AND(IF(M89="-",IF(O89-K89&gt;3,TRUE,FALSE),TRUE),C89&lt;E89,OR(E89&lt;F89,F89="-"),OR(F89&lt;H89,F89="-"),OR(H89&lt;I89,H89="-"),I89&lt;K89,OR(K89&lt;L89,L89="-"),OR(L89&lt;N89,L89="-"),OR(N89&lt;O89,N89="-"),O89&lt;Q89,OR(Q89&lt;R89,R89="-"),OR(R89&lt;T89,R89="-"),OR(T89&lt;U89,T89="-"),U89&lt;W89,OR(W89&lt;X89,X89="-"),OR(X89&lt;Z89,X89="-"),OR(Z89&lt;AA89,Z89="-"),AA89&lt;AC89,AC89&lt;AD89,AD89&lt;AF89,AF89&lt;AG89,AG89&lt;AI89,OR(AI89&lt;AJ89,AJ89="-"),OR(AJ89&lt;AL89,AJ89="-"))</f>
    </nc>
  </rcc>
  <rcc rId="1200" sId="5">
    <oc r="AN267">
      <f>AND(C267&lt;E267,OR(E267&lt;F267,F267="-"),OR(F267&lt;H267,F267="-"),OR(H267&lt;I267,H267="-"),I267&lt;K267,OR(K267&lt;L267,L267="-"),OR(L267&lt;N267,L267="-"),OR(N267&lt;O267,N267="-"),O267&lt;Q267,OR(Q267&lt;R267,R267="-"),OR(R267&lt;T267,R267="-"),OR(T267&lt;U267,T267="-"),U267&lt;W267,OR(W267&lt;X267,X267="-"),OR(X267&lt;Z267,X267="-"),OR(Z267&lt;AA267,Z267="-"),AA267&lt;AC267,AC267&lt;AD267,AD267&lt;AF267,AF267&lt;AG267,AG267&lt;AI267,OR(AI267&lt;AJ267,AJ267="-"),OR(AJ267&lt;AL267,AJ267="-"))</f>
    </oc>
    <nc r="AN267">
      <f>AND(IF(M267="-",IF(O267-K267&gt;3,TRUE,FALSE),TRUE),C267&lt;E267,OR(E267&lt;F267,F267="-"),OR(F267&lt;H267,F267="-"),OR(H267&lt;I267,H267="-"),I267&lt;K267,OR(K267&lt;L267,L267="-"),OR(L267&lt;N267,L267="-"),OR(N267&lt;O267,N267="-"),O267&lt;Q267,OR(Q267&lt;R267,R267="-"),OR(R267&lt;T267,R267="-"),OR(T267&lt;U267,T267="-"),U267&lt;W267,OR(W267&lt;X267,X267="-"),OR(X267&lt;Z267,X267="-"),OR(Z267&lt;AA267,Z267="-"),AA267&lt;AC267,AC267&lt;AD267,AD267&lt;AF267,AF267&lt;AG267,AG267&lt;AI267,OR(AI267&lt;AJ267,AJ267="-"),OR(AJ267&lt;AL267,AJ267="-"))</f>
    </nc>
  </rcc>
  <rcc rId="1201" sId="5">
    <oc r="AN10">
      <f>AND(C10&lt;E10,OR(E10&lt;F10,F10="-"),OR(F10&lt;H10,F10="-"),OR(H10&lt;I10,H10="-"),I10&lt;K10,OR(K10&lt;L10,L10="-"),OR(L10&lt;N10,L10="-"),OR(N10&lt;O10,N10="-"),O10&lt;Q10,OR(Q10&lt;R10,R10="-"),OR(R10&lt;T10,R10="-"),OR(T10&lt;U10,T10="-"),U10&lt;W10,OR(W10&lt;X10,X10="-"),OR(X10&lt;Z10,X10="-"),OR(Z10&lt;AA10,Z10="-"),AA10&lt;AC10,AC10&lt;AD10,AD10&lt;AF10,AF10&lt;AG10,AG10&lt;AI10,OR(AI10&lt;AJ10,AJ10="-"),OR(AJ10&lt;AL10,AJ10="-"))</f>
    </oc>
    <nc r="AN10">
      <f>AND(IF(M10="-",IF(O10-K10&gt;3,TRUE,FALSE),TRUE),C10&lt;E10,OR(E10&lt;F10,F10="-"),OR(F10&lt;H10,F10="-"),OR(H10&lt;I10,H10="-"),I10&lt;K10,OR(K10&lt;L10,L10="-"),OR(L10&lt;N10,L10="-"),OR(N10&lt;O10,N10="-"),O10&lt;Q10,OR(Q10&lt;R10,R10="-"),OR(R10&lt;T10,R10="-"),OR(T10&lt;U10,T10="-"),U10&lt;W10,OR(W10&lt;X10,X10="-"),OR(X10&lt;Z10,X10="-"),OR(Z10&lt;AA10,Z10="-"),AA10&lt;AC10,AC10&lt;AD10,AD10&lt;AF10,AF10&lt;AG10,AG10&lt;AI10,OR(AI10&lt;AJ10,AJ10="-"),OR(AJ10&lt;AL10,AJ10="-"))</f>
    </nc>
  </rcc>
  <rcc rId="1202" sId="5">
    <oc r="AN3">
      <f>AND(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</oc>
    <nc r="AN3">
      <f>AND(IF(M3="-",IF(O3-K3&gt;3,TRUE,FALSE),TRU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</nc>
  </rcc>
  <rcc rId="1203" sId="5">
    <oc r="AN4">
      <f>AND(C4&lt;E4,OR(E4&lt;F4,F4="-"),OR(F4&lt;H4,F4="-"),OR(H4&lt;I4,H4="-"),I4&lt;K4,OR(K4&lt;L4,L4="-"),OR(L4&lt;N4,L4="-"),OR(N4&lt;O4,N4="-"),O4&lt;Q4,OR(Q4&lt;R4,R4="-"),OR(R4&lt;T4,R4="-"),OR(T4&lt;U4,T4="-"),U4&lt;W4,OR(W4&lt;X4,X4="-"),OR(X4&lt;Z4,X4="-"),OR(Z4&lt;AA4,Z4="-"),AA4&lt;AC4,AC4&lt;AD4,AD4&lt;AF4,AF4&lt;AG4,AG4&lt;AI4,OR(AI4&lt;AJ4,AJ4="-"),OR(AJ4&lt;AL4,AJ4="-"))</f>
    </oc>
    <nc r="AN4">
      <f>AND(IF(M4="-",IF(O4-K4&gt;3,TRUE,FALSE),TRUE),C4&lt;E4,OR(E4&lt;F4,F4="-"),OR(F4&lt;H4,F4="-"),OR(H4&lt;I4,H4="-"),I4&lt;K4,OR(K4&lt;L4,L4="-"),OR(L4&lt;N4,L4="-"),OR(N4&lt;O4,N4="-"),O4&lt;Q4,OR(Q4&lt;R4,R4="-"),OR(R4&lt;T4,R4="-"),OR(T4&lt;U4,T4="-"),U4&lt;W4,OR(W4&lt;X4,X4="-"),OR(X4&lt;Z4,X4="-"),OR(Z4&lt;AA4,Z4="-"),AA4&lt;AC4,AC4&lt;AD4,AD4&lt;AF4,AF4&lt;AG4,AG4&lt;AI4,OR(AI4&lt;AJ4,AJ4="-"),OR(AJ4&lt;AL4,AJ4="-"))</f>
    </nc>
  </rcc>
  <rcc rId="1204" sId="5">
    <oc r="AN15">
      <f>AND(C15&lt;E15,OR(E15&lt;F15,F15="-"),OR(F15&lt;H15,F15="-"),OR(H15&lt;I15,H15="-"),I15&lt;K15,OR(K15&lt;L15,L15="-"),OR(L15&lt;N15,L15="-"),OR(N15&lt;O15,N15="-"),O15&lt;Q15,OR(Q15&lt;R15,R15="-"),OR(R15&lt;T15,R15="-"),OR(T15&lt;U15,T15="-"),U15&lt;W15,OR(W15&lt;X15,X15="-"),OR(X15&lt;Z15,X15="-"),OR(Z15&lt;AA15,Z15="-"),AA15&lt;AC15,AC15&lt;AD15,AD15&lt;AF15,AF15&lt;AG15,AG15&lt;AI15,OR(AI15&lt;AJ15,AJ15="-"),OR(AJ15&lt;AL15,AJ15="-"))</f>
    </oc>
    <nc r="AN15">
      <f>AND(IF(M15="-",IF(O15-K15&gt;3,TRUE,FALSE),TRUE),C15&lt;E15,OR(E15&lt;F15,F15="-"),OR(F15&lt;H15,F15="-"),OR(H15&lt;I15,H15="-"),I15&lt;K15,OR(K15&lt;L15,L15="-"),OR(L15&lt;N15,L15="-"),OR(N15&lt;O15,N15="-"),O15&lt;Q15,OR(Q15&lt;R15,R15="-"),OR(R15&lt;T15,R15="-"),OR(T15&lt;U15,T15="-"),U15&lt;W15,OR(W15&lt;X15,X15="-"),OR(X15&lt;Z15,X15="-"),OR(Z15&lt;AA15,Z15="-"),AA15&lt;AC15,AC15&lt;AD15,AD15&lt;AF15,AF15&lt;AG15,AG15&lt;AI15,OR(AI15&lt;AJ15,AJ15="-"),OR(AJ15&lt;AL15,AJ15="-"))</f>
    </nc>
  </rcc>
  <rcc rId="1205" sId="5">
    <oc r="AN205">
      <f>AND(C205&lt;E205,OR(E205&lt;F205,F205="-"),OR(F205&lt;H205,F205="-"),OR(H205&lt;I205,H205="-"),I205&lt;K205,OR(K205&lt;L205,L205="-"),OR(L205&lt;N205,L205="-"),OR(N205&lt;O205,N205="-"),O205&lt;Q205,OR(Q205&lt;R205,R205="-"),OR(R205&lt;T205,R205="-"),OR(T205&lt;U205,T205="-"),U205&lt;W205,OR(W205&lt;X205,X205="-"),OR(X205&lt;Z205,X205="-"),OR(Z205&lt;AA205,Z205="-"),AA205&lt;AC205,AC205&lt;AD205,AD205&lt;AF205,AF205&lt;AG205,AG205&lt;AI205,OR(AI205&lt;AJ205,AJ205="-"),OR(AJ205&lt;AL205,AJ205="-"))</f>
    </oc>
    <nc r="AN205">
      <f>AND(IF(M205="-",IF(O205-K205&gt;3,TRUE,FALSE),TRUE),C205&lt;E205,OR(E205&lt;F205,F205="-"),OR(F205&lt;H205,F205="-"),OR(H205&lt;I205,H205="-"),I205&lt;K205,OR(K205&lt;L205,L205="-"),OR(L205&lt;N205,L205="-"),OR(N205&lt;O205,N205="-"),O205&lt;Q205,OR(Q205&lt;R205,R205="-"),OR(R205&lt;T205,R205="-"),OR(T205&lt;U205,T205="-"),U205&lt;W205,OR(W205&lt;X205,X205="-"),OR(X205&lt;Z205,X205="-"),OR(Z205&lt;AA205,Z205="-"),AA205&lt;AC205,AC205&lt;AD205,AD205&lt;AF205,AF205&lt;AG205,AG205&lt;AI205,OR(AI205&lt;AJ205,AJ205="-"),OR(AJ205&lt;AL205,AJ205="-"))</f>
    </nc>
  </rcc>
  <rcc rId="1206" sId="5">
    <oc r="AN82">
      <f>AND(C82&lt;E82,OR(E82&lt;F82,F82="-"),OR(F82&lt;H82,F82="-"),OR(H82&lt;I82,H82="-"),I82&lt;K82,OR(K82&lt;L82,L82="-"),OR(L82&lt;N82,L82="-"),OR(N82&lt;O82,N82="-"),O82&lt;Q82,OR(Q82&lt;R82,R82="-"),OR(R82&lt;T82,R82="-"),OR(T82&lt;U82,T82="-"),U82&lt;W82,OR(W82&lt;X82,X82="-"),OR(X82&lt;Z82,X82="-"),OR(Z82&lt;AA82,Z82="-"),AA82&lt;AC82,AC82&lt;AD82,AD82&lt;AF82,AF82&lt;AG82,AG82&lt;AI82,OR(AI82&lt;AJ82,AJ82="-"),OR(AJ82&lt;AL82,AJ82="-"))</f>
    </oc>
    <nc r="AN82">
      <f>AND(IF(M82="-",IF(O82-K82&gt;3,TRUE,FALSE),TRUE),C82&lt;E82,OR(E82&lt;F82,F82="-"),OR(F82&lt;H82,F82="-"),OR(H82&lt;I82,H82="-"),I82&lt;K82,OR(K82&lt;L82,L82="-"),OR(L82&lt;N82,L82="-"),OR(N82&lt;O82,N82="-"),O82&lt;Q82,OR(Q82&lt;R82,R82="-"),OR(R82&lt;T82,R82="-"),OR(T82&lt;U82,T82="-"),U82&lt;W82,OR(W82&lt;X82,X82="-"),OR(X82&lt;Z82,X82="-"),OR(Z82&lt;AA82,Z82="-"),AA82&lt;AC82,AC82&lt;AD82,AD82&lt;AF82,AF82&lt;AG82,AG82&lt;AI82,OR(AI82&lt;AJ82,AJ82="-"),OR(AJ82&lt;AL82,AJ82="-"))</f>
    </nc>
  </rcc>
  <rcc rId="1207" sId="5">
    <oc r="AN73">
      <f>AND(C73&lt;E73,OR(E73&lt;F73,F73="-"),OR(F73&lt;H73,F73="-"),OR(H73&lt;I73,H73="-"),I73&lt;K73,OR(K73&lt;L73,L73="-"),OR(L73&lt;N73,L73="-"),OR(N73&lt;O73,N73="-"),O73&lt;Q73,OR(Q73&lt;R73,R73="-"),OR(R73&lt;T73,R73="-"),OR(T73&lt;U73,T73="-"),U73&lt;W73,OR(W73&lt;X73,X73="-"),OR(X73&lt;Z73,X73="-"),OR(Z73&lt;AA73,Z73="-"),AA73&lt;AC73,AC73&lt;AD73,AD73&lt;AF73,AF73&lt;AG73,AG73&lt;AI73,OR(AI73&lt;AJ73,AJ73="-"),OR(AJ73&lt;AL73,AJ73="-"))</f>
    </oc>
    <nc r="AN73">
      <f>AND(IF(M73="-",IF(O73-K73&gt;3,TRUE,FALSE),TRUE),C73&lt;E73,OR(E73&lt;F73,F73="-"),OR(F73&lt;H73,F73="-"),OR(H73&lt;I73,H73="-"),I73&lt;K73,OR(K73&lt;L73,L73="-"),OR(L73&lt;N73,L73="-"),OR(N73&lt;O73,N73="-"),O73&lt;Q73,OR(Q73&lt;R73,R73="-"),OR(R73&lt;T73,R73="-"),OR(T73&lt;U73,T73="-"),U73&lt;W73,OR(W73&lt;X73,X73="-"),OR(X73&lt;Z73,X73="-"),OR(Z73&lt;AA73,Z73="-"),AA73&lt;AC73,AC73&lt;AD73,AD73&lt;AF73,AF73&lt;AG73,AG73&lt;AI73,OR(AI73&lt;AJ73,AJ73="-"),OR(AJ73&lt;AL73,AJ73="-"))</f>
    </nc>
  </rcc>
  <rcc rId="1208" sId="5">
    <oc r="AN257">
      <f>AND(C257&lt;E257,OR(E257&lt;F257,F257="-"),OR(F257&lt;H257,F257="-"),OR(H257&lt;I257,H257="-"),I257&lt;K257,OR(K257&lt;L257,L257="-"),OR(L257&lt;N257,L257="-"),OR(N257&lt;O257,N257="-"),O257&lt;Q257,OR(Q257&lt;R257,R257="-"),OR(R257&lt;T257,R257="-"),OR(T257&lt;U257,T257="-"),U257&lt;W257,OR(W257&lt;X257,X257="-"),OR(X257&lt;Z257,X257="-"),OR(Z257&lt;AA257,Z257="-"),AA257&lt;AC257,AC257&lt;AD257,AD257&lt;AF257,AF257&lt;AG257,AG257&lt;AI257,OR(AI257&lt;AJ257,AJ257="-"),OR(AJ257&lt;AL257,AJ257="-"))</f>
    </oc>
    <nc r="AN257">
      <f>AND(IF(M257="-",IF(O257-K257&gt;3,TRUE,FALSE),TRUE),C257&lt;E257,OR(E257&lt;F257,F257="-"),OR(F257&lt;H257,F257="-"),OR(H257&lt;I257,H257="-"),I257&lt;K257,OR(K257&lt;L257,L257="-"),OR(L257&lt;N257,L257="-"),OR(N257&lt;O257,N257="-"),O257&lt;Q257,OR(Q257&lt;R257,R257="-"),OR(R257&lt;T257,R257="-"),OR(T257&lt;U257,T257="-"),U257&lt;W257,OR(W257&lt;X257,X257="-"),OR(X257&lt;Z257,X257="-"),OR(Z257&lt;AA257,Z257="-"),AA257&lt;AC257,AC257&lt;AD257,AD257&lt;AF257,AF257&lt;AG257,AG257&lt;AI257,OR(AI257&lt;AJ257,AJ257="-"),OR(AJ257&lt;AL257,AJ257="-"))</f>
    </nc>
  </rcc>
  <rcc rId="1209" sId="5">
    <oc r="AN255">
      <f>AND(C255&lt;E255,OR(E255&lt;F255,F255="-"),OR(F255&lt;H255,F255="-"),OR(H255&lt;I255,H255="-"),I255&lt;K255,OR(K255&lt;L255,L255="-"),OR(L255&lt;N255,L255="-"),OR(N255&lt;O255,N255="-"),O255&lt;Q255,OR(Q255&lt;R255,R255="-"),OR(R255&lt;T255,R255="-"),OR(T255&lt;U255,T255="-"),U255&lt;W255,OR(W255&lt;X255,X255="-"),OR(X255&lt;Z255,X255="-"),OR(Z255&lt;AA255,Z255="-"),AA255&lt;AC255,AC255&lt;AD255,AD255&lt;AF255,AF255&lt;AG255,AG255&lt;AI255,OR(AI255&lt;AJ255,AJ255="-"),OR(AJ255&lt;AL255,AJ255="-"))</f>
    </oc>
    <nc r="AN255">
      <f>AND(IF(M255="-",IF(O255-K255&gt;3,TRUE,FALSE),TRUE),C255&lt;E255,OR(E255&lt;F255,F255="-"),OR(F255&lt;H255,F255="-"),OR(H255&lt;I255,H255="-"),I255&lt;K255,OR(K255&lt;L255,L255="-"),OR(L255&lt;N255,L255="-"),OR(N255&lt;O255,N255="-"),O255&lt;Q255,OR(Q255&lt;R255,R255="-"),OR(R255&lt;T255,R255="-"),OR(T255&lt;U255,T255="-"),U255&lt;W255,OR(W255&lt;X255,X255="-"),OR(X255&lt;Z255,X255="-"),OR(Z255&lt;AA255,Z255="-"),AA255&lt;AC255,AC255&lt;AD255,AD255&lt;AF255,AF255&lt;AG255,AG255&lt;AI255,OR(AI255&lt;AJ255,AJ255="-"),OR(AJ255&lt;AL255,AJ255="-"))</f>
    </nc>
  </rcc>
  <rcc rId="1210" sId="5">
    <oc r="AN121">
      <f>AND(C121&lt;E121,OR(E121&lt;F121,F121="-"),OR(F121&lt;H121,F121="-"),OR(H121&lt;I121,H121="-"),I121&lt;K121,OR(K121&lt;L121,L121="-"),OR(L121&lt;N121,L121="-"),OR(N121&lt;O121,N121="-"),O121&lt;Q121,OR(Q121&lt;R121,R121="-"),OR(R121&lt;T121,R121="-"),OR(T121&lt;U121,T121="-"),U121&lt;W121,OR(W121&lt;X121,X121="-"),OR(X121&lt;Z121,X121="-"),OR(Z121&lt;AA121,Z121="-"),AA121&lt;AC121,AC121&lt;AD121,AD121&lt;AF121,AF121&lt;AG121,AG121&lt;AI121,OR(AI121&lt;AJ121,AJ121="-"),OR(AJ121&lt;AL121,AJ121="-"))</f>
    </oc>
    <nc r="AN121">
      <f>AND(IF(M121="-",IF(O121-K121&gt;3,TRUE,FALSE),TRUE),C121&lt;E121,OR(E121&lt;F121,F121="-"),OR(F121&lt;H121,F121="-"),OR(H121&lt;I121,H121="-"),I121&lt;K121,OR(K121&lt;L121,L121="-"),OR(L121&lt;N121,L121="-"),OR(N121&lt;O121,N121="-"),O121&lt;Q121,OR(Q121&lt;R121,R121="-"),OR(R121&lt;T121,R121="-"),OR(T121&lt;U121,T121="-"),U121&lt;W121,OR(W121&lt;X121,X121="-"),OR(X121&lt;Z121,X121="-"),OR(Z121&lt;AA121,Z121="-"),AA121&lt;AC121,AC121&lt;AD121,AD121&lt;AF121,AF121&lt;AG121,AG121&lt;AI121,OR(AI121&lt;AJ121,AJ121="-"),OR(AJ121&lt;AL121,AJ121="-"))</f>
    </nc>
  </rcc>
  <rcc rId="1211" sId="5">
    <oc r="AN110">
      <f>AND(C110&lt;E110,OR(E110&lt;F110,F110="-"),OR(F110&lt;H110,F110="-"),OR(H110&lt;I110,H110="-"),I110&lt;K110,OR(K110&lt;L110,L110="-"),OR(L110&lt;N110,L110="-"),OR(N110&lt;O110,N110="-"),O110&lt;Q110,OR(Q110&lt;R110,R110="-"),OR(R110&lt;T110,R110="-"),OR(T110&lt;U110,T110="-"),U110&lt;W110,OR(W110&lt;X110,X110="-"),OR(X110&lt;Z110,X110="-"),OR(Z110&lt;AA110,Z110="-"),AA110&lt;AC110,AC110&lt;AD110,AD110&lt;AF110,AF110&lt;AG110,AG110&lt;AI110,OR(AI110&lt;AJ110,AJ110="-"),OR(AJ110&lt;AL110,AJ110="-"))</f>
    </oc>
    <nc r="AN110">
      <f>AND(IF(M110="-",IF(O110-K110&gt;3,TRUE,FALSE),TRUE),C110&lt;E110,OR(E110&lt;F110,F110="-"),OR(F110&lt;H110,F110="-"),OR(H110&lt;I110,H110="-"),I110&lt;K110,OR(K110&lt;L110,L110="-"),OR(L110&lt;N110,L110="-"),OR(N110&lt;O110,N110="-"),O110&lt;Q110,OR(Q110&lt;R110,R110="-"),OR(R110&lt;T110,R110="-"),OR(T110&lt;U110,T110="-"),U110&lt;W110,OR(W110&lt;X110,X110="-"),OR(X110&lt;Z110,X110="-"),OR(Z110&lt;AA110,Z110="-"),AA110&lt;AC110,AC110&lt;AD110,AD110&lt;AF110,AF110&lt;AG110,AG110&lt;AI110,OR(AI110&lt;AJ110,AJ110="-"),OR(AJ110&lt;AL110,AJ110="-"))</f>
    </nc>
  </rcc>
  <rcc rId="1212" sId="5">
    <oc r="AN111">
      <f>AND(C111&lt;E111,OR(E111&lt;F111,F111="-"),OR(F111&lt;H111,F111="-"),OR(H111&lt;I111,H111="-"),I111&lt;K111,OR(K111&lt;L111,L111="-"),OR(L111&lt;N111,L111="-"),OR(N111&lt;O111,N111="-"),O111&lt;Q111,OR(Q111&lt;R111,R111="-"),OR(R111&lt;T111,R111="-"),OR(T111&lt;U111,T111="-"),U111&lt;W111,OR(W111&lt;X111,X111="-"),OR(X111&lt;Z111,X111="-"),OR(Z111&lt;AA111,Z111="-"),AA111&lt;AC111,AC111&lt;AD111,AD111&lt;AF111,AF111&lt;AG111,AG111&lt;AI111,OR(AI111&lt;AJ111,AJ111="-"),OR(AJ111&lt;AL111,AJ111="-"))</f>
    </oc>
    <nc r="AN111">
      <f>AND(IF(M111="-",IF(O111-K111&gt;3,TRUE,FALSE),TRUE),C111&lt;E111,OR(E111&lt;F111,F111="-"),OR(F111&lt;H111,F111="-"),OR(H111&lt;I111,H111="-"),I111&lt;K111,OR(K111&lt;L111,L111="-"),OR(L111&lt;N111,L111="-"),OR(N111&lt;O111,N111="-"),O111&lt;Q111,OR(Q111&lt;R111,R111="-"),OR(R111&lt;T111,R111="-"),OR(T111&lt;U111,T111="-"),U111&lt;W111,OR(W111&lt;X111,X111="-"),OR(X111&lt;Z111,X111="-"),OR(Z111&lt;AA111,Z111="-"),AA111&lt;AC111,AC111&lt;AD111,AD111&lt;AF111,AF111&lt;AG111,AG111&lt;AI111,OR(AI111&lt;AJ111,AJ111="-"),OR(AJ111&lt;AL111,AJ111="-"))</f>
    </nc>
  </rcc>
  <rcc rId="1213" sId="5">
    <oc r="AN90">
      <f>AND(C90&lt;E90,OR(E90&lt;F90,F90="-"),OR(F90&lt;H90,F90="-"),OR(H90&lt;I90,H90="-"),I90&lt;K90,OR(K90&lt;L90,L90="-"),OR(L90&lt;N90,L90="-"),OR(N90&lt;O90,N90="-"),O90&lt;Q90,OR(Q90&lt;R90,R90="-"),OR(R90&lt;T90,R90="-"),OR(T90&lt;U90,T90="-"),U90&lt;W90,OR(W90&lt;X90,X90="-"),OR(X90&lt;Z90,X90="-"),OR(Z90&lt;AA90,Z90="-"),AA90&lt;AC90,AC90&lt;AD90,AD90&lt;AF90,AF90&lt;AG90,AG90&lt;AI90,OR(AI90&lt;AJ90,AJ90="-"),OR(AJ90&lt;AL90,AJ90="-"))</f>
    </oc>
    <nc r="AN90">
      <f>AND(IF(M90="-",IF(O90-K90&gt;3,TRUE,FALSE),TRUE),C90&lt;E90,OR(E90&lt;F90,F90="-"),OR(F90&lt;H90,F90="-"),OR(H90&lt;I90,H90="-"),I90&lt;K90,OR(K90&lt;L90,L90="-"),OR(L90&lt;N90,L90="-"),OR(N90&lt;O90,N90="-"),O90&lt;Q90,OR(Q90&lt;R90,R90="-"),OR(R90&lt;T90,R90="-"),OR(T90&lt;U90,T90="-"),U90&lt;W90,OR(W90&lt;X90,X90="-"),OR(X90&lt;Z90,X90="-"),OR(Z90&lt;AA90,Z90="-"),AA90&lt;AC90,AC90&lt;AD90,AD90&lt;AF90,AF90&lt;AG90,AG90&lt;AI90,OR(AI90&lt;AJ90,AJ90="-"),OR(AJ90&lt;AL90,AJ90="-"))</f>
    </nc>
  </rcc>
  <rcc rId="1214" sId="5">
    <oc r="AN210">
      <f>AND(C210&lt;E210,OR(E210&lt;F210,F210="-"),OR(F210&lt;H210,F210="-"),OR(H210&lt;I210,H210="-"),I210&lt;K210,OR(K210&lt;L210,L210="-"),OR(L210&lt;N210,L210="-"),OR(N210&lt;O210,N210="-"),O210&lt;Q210,OR(Q210&lt;R210,R210="-"),OR(R210&lt;T210,R210="-"),OR(T210&lt;U210,T210="-"),U210&lt;W210,OR(W210&lt;X210,X210="-"),OR(X210&lt;Z210,X210="-"),OR(Z210&lt;AA210,Z210="-"),AA210&lt;AC210,AC210&lt;AD210,AD210&lt;AF210,AF210&lt;AG210,AG210&lt;AI210,OR(AI210&lt;AJ210,AJ210="-"),OR(AJ210&lt;AL210,AJ210="-"))</f>
    </oc>
    <nc r="AN210">
      <f>AND(IF(M210="-",IF(O210-K210&gt;3,TRUE,FALSE),TRUE),C210&lt;E210,OR(E210&lt;F210,F210="-"),OR(F210&lt;H210,F210="-"),OR(H210&lt;I210,H210="-"),I210&lt;K210,OR(K210&lt;L210,L210="-"),OR(L210&lt;N210,L210="-"),OR(N210&lt;O210,N210="-"),O210&lt;Q210,OR(Q210&lt;R210,R210="-"),OR(R210&lt;T210,R210="-"),OR(T210&lt;U210,T210="-"),U210&lt;W210,OR(W210&lt;X210,X210="-"),OR(X210&lt;Z210,X210="-"),OR(Z210&lt;AA210,Z210="-"),AA210&lt;AC210,AC210&lt;AD210,AD210&lt;AF210,AF210&lt;AG210,AG210&lt;AI210,OR(AI210&lt;AJ210,AJ210="-"),OR(AJ210&lt;AL210,AJ210="-"))</f>
    </nc>
  </rcc>
  <rcc rId="1215" sId="5">
    <oc r="AN271">
      <f>AND(C271&lt;E271,OR(E271&lt;F271,F271="-"),OR(F271&lt;H271,F271="-"),OR(H271&lt;I271,H271="-"),I271&lt;K271,OR(K271&lt;L271,L271="-"),OR(L271&lt;N271,L271="-"),OR(N271&lt;O271,N271="-"),O271&lt;Q271,OR(Q271&lt;R271,R271="-"),OR(R271&lt;T271,R271="-"),OR(T271&lt;U271,T271="-"),U271&lt;W271,OR(W271&lt;X271,X271="-"),OR(X271&lt;Z271,X271="-"),OR(Z271&lt;AA271,Z271="-"),AA271&lt;AC271,AC271&lt;AD271,AD271&lt;AF271,AF271&lt;AG271,AG271&lt;AI271,OR(AI271&lt;AJ271,AJ271="-"),OR(AJ271&lt;AL271,AJ271="-"))</f>
    </oc>
    <nc r="AN271">
      <f>AND(IF(M271="-",IF(O271-K271&gt;3,TRUE,FALSE),TRUE),C271&lt;E271,OR(E271&lt;F271,F271="-"),OR(F271&lt;H271,F271="-"),OR(H271&lt;I271,H271="-"),I271&lt;K271,OR(K271&lt;L271,L271="-"),OR(L271&lt;N271,L271="-"),OR(N271&lt;O271,N271="-"),O271&lt;Q271,OR(Q271&lt;R271,R271="-"),OR(R271&lt;T271,R271="-"),OR(T271&lt;U271,T271="-"),U271&lt;W271,OR(W271&lt;X271,X271="-"),OR(X271&lt;Z271,X271="-"),OR(Z271&lt;AA271,Z271="-"),AA271&lt;AC271,AC271&lt;AD271,AD271&lt;AF271,AF271&lt;AG271,AG271&lt;AI271,OR(AI271&lt;AJ271,AJ271="-"),OR(AJ271&lt;AL271,AJ271="-"))</f>
    </nc>
  </rcc>
  <rcc rId="1216" sId="5">
    <oc r="AN128">
      <f>AND(C128&lt;E128,OR(E128&lt;F128,F128="-"),OR(F128&lt;H128,F128="-"),OR(H128&lt;I128,H128="-"),I128&lt;K128,OR(K128&lt;L128,L128="-"),OR(L128&lt;N128,L128="-"),OR(N128&lt;O128,N128="-"),O128&lt;Q128,OR(Q128&lt;R128,R128="-"),OR(R128&lt;T128,R128="-"),OR(T128&lt;U128,T128="-"),U128&lt;W128,OR(W128&lt;X128,X128="-"),OR(X128&lt;Z128,X128="-"),OR(Z128&lt;AA128,Z128="-"),AA128&lt;AC128,AC128&lt;AD128,AD128&lt;AF128,AF128&lt;AG128,AG128&lt;AI128,OR(AI128&lt;AJ128,AJ128="-"),OR(AJ128&lt;AL128,AJ128="-"))</f>
    </oc>
    <nc r="AN128">
      <f>AND(IF(M128="-",IF(O128-K128&gt;3,TRUE,FALSE),TRUE),C128&lt;E128,OR(E128&lt;F128,F128="-"),OR(F128&lt;H128,F128="-"),OR(H128&lt;I128,H128="-"),I128&lt;K128,OR(K128&lt;L128,L128="-"),OR(L128&lt;N128,L128="-"),OR(N128&lt;O128,N128="-"),O128&lt;Q128,OR(Q128&lt;R128,R128="-"),OR(R128&lt;T128,R128="-"),OR(T128&lt;U128,T128="-"),U128&lt;W128,OR(W128&lt;X128,X128="-"),OR(X128&lt;Z128,X128="-"),OR(Z128&lt;AA128,Z128="-"),AA128&lt;AC128,AC128&lt;AD128,AD128&lt;AF128,AF128&lt;AG128,AG128&lt;AI128,OR(AI128&lt;AJ128,AJ128="-"),OR(AJ128&lt;AL128,AJ128="-"))</f>
    </nc>
  </rcc>
  <rcc rId="1217" sId="5">
    <oc r="AN35">
      <f>AND(C35&lt;E35,OR(E35&lt;F35,F35="-"),OR(F35&lt;H35,F35="-"),OR(H35&lt;I35,H35="-"),I35&lt;K35,OR(K35&lt;L35,L35="-"),OR(L35&lt;N35,L35="-"),OR(N35&lt;O35,N35="-"),O35&lt;Q35,OR(Q35&lt;R35,R35="-"),OR(R35&lt;T35,R35="-"),OR(T35&lt;U35,T35="-"),U35&lt;W35,OR(W35&lt;X35,X35="-"),OR(X35&lt;Z35,X35="-"),OR(Z35&lt;AA35,Z35="-"),AA35&lt;AC35,AC35&lt;AD35,AD35&lt;AF35,AF35&lt;AG35,AG35&lt;AI35,OR(AI35&lt;AJ35,AJ35="-"),OR(AJ35&lt;AL35,AJ35="-"))</f>
    </oc>
    <nc r="AN35">
      <f>AND(IF(M35="-",IF(O35-K35&gt;3,TRUE,FALSE),TRUE),C35&lt;E35,OR(E35&lt;F35,F35="-"),OR(F35&lt;H35,F35="-"),OR(H35&lt;I35,H35="-"),I35&lt;K35,OR(K35&lt;L35,L35="-"),OR(L35&lt;N35,L35="-"),OR(N35&lt;O35,N35="-"),O35&lt;Q35,OR(Q35&lt;R35,R35="-"),OR(R35&lt;T35,R35="-"),OR(T35&lt;U35,T35="-"),U35&lt;W35,OR(W35&lt;X35,X35="-"),OR(X35&lt;Z35,X35="-"),OR(Z35&lt;AA35,Z35="-"),AA35&lt;AC35,AC35&lt;AD35,AD35&lt;AF35,AF35&lt;AG35,AG35&lt;AI35,OR(AI35&lt;AJ35,AJ35="-"),OR(AJ35&lt;AL35,AJ35="-"))</f>
    </nc>
  </rcc>
  <rcc rId="1218" sId="5">
    <oc r="AN231">
      <f>AND(C231&lt;E231,OR(E231&lt;F231,F231="-"),OR(F231&lt;H231,F231="-"),OR(H231&lt;I231,H231="-"),I231&lt;K231,OR(K231&lt;L231,L231="-"),OR(L231&lt;N231,L231="-"),OR(N231&lt;O231,N231="-"),O231&lt;Q231,OR(Q231&lt;R231,R231="-"),OR(R231&lt;T231,R231="-"),OR(T231&lt;U231,T231="-"),U231&lt;W231,OR(W231&lt;X231,X231="-"),OR(X231&lt;Z231,X231="-"),OR(Z231&lt;AA231,Z231="-"),AA231&lt;AC231,AC231&lt;AD231,AD231&lt;AF231,AF231&lt;AG231,AG231&lt;AI231,OR(AI231&lt;AJ231,AJ231="-"),OR(AJ231&lt;AL231,AJ231="-"))</f>
    </oc>
    <nc r="AN231">
      <f>AND(IF(M231="-",IF(O231-K231&gt;3,TRUE,FALSE),TRUE),C231&lt;E231,OR(E231&lt;F231,F231="-"),OR(F231&lt;H231,F231="-"),OR(H231&lt;I231,H231="-"),I231&lt;K231,OR(K231&lt;L231,L231="-"),OR(L231&lt;N231,L231="-"),OR(N231&lt;O231,N231="-"),O231&lt;Q231,OR(Q231&lt;R231,R231="-"),OR(R231&lt;T231,R231="-"),OR(T231&lt;U231,T231="-"),U231&lt;W231,OR(W231&lt;X231,X231="-"),OR(X231&lt;Z231,X231="-"),OR(Z231&lt;AA231,Z231="-"),AA231&lt;AC231,AC231&lt;AD231,AD231&lt;AF231,AF231&lt;AG231,AG231&lt;AI231,OR(AI231&lt;AJ231,AJ231="-"),OR(AJ231&lt;AL231,AJ231="-"))</f>
    </nc>
  </rcc>
  <rcc rId="1219" sId="5">
    <oc r="AN249">
      <f>AND(C249&lt;E249,OR(E249&lt;F249,F249="-"),OR(F249&lt;H249,F249="-"),OR(H249&lt;I249,H249="-"),I249&lt;K249,OR(K249&lt;L249,L249="-"),OR(L249&lt;N249,L249="-"),OR(N249&lt;O249,N249="-"),O249&lt;Q249,OR(Q249&lt;R249,R249="-"),OR(R249&lt;T249,R249="-"),OR(T249&lt;U249,T249="-"),U249&lt;W249,OR(W249&lt;X249,X249="-"),OR(X249&lt;Z249,X249="-"),OR(Z249&lt;AA249,Z249="-"),AA249&lt;AC249,AC249&lt;AD249,AD249&lt;AF249,AF249&lt;AG249,AG249&lt;AI249,OR(AI249&lt;AJ249,AJ249="-"),OR(AJ249&lt;AL249,AJ249="-"))</f>
    </oc>
    <nc r="AN249">
      <f>AND(IF(M249="-",IF(O249-K249&gt;3,TRUE,FALSE),TRUE),C249&lt;E249,OR(E249&lt;F249,F249="-"),OR(F249&lt;H249,F249="-"),OR(H249&lt;I249,H249="-"),I249&lt;K249,OR(K249&lt;L249,L249="-"),OR(L249&lt;N249,L249="-"),OR(N249&lt;O249,N249="-"),O249&lt;Q249,OR(Q249&lt;R249,R249="-"),OR(R249&lt;T249,R249="-"),OR(T249&lt;U249,T249="-"),U249&lt;W249,OR(W249&lt;X249,X249="-"),OR(X249&lt;Z249,X249="-"),OR(Z249&lt;AA249,Z249="-"),AA249&lt;AC249,AC249&lt;AD249,AD249&lt;AF249,AF249&lt;AG249,AG249&lt;AI249,OR(AI249&lt;AJ249,AJ249="-"),OR(AJ249&lt;AL249,AJ249="-"))</f>
    </nc>
  </rcc>
  <rcc rId="1220" sId="5">
    <oc r="AN186">
      <f>AND(C186&lt;E186,OR(E186&lt;F186,F186="-"),OR(F186&lt;H186,F186="-"),OR(H186&lt;I186,H186="-"),I186&lt;K186,OR(K186&lt;L186,L186="-"),OR(L186&lt;N186,L186="-"),OR(N186&lt;O186,N186="-"),O186&lt;Q186,OR(Q186&lt;R186,R186="-"),OR(R186&lt;T186,R186="-"),OR(T186&lt;U186,T186="-"),U186&lt;W186,OR(W186&lt;X186,X186="-"),OR(X186&lt;Z186,X186="-"),OR(Z186&lt;AA186,Z186="-"),AA186&lt;AC186,AC186&lt;AD186,AD186&lt;AF186,AF186&lt;AG186,AG186&lt;AI186,OR(AI186&lt;AJ186,AJ186="-"),OR(AJ186&lt;AL186,AJ186="-"))</f>
    </oc>
    <nc r="AN186">
      <f>AND(IF(M186="-",IF(O186-K186&gt;3,TRUE,FALSE),TRUE),C186&lt;E186,OR(E186&lt;F186,F186="-"),OR(F186&lt;H186,F186="-"),OR(H186&lt;I186,H186="-"),I186&lt;K186,OR(K186&lt;L186,L186="-"),OR(L186&lt;N186,L186="-"),OR(N186&lt;O186,N186="-"),O186&lt;Q186,OR(Q186&lt;R186,R186="-"),OR(R186&lt;T186,R186="-"),OR(T186&lt;U186,T186="-"),U186&lt;W186,OR(W186&lt;X186,X186="-"),OR(X186&lt;Z186,X186="-"),OR(Z186&lt;AA186,Z186="-"),AA186&lt;AC186,AC186&lt;AD186,AD186&lt;AF186,AF186&lt;AG186,AG186&lt;AI186,OR(AI186&lt;AJ186,AJ186="-"),OR(AJ186&lt;AL186,AJ186="-"))</f>
    </nc>
  </rcc>
  <rcc rId="1221" sId="5">
    <oc r="AN129">
      <f>AND(C129&lt;E129,OR(E129&lt;F129,F129="-"),OR(F129&lt;H129,F129="-"),OR(H129&lt;I129,H129="-"),I129&lt;K129,OR(K129&lt;L129,L129="-"),OR(L129&lt;N129,L129="-"),OR(N129&lt;O129,N129="-"),O129&lt;Q129,OR(Q129&lt;R129,R129="-"),OR(R129&lt;T129,R129="-"),OR(T129&lt;U129,T129="-"),U129&lt;W129,OR(W129&lt;X129,X129="-"),OR(X129&lt;Z129,X129="-"),OR(Z129&lt;AA129,Z129="-"),AA129&lt;AC129,AC129&lt;AD129,AD129&lt;AF129,AF129&lt;AG129,AG129&lt;AI129,OR(AI129&lt;AJ129,AJ129="-"),OR(AJ129&lt;AL129,AJ129="-"))</f>
    </oc>
    <nc r="AN129">
      <f>AND(IF(M129="-",IF(O129-K129&gt;3,TRUE,FALSE),TRUE),C129&lt;E129,OR(E129&lt;F129,F129="-"),OR(F129&lt;H129,F129="-"),OR(H129&lt;I129,H129="-"),I129&lt;K129,OR(K129&lt;L129,L129="-"),OR(L129&lt;N129,L129="-"),OR(N129&lt;O129,N129="-"),O129&lt;Q129,OR(Q129&lt;R129,R129="-"),OR(R129&lt;T129,R129="-"),OR(T129&lt;U129,T129="-"),U129&lt;W129,OR(W129&lt;X129,X129="-"),OR(X129&lt;Z129,X129="-"),OR(Z129&lt;AA129,Z129="-"),AA129&lt;AC129,AC129&lt;AD129,AD129&lt;AF129,AF129&lt;AG129,AG129&lt;AI129,OR(AI129&lt;AJ129,AJ129="-"),OR(AJ129&lt;AL129,AJ129="-"))</f>
    </nc>
  </rcc>
  <rcc rId="1222" sId="5">
    <oc r="AN160">
      <f>AND(C160&lt;E160,OR(E160&lt;F160,F160="-"),OR(F160&lt;H160,F160="-"),OR(H160&lt;I160,H160="-"),I160&lt;K160,OR(K160&lt;L160,L160="-"),OR(L160&lt;N160,L160="-"),OR(N160&lt;O160,N160="-"),O160&lt;Q160,OR(Q160&lt;R160,R160="-"),OR(R160&lt;T160,R160="-"),OR(T160&lt;U160,T160="-"),U160&lt;W160,OR(W160&lt;X160,X160="-"),OR(X160&lt;Z160,X160="-"),OR(Z160&lt;AA160,Z160="-"),AA160&lt;AC160,AC160&lt;AD160,AD160&lt;AF160,AF160&lt;AG160,AG160&lt;AI160,OR(AI160&lt;AJ160,AJ160="-"),OR(AJ160&lt;AL160,AJ160="-"))</f>
    </oc>
    <nc r="AN160">
      <f>AND(IF(M160="-",IF(O160-K160&gt;3,TRUE,FALSE),TRUE),C160&lt;E160,OR(E160&lt;F160,F160="-"),OR(F160&lt;H160,F160="-"),OR(H160&lt;I160,H160="-"),I160&lt;K160,OR(K160&lt;L160,L160="-"),OR(L160&lt;N160,L160="-"),OR(N160&lt;O160,N160="-"),O160&lt;Q160,OR(Q160&lt;R160,R160="-"),OR(R160&lt;T160,R160="-"),OR(T160&lt;U160,T160="-"),U160&lt;W160,OR(W160&lt;X160,X160="-"),OR(X160&lt;Z160,X160="-"),OR(Z160&lt;AA160,Z160="-"),AA160&lt;AC160,AC160&lt;AD160,AD160&lt;AF160,AF160&lt;AG160,AG160&lt;AI160,OR(AI160&lt;AJ160,AJ160="-"),OR(AJ160&lt;AL160,AJ160="-"))</f>
    </nc>
  </rcc>
  <rcc rId="1223" sId="5">
    <oc r="AN97">
      <f>AND(C97&lt;E97,OR(E97&lt;F97,F97="-"),OR(F97&lt;H97,F97="-"),OR(H97&lt;I97,H97="-"),I97&lt;K97,OR(K97&lt;L97,L97="-"),OR(L97&lt;N97,L97="-"),OR(N97&lt;O97,N97="-"),O97&lt;Q97,OR(Q97&lt;R97,R97="-"),OR(R97&lt;T97,R97="-"),OR(T97&lt;U97,T97="-"),U97&lt;W97,OR(W97&lt;X97,X97="-"),OR(X97&lt;Z97,X97="-"),OR(Z97&lt;AA97,Z97="-"),AA97&lt;AC97,AC97&lt;AD97,AD97&lt;AF97,AF97&lt;AG97,AG97&lt;AI97,OR(AI97&lt;AJ97,AJ97="-"),OR(AJ97&lt;AL97,AJ97="-"))</f>
    </oc>
    <nc r="AN97">
      <f>AND(IF(M97="-",IF(O97-K97&gt;3,TRUE,FALSE),TRUE),C97&lt;E97,OR(E97&lt;F97,F97="-"),OR(F97&lt;H97,F97="-"),OR(H97&lt;I97,H97="-"),I97&lt;K97,OR(K97&lt;L97,L97="-"),OR(L97&lt;N97,L97="-"),OR(N97&lt;O97,N97="-"),O97&lt;Q97,OR(Q97&lt;R97,R97="-"),OR(R97&lt;T97,R97="-"),OR(T97&lt;U97,T97="-"),U97&lt;W97,OR(W97&lt;X97,X97="-"),OR(X97&lt;Z97,X97="-"),OR(Z97&lt;AA97,Z97="-"),AA97&lt;AC97,AC97&lt;AD97,AD97&lt;AF97,AF97&lt;AG97,AG97&lt;AI97,OR(AI97&lt;AJ97,AJ97="-"),OR(AJ97&lt;AL97,AJ97="-"))</f>
    </nc>
  </rcc>
  <rcc rId="1224" sId="5">
    <oc r="AN102">
      <f>AND(C102&lt;E102,OR(E102&lt;F102,F102="-"),OR(F102&lt;H102,F102="-"),OR(H102&lt;I102,H102="-"),I102&lt;K102,OR(K102&lt;L102,L102="-"),OR(L102&lt;N102,L102="-"),OR(N102&lt;O102,N102="-"),O102&lt;Q102,OR(Q102&lt;R102,R102="-"),OR(R102&lt;T102,R102="-"),OR(T102&lt;U102,T102="-"),U102&lt;W102,OR(W102&lt;X102,X102="-"),OR(X102&lt;Z102,X102="-"),OR(Z102&lt;AA102,Z102="-"),AA102&lt;AC102,AC102&lt;AD102,AD102&lt;AF102,AF102&lt;AG102,AG102&lt;AI102,OR(AI102&lt;AJ102,AJ102="-"),OR(AJ102&lt;AL102,AJ102="-"))</f>
    </oc>
    <nc r="AN102">
      <f>AND(IF(M102="-",IF(O102-K102&gt;3,TRUE,FALSE),TRUE),C102&lt;E102,OR(E102&lt;F102,F102="-"),OR(F102&lt;H102,F102="-"),OR(H102&lt;I102,H102="-"),I102&lt;K102,OR(K102&lt;L102,L102="-"),OR(L102&lt;N102,L102="-"),OR(N102&lt;O102,N102="-"),O102&lt;Q102,OR(Q102&lt;R102,R102="-"),OR(R102&lt;T102,R102="-"),OR(T102&lt;U102,T102="-"),U102&lt;W102,OR(W102&lt;X102,X102="-"),OR(X102&lt;Z102,X102="-"),OR(Z102&lt;AA102,Z102="-"),AA102&lt;AC102,AC102&lt;AD102,AD102&lt;AF102,AF102&lt;AG102,AG102&lt;AI102,OR(AI102&lt;AJ102,AJ102="-"),OR(AJ102&lt;AL102,AJ102="-"))</f>
    </nc>
  </rcc>
  <rcc rId="1225" sId="5">
    <oc r="AN161">
      <f>AND(C161&lt;E161,OR(E161&lt;F161,F161="-"),OR(F161&lt;H161,F161="-"),OR(H161&lt;I161,H161="-"),I161&lt;K161,OR(K161&lt;L161,L161="-"),OR(L161&lt;N161,L161="-"),OR(N161&lt;O161,N161="-"),O161&lt;Q161,OR(Q161&lt;R161,R161="-"),OR(R161&lt;T161,R161="-"),OR(T161&lt;U161,T161="-"),U161&lt;W161,OR(W161&lt;X161,X161="-"),OR(X161&lt;Z161,X161="-"),OR(Z161&lt;AA161,Z161="-"),AA161&lt;AC161,AC161&lt;AD161,AD161&lt;AF161,AF161&lt;AG161,AG161&lt;AI161,OR(AI161&lt;AJ161,AJ161="-"),OR(AJ161&lt;AL161,AJ161="-"))</f>
    </oc>
    <nc r="AN161">
      <f>AND(IF(M161="-",IF(O161-K161&gt;3,TRUE,FALSE),TRUE),C161&lt;E161,OR(E161&lt;F161,F161="-"),OR(F161&lt;H161,F161="-"),OR(H161&lt;I161,H161="-"),I161&lt;K161,OR(K161&lt;L161,L161="-"),OR(L161&lt;N161,L161="-"),OR(N161&lt;O161,N161="-"),O161&lt;Q161,OR(Q161&lt;R161,R161="-"),OR(R161&lt;T161,R161="-"),OR(T161&lt;U161,T161="-"),U161&lt;W161,OR(W161&lt;X161,X161="-"),OR(X161&lt;Z161,X161="-"),OR(Z161&lt;AA161,Z161="-"),AA161&lt;AC161,AC161&lt;AD161,AD161&lt;AF161,AF161&lt;AG161,AG161&lt;AI161,OR(AI161&lt;AJ161,AJ161="-"),OR(AJ161&lt;AL161,AJ161="-"))</f>
    </nc>
  </rcc>
  <rcc rId="1226" sId="5">
    <oc r="AN245">
      <f>AND(C245&lt;E245,OR(E245&lt;F245,F245="-"),OR(F245&lt;H245,F245="-"),OR(H245&lt;I245,H245="-"),I245&lt;K245,OR(K245&lt;L245,L245="-"),OR(L245&lt;N245,L245="-"),OR(N245&lt;O245,N245="-"),O245&lt;Q245,OR(Q245&lt;R245,R245="-"),OR(R245&lt;T245,R245="-"),OR(T245&lt;U245,T245="-"),U245&lt;W245,OR(W245&lt;X245,X245="-"),OR(X245&lt;Z245,X245="-"),OR(Z245&lt;AA245,Z245="-"),AA245&lt;AC245,AC245&lt;AD245,AD245&lt;AF245,AF245&lt;AG245,AG245&lt;AI245,OR(AI245&lt;AJ245,AJ245="-"),OR(AJ245&lt;AL245,AJ245="-"))</f>
    </oc>
    <nc r="AN245">
      <f>AND(IF(M245="-",IF(O245-K245&gt;3,TRUE,FALSE),TRUE),C245&lt;E245,OR(E245&lt;F245,F245="-"),OR(F245&lt;H245,F245="-"),OR(H245&lt;I245,H245="-"),I245&lt;K245,OR(K245&lt;L245,L245="-"),OR(L245&lt;N245,L245="-"),OR(N245&lt;O245,N245="-"),O245&lt;Q245,OR(Q245&lt;R245,R245="-"),OR(R245&lt;T245,R245="-"),OR(T245&lt;U245,T245="-"),U245&lt;W245,OR(W245&lt;X245,X245="-"),OR(X245&lt;Z245,X245="-"),OR(Z245&lt;AA245,Z245="-"),AA245&lt;AC245,AC245&lt;AD245,AD245&lt;AF245,AF245&lt;AG245,AG245&lt;AI245,OR(AI245&lt;AJ245,AJ245="-"),OR(AJ245&lt;AL245,AJ245="-"))</f>
    </nc>
  </rcc>
  <rcc rId="1227" sId="5">
    <oc r="AN219">
      <f>AND(C219&lt;E219,OR(E219&lt;F219,F219="-"),OR(F219&lt;H219,F219="-"),OR(H219&lt;I219,H219="-"),I219&lt;K219,OR(K219&lt;L219,L219="-"),OR(L219&lt;N219,L219="-"),OR(N219&lt;O219,N219="-"),O219&lt;Q219,OR(Q219&lt;R219,R219="-"),OR(R219&lt;T219,R219="-"),OR(T219&lt;U219,T219="-"),U219&lt;W219,OR(W219&lt;X219,X219="-"),OR(X219&lt;Z219,X219="-"),OR(Z219&lt;AA219,Z219="-"),AA219&lt;AC219,AC219&lt;AD219,AD219&lt;AF219,AF219&lt;AG219,AG219&lt;AI219,OR(AI219&lt;AJ219,AJ219="-"),OR(AJ219&lt;AL219,AJ219="-"))</f>
    </oc>
    <nc r="AN219">
      <f>AND(IF(M219="-",IF(O219-K219&gt;3,TRUE,FALSE),TRUE),C219&lt;E219,OR(E219&lt;F219,F219="-"),OR(F219&lt;H219,F219="-"),OR(H219&lt;I219,H219="-"),I219&lt;K219,OR(K219&lt;L219,L219="-"),OR(L219&lt;N219,L219="-"),OR(N219&lt;O219,N219="-"),O219&lt;Q219,OR(Q219&lt;R219,R219="-"),OR(R219&lt;T219,R219="-"),OR(T219&lt;U219,T219="-"),U219&lt;W219,OR(W219&lt;X219,X219="-"),OR(X219&lt;Z219,X219="-"),OR(Z219&lt;AA219,Z219="-"),AA219&lt;AC219,AC219&lt;AD219,AD219&lt;AF219,AF219&lt;AG219,AG219&lt;AI219,OR(AI219&lt;AJ219,AJ219="-"),OR(AJ219&lt;AL219,AJ219="-"))</f>
    </nc>
  </rcc>
  <rcc rId="1228" sId="5">
    <oc r="AN64">
      <f>AND(C64&lt;E64,OR(E64&lt;F64,F64="-"),OR(F64&lt;H64,F64="-"),OR(H64&lt;I64,H64="-"),I64&lt;K64,OR(K64&lt;L64,L64="-"),OR(L64&lt;N64,L64="-"),OR(N64&lt;O64,N64="-"),O64&lt;Q64,OR(Q64&lt;R64,R64="-"),OR(R64&lt;T64,R64="-"),OR(T64&lt;U64,T64="-"),U64&lt;W64,OR(W64&lt;X64,X64="-"),OR(X64&lt;Z64,X64="-"),OR(Z64&lt;AA64,Z64="-"),AA64&lt;AC64,AC64&lt;AD64,AD64&lt;AF64,AF64&lt;AG64,AG64&lt;AI64,OR(AI64&lt;AJ64,AJ64="-"),OR(AJ64&lt;AL64,AJ64="-"))</f>
    </oc>
    <nc r="AN64">
      <f>AND(IF(M64="-",IF(O64-K64&gt;3,TRUE,FALSE),TRUE),C64&lt;E64,OR(E64&lt;F64,F64="-"),OR(F64&lt;H64,F64="-"),OR(H64&lt;I64,H64="-"),I64&lt;K64,OR(K64&lt;L64,L64="-"),OR(L64&lt;N64,L64="-"),OR(N64&lt;O64,N64="-"),O64&lt;Q64,OR(Q64&lt;R64,R64="-"),OR(R64&lt;T64,R64="-"),OR(T64&lt;U64,T64="-"),U64&lt;W64,OR(W64&lt;X64,X64="-"),OR(X64&lt;Z64,X64="-"),OR(Z64&lt;AA64,Z64="-"),AA64&lt;AC64,AC64&lt;AD64,AD64&lt;AF64,AF64&lt;AG64,AG64&lt;AI64,OR(AI64&lt;AJ64,AJ64="-"),OR(AJ64&lt;AL64,AJ64="-"))</f>
    </nc>
  </rcc>
  <rcc rId="1229" sId="5">
    <oc r="AN156">
      <f>AND(C156&lt;E156,OR(E156&lt;F156,F156="-"),OR(F156&lt;H156,F156="-"),OR(H156&lt;I156,H156="-"),I156&lt;K156,OR(K156&lt;L156,L156="-"),OR(L156&lt;N156,L156="-"),OR(N156&lt;O156,N156="-"),O156&lt;Q156,OR(Q156&lt;R156,R156="-"),OR(R156&lt;T156,R156="-"),OR(T156&lt;U156,T156="-"),U156&lt;W156,OR(W156&lt;X156,X156="-"),OR(X156&lt;Z156,X156="-"),OR(Z156&lt;AA156,Z156="-"),AA156&lt;AC156,AC156&lt;AD156,AD156&lt;AF156,AF156&lt;AG156,AG156&lt;AI156,OR(AI156&lt;AJ156,AJ156="-"),OR(AJ156&lt;AL156,AJ156="-"))</f>
    </oc>
    <nc r="AN156">
      <f>AND(IF(M156="-",IF(O156-K156&gt;3,TRUE,FALSE),TRUE),C156&lt;E156,OR(E156&lt;F156,F156="-"),OR(F156&lt;H156,F156="-"),OR(H156&lt;I156,H156="-"),I156&lt;K156,OR(K156&lt;L156,L156="-"),OR(L156&lt;N156,L156="-"),OR(N156&lt;O156,N156="-"),O156&lt;Q156,OR(Q156&lt;R156,R156="-"),OR(R156&lt;T156,R156="-"),OR(T156&lt;U156,T156="-"),U156&lt;W156,OR(W156&lt;X156,X156="-"),OR(X156&lt;Z156,X156="-"),OR(Z156&lt;AA156,Z156="-"),AA156&lt;AC156,AC156&lt;AD156,AD156&lt;AF156,AF156&lt;AG156,AG156&lt;AI156,OR(AI156&lt;AJ156,AJ156="-"),OR(AJ156&lt;AL156,AJ156="-"))</f>
    </nc>
  </rcc>
  <rcc rId="1230" sId="5">
    <oc r="AN140">
      <f>AND(C140&lt;E140,OR(E140&lt;F140,F140="-"),OR(F140&lt;H140,F140="-"),OR(H140&lt;I140,H140="-"),I140&lt;K140,OR(K140&lt;L140,L140="-"),OR(L140&lt;N140,L140="-"),OR(N140&lt;O140,N140="-"),O140&lt;Q140,OR(Q140&lt;R140,R140="-"),OR(R140&lt;T140,R140="-"),OR(T140&lt;U140,T140="-"),U140&lt;W140,OR(W140&lt;X140,X140="-"),OR(X140&lt;Z140,X140="-"),OR(Z140&lt;AA140,Z140="-"),AA140&lt;AC140,AC140&lt;AD140,AD140&lt;AF140,AF140&lt;AG140,AG140&lt;AI140,OR(AI140&lt;AJ140,AJ140="-"),OR(AJ140&lt;AL140,AJ140="-"))</f>
    </oc>
    <nc r="AN140">
      <f>AND(IF(M140="-",IF(O140-K140&gt;3,TRUE,FALSE),TRUE),C140&lt;E140,OR(E140&lt;F140,F140="-"),OR(F140&lt;H140,F140="-"),OR(H140&lt;I140,H140="-"),I140&lt;K140,OR(K140&lt;L140,L140="-"),OR(L140&lt;N140,L140="-"),OR(N140&lt;O140,N140="-"),O140&lt;Q140,OR(Q140&lt;R140,R140="-"),OR(R140&lt;T140,R140="-"),OR(T140&lt;U140,T140="-"),U140&lt;W140,OR(W140&lt;X140,X140="-"),OR(X140&lt;Z140,X140="-"),OR(Z140&lt;AA140,Z140="-"),AA140&lt;AC140,AC140&lt;AD140,AD140&lt;AF140,AF140&lt;AG140,AG140&lt;AI140,OR(AI140&lt;AJ140,AJ140="-"),OR(AJ140&lt;AL140,AJ140="-"))</f>
    </nc>
  </rcc>
  <rcc rId="1231" sId="5">
    <oc r="AN187">
      <f>AND(C187&lt;E187,OR(E187&lt;F187,F187="-"),OR(F187&lt;H187,F187="-"),OR(H187&lt;I187,H187="-"),I187&lt;K187,OR(K187&lt;L187,L187="-"),OR(L187&lt;N187,L187="-"),OR(N187&lt;O187,N187="-"),O187&lt;Q187,OR(Q187&lt;R187,R187="-"),OR(R187&lt;T187,R187="-"),OR(T187&lt;U187,T187="-"),U187&lt;W187,OR(W187&lt;X187,X187="-"),OR(X187&lt;Z187,X187="-"),OR(Z187&lt;AA187,Z187="-"),AA187&lt;AC187,AC187&lt;AD187,AD187&lt;AF187,AF187&lt;AG187,AG187&lt;AI187,OR(AI187&lt;AJ187,AJ187="-"),OR(AJ187&lt;AL187,AJ187="-"))</f>
    </oc>
    <nc r="AN187">
      <f>AND(IF(M187="-",IF(O187-K187&gt;3,TRUE,FALSE),TRUE),C187&lt;E187,OR(E187&lt;F187,F187="-"),OR(F187&lt;H187,F187="-"),OR(H187&lt;I187,H187="-"),I187&lt;K187,OR(K187&lt;L187,L187="-"),OR(L187&lt;N187,L187="-"),OR(N187&lt;O187,N187="-"),O187&lt;Q187,OR(Q187&lt;R187,R187="-"),OR(R187&lt;T187,R187="-"),OR(T187&lt;U187,T187="-"),U187&lt;W187,OR(W187&lt;X187,X187="-"),OR(X187&lt;Z187,X187="-"),OR(Z187&lt;AA187,Z187="-"),AA187&lt;AC187,AC187&lt;AD187,AD187&lt;AF187,AF187&lt;AG187,AG187&lt;AI187,OR(AI187&lt;AJ187,AJ187="-"),OR(AJ187&lt;AL187,AJ187="-"))</f>
    </nc>
  </rcc>
  <rcc rId="1232" sId="5">
    <oc r="AN130">
      <f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</oc>
    <nc r="AN130">
      <f>AND(IF(M130="-",IF(O130-K130&gt;3,TRUE,FALSE),TRUE),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</nc>
  </rcc>
  <rcc rId="1233" sId="5">
    <oc r="AN180">
      <f>AND(C180&lt;E180,OR(E180&lt;F180,F180="-"),OR(F180&lt;H180,F180="-"),OR(H180&lt;I180,H180="-"),I180&lt;K180,OR(K180&lt;L180,L180="-"),OR(L180&lt;N180,L180="-"),OR(N180&lt;O180,N180="-"),O180&lt;Q180,OR(Q180&lt;R180,R180="-"),OR(R180&lt;T180,R180="-"),OR(T180&lt;U180,T180="-"),U180&lt;W180,OR(W180&lt;X180,X180="-"),OR(X180&lt;Z180,X180="-"),OR(Z180&lt;AA180,Z180="-"),AA180&lt;AC180,AC180&lt;AD180,AD180&lt;AF180,AF180&lt;AG180,AG180&lt;AI180,OR(AI180&lt;AJ180,AJ180="-"),OR(AJ180&lt;AL180,AJ180="-"))</f>
    </oc>
    <nc r="AN180">
      <f>AND(IF(M180="-",IF(O180-K180&gt;3,TRUE,FALSE),TRUE),C180&lt;E180,OR(E180&lt;F180,F180="-"),OR(F180&lt;H180,F180="-"),OR(H180&lt;I180,H180="-"),I180&lt;K180,OR(K180&lt;L180,L180="-"),OR(L180&lt;N180,L180="-"),OR(N180&lt;O180,N180="-"),O180&lt;Q180,OR(Q180&lt;R180,R180="-"),OR(R180&lt;T180,R180="-"),OR(T180&lt;U180,T180="-"),U180&lt;W180,OR(W180&lt;X180,X180="-"),OR(X180&lt;Z180,X180="-"),OR(Z180&lt;AA180,Z180="-"),AA180&lt;AC180,AC180&lt;AD180,AD180&lt;AF180,AF180&lt;AG180,AG180&lt;AI180,OR(AI180&lt;AJ180,AJ180="-"),OR(AJ180&lt;AL180,AJ180="-"))</f>
    </nc>
  </rcc>
  <rcc rId="1234" sId="5">
    <oc r="AN131">
      <f>AND(C131&lt;E131,OR(E131&lt;F131,F131="-"),OR(F131&lt;H131,F131="-"),OR(H131&lt;I131,H131="-"),I131&lt;K131,OR(K131&lt;L131,L131="-"),OR(L131&lt;N131,L131="-"),OR(N131&lt;O131,N131="-"),O131&lt;Q131,OR(Q131&lt;R131,R131="-"),OR(R131&lt;T131,R131="-"),OR(T131&lt;U131,T131="-"),U131&lt;W131,OR(W131&lt;X131,X131="-"),OR(X131&lt;Z131,X131="-"),OR(Z131&lt;AA131,Z131="-"),AA131&lt;AC131,AC131&lt;AD131,AD131&lt;AF131,AF131&lt;AG131,AG131&lt;AI131,OR(AI131&lt;AJ131,AJ131="-"),OR(AJ131&lt;AL131,AJ131="-"))</f>
    </oc>
    <nc r="AN131">
      <f>AND(IF(M131="-",IF(O131-K131&gt;3,TRUE,FALSE),TRUE),C131&lt;E131,OR(E131&lt;F131,F131="-"),OR(F131&lt;H131,F131="-"),OR(H131&lt;I131,H131="-"),I131&lt;K131,OR(K131&lt;L131,L131="-"),OR(L131&lt;N131,L131="-"),OR(N131&lt;O131,N131="-"),O131&lt;Q131,OR(Q131&lt;R131,R131="-"),OR(R131&lt;T131,R131="-"),OR(T131&lt;U131,T131="-"),U131&lt;W131,OR(W131&lt;X131,X131="-"),OR(X131&lt;Z131,X131="-"),OR(Z131&lt;AA131,Z131="-"),AA131&lt;AC131,AC131&lt;AD131,AD131&lt;AF131,AF131&lt;AG131,AG131&lt;AI131,OR(AI131&lt;AJ131,AJ131="-"),OR(AJ131&lt;AL131,AJ131="-"))</f>
    </nc>
  </rcc>
  <rcc rId="1235" sId="5">
    <oc r="AN162">
      <f>AND(C162&lt;E162,OR(E162&lt;F162,F162="-"),OR(F162&lt;H162,F162="-"),OR(H162&lt;I162,H162="-"),I162&lt;K162,OR(K162&lt;L162,L162="-"),OR(L162&lt;N162,L162="-"),OR(N162&lt;O162,N162="-"),O162&lt;Q162,OR(Q162&lt;R162,R162="-"),OR(R162&lt;T162,R162="-"),OR(T162&lt;U162,T162="-"),U162&lt;W162,OR(W162&lt;X162,X162="-"),OR(X162&lt;Z162,X162="-"),OR(Z162&lt;AA162,Z162="-"),AA162&lt;AC162,AC162&lt;AD162,AD162&lt;AF162,AF162&lt;AG162,AG162&lt;AI162,OR(AI162&lt;AJ162,AJ162="-"),OR(AJ162&lt;AL162,AJ162="-"))</f>
    </oc>
    <nc r="AN162">
      <f>AND(IF(M162="-",IF(O162-K162&gt;3,TRUE,FALSE),TRUE),C162&lt;E162,OR(E162&lt;F162,F162="-"),OR(F162&lt;H162,F162="-"),OR(H162&lt;I162,H162="-"),I162&lt;K162,OR(K162&lt;L162,L162="-"),OR(L162&lt;N162,L162="-"),OR(N162&lt;O162,N162="-"),O162&lt;Q162,OR(Q162&lt;R162,R162="-"),OR(R162&lt;T162,R162="-"),OR(T162&lt;U162,T162="-"),U162&lt;W162,OR(W162&lt;X162,X162="-"),OR(X162&lt;Z162,X162="-"),OR(Z162&lt;AA162,Z162="-"),AA162&lt;AC162,AC162&lt;AD162,AD162&lt;AF162,AF162&lt;AG162,AG162&lt;AI162,OR(AI162&lt;AJ162,AJ162="-"),OR(AJ162&lt;AL162,AJ162="-"))</f>
    </nc>
  </rcc>
  <rcc rId="1236" sId="5" odxf="1" dxf="1">
    <oc r="AN98">
      <f>AND(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</oc>
    <nc r="AN98">
      <f>AND(IF(M98="-",IF(O98-K98&gt;3,TRUE,FALSE),TRU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237" sId="5">
    <oc r="AN132">
      <f>AND(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</oc>
    <nc r="AN132">
      <f>AND(IF(M132="-",IF(O132-K132&gt;3,TRUE,FALSE),TRU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</nc>
  </rcc>
  <rcc rId="1238" sId="5">
    <oc r="AN74">
      <f>AND(C74&lt;E74,OR(E74&lt;F74,F74="-"),OR(F74&lt;H74,F74="-"),OR(H74&lt;I74,H74="-"),I74&lt;K74,OR(K74&lt;L74,L74="-"),OR(L74&lt;N74,L74="-"),OR(N74&lt;O74,N74="-"),O74&lt;Q74,OR(Q74&lt;R74,R74="-"),OR(R74&lt;T74,R74="-"),OR(T74&lt;U74,T74="-"),U74&lt;W74,OR(W74&lt;X74,X74="-"),OR(X74&lt;Z74,X74="-"),OR(Z74&lt;AA74,Z74="-"),AA74&lt;AC74,AC74&lt;AD74,AD74&lt;AF74,AF74&lt;AG74,AG74&lt;AI74,OR(AI74&lt;AJ74,AJ74="-"),OR(AJ74&lt;AL74,AJ74="-"))</f>
    </oc>
    <nc r="AN74">
      <f>AND(IF(M74="-",IF(O74-K74&gt;3,TRUE,FALSE),TRUE),C74&lt;E74,OR(E74&lt;F74,F74="-"),OR(F74&lt;H74,F74="-"),OR(H74&lt;I74,H74="-"),I74&lt;K74,OR(K74&lt;L74,L74="-"),OR(L74&lt;N74,L74="-"),OR(N74&lt;O74,N74="-"),O74&lt;Q74,OR(Q74&lt;R74,R74="-"),OR(R74&lt;T74,R74="-"),OR(T74&lt;U74,T74="-"),U74&lt;W74,OR(W74&lt;X74,X74="-"),OR(X74&lt;Z74,X74="-"),OR(Z74&lt;AA74,Z74="-"),AA74&lt;AC74,AC74&lt;AD74,AD74&lt;AF74,AF74&lt;AG74,AG74&lt;AI74,OR(AI74&lt;AJ74,AJ74="-"),OR(AJ74&lt;AL74,AJ74="-"))</f>
    </nc>
  </rcc>
  <rcc rId="1239" sId="5">
    <oc r="AN169">
      <f>AND(C169&lt;E169,OR(E169&lt;F169,F169="-"),OR(F169&lt;H169,F169="-"),OR(H169&lt;I169,H169="-"),I169&lt;K169,OR(K169&lt;L169,L169="-"),OR(L169&lt;N169,L169="-"),OR(N169&lt;O169,N169="-"),O169&lt;Q169,OR(Q169&lt;R169,R169="-"),OR(R169&lt;T169,R169="-"),OR(T169&lt;U169,T169="-"),U169&lt;W169,OR(W169&lt;X169,X169="-"),OR(X169&lt;Z169,X169="-"),OR(Z169&lt;AA169,Z169="-"),AA169&lt;AC169,AC169&lt;AD169,AD169&lt;AF169,AF169&lt;AG169,AG169&lt;AI169,OR(AI169&lt;AJ169,AJ169="-"),OR(AJ169&lt;AL169,AJ169="-"))</f>
    </oc>
    <nc r="AN169">
      <f>AND(IF(M169="-",IF(O169-K169&gt;3,TRUE,FALSE),TRUE),C169&lt;E169,OR(E169&lt;F169,F169="-"),OR(F169&lt;H169,F169="-"),OR(H169&lt;I169,H169="-"),I169&lt;K169,OR(K169&lt;L169,L169="-"),OR(L169&lt;N169,L169="-"),OR(N169&lt;O169,N169="-"),O169&lt;Q169,OR(Q169&lt;R169,R169="-"),OR(R169&lt;T169,R169="-"),OR(T169&lt;U169,T169="-"),U169&lt;W169,OR(W169&lt;X169,X169="-"),OR(X169&lt;Z169,X169="-"),OR(Z169&lt;AA169,Z169="-"),AA169&lt;AC169,AC169&lt;AD169,AD169&lt;AF169,AF169&lt;AG169,AG169&lt;AI169,OR(AI169&lt;AJ169,AJ169="-"),OR(AJ169&lt;AL169,AJ169="-"))</f>
    </nc>
  </rcc>
  <rcc rId="1240" sId="5">
    <oc r="AN175">
      <f>AND(C175&lt;E175,OR(E175&lt;F175,F175="-"),OR(F175&lt;H175,F175="-"),OR(H175&lt;I175,H175="-"),I175&lt;K175,OR(K175&lt;L175,L175="-"),OR(L175&lt;N175,L175="-"),OR(N175&lt;O175,N175="-"),O175&lt;Q175,OR(Q175&lt;R175,R175="-"),OR(R175&lt;T175,R175="-"),OR(T175&lt;U175,T175="-"),U175&lt;W175,OR(W175&lt;X175,X175="-"),OR(X175&lt;Z175,X175="-"),OR(Z175&lt;AA175,Z175="-"),AA175&lt;AC175,AC175&lt;AD175,AD175&lt;AF175,AF175&lt;AG175,AG175&lt;AI175,OR(AI175&lt;AJ175,AJ175="-"),OR(AJ175&lt;AL175,AJ175="-"))</f>
    </oc>
    <nc r="AN175">
      <f>AND(IF(M175="-",IF(O175-K175&gt;3,TRUE,FALSE),TRUE),C175&lt;E175,OR(E175&lt;F175,F175="-"),OR(F175&lt;H175,F175="-"),OR(H175&lt;I175,H175="-"),I175&lt;K175,OR(K175&lt;L175,L175="-"),OR(L175&lt;N175,L175="-"),OR(N175&lt;O175,N175="-"),O175&lt;Q175,OR(Q175&lt;R175,R175="-"),OR(R175&lt;T175,R175="-"),OR(T175&lt;U175,T175="-"),U175&lt;W175,OR(W175&lt;X175,X175="-"),OR(X175&lt;Z175,X175="-"),OR(Z175&lt;AA175,Z175="-"),AA175&lt;AC175,AC175&lt;AD175,AD175&lt;AF175,AF175&lt;AG175,AG175&lt;AI175,OR(AI175&lt;AJ175,AJ175="-"),OR(AJ175&lt;AL175,AJ175="-"))</f>
    </nc>
  </rcc>
  <rcc rId="1241" sId="5">
    <oc r="AN275">
      <f>AND(C275&lt;E275,OR(E275&lt;F275,F275="-"),OR(F275&lt;H275,F275="-"),OR(H275&lt;I275,H275="-"),I275&lt;K275,OR(K275&lt;L275,L275="-"),OR(L275&lt;N275,L275="-"),OR(N275&lt;O275,N275="-"),O275&lt;Q275,OR(Q275&lt;R275,R275="-"),OR(R275&lt;T275,R275="-"),OR(T275&lt;U275,T275="-"),U275&lt;W275,OR(W275&lt;X275,X275="-"),OR(X275&lt;Z275,X275="-"),OR(Z275&lt;AA275,Z275="-"),AA275&lt;AC275,AC275&lt;AD275,AD275&lt;AF275,AF275&lt;AG275,AG275&lt;AI275,OR(AI275&lt;AJ275,AJ275="-"),OR(AJ275&lt;AL275,AJ275="-"))</f>
    </oc>
    <nc r="AN275">
      <f>AND(IF(M275="-",IF(O275-K275&gt;3,TRUE,FALSE),TRUE),C275&lt;E275,OR(E275&lt;F275,F275="-"),OR(F275&lt;H275,F275="-"),OR(H275&lt;I275,H275="-"),I275&lt;K275,OR(K275&lt;L275,L275="-"),OR(L275&lt;N275,L275="-"),OR(N275&lt;O275,N275="-"),O275&lt;Q275,OR(Q275&lt;R275,R275="-"),OR(R275&lt;T275,R275="-"),OR(T275&lt;U275,T275="-"),U275&lt;W275,OR(W275&lt;X275,X275="-"),OR(X275&lt;Z275,X275="-"),OR(Z275&lt;AA275,Z275="-"),AA275&lt;AC275,AC275&lt;AD275,AD275&lt;AF275,AF275&lt;AG275,AG275&lt;AI275,OR(AI275&lt;AJ275,AJ275="-"),OR(AJ275&lt;AL275,AJ275="-"))</f>
    </nc>
  </rcc>
  <rcc rId="1242" sId="5">
    <oc r="AN133">
      <f>AND(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</oc>
    <nc r="AN133">
      <f>AND(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</nc>
  </rcc>
  <rcc rId="1243" sId="5">
    <oc r="AN103">
      <f>AND(C103&lt;E103,OR(E103&lt;F103,F103="-"),OR(F103&lt;H103,F103="-"),OR(H103&lt;I103,H103="-"),I103&lt;K103,OR(K103&lt;L103,L103="-"),OR(L103&lt;N103,L103="-"),OR(N103&lt;O103,N103="-"),O103&lt;Q103,OR(Q103&lt;R103,R103="-"),OR(R103&lt;T103,R103="-"),OR(T103&lt;U103,T103="-"),U103&lt;W103,OR(W103&lt;X103,X103="-"),OR(X103&lt;Z103,X103="-"),OR(Z103&lt;AA103,Z103="-"),AA103&lt;AC103,AC103&lt;AD103,AD103&lt;AF103,AF103&lt;AG103,AG103&lt;AI103,OR(AI103&lt;AJ103,AJ103="-"),OR(AJ103&lt;AL103,AJ103="-"))</f>
    </oc>
    <nc r="AN103">
      <f>AND(IF(M103="-",IF(O103-K103&gt;3,TRUE,FALSE),TRUE),C103&lt;E103,OR(E103&lt;F103,F103="-"),OR(F103&lt;H103,F103="-"),OR(H103&lt;I103,H103="-"),I103&lt;K103,OR(K103&lt;L103,L103="-"),OR(L103&lt;N103,L103="-"),OR(N103&lt;O103,N103="-"),O103&lt;Q103,OR(Q103&lt;R103,R103="-"),OR(R103&lt;T103,R103="-"),OR(T103&lt;U103,T103="-"),U103&lt;W103,OR(W103&lt;X103,X103="-"),OR(X103&lt;Z103,X103="-"),OR(Z103&lt;AA103,Z103="-"),AA103&lt;AC103,AC103&lt;AD103,AD103&lt;AF103,AF103&lt;AG103,AG103&lt;AI103,OR(AI103&lt;AJ103,AJ103="-"),OR(AJ103&lt;AL103,AJ103="-"))</f>
    </nc>
  </rcc>
  <rcc rId="1244" sId="5">
    <oc r="AN232">
      <f>AND(C232&lt;E232,OR(E232&lt;F232,F232="-"),OR(F232&lt;H232,F232="-"),OR(H232&lt;I232,H232="-"),I232&lt;K232,OR(K232&lt;L232,L232="-"),OR(L232&lt;N232,L232="-"),OR(N232&lt;O232,N232="-"),O232&lt;Q232,OR(Q232&lt;R232,R232="-"),OR(R232&lt;T232,R232="-"),OR(T232&lt;U232,T232="-"),U232&lt;W232,OR(W232&lt;X232,X232="-"),OR(X232&lt;Z232,X232="-"),OR(Z232&lt;AA232,Z232="-"),AA232&lt;AC232,AC232&lt;AD232,AD232&lt;AF232,AF232&lt;AG232,AG232&lt;AI232,OR(AI232&lt;AJ232,AJ232="-"),OR(AJ232&lt;AL232,AJ232="-"))</f>
    </oc>
    <nc r="AN232">
      <f>AND(IF(M232="-",IF(O232-K232&gt;3,TRUE,FALSE),TRUE),C232&lt;E232,OR(E232&lt;F232,F232="-"),OR(F232&lt;H232,F232="-"),OR(H232&lt;I232,H232="-"),I232&lt;K232,OR(K232&lt;L232,L232="-"),OR(L232&lt;N232,L232="-"),OR(N232&lt;O232,N232="-"),O232&lt;Q232,OR(Q232&lt;R232,R232="-"),OR(R232&lt;T232,R232="-"),OR(T232&lt;U232,T232="-"),U232&lt;W232,OR(W232&lt;X232,X232="-"),OR(X232&lt;Z232,X232="-"),OR(Z232&lt;AA232,Z232="-"),AA232&lt;AC232,AC232&lt;AD232,AD232&lt;AF232,AF232&lt;AG232,AG232&lt;AI232,OR(AI232&lt;AJ232,AJ232="-"),OR(AJ232&lt;AL232,AJ232="-"))</f>
    </nc>
  </rcc>
  <rcc rId="1245" sId="5">
    <oc r="AN157">
      <f>AND(C157&lt;E157,OR(E157&lt;F157,F157="-"),OR(F157&lt;H157,F157="-"),OR(H157&lt;I157,H157="-"),I157&lt;K157,OR(K157&lt;L157,L157="-"),OR(L157&lt;N157,L157="-"),OR(N157&lt;O157,N157="-"),O157&lt;Q157,OR(Q157&lt;R157,R157="-"),OR(R157&lt;T157,R157="-"),OR(T157&lt;U157,T157="-"),U157&lt;W157,OR(W157&lt;X157,X157="-"),OR(X157&lt;Z157,X157="-"),OR(Z157&lt;AA157,Z157="-"),AA157&lt;AC157,AC157&lt;AD157,AD157&lt;AF157,AF157&lt;AG157,AG157&lt;AI157,OR(AI157&lt;AJ157,AJ157="-"),OR(AJ157&lt;AL157,AJ157="-"))</f>
    </oc>
    <nc r="AN157">
      <f>AND(IF(M157="-",IF(O157-K157&gt;3,TRUE,FALSE),TRUE),C157&lt;E157,OR(E157&lt;F157,F157="-"),OR(F157&lt;H157,F157="-"),OR(H157&lt;I157,H157="-"),I157&lt;K157,OR(K157&lt;L157,L157="-"),OR(L157&lt;N157,L157="-"),OR(N157&lt;O157,N157="-"),O157&lt;Q157,OR(Q157&lt;R157,R157="-"),OR(R157&lt;T157,R157="-"),OR(T157&lt;U157,T157="-"),U157&lt;W157,OR(W157&lt;X157,X157="-"),OR(X157&lt;Z157,X157="-"),OR(Z157&lt;AA157,Z157="-"),AA157&lt;AC157,AC157&lt;AD157,AD157&lt;AF157,AF157&lt;AG157,AG157&lt;AI157,OR(AI157&lt;AJ157,AJ157="-"),OR(AJ157&lt;AL157,AJ157="-"))</f>
    </nc>
  </rcc>
  <rcc rId="1246" sId="5">
    <oc r="AN226">
      <f>AND(C226&lt;E226,OR(E226&lt;F226,F226="-"),OR(F226&lt;H226,F226="-"),OR(H226&lt;I226,H226="-"),I226&lt;K226,OR(K226&lt;L226,L226="-"),OR(L226&lt;N226,L226="-"),OR(N226&lt;O226,N226="-"),O226&lt;Q226,OR(Q226&lt;R226,R226="-"),OR(R226&lt;T226,R226="-"),OR(T226&lt;U226,T226="-"),U226&lt;W226,OR(W226&lt;X226,X226="-"),OR(X226&lt;Z226,X226="-"),OR(Z226&lt;AA226,Z226="-"),AA226&lt;AC226,AC226&lt;AD226,AD226&lt;AF226,AF226&lt;AG226,AG226&lt;AI226,OR(AI226&lt;AJ226,AJ226="-"),OR(AJ226&lt;AL226,AJ226="-"))</f>
    </oc>
    <nc r="AN226">
      <f>AND(IF(M226="-",IF(O226-K226&gt;3,TRUE,FALSE),TRUE),C226&lt;E226,OR(E226&lt;F226,F226="-"),OR(F226&lt;H226,F226="-"),OR(H226&lt;I226,H226="-"),I226&lt;K226,OR(K226&lt;L226,L226="-"),OR(L226&lt;N226,L226="-"),OR(N226&lt;O226,N226="-"),O226&lt;Q226,OR(Q226&lt;R226,R226="-"),OR(R226&lt;T226,R226="-"),OR(T226&lt;U226,T226="-"),U226&lt;W226,OR(W226&lt;X226,X226="-"),OR(X226&lt;Z226,X226="-"),OR(Z226&lt;AA226,Z226="-"),AA226&lt;AC226,AC226&lt;AD226,AD226&lt;AF226,AF226&lt;AG226,AG226&lt;AI226,OR(AI226&lt;AJ226,AJ226="-"),OR(AJ226&lt;AL226,AJ226="-"))</f>
    </nc>
  </rcc>
  <rcc rId="1247" sId="5">
    <oc r="AN75">
      <f>AND(C75&lt;E75,OR(E75&lt;F75,F75="-"),OR(F75&lt;H75,F75="-"),OR(H75&lt;I75,H75="-"),I75&lt;K75,OR(K75&lt;L75,L75="-"),OR(L75&lt;N75,L75="-"),OR(N75&lt;O75,N75="-"),O75&lt;Q75,OR(Q75&lt;R75,R75="-"),OR(R75&lt;T75,R75="-"),OR(T75&lt;U75,T75="-"),U75&lt;W75,OR(W75&lt;X75,X75="-"),OR(X75&lt;Z75,X75="-"),OR(Z75&lt;AA75,Z75="-"),AA75&lt;AC75,AC75&lt;AD75,AD75&lt;AF75,AF75&lt;AG75,AG75&lt;AI75,OR(AI75&lt;AJ75,AJ75="-"),OR(AJ75&lt;AL75,AJ75="-"))</f>
    </oc>
    <nc r="AN75">
      <f>AND(IF(M75="-",IF(O75-K75&gt;3,TRUE,FALSE),TRUE),C75&lt;E75,OR(E75&lt;F75,F75="-"),OR(F75&lt;H75,F75="-"),OR(H75&lt;I75,H75="-"),I75&lt;K75,OR(K75&lt;L75,L75="-"),OR(L75&lt;N75,L75="-"),OR(N75&lt;O75,N75="-"),O75&lt;Q75,OR(Q75&lt;R75,R75="-"),OR(R75&lt;T75,R75="-"),OR(T75&lt;U75,T75="-"),U75&lt;W75,OR(W75&lt;X75,X75="-"),OR(X75&lt;Z75,X75="-"),OR(Z75&lt;AA75,Z75="-"),AA75&lt;AC75,AC75&lt;AD75,AD75&lt;AF75,AF75&lt;AG75,AG75&lt;AI75,OR(AI75&lt;AJ75,AJ75="-"),OR(AJ75&lt;AL75,AJ75="-"))</f>
    </nc>
  </rcc>
  <rcc rId="1248" sId="5">
    <oc r="AN146">
      <f>AND(C146&lt;E146,OR(E146&lt;F146,F146="-"),OR(F146&lt;H146,F146="-"),OR(H146&lt;I146,H146="-"),I146&lt;K146,OR(K146&lt;L146,L146="-"),OR(L146&lt;N146,L146="-"),OR(N146&lt;O146,N146="-"),O146&lt;Q146,OR(Q146&lt;R146,R146="-"),OR(R146&lt;T146,R146="-"),OR(T146&lt;U146,T146="-"),U146&lt;W146,OR(W146&lt;X146,X146="-"),OR(X146&lt;Z146,X146="-"),OR(Z146&lt;AA146,Z146="-"),AA146&lt;AC146,AC146&lt;AD146,AD146&lt;AF146,AF146&lt;AG146,AG146&lt;AI146,OR(AI146&lt;AJ146,AJ146="-"),OR(AJ146&lt;AL146,AJ146="-"))</f>
    </oc>
    <nc r="AN146">
      <f>AND(IF(M146="-",IF(O146-K146&gt;3,TRUE,FALSE),TRUE),C146&lt;E146,OR(E146&lt;F146,F146="-"),OR(F146&lt;H146,F146="-"),OR(H146&lt;I146,H146="-"),I146&lt;K146,OR(K146&lt;L146,L146="-"),OR(L146&lt;N146,L146="-"),OR(N146&lt;O146,N146="-"),O146&lt;Q146,OR(Q146&lt;R146,R146="-"),OR(R146&lt;T146,R146="-"),OR(T146&lt;U146,T146="-"),U146&lt;W146,OR(W146&lt;X146,X146="-"),OR(X146&lt;Z146,X146="-"),OR(Z146&lt;AA146,Z146="-"),AA146&lt;AC146,AC146&lt;AD146,AD146&lt;AF146,AF146&lt;AG146,AG146&lt;AI146,OR(AI146&lt;AJ146,AJ146="-"),OR(AJ146&lt;AL146,AJ146="-"))</f>
    </nc>
  </rcc>
  <rcc rId="1249" sId="5">
    <oc r="AN181">
      <f>AND(C181&lt;E181,OR(E181&lt;F181,F181="-"),OR(F181&lt;H181,F181="-"),OR(H181&lt;I181,H181="-"),I181&lt;K181,OR(K181&lt;L181,L181="-"),OR(L181&lt;N181,L181="-"),OR(N181&lt;O181,N181="-"),O181&lt;Q181,OR(Q181&lt;R181,R181="-"),OR(R181&lt;T181,R181="-"),OR(T181&lt;U181,T181="-"),U181&lt;W181,OR(W181&lt;X181,X181="-"),OR(X181&lt;Z181,X181="-"),OR(Z181&lt;AA181,Z181="-"),AA181&lt;AC181,AC181&lt;AD181,AD181&lt;AF181,AF181&lt;AG181,AG181&lt;AI181,OR(AI181&lt;AJ181,AJ181="-"),OR(AJ181&lt;AL181,AJ181="-"))</f>
    </oc>
    <nc r="AN181">
      <f>AND(IF(M181="-",IF(O181-K181&gt;3,TRUE,FALSE),TRUE),C181&lt;E181,OR(E181&lt;F181,F181="-"),OR(F181&lt;H181,F181="-"),OR(H181&lt;I181,H181="-"),I181&lt;K181,OR(K181&lt;L181,L181="-"),OR(L181&lt;N181,L181="-"),OR(N181&lt;O181,N181="-"),O181&lt;Q181,OR(Q181&lt;R181,R181="-"),OR(R181&lt;T181,R181="-"),OR(T181&lt;U181,T181="-"),U181&lt;W181,OR(W181&lt;X181,X181="-"),OR(X181&lt;Z181,X181="-"),OR(Z181&lt;AA181,Z181="-"),AA181&lt;AC181,AC181&lt;AD181,AD181&lt;AF181,AF181&lt;AG181,AG181&lt;AI181,OR(AI181&lt;AJ181,AJ181="-"),OR(AJ181&lt;AL181,AJ181="-"))</f>
    </nc>
  </rcc>
  <rcc rId="1250" sId="5">
    <oc r="AN268">
      <f>AND(C268&lt;E268,OR(E268&lt;F268,F268="-"),OR(F268&lt;H268,F268="-"),OR(H268&lt;I268,H268="-"),I268&lt;K268,OR(K268&lt;L268,L268="-"),OR(L268&lt;N268,L268="-"),OR(N268&lt;O268,N268="-"),O268&lt;Q268,OR(Q268&lt;R268,R268="-"),OR(R268&lt;T268,R268="-"),OR(T268&lt;U268,T268="-"),U268&lt;W268,OR(W268&lt;X268,X268="-"),OR(X268&lt;Z268,X268="-"),OR(Z268&lt;AA268,Z268="-"),AA268&lt;AC268,AC268&lt;AD268,AD268&lt;AF268,AF268&lt;AG268,AG268&lt;AI268,OR(AI268&lt;AJ268,AJ268="-"),OR(AJ268&lt;AL268,AJ268="-"))</f>
    </oc>
    <nc r="AN268">
      <f>AND(IF(M268="-",IF(O268-K268&gt;3,TRUE,FALSE),TRUE),C268&lt;E268,OR(E268&lt;F268,F268="-"),OR(F268&lt;H268,F268="-"),OR(H268&lt;I268,H268="-"),I268&lt;K268,OR(K268&lt;L268,L268="-"),OR(L268&lt;N268,L268="-"),OR(N268&lt;O268,N268="-"),O268&lt;Q268,OR(Q268&lt;R268,R268="-"),OR(R268&lt;T268,R268="-"),OR(T268&lt;U268,T268="-"),U268&lt;W268,OR(W268&lt;X268,X268="-"),OR(X268&lt;Z268,X268="-"),OR(Z268&lt;AA268,Z268="-"),AA268&lt;AC268,AC268&lt;AD268,AD268&lt;AF268,AF268&lt;AG268,AG268&lt;AI268,OR(AI268&lt;AJ268,AJ268="-"),OR(AJ268&lt;AL268,AJ268="-"))</f>
    </nc>
  </rcc>
  <rcc rId="1251" sId="5">
    <oc r="AN272">
      <f>AND(C272&lt;E272,OR(E272&lt;F272,F272="-"),OR(F272&lt;H272,F272="-"),OR(H272&lt;I272,H272="-"),I272&lt;K272,OR(K272&lt;L272,L272="-"),OR(L272&lt;N272,L272="-"),OR(N272&lt;O272,N272="-"),O272&lt;Q272,OR(Q272&lt;R272,R272="-"),OR(R272&lt;T272,R272="-"),OR(T272&lt;U272,T272="-"),U272&lt;W272,OR(W272&lt;X272,X272="-"),OR(X272&lt;Z272,X272="-"),OR(Z272&lt;AA272,Z272="-"),AA272&lt;AC272,AC272&lt;AD272,AD272&lt;AF272,AF272&lt;AG272,AG272&lt;AI272,OR(AI272&lt;AJ272,AJ272="-"),OR(AJ272&lt;AL272,AJ272="-"))</f>
    </oc>
    <nc r="AN272">
      <f>AND(IF(M272="-",IF(O272-K272&gt;3,TRUE,FALSE),TRUE),C272&lt;E272,OR(E272&lt;F272,F272="-"),OR(F272&lt;H272,F272="-"),OR(H272&lt;I272,H272="-"),I272&lt;K272,OR(K272&lt;L272,L272="-"),OR(L272&lt;N272,L272="-"),OR(N272&lt;O272,N272="-"),O272&lt;Q272,OR(Q272&lt;R272,R272="-"),OR(R272&lt;T272,R272="-"),OR(T272&lt;U272,T272="-"),U272&lt;W272,OR(W272&lt;X272,X272="-"),OR(X272&lt;Z272,X272="-"),OR(Z272&lt;AA272,Z272="-"),AA272&lt;AC272,AC272&lt;AD272,AD272&lt;AF272,AF272&lt;AG272,AG272&lt;AI272,OR(AI272&lt;AJ272,AJ272="-"),OR(AJ272&lt;AL272,AJ272="-"))</f>
    </nc>
  </rcc>
  <rcc rId="1252" sId="5">
    <oc r="AN276">
      <f>AND(C276&lt;E276,OR(E276&lt;F276,F276="-"),OR(F276&lt;H276,F276="-"),OR(H276&lt;I276,H276="-"),I276&lt;K276,OR(K276&lt;L276,L276="-"),OR(L276&lt;N276,L276="-"),OR(N276&lt;O276,N276="-"),O276&lt;Q276,OR(Q276&lt;R276,R276="-"),OR(R276&lt;T276,R276="-"),OR(T276&lt;U276,T276="-"),U276&lt;W276,OR(W276&lt;X276,X276="-"),OR(X276&lt;Z276,X276="-"),OR(Z276&lt;AA276,Z276="-"),AA276&lt;AC276,AC276&lt;AD276,AD276&lt;AF276,AF276&lt;AG276,AG276&lt;AI276,OR(AI276&lt;AJ276,AJ276="-"),OR(AJ276&lt;AL276,AJ276="-"))</f>
    </oc>
    <nc r="AN276">
      <f>AND(IF(M276="-",IF(O276-K276&gt;3,TRUE,FALSE),TRUE),C276&lt;E276,OR(E276&lt;F276,F276="-"),OR(F276&lt;H276,F276="-"),OR(H276&lt;I276,H276="-"),I276&lt;K276,OR(K276&lt;L276,L276="-"),OR(L276&lt;N276,L276="-"),OR(N276&lt;O276,N276="-"),O276&lt;Q276,OR(Q276&lt;R276,R276="-"),OR(R276&lt;T276,R276="-"),OR(T276&lt;U276,T276="-"),U276&lt;W276,OR(W276&lt;X276,X276="-"),OR(X276&lt;Z276,X276="-"),OR(Z276&lt;AA276,Z276="-"),AA276&lt;AC276,AC276&lt;AD276,AD276&lt;AF276,AF276&lt;AG276,AG276&lt;AI276,OR(AI276&lt;AJ276,AJ276="-"),OR(AJ276&lt;AL276,AJ276="-"))</f>
    </nc>
  </rcc>
  <rcc rId="1253" sId="5">
    <oc r="AN7">
      <f>AND(C7&lt;E7,OR(E7&lt;F7,F7="-"),OR(F7&lt;H7,F7="-"),OR(H7&lt;I7,H7="-"),I7&lt;K7,OR(K7&lt;L7,L7="-"),OR(L7&lt;N7,L7="-"),OR(N7&lt;O7,N7="-"),O7&lt;Q7,OR(Q7&lt;R7,R7="-"),OR(R7&lt;T7,R7="-"),OR(T7&lt;U7,T7="-"),U7&lt;W7,OR(W7&lt;X7,X7="-"),OR(X7&lt;Z7,X7="-"),OR(Z7&lt;AA7,Z7="-"),AA7&lt;AC7,AC7&lt;AD7,AD7&lt;AF7,AF7&lt;AG7,AG7&lt;AI7,OR(AI7&lt;AJ7,AJ7="-"),OR(AJ7&lt;AL7,AJ7="-"))</f>
    </oc>
    <nc r="AN7">
      <f>AND(IF(M7="-",IF(O7-K7&gt;3,TRUE,FALSE),TRUE),C7&lt;E7,OR(E7&lt;F7,F7="-"),OR(F7&lt;H7,F7="-"),OR(H7&lt;I7,H7="-"),I7&lt;K7,OR(K7&lt;L7,L7="-"),OR(L7&lt;N7,L7="-"),OR(N7&lt;O7,N7="-"),O7&lt;Q7,OR(Q7&lt;R7,R7="-"),OR(R7&lt;T7,R7="-"),OR(T7&lt;U7,T7="-"),U7&lt;W7,OR(W7&lt;X7,X7="-"),OR(X7&lt;Z7,X7="-"),OR(Z7&lt;AA7,Z7="-"),AA7&lt;AC7,AC7&lt;AD7,AD7&lt;AF7,AF7&lt;AG7,AG7&lt;AI7,OR(AI7&lt;AJ7,AJ7="-"),OR(AJ7&lt;AL7,AJ7="-"))</f>
    </nc>
  </rcc>
  <rcc rId="1254" sId="5">
    <oc r="AN14">
      <f>AND(C14&lt;E14,OR(E14&lt;F14,F14="-"),OR(F14&lt;H14,F14="-"),OR(H14&lt;I14,H14="-"),I14&lt;K14,OR(K14&lt;L14,L14="-"),OR(L14&lt;N14,L14="-"),OR(N14&lt;O14,N14="-"),O14&lt;Q14,OR(Q14&lt;R14,R14="-"),OR(R14&lt;T14,R14="-"),OR(T14&lt;U14,T14="-"),U14&lt;W14,OR(W14&lt;X14,X14="-"),OR(X14&lt;Z14,X14="-"),OR(Z14&lt;AA14,Z14="-"),AA14&lt;AC14,AC14&lt;AD14,AD14&lt;AF14,AF14&lt;AG14,AG14&lt;AI14,OR(AI14&lt;AJ14,AJ14="-"),OR(AJ14&lt;AL14,AJ14="-"))</f>
    </oc>
    <nc r="AN14">
      <f>AND(IF(M14="-",IF(O14-K14&gt;3,TRUE,FALSE),TRUE),C14&lt;E14,OR(E14&lt;F14,F14="-"),OR(F14&lt;H14,F14="-"),OR(H14&lt;I14,H14="-"),I14&lt;K14,OR(K14&lt;L14,L14="-"),OR(L14&lt;N14,L14="-"),OR(N14&lt;O14,N14="-"),O14&lt;Q14,OR(Q14&lt;R14,R14="-"),OR(R14&lt;T14,R14="-"),OR(T14&lt;U14,T14="-"),U14&lt;W14,OR(W14&lt;X14,X14="-"),OR(X14&lt;Z14,X14="-"),OR(Z14&lt;AA14,Z14="-"),AA14&lt;AC14,AC14&lt;AD14,AD14&lt;AF14,AF14&lt;AG14,AG14&lt;AI14,OR(AI14&lt;AJ14,AJ14="-"),OR(AJ14&lt;AL14,AJ14="-"))</f>
    </nc>
  </rcc>
  <rcc rId="1255" sId="5">
    <oc r="AN40">
      <f>AND(C40&lt;E40,OR(E40&lt;F40,F40="-"),OR(F40&lt;H40,F40="-"),OR(H40&lt;I40,H40="-"),I40&lt;K40,OR(K40&lt;L40,L40="-"),OR(L40&lt;N40,L40="-"),OR(N40&lt;O40,N40="-"),O40&lt;Q40,OR(Q40&lt;R40,R40="-"),OR(R40&lt;T40,R40="-"),OR(T40&lt;U40,T40="-"),U40&lt;W40,OR(W40&lt;X40,X40="-"),OR(X40&lt;Z40,X40="-"),OR(Z40&lt;AA40,Z40="-"),AA40&lt;AC40,AC40&lt;AD40,AD40&lt;AF40,AF40&lt;AG40,AG40&lt;AI40,OR(AI40&lt;AJ40,AJ40="-"),OR(AJ40&lt;AL40,AJ40="-"))</f>
    </oc>
    <nc r="AN40">
      <f>AND(IF(M40="-",IF(O40-K40&gt;3,TRUE,FALSE),TRUE),C40&lt;E40,OR(E40&lt;F40,F40="-"),OR(F40&lt;H40,F40="-"),OR(H40&lt;I40,H40="-"),I40&lt;K40,OR(K40&lt;L40,L40="-"),OR(L40&lt;N40,L40="-"),OR(N40&lt;O40,N40="-"),O40&lt;Q40,OR(Q40&lt;R40,R40="-"),OR(R40&lt;T40,R40="-"),OR(T40&lt;U40,T40="-"),U40&lt;W40,OR(W40&lt;X40,X40="-"),OR(X40&lt;Z40,X40="-"),OR(Z40&lt;AA40,Z40="-"),AA40&lt;AC40,AC40&lt;AD40,AD40&lt;AF40,AF40&lt;AG40,AG40&lt;AI40,OR(AI40&lt;AJ40,AJ40="-"),OR(AJ40&lt;AL40,AJ40="-"))</f>
    </nc>
  </rcc>
  <rcc rId="1256" sId="5">
    <oc r="AN170">
      <f>AND(C170&lt;E170,OR(E170&lt;F170,F170="-"),OR(F170&lt;H170,F170="-"),OR(H170&lt;I170,H170="-"),I170&lt;K170,OR(K170&lt;L170,L170="-"),OR(L170&lt;N170,L170="-"),OR(N170&lt;O170,N170="-"),O170&lt;Q170,OR(Q170&lt;R170,R170="-"),OR(R170&lt;T170,R170="-"),OR(T170&lt;U170,T170="-"),U170&lt;W170,OR(W170&lt;X170,X170="-"),OR(X170&lt;Z170,X170="-"),OR(Z170&lt;AA170,Z170="-"),AA170&lt;AC170,AC170&lt;AD170,AD170&lt;AF170,AF170&lt;AG170,AG170&lt;AI170,OR(AI170&lt;AJ170,AJ170="-"),OR(AJ170&lt;AL170,AJ170="-"))</f>
    </oc>
    <nc r="AN170">
      <f>AND(IF(M170="-",IF(O170-K170&gt;3,TRUE,FALSE),TRUE),C170&lt;E170,OR(E170&lt;F170,F170="-"),OR(F170&lt;H170,F170="-"),OR(H170&lt;I170,H170="-"),I170&lt;K170,OR(K170&lt;L170,L170="-"),OR(L170&lt;N170,L170="-"),OR(N170&lt;O170,N170="-"),O170&lt;Q170,OR(Q170&lt;R170,R170="-"),OR(R170&lt;T170,R170="-"),OR(T170&lt;U170,T170="-"),U170&lt;W170,OR(W170&lt;X170,X170="-"),OR(X170&lt;Z170,X170="-"),OR(Z170&lt;AA170,Z170="-"),AA170&lt;AC170,AC170&lt;AD170,AD170&lt;AF170,AF170&lt;AG170,AG170&lt;AI170,OR(AI170&lt;AJ170,AJ170="-"),OR(AJ170&lt;AL170,AJ170="-"))</f>
    </nc>
  </rcc>
  <rcc rId="1257" sId="5">
    <oc r="AN83">
      <f>AND(C83&lt;E83,OR(E83&lt;F83,F83="-"),OR(F83&lt;H83,F83="-"),OR(H83&lt;I83,H83="-"),I83&lt;K83,OR(K83&lt;L83,L83="-"),OR(L83&lt;N83,L83="-"),OR(N83&lt;O83,N83="-"),O83&lt;Q83,OR(Q83&lt;R83,R83="-"),OR(R83&lt;T83,R83="-"),OR(T83&lt;U83,T83="-"),U83&lt;W83,OR(W83&lt;X83,X83="-"),OR(X83&lt;Z83,X83="-"),OR(Z83&lt;AA83,Z83="-"),AA83&lt;AC83,AC83&lt;AD83,AD83&lt;AF83,AF83&lt;AG83,AG83&lt;AI83,OR(AI83&lt;AJ83,AJ83="-"),OR(AJ83&lt;AL83,AJ83="-"))</f>
    </oc>
    <nc r="AN83">
      <f>AND(IF(M83="-",IF(O83-K83&gt;3,TRUE,FALSE),TRUE),C83&lt;E83,OR(E83&lt;F83,F83="-"),OR(F83&lt;H83,F83="-"),OR(H83&lt;I83,H83="-"),I83&lt;K83,OR(K83&lt;L83,L83="-"),OR(L83&lt;N83,L83="-"),OR(N83&lt;O83,N83="-"),O83&lt;Q83,OR(Q83&lt;R83,R83="-"),OR(R83&lt;T83,R83="-"),OR(T83&lt;U83,T83="-"),U83&lt;W83,OR(W83&lt;X83,X83="-"),OR(X83&lt;Z83,X83="-"),OR(Z83&lt;AA83,Z83="-"),AA83&lt;AC83,AC83&lt;AD83,AD83&lt;AF83,AF83&lt;AG83,AG83&lt;AI83,OR(AI83&lt;AJ83,AJ83="-"),OR(AJ83&lt;AL83,AJ83="-"))</f>
    </nc>
  </rcc>
  <rcc rId="1258" sId="5">
    <oc r="AN84">
      <f>AND(C84&lt;E84,OR(E84&lt;F84,F84="-"),OR(F84&lt;H84,F84="-"),OR(H84&lt;I84,H84="-"),I84&lt;K84,OR(K84&lt;L84,L84="-"),OR(L84&lt;N84,L84="-"),OR(N84&lt;O84,N84="-"),O84&lt;Q84,OR(Q84&lt;R84,R84="-"),OR(R84&lt;T84,R84="-"),OR(T84&lt;U84,T84="-"),U84&lt;W84,OR(W84&lt;X84,X84="-"),OR(X84&lt;Z84,X84="-"),OR(Z84&lt;AA84,Z84="-"),AA84&lt;AC84,AC84&lt;AD84,AD84&lt;AF84,AF84&lt;AG84,AG84&lt;AI84,OR(AI84&lt;AJ84,AJ84="-"),OR(AJ84&lt;AL84,AJ84="-"))</f>
    </oc>
    <nc r="AN84">
      <f>AND(IF(M84="-",IF(O84-K84&gt;3,TRUE,FALSE),TRUE),C84&lt;E84,OR(E84&lt;F84,F84="-"),OR(F84&lt;H84,F84="-"),OR(H84&lt;I84,H84="-"),I84&lt;K84,OR(K84&lt;L84,L84="-"),OR(L84&lt;N84,L84="-"),OR(N84&lt;O84,N84="-"),O84&lt;Q84,OR(Q84&lt;R84,R84="-"),OR(R84&lt;T84,R84="-"),OR(T84&lt;U84,T84="-"),U84&lt;W84,OR(W84&lt;X84,X84="-"),OR(X84&lt;Z84,X84="-"),OR(Z84&lt;AA84,Z84="-"),AA84&lt;AC84,AC84&lt;AD84,AD84&lt;AF84,AF84&lt;AG84,AG84&lt;AI84,OR(AI84&lt;AJ84,AJ84="-"),OR(AJ84&lt;AL84,AJ84="-"))</f>
    </nc>
  </rcc>
  <rcc rId="1259" sId="5">
    <oc r="AN85">
      <f>AND(C85&lt;E85,OR(E85&lt;F85,F85="-"),OR(F85&lt;H85,F85="-"),OR(H85&lt;I85,H85="-"),I85&lt;K85,OR(K85&lt;L85,L85="-"),OR(L85&lt;N85,L85="-"),OR(N85&lt;O85,N85="-"),O85&lt;Q85,OR(Q85&lt;R85,R85="-"),OR(R85&lt;T85,R85="-"),OR(T85&lt;U85,T85="-"),U85&lt;W85,OR(W85&lt;X85,X85="-"),OR(X85&lt;Z85,X85="-"),OR(Z85&lt;AA85,Z85="-"),AA85&lt;AC85,AC85&lt;AD85,AD85&lt;AF85,AF85&lt;AG85,AG85&lt;AI85,OR(AI85&lt;AJ85,AJ85="-"),OR(AJ85&lt;AL85,AJ85="-"))</f>
    </oc>
    <nc r="AN85">
      <f>AND(IF(M85="-",IF(O85-K85&gt;3,TRUE,FALSE),TRUE),C85&lt;E85,OR(E85&lt;F85,F85="-"),OR(F85&lt;H85,F85="-"),OR(H85&lt;I85,H85="-"),I85&lt;K85,OR(K85&lt;L85,L85="-"),OR(L85&lt;N85,L85="-"),OR(N85&lt;O85,N85="-"),O85&lt;Q85,OR(Q85&lt;R85,R85="-"),OR(R85&lt;T85,R85="-"),OR(T85&lt;U85,T85="-"),U85&lt;W85,OR(W85&lt;X85,X85="-"),OR(X85&lt;Z85,X85="-"),OR(Z85&lt;AA85,Z85="-"),AA85&lt;AC85,AC85&lt;AD85,AD85&lt;AF85,AF85&lt;AG85,AG85&lt;AI85,OR(AI85&lt;AJ85,AJ85="-"),OR(AJ85&lt;AL85,AJ85="-"))</f>
    </nc>
  </rcc>
  <rcc rId="1260" sId="5">
    <oc r="AN280">
      <f>AND(C280&lt;E280,OR(E280&lt;F280,F280="-"),OR(F280&lt;H280,F280="-"),OR(H280&lt;I280,H280="-"),I280&lt;K280,OR(K280&lt;L280,L280="-"),OR(L280&lt;N280,L280="-"),OR(N280&lt;O280,N280="-"),O280&lt;Q280,OR(Q280&lt;R280,R280="-"),OR(R280&lt;T280,R280="-"),OR(T280&lt;U280,T280="-"),U280&lt;W280,OR(W280&lt;X280,X280="-"),OR(X280&lt;Z280,X280="-"),OR(Z280&lt;AA280,Z280="-"),AA280&lt;AC280,AC280&lt;AD280,AD280&lt;AF280,AF280&lt;AG280,AG280&lt;AI280,OR(AI280&lt;AJ280,AJ280="-"),OR(AJ280&lt;AL280,AJ280="-"))</f>
    </oc>
    <nc r="AN280">
      <f>AND(IF(M280="-",IF(O280-K280&gt;3,TRUE,FALSE),TRUE),C280&lt;E280,OR(E280&lt;F280,F280="-"),OR(F280&lt;H280,F280="-"),OR(H280&lt;I280,H280="-"),I280&lt;K280,OR(K280&lt;L280,L280="-"),OR(L280&lt;N280,L280="-"),OR(N280&lt;O280,N280="-"),O280&lt;Q280,OR(Q280&lt;R280,R280="-"),OR(R280&lt;T280,R280="-"),OR(T280&lt;U280,T280="-"),U280&lt;W280,OR(W280&lt;X280,X280="-"),OR(X280&lt;Z280,X280="-"),OR(Z280&lt;AA280,Z280="-"),AA280&lt;AC280,AC280&lt;AD280,AD280&lt;AF280,AF280&lt;AG280,AG280&lt;AI280,OR(AI280&lt;AJ280,AJ280="-"),OR(AJ280&lt;AL280,AJ280="-"))</f>
    </nc>
  </rcc>
  <rcc rId="1261" sId="5">
    <oc r="AN147">
      <f>AND(C147&lt;E147,OR(E147&lt;F147,F147="-"),OR(F147&lt;H147,F147="-"),OR(H147&lt;I147,H147="-"),I147&lt;K147,OR(K147&lt;L147,L147="-"),OR(L147&lt;N147,L147="-"),OR(N147&lt;O147,N147="-"),O147&lt;Q147,OR(Q147&lt;R147,R147="-"),OR(R147&lt;T147,R147="-"),OR(T147&lt;U147,T147="-"),U147&lt;W147,OR(W147&lt;X147,X147="-"),OR(X147&lt;Z147,X147="-"),OR(Z147&lt;AA147,Z147="-"),AA147&lt;AC147,AC147&lt;AD147,AD147&lt;AF147,AF147&lt;AG147,AG147&lt;AI147,OR(AI147&lt;AJ147,AJ147="-"),OR(AJ147&lt;AL147,AJ147="-"))</f>
    </oc>
    <nc r="AN147">
      <f>AND(IF(M147="-",IF(O147-K147&gt;3,TRUE,FALSE),TRUE),C147&lt;E147,OR(E147&lt;F147,F147="-"),OR(F147&lt;H147,F147="-"),OR(H147&lt;I147,H147="-"),I147&lt;K147,OR(K147&lt;L147,L147="-"),OR(L147&lt;N147,L147="-"),OR(N147&lt;O147,N147="-"),O147&lt;Q147,OR(Q147&lt;R147,R147="-"),OR(R147&lt;T147,R147="-"),OR(T147&lt;U147,T147="-"),U147&lt;W147,OR(W147&lt;X147,X147="-"),OR(X147&lt;Z147,X147="-"),OR(Z147&lt;AA147,Z147="-"),AA147&lt;AC147,AC147&lt;AD147,AD147&lt;AF147,AF147&lt;AG147,AG147&lt;AI147,OR(AI147&lt;AJ147,AJ147="-"),OR(AJ147&lt;AL147,AJ147="-"))</f>
    </nc>
  </rcc>
  <rcc rId="1262" sId="5">
    <oc r="AN86">
      <f>AND(C86&lt;E86,OR(E86&lt;F86,F86="-"),OR(F86&lt;H86,F86="-"),OR(H86&lt;I86,H86="-"),I86&lt;K86,OR(K86&lt;L86,L86="-"),OR(L86&lt;N86,L86="-"),OR(N86&lt;O86,N86="-"),O86&lt;Q86,OR(Q86&lt;R86,R86="-"),OR(R86&lt;T86,R86="-"),OR(T86&lt;U86,T86="-"),U86&lt;W86,OR(W86&lt;X86,X86="-"),OR(X86&lt;Z86,X86="-"),OR(Z86&lt;AA86,Z86="-"),AA86&lt;AC86,AC86&lt;AD86,AD86&lt;AF86,AF86&lt;AG86,AG86&lt;AI86,OR(AI86&lt;AJ86,AJ86="-"),OR(AJ86&lt;AL86,AJ86="-"))</f>
    </oc>
    <nc r="AN86">
      <f>AND(IF(M86="-",IF(O86-K86&gt;3,TRUE,FALSE),TRUE),C86&lt;E86,OR(E86&lt;F86,F86="-"),OR(F86&lt;H86,F86="-"),OR(H86&lt;I86,H86="-"),I86&lt;K86,OR(K86&lt;L86,L86="-"),OR(L86&lt;N86,L86="-"),OR(N86&lt;O86,N86="-"),O86&lt;Q86,OR(Q86&lt;R86,R86="-"),OR(R86&lt;T86,R86="-"),OR(T86&lt;U86,T86="-"),U86&lt;W86,OR(W86&lt;X86,X86="-"),OR(X86&lt;Z86,X86="-"),OR(Z86&lt;AA86,Z86="-"),AA86&lt;AC86,AC86&lt;AD86,AD86&lt;AF86,AF86&lt;AG86,AG86&lt;AI86,OR(AI86&lt;AJ86,AJ86="-"),OR(AJ86&lt;AL86,AJ86="-"))</f>
    </nc>
  </rcc>
  <rcc rId="1263" sId="5">
    <oc r="AN65">
      <f>AND(C65&lt;E65,OR(E65&lt;F65,F65="-"),OR(F65&lt;H65,F65="-"),OR(H65&lt;I65,H65="-"),I65&lt;K65,OR(K65&lt;L65,L65="-"),OR(L65&lt;N65,L65="-"),OR(N65&lt;O65,N65="-"),O65&lt;Q65,OR(Q65&lt;R65,R65="-"),OR(R65&lt;T65,R65="-"),OR(T65&lt;U65,T65="-"),U65&lt;W65,OR(W65&lt;X65,X65="-"),OR(X65&lt;Z65,X65="-"),OR(Z65&lt;AA65,Z65="-"),AA65&lt;AC65,AC65&lt;AD65,AD65&lt;AF65,AF65&lt;AG65,AG65&lt;AI65,OR(AI65&lt;AJ65,AJ65="-"),OR(AJ65&lt;AL65,AJ65="-"))</f>
    </oc>
    <nc r="AN65">
      <f>AND(IF(M65="-",IF(O65-K65&gt;3,TRUE,FALSE),TRUE),C65&lt;E65,OR(E65&lt;F65,F65="-"),OR(F65&lt;H65,F65="-"),OR(H65&lt;I65,H65="-"),I65&lt;K65,OR(K65&lt;L65,L65="-"),OR(L65&lt;N65,L65="-"),OR(N65&lt;O65,N65="-"),O65&lt;Q65,OR(Q65&lt;R65,R65="-"),OR(R65&lt;T65,R65="-"),OR(T65&lt;U65,T65="-"),U65&lt;W65,OR(W65&lt;X65,X65="-"),OR(X65&lt;Z65,X65="-"),OR(Z65&lt;AA65,Z65="-"),AA65&lt;AC65,AC65&lt;AD65,AD65&lt;AF65,AF65&lt;AG65,AG65&lt;AI65,OR(AI65&lt;AJ65,AJ65="-"),OR(AJ65&lt;AL65,AJ65="-"))</f>
    </nc>
  </rcc>
  <rcc rId="1264" sId="5">
    <oc r="AN240">
      <f>AND(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</oc>
    <nc r="AN240">
      <f>AND(IF(M240="-",IF(O240-K240&gt;3,TRUE,FALSE),TRU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</nc>
  </rcc>
  <rcc rId="1265" sId="5">
    <oc r="AN199">
      <f>AND(C199&lt;E199,OR(E199&lt;F199,F199="-"),OR(F199&lt;H199,F199="-"),OR(H199&lt;I199,H199="-"),I199&lt;K199,OR(K199&lt;L199,L199="-"),OR(L199&lt;N199,L199="-"),OR(N199&lt;O199,N199="-"),O199&lt;Q199,OR(Q199&lt;R199,R199="-"),OR(R199&lt;T199,R199="-"),OR(T199&lt;U199,T199="-"),U199&lt;W199,OR(W199&lt;X199,X199="-"),OR(X199&lt;Z199,X199="-"),OR(Z199&lt;AA199,Z199="-"),AA199&lt;AC199,AC199&lt;AD199,AD199&lt;AF199,AF199&lt;AG199,AG199&lt;AI199,OR(AI199&lt;AJ199,AJ199="-"),OR(AJ199&lt;AL199,AJ199="-"))</f>
    </oc>
    <nc r="AN199">
      <f>AND(IF(M199="-",IF(O199-K199&gt;3,TRUE,FALSE),TRUE),C199&lt;E199,OR(E199&lt;F199,F199="-"),OR(F199&lt;H199,F199="-"),OR(H199&lt;I199,H199="-"),I199&lt;K199,OR(K199&lt;L199,L199="-"),OR(L199&lt;N199,L199="-"),OR(N199&lt;O199,N199="-"),O199&lt;Q199,OR(Q199&lt;R199,R199="-"),OR(R199&lt;T199,R199="-"),OR(T199&lt;U199,T199="-"),U199&lt;W199,OR(W199&lt;X199,X199="-"),OR(X199&lt;Z199,X199="-"),OR(Z199&lt;AA199,Z199="-"),AA199&lt;AC199,AC199&lt;AD199,AD199&lt;AF199,AF199&lt;AG199,AG199&lt;AI199,OR(AI199&lt;AJ199,AJ199="-"),OR(AJ199&lt;AL199,AJ199="-"))</f>
    </nc>
  </rcc>
  <rcc rId="1266" sId="5">
    <oc r="AN114">
      <f>AND(C114&lt;E114,OR(E114&lt;F114,F114="-"),OR(F114&lt;H114,F114="-"),OR(H114&lt;I114,H114="-"),I114&lt;K114,OR(K114&lt;L114,L114="-"),OR(L114&lt;N114,L114="-"),OR(N114&lt;O114,N114="-"),O114&lt;Q114,OR(Q114&lt;R114,R114="-"),OR(R114&lt;T114,R114="-"),OR(T114&lt;U114,T114="-"),U114&lt;W114,OR(W114&lt;X114,X114="-"),OR(X114&lt;Z114,X114="-"),OR(Z114&lt;AA114,Z114="-"),AA114&lt;AC114,AC114&lt;AD114,AD114&lt;AF114,AF114&lt;AG114,AG114&lt;AI114,OR(AI114&lt;AJ114,AJ114="-"),OR(AJ114&lt;AL114,AJ114="-"))</f>
    </oc>
    <nc r="AN114">
      <f>AND(IF(M114="-",IF(O114-K114&gt;3,TRUE,FALSE),TRUE),C114&lt;E114,OR(E114&lt;F114,F114="-"),OR(F114&lt;H114,F114="-"),OR(H114&lt;I114,H114="-"),I114&lt;K114,OR(K114&lt;L114,L114="-"),OR(L114&lt;N114,L114="-"),OR(N114&lt;O114,N114="-"),O114&lt;Q114,OR(Q114&lt;R114,R114="-"),OR(R114&lt;T114,R114="-"),OR(T114&lt;U114,T114="-"),U114&lt;W114,OR(W114&lt;X114,X114="-"),OR(X114&lt;Z114,X114="-"),OR(Z114&lt;AA114,Z114="-"),AA114&lt;AC114,AC114&lt;AD114,AD114&lt;AF114,AF114&lt;AG114,AG114&lt;AI114,OR(AI114&lt;AJ114,AJ114="-"),OR(AJ114&lt;AL114,AJ114="-"))</f>
    </nc>
  </rcc>
  <rcc rId="1267" sId="5">
    <oc r="AN5">
      <f>AND(C5&lt;E5,OR(E5&lt;F5,F5="-"),OR(F5&lt;H5,F5="-"),OR(H5&lt;I5,H5="-"),I5&lt;K5,OR(K5&lt;L5,L5="-"),OR(L5&lt;N5,L5="-"),OR(N5&lt;O5,N5="-"),O5&lt;Q5,OR(Q5&lt;R5,R5="-"),OR(R5&lt;T5,R5="-"),OR(T5&lt;U5,T5="-"),U5&lt;W5,OR(W5&lt;X5,X5="-"),OR(X5&lt;Z5,X5="-"),OR(Z5&lt;AA5,Z5="-"),AA5&lt;AC5,AC5&lt;AD5,AD5&lt;AF5,AF5&lt;AG5,AG5&lt;AI5,OR(AI5&lt;AJ5,AJ5="-"),OR(AJ5&lt;AL5,AJ5="-"))</f>
    </oc>
    <nc r="AN5">
      <f>AND(IF(M5="-",IF(O5-K5&gt;3,TRUE,FALSE),TRUE),C5&lt;E5,OR(E5&lt;F5,F5="-"),OR(F5&lt;H5,F5="-"),OR(H5&lt;I5,H5="-"),I5&lt;K5,OR(K5&lt;L5,L5="-"),OR(L5&lt;N5,L5="-"),OR(N5&lt;O5,N5="-"),O5&lt;Q5,OR(Q5&lt;R5,R5="-"),OR(R5&lt;T5,R5="-"),OR(T5&lt;U5,T5="-"),U5&lt;W5,OR(W5&lt;X5,X5="-"),OR(X5&lt;Z5,X5="-"),OR(Z5&lt;AA5,Z5="-"),AA5&lt;AC5,AC5&lt;AD5,AD5&lt;AF5,AF5&lt;AG5,AG5&lt;AI5,OR(AI5&lt;AJ5,AJ5="-"),OR(AJ5&lt;AL5,AJ5="-"))</f>
    </nc>
  </rcc>
  <rcc rId="1268" sId="5">
    <oc r="AN41">
      <f>AND(C41&lt;E41,OR(E41&lt;F41,F41="-"),OR(F41&lt;H41,F41="-"),OR(H41&lt;I41,H41="-"),I41&lt;K41,OR(K41&lt;L41,L41="-"),OR(L41&lt;N41,L41="-"),OR(N41&lt;O41,N41="-"),O41&lt;Q41,OR(Q41&lt;R41,R41="-"),OR(R41&lt;T41,R41="-"),OR(T41&lt;U41,T41="-"),U41&lt;W41,OR(W41&lt;X41,X41="-"),OR(X41&lt;Z41,X41="-"),OR(Z41&lt;AA41,Z41="-"),AA41&lt;AC41,AC41&lt;AD41,AD41&lt;AF41,AF41&lt;AG41,AG41&lt;AI41,OR(AI41&lt;AJ41,AJ41="-"),OR(AJ41&lt;AL41,AJ41="-"))</f>
    </oc>
    <nc r="AN41">
      <f>AND(IF(M41="-",IF(O41-K41&gt;3,TRUE,FALSE),TRUE),C41&lt;E41,OR(E41&lt;F41,F41="-"),OR(F41&lt;H41,F41="-"),OR(H41&lt;I41,H41="-"),I41&lt;K41,OR(K41&lt;L41,L41="-"),OR(L41&lt;N41,L41="-"),OR(N41&lt;O41,N41="-"),O41&lt;Q41,OR(Q41&lt;R41,R41="-"),OR(R41&lt;T41,R41="-"),OR(T41&lt;U41,T41="-"),U41&lt;W41,OR(W41&lt;X41,X41="-"),OR(X41&lt;Z41,X41="-"),OR(Z41&lt;AA41,Z41="-"),AA41&lt;AC41,AC41&lt;AD41,AD41&lt;AF41,AF41&lt;AG41,AG41&lt;AI41,OR(AI41&lt;AJ41,AJ41="-"),OR(AJ41&lt;AL41,AJ41="-"))</f>
    </nc>
  </rcc>
  <rcc rId="1269" sId="5">
    <oc r="AN220">
      <f>AND(C220&lt;E220,OR(E220&lt;F220,F220="-"),OR(F220&lt;H220,F220="-"),OR(H220&lt;I220,H220="-"),I220&lt;K220,OR(K220&lt;L220,L220="-"),OR(L220&lt;N220,L220="-"),OR(N220&lt;O220,N220="-"),O220&lt;Q220,OR(Q220&lt;R220,R220="-"),OR(R220&lt;T220,R220="-"),OR(T220&lt;U220,T220="-"),U220&lt;W220,OR(W220&lt;X220,X220="-"),OR(X220&lt;Z220,X220="-"),OR(Z220&lt;AA220,Z220="-"),AA220&lt;AC220,AC220&lt;AD220,AD220&lt;AF220,AF220&lt;AG220,AG220&lt;AI220,OR(AI220&lt;AJ220,AJ220="-"),OR(AJ220&lt;AL220,AJ220="-"))</f>
    </oc>
    <nc r="AN220">
      <f>AND(IF(M220="-",IF(O220-K220&gt;3,TRUE,FALSE),TRUE),C220&lt;E220,OR(E220&lt;F220,F220="-"),OR(F220&lt;H220,F220="-"),OR(H220&lt;I220,H220="-"),I220&lt;K220,OR(K220&lt;L220,L220="-"),OR(L220&lt;N220,L220="-"),OR(N220&lt;O220,N220="-"),O220&lt;Q220,OR(Q220&lt;R220,R220="-"),OR(R220&lt;T220,R220="-"),OR(T220&lt;U220,T220="-"),U220&lt;W220,OR(W220&lt;X220,X220="-"),OR(X220&lt;Z220,X220="-"),OR(Z220&lt;AA220,Z220="-"),AA220&lt;AC220,AC220&lt;AD220,AD220&lt;AF220,AF220&lt;AG220,AG220&lt;AI220,OR(AI220&lt;AJ220,AJ220="-"),OR(AJ220&lt;AL220,AJ220="-"))</f>
    </nc>
  </rcc>
  <rcc rId="1270" sId="5">
    <oc r="AN115">
      <f>AND(C115&lt;E115,OR(E115&lt;F115,F115="-"),OR(F115&lt;H115,F115="-"),OR(H115&lt;I115,H115="-"),I115&lt;K115,OR(K115&lt;L115,L115="-"),OR(L115&lt;N115,L115="-"),OR(N115&lt;O115,N115="-"),O115&lt;Q115,OR(Q115&lt;R115,R115="-"),OR(R115&lt;T115,R115="-"),OR(T115&lt;U115,T115="-"),U115&lt;W115,OR(W115&lt;X115,X115="-"),OR(X115&lt;Z115,X115="-"),OR(Z115&lt;AA115,Z115="-"),AA115&lt;AC115,AC115&lt;AD115,AD115&lt;AF115,AF115&lt;AG115,AG115&lt;AI115,OR(AI115&lt;AJ115,AJ115="-"),OR(AJ115&lt;AL115,AJ115="-"))</f>
    </oc>
    <nc r="AN115">
      <f>AND(IF(M115="-",IF(O115-K115&gt;3,TRUE,FALSE),TRUE),C115&lt;E115,OR(E115&lt;F115,F115="-"),OR(F115&lt;H115,F115="-"),OR(H115&lt;I115,H115="-"),I115&lt;K115,OR(K115&lt;L115,L115="-"),OR(L115&lt;N115,L115="-"),OR(N115&lt;O115,N115="-"),O115&lt;Q115,OR(Q115&lt;R115,R115="-"),OR(R115&lt;T115,R115="-"),OR(T115&lt;U115,T115="-"),U115&lt;W115,OR(W115&lt;X115,X115="-"),OR(X115&lt;Z115,X115="-"),OR(Z115&lt;AA115,Z115="-"),AA115&lt;AC115,AC115&lt;AD115,AD115&lt;AF115,AF115&lt;AG115,AG115&lt;AI115,OR(AI115&lt;AJ115,AJ115="-"),OR(AJ115&lt;AL115,AJ115="-"))</f>
    </nc>
  </rcc>
  <rcc rId="1271" sId="5">
    <oc r="AN16">
      <f>AND(C16&lt;E16,OR(E16&lt;F16,F16="-"),OR(F16&lt;H16,F16="-"),OR(H16&lt;I16,H16="-"),I16&lt;K16,OR(K16&lt;L16,L16="-"),OR(L16&lt;N16,L16="-"),OR(N16&lt;O16,N16="-"),O16&lt;Q16,OR(Q16&lt;R16,R16="-"),OR(R16&lt;T16,R16="-"),OR(T16&lt;U16,T16="-"),U16&lt;W16,OR(W16&lt;X16,X16="-"),OR(X16&lt;Z16,X16="-"),OR(Z16&lt;AA16,Z16="-"),AA16&lt;AC16,AC16&lt;AD16,AD16&lt;AF16,AF16&lt;AG16,AG16&lt;AI16,OR(AI16&lt;AJ16,AJ16="-"),OR(AJ16&lt;AL16,AJ16="-"))</f>
    </oc>
    <nc r="AN16">
      <f>AND(IF(M16="-",IF(O16-K16&gt;3,TRUE,FALSE),TRUE),C16&lt;E16,OR(E16&lt;F16,F16="-"),OR(F16&lt;H16,F16="-"),OR(H16&lt;I16,H16="-"),I16&lt;K16,OR(K16&lt;L16,L16="-"),OR(L16&lt;N16,L16="-"),OR(N16&lt;O16,N16="-"),O16&lt;Q16,OR(Q16&lt;R16,R16="-"),OR(R16&lt;T16,R16="-"),OR(T16&lt;U16,T16="-"),U16&lt;W16,OR(W16&lt;X16,X16="-"),OR(X16&lt;Z16,X16="-"),OR(Z16&lt;AA16,Z16="-"),AA16&lt;AC16,AC16&lt;AD16,AD16&lt;AF16,AF16&lt;AG16,AG16&lt;AI16,OR(AI16&lt;AJ16,AJ16="-"),OR(AJ16&lt;AL16,AJ16="-"))</f>
    </nc>
  </rcc>
  <rcc rId="1272" sId="5">
    <oc r="AN92">
      <f>AND(C92&lt;E92,OR(E92&lt;F92,F92="-"),OR(F92&lt;H92,F92="-"),OR(H92&lt;I92,H92="-"),I92&lt;K92,OR(K92&lt;L92,L92="-"),OR(L92&lt;N92,L92="-"),OR(N92&lt;O92,N92="-"),O92&lt;Q92,OR(Q92&lt;R92,R92="-"),OR(R92&lt;T92,R92="-"),OR(T92&lt;U92,T92="-"),U92&lt;W92,OR(W92&lt;X92,X92="-"),OR(X92&lt;Z92,X92="-"),OR(Z92&lt;AA92,Z92="-"),AA92&lt;AC92,AC92&lt;AD92,AD92&lt;AF92,AF92&lt;AG92,AG92&lt;AI92,OR(AI92&lt;AJ92,AJ92="-"),OR(AJ92&lt;AL92,AJ92="-"))</f>
    </oc>
    <nc r="AN92">
      <f>AND(IF(M92="-",IF(O92-K92&gt;3,TRUE,FALSE),TRUE),C92&lt;E92,OR(E92&lt;F92,F92="-"),OR(F92&lt;H92,F92="-"),OR(H92&lt;I92,H92="-"),I92&lt;K92,OR(K92&lt;L92,L92="-"),OR(L92&lt;N92,L92="-"),OR(N92&lt;O92,N92="-"),O92&lt;Q92,OR(Q92&lt;R92,R92="-"),OR(R92&lt;T92,R92="-"),OR(T92&lt;U92,T92="-"),U92&lt;W92,OR(W92&lt;X92,X92="-"),OR(X92&lt;Z92,X92="-"),OR(Z92&lt;AA92,Z92="-"),AA92&lt;AC92,AC92&lt;AD92,AD92&lt;AF92,AF92&lt;AG92,AG92&lt;AI92,OR(AI92&lt;AJ92,AJ92="-"),OR(AJ92&lt;AL92,AJ92="-"))</f>
    </nc>
  </rcc>
  <rcc rId="1273" sId="5">
    <oc r="AN46">
      <f>AND(C46&lt;E46,OR(E46&lt;F46,F46="-"),OR(F46&lt;H46,F46="-"),OR(H46&lt;I46,H46="-"),I46&lt;K46,OR(K46&lt;L46,L46="-"),OR(L46&lt;N46,L46="-"),OR(N46&lt;O46,N46="-"),O46&lt;Q46,OR(Q46&lt;R46,R46="-"),OR(R46&lt;T46,R46="-"),OR(T46&lt;U46,T46="-"),U46&lt;W46,OR(W46&lt;X46,X46="-"),OR(X46&lt;Z46,X46="-"),OR(Z46&lt;AA46,Z46="-"),AA46&lt;AC46,AC46&lt;AD46,AD46&lt;AF46,AF46&lt;AG46,AG46&lt;AI46,OR(AI46&lt;AJ46,AJ46="-"),OR(AJ46&lt;AL46,AJ46="-"))</f>
    </oc>
    <nc r="AN46">
      <f>AND(IF(M46="-",IF(O46-K46&gt;3,TRUE,FALSE),TRUE),C46&lt;E46,OR(E46&lt;F46,F46="-"),OR(F46&lt;H46,F46="-"),OR(H46&lt;I46,H46="-"),I46&lt;K46,OR(K46&lt;L46,L46="-"),OR(L46&lt;N46,L46="-"),OR(N46&lt;O46,N46="-"),O46&lt;Q46,OR(Q46&lt;R46,R46="-"),OR(R46&lt;T46,R46="-"),OR(T46&lt;U46,T46="-"),U46&lt;W46,OR(W46&lt;X46,X46="-"),OR(X46&lt;Z46,X46="-"),OR(Z46&lt;AA46,Z46="-"),AA46&lt;AC46,AC46&lt;AD46,AD46&lt;AF46,AF46&lt;AG46,AG46&lt;AI46,OR(AI46&lt;AJ46,AJ46="-"),OR(AJ46&lt;AL46,AJ46="-"))</f>
    </nc>
  </rcc>
  <rcc rId="1274" sId="5">
    <oc r="AN36">
      <f>AND(C36&lt;E36,OR(E36&lt;F36,F36="-"),OR(F36&lt;H36,F36="-"),OR(H36&lt;I36,H36="-"),I36&lt;K36,OR(K36&lt;L36,L36="-"),OR(L36&lt;N36,L36="-"),OR(N36&lt;O36,N36="-"),O36&lt;Q36,OR(Q36&lt;R36,R36="-"),OR(R36&lt;T36,R36="-"),OR(T36&lt;U36,T36="-"),U36&lt;W36,OR(W36&lt;X36,X36="-"),OR(X36&lt;Z36,X36="-"),OR(Z36&lt;AA36,Z36="-"),AA36&lt;AC36,AC36&lt;AD36,AD36&lt;AF36,AF36&lt;AG36,AG36&lt;AI36,OR(AI36&lt;AJ36,AJ36="-"),OR(AJ36&lt;AL36,AJ36="-"))</f>
    </oc>
    <nc r="AN36">
      <f>AND(IF(M36="-",IF(O36-K36&gt;3,TRUE,FALSE),TRUE),C36&lt;E36,OR(E36&lt;F36,F36="-"),OR(F36&lt;H36,F36="-"),OR(H36&lt;I36,H36="-"),I36&lt;K36,OR(K36&lt;L36,L36="-"),OR(L36&lt;N36,L36="-"),OR(N36&lt;O36,N36="-"),O36&lt;Q36,OR(Q36&lt;R36,R36="-"),OR(R36&lt;T36,R36="-"),OR(T36&lt;U36,T36="-"),U36&lt;W36,OR(W36&lt;X36,X36="-"),OR(X36&lt;Z36,X36="-"),OR(Z36&lt;AA36,Z36="-"),AA36&lt;AC36,AC36&lt;AD36,AD36&lt;AF36,AF36&lt;AG36,AG36&lt;AI36,OR(AI36&lt;AJ36,AJ36="-"),OR(AJ36&lt;AL36,AJ36="-"))</f>
    </nc>
  </rcc>
  <rcc rId="1275" sId="5">
    <oc r="AN76">
      <f>AND(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</oc>
    <nc r="AN76">
      <f>AND(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</nc>
  </rcc>
  <rcc rId="1276" sId="5">
    <oc r="AN236">
      <f>AND(C236&lt;E236,OR(E236&lt;F236,F236="-"),OR(F236&lt;H236,F236="-"),OR(H236&lt;I236,H236="-"),I236&lt;K236,OR(K236&lt;L236,L236="-"),OR(L236&lt;N236,L236="-"),OR(N236&lt;O236,N236="-"),O236&lt;Q236,OR(Q236&lt;R236,R236="-"),OR(R236&lt;T236,R236="-"),OR(T236&lt;U236,T236="-"),U236&lt;W236,OR(W236&lt;X236,X236="-"),OR(X236&lt;Z236,X236="-"),OR(Z236&lt;AA236,Z236="-"),AA236&lt;AC236,AC236&lt;AD236,AD236&lt;AF236,AF236&lt;AG236,AG236&lt;AI236,OR(AI236&lt;AJ236,AJ236="-"),OR(AJ236&lt;AL236,AJ236="-"))</f>
    </oc>
    <nc r="AN236">
      <f>AND(IF(M236="-",IF(O236-K236&gt;3,TRUE,FALSE),TRUE),C236&lt;E236,OR(E236&lt;F236,F236="-"),OR(F236&lt;H236,F236="-"),OR(H236&lt;I236,H236="-"),I236&lt;K236,OR(K236&lt;L236,L236="-"),OR(L236&lt;N236,L236="-"),OR(N236&lt;O236,N236="-"),O236&lt;Q236,OR(Q236&lt;R236,R236="-"),OR(R236&lt;T236,R236="-"),OR(T236&lt;U236,T236="-"),U236&lt;W236,OR(W236&lt;X236,X236="-"),OR(X236&lt;Z236,X236="-"),OR(Z236&lt;AA236,Z236="-"),AA236&lt;AC236,AC236&lt;AD236,AD236&lt;AF236,AF236&lt;AG236,AG236&lt;AI236,OR(AI236&lt;AJ236,AJ236="-"),OR(AJ236&lt;AL236,AJ236="-"))</f>
    </nc>
  </rcc>
  <rcc rId="1277" sId="5">
    <oc r="AN116">
      <f>AND(C116&lt;E116,OR(E116&lt;F116,F116="-"),OR(F116&lt;H116,F116="-"),OR(H116&lt;I116,H116="-"),I116&lt;K116,OR(K116&lt;L116,L116="-"),OR(L116&lt;N116,L116="-"),OR(N116&lt;O116,N116="-"),O116&lt;Q116,OR(Q116&lt;R116,R116="-"),OR(R116&lt;T116,R116="-"),OR(T116&lt;U116,T116="-"),U116&lt;W116,OR(W116&lt;X116,X116="-"),OR(X116&lt;Z116,X116="-"),OR(Z116&lt;AA116,Z116="-"),AA116&lt;AC116,AC116&lt;AD116,AD116&lt;AF116,AF116&lt;AG116,AG116&lt;AI116,OR(AI116&lt;AJ116,AJ116="-"),OR(AJ116&lt;AL116,AJ116="-"))</f>
    </oc>
    <nc r="AN116">
      <f>AND(IF(M116="-",IF(O116-K116&gt;3,TRUE,FALSE),TRUE),C116&lt;E116,OR(E116&lt;F116,F116="-"),OR(F116&lt;H116,F116="-"),OR(H116&lt;I116,H116="-"),I116&lt;K116,OR(K116&lt;L116,L116="-"),OR(L116&lt;N116,L116="-"),OR(N116&lt;O116,N116="-"),O116&lt;Q116,OR(Q116&lt;R116,R116="-"),OR(R116&lt;T116,R116="-"),OR(T116&lt;U116,T116="-"),U116&lt;W116,OR(W116&lt;X116,X116="-"),OR(X116&lt;Z116,X116="-"),OR(Z116&lt;AA116,Z116="-"),AA116&lt;AC116,AC116&lt;AD116,AD116&lt;AF116,AF116&lt;AG116,AG116&lt;AI116,OR(AI116&lt;AJ116,AJ116="-"),OR(AJ116&lt;AL116,AJ116="-"))</f>
    </nc>
  </rcc>
  <rcc rId="1278" sId="5">
    <oc r="AN246">
      <f>AND(C246&lt;E246,OR(E246&lt;F246,F246="-"),OR(F246&lt;H246,F246="-"),OR(H246&lt;I246,H246="-"),I246&lt;K246,OR(K246&lt;L246,L246="-"),OR(L246&lt;N246,L246="-"),OR(N246&lt;O246,N246="-"),O246&lt;Q246,OR(Q246&lt;R246,R246="-"),OR(R246&lt;T246,R246="-"),OR(T246&lt;U246,T246="-"),U246&lt;W246,OR(W246&lt;X246,X246="-"),OR(X246&lt;Z246,X246="-"),OR(Z246&lt;AA246,Z246="-"),AA246&lt;AC246,AC246&lt;AD246,AD246&lt;AF246,AF246&lt;AG246,AG246&lt;AI246,OR(AI246&lt;AJ246,AJ246="-"),OR(AJ246&lt;AL246,AJ246="-"))</f>
    </oc>
    <nc r="AN246">
      <f>AND(IF(M246="-",IF(O246-K246&gt;3,TRUE,FALSE),TRUE),C246&lt;E246,OR(E246&lt;F246,F246="-"),OR(F246&lt;H246,F246="-"),OR(H246&lt;I246,H246="-"),I246&lt;K246,OR(K246&lt;L246,L246="-"),OR(L246&lt;N246,L246="-"),OR(N246&lt;O246,N246="-"),O246&lt;Q246,OR(Q246&lt;R246,R246="-"),OR(R246&lt;T246,R246="-"),OR(T246&lt;U246,T246="-"),U246&lt;W246,OR(W246&lt;X246,X246="-"),OR(X246&lt;Z246,X246="-"),OR(Z246&lt;AA246,Z246="-"),AA246&lt;AC246,AC246&lt;AD246,AD246&lt;AF246,AF246&lt;AG246,AG246&lt;AI246,OR(AI246&lt;AJ246,AJ246="-"),OR(AJ246&lt;AL246,AJ246="-"))</f>
    </nc>
  </rcc>
  <rcc rId="1279" sId="5">
    <oc r="AN164">
      <f>AND(C164&lt;E164,OR(E164&lt;F164,F164="-"),OR(F164&lt;H164,F164="-"),OR(H164&lt;I164,H164="-"),I164&lt;K164,OR(K164&lt;L164,L164="-"),OR(L164&lt;N164,L164="-"),OR(N164&lt;O164,N164="-"),O164&lt;Q164,OR(Q164&lt;R164,R164="-"),OR(R164&lt;T164,R164="-"),OR(T164&lt;U164,T164="-"),U164&lt;W164,OR(W164&lt;X164,X164="-"),OR(X164&lt;Z164,X164="-"),OR(Z164&lt;AA164,Z164="-"),AA164&lt;AC164,AC164&lt;AD164,AD164&lt;AF164,AF164&lt;AG164,AG164&lt;AI164,OR(AI164&lt;AJ164,AJ164="-"),OR(AJ164&lt;AL164,AJ164="-"))</f>
    </oc>
    <nc r="AN164">
      <f>AND(IF(M164="-",IF(O164-K164&gt;3,TRUE,FALSE),TRUE),C164&lt;E164,OR(E164&lt;F164,F164="-"),OR(F164&lt;H164,F164="-"),OR(H164&lt;I164,H164="-"),I164&lt;K164,OR(K164&lt;L164,L164="-"),OR(L164&lt;N164,L164="-"),OR(N164&lt;O164,N164="-"),O164&lt;Q164,OR(Q164&lt;R164,R164="-"),OR(R164&lt;T164,R164="-"),OR(T164&lt;U164,T164="-"),U164&lt;W164,OR(W164&lt;X164,X164="-"),OR(X164&lt;Z164,X164="-"),OR(Z164&lt;AA164,Z164="-"),AA164&lt;AC164,AC164&lt;AD164,AD164&lt;AF164,AF164&lt;AG164,AG164&lt;AI164,OR(AI164&lt;AJ164,AJ164="-"),OR(AJ164&lt;AL164,AJ164="-"))</f>
    </nc>
  </rcc>
  <rcc rId="1280" sId="5">
    <oc r="AN182">
      <f>AND(C182&lt;E182,OR(E182&lt;F182,F182="-"),OR(F182&lt;H182,F182="-"),OR(H182&lt;I182,H182="-"),I182&lt;K182,OR(K182&lt;L182,L182="-"),OR(L182&lt;N182,L182="-"),OR(N182&lt;O182,N182="-"),O182&lt;Q182,OR(Q182&lt;R182,R182="-"),OR(R182&lt;T182,R182="-"),OR(T182&lt;U182,T182="-"),U182&lt;W182,OR(W182&lt;X182,X182="-"),OR(X182&lt;Z182,X182="-"),OR(Z182&lt;AA182,Z182="-"),AA182&lt;AC182,AC182&lt;AD182,AD182&lt;AF182,AF182&lt;AG182,AG182&lt;AI182,OR(AI182&lt;AJ182,AJ182="-"),OR(AJ182&lt;AL182,AJ182="-"))</f>
    </oc>
    <nc r="AN182">
      <f>AND(IF(M182="-",IF(O182-K182&gt;3,TRUE,FALSE),TRUE),C182&lt;E182,OR(E182&lt;F182,F182="-"),OR(F182&lt;H182,F182="-"),OR(H182&lt;I182,H182="-"),I182&lt;K182,OR(K182&lt;L182,L182="-"),OR(L182&lt;N182,L182="-"),OR(N182&lt;O182,N182="-"),O182&lt;Q182,OR(Q182&lt;R182,R182="-"),OR(R182&lt;T182,R182="-"),OR(T182&lt;U182,T182="-"),U182&lt;W182,OR(W182&lt;X182,X182="-"),OR(X182&lt;Z182,X182="-"),OR(Z182&lt;AA182,Z182="-"),AA182&lt;AC182,AC182&lt;AD182,AD182&lt;AF182,AF182&lt;AG182,AG182&lt;AI182,OR(AI182&lt;AJ182,AJ182="-"),OR(AJ182&lt;AL182,AJ182="-"))</f>
    </nc>
  </rcc>
  <rcc rId="1281" sId="5">
    <oc r="AN134">
      <f>AND(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</oc>
    <nc r="AN134">
      <f>AND(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</nc>
  </rcc>
  <rcc rId="1282" sId="5">
    <oc r="AN251">
      <f>AND(C251&lt;E251,OR(E251&lt;F251,F251="-"),OR(F251&lt;H251,F251="-"),OR(H251&lt;I251,H251="-"),I251&lt;K251,OR(K251&lt;L251,L251="-"),OR(L251&lt;N251,L251="-"),OR(N251&lt;O251,N251="-"),O251&lt;Q251,OR(Q251&lt;R251,R251="-"),OR(R251&lt;T251,R251="-"),OR(T251&lt;U251,T251="-"),U251&lt;W251,OR(W251&lt;X251,X251="-"),OR(X251&lt;Z251,X251="-"),OR(Z251&lt;AA251,Z251="-"),AA251&lt;AC251,AC251&lt;AD251,AD251&lt;AF251,AF251&lt;AG251,AG251&lt;AI251,OR(AI251&lt;AJ251,AJ251="-"),OR(AJ251&lt;AL251,AJ251="-"))</f>
    </oc>
    <nc r="AN251">
      <f>AND(IF(M251="-",IF(O251-K251&gt;3,TRUE,FALSE),TRUE),C251&lt;E251,OR(E251&lt;F251,F251="-"),OR(F251&lt;H251,F251="-"),OR(H251&lt;I251,H251="-"),I251&lt;K251,OR(K251&lt;L251,L251="-"),OR(L251&lt;N251,L251="-"),OR(N251&lt;O251,N251="-"),O251&lt;Q251,OR(Q251&lt;R251,R251="-"),OR(R251&lt;T251,R251="-"),OR(T251&lt;U251,T251="-"),U251&lt;W251,OR(W251&lt;X251,X251="-"),OR(X251&lt;Z251,X251="-"),OR(Z251&lt;AA251,Z251="-"),AA251&lt;AC251,AC251&lt;AD251,AD251&lt;AF251,AF251&lt;AG251,AG251&lt;AI251,OR(AI251&lt;AJ251,AJ251="-"),OR(AJ251&lt;AL251,AJ251="-"))</f>
    </nc>
  </rcc>
  <rcc rId="1283" sId="5">
    <oc r="AN56">
      <f>AND(C56&lt;E56,OR(E56&lt;F56,F56="-"),OR(F56&lt;H56,F56="-"),OR(H56&lt;I56,H56="-"),I56&lt;K56,OR(K56&lt;L56,L56="-"),OR(L56&lt;N56,L56="-"),OR(N56&lt;O56,N56="-"),O56&lt;Q56,OR(Q56&lt;R56,R56="-"),OR(R56&lt;T56,R56="-"),OR(T56&lt;U56,T56="-"),U56&lt;W56,OR(W56&lt;X56,X56="-"),OR(X56&lt;Z56,X56="-"),OR(Z56&lt;AA56,Z56="-"),AA56&lt;AC56,AC56&lt;AD56,AD56&lt;AF56,AF56&lt;AG56,AG56&lt;AI56,OR(AI56&lt;AJ56,AJ56="-"),OR(AJ56&lt;AL56,AJ56="-"))</f>
    </oc>
    <nc r="AN56">
      <f>AND(IF(M56="-",IF(O56-K56&gt;3,TRUE,FALSE),TRUE),C56&lt;E56,OR(E56&lt;F56,F56="-"),OR(F56&lt;H56,F56="-"),OR(H56&lt;I56,H56="-"),I56&lt;K56,OR(K56&lt;L56,L56="-"),OR(L56&lt;N56,L56="-"),OR(N56&lt;O56,N56="-"),O56&lt;Q56,OR(Q56&lt;R56,R56="-"),OR(R56&lt;T56,R56="-"),OR(T56&lt;U56,T56="-"),U56&lt;W56,OR(W56&lt;X56,X56="-"),OR(X56&lt;Z56,X56="-"),OR(Z56&lt;AA56,Z56="-"),AA56&lt;AC56,AC56&lt;AD56,AD56&lt;AF56,AF56&lt;AG56,AG56&lt;AI56,OR(AI56&lt;AJ56,AJ56="-"),OR(AJ56&lt;AL56,AJ56="-"))</f>
    </nc>
  </rcc>
  <rcc rId="1284" sId="5">
    <oc r="AN228">
      <f>AND(C228&lt;E228,OR(E228&lt;F228,F228="-"),OR(F228&lt;H228,F228="-"),OR(H228&lt;I228,H228="-"),I228&lt;K228,OR(K228&lt;L228,L228="-"),OR(L228&lt;N228,L228="-"),OR(N228&lt;O228,N228="-"),O228&lt;Q228,OR(Q228&lt;R228,R228="-"),OR(R228&lt;T228,R228="-"),OR(T228&lt;U228,T228="-"),U228&lt;W228,OR(W228&lt;X228,X228="-"),OR(X228&lt;Z228,X228="-"),OR(Z228&lt;AA228,Z228="-"),AA228&lt;AC228,AC228&lt;AD228,AD228&lt;AF228,AF228&lt;AG228,AG228&lt;AI228,OR(AI228&lt;AJ228,AJ228="-"),OR(AJ228&lt;AL228,AJ228="-"))</f>
    </oc>
    <nc r="AN228">
      <f>AND(IF(M228="-",IF(O228-K228&gt;3,TRUE,FALSE),TRUE),C228&lt;E228,OR(E228&lt;F228,F228="-"),OR(F228&lt;H228,F228="-"),OR(H228&lt;I228,H228="-"),I228&lt;K228,OR(K228&lt;L228,L228="-"),OR(L228&lt;N228,L228="-"),OR(N228&lt;O228,N228="-"),O228&lt;Q228,OR(Q228&lt;R228,R228="-"),OR(R228&lt;T228,R228="-"),OR(T228&lt;U228,T228="-"),U228&lt;W228,OR(W228&lt;X228,X228="-"),OR(X228&lt;Z228,X228="-"),OR(Z228&lt;AA228,Z228="-"),AA228&lt;AC228,AC228&lt;AD228,AD228&lt;AF228,AF228&lt;AG228,AG228&lt;AI228,OR(AI228&lt;AJ228,AJ228="-"),OR(AJ228&lt;AL228,AJ228="-"))</f>
    </nc>
  </rcc>
  <rcc rId="1285" sId="5">
    <oc r="AN105">
      <f>AND(C105&lt;E105,OR(E105&lt;F105,F105="-"),OR(F105&lt;H105,F105="-"),OR(H105&lt;I105,H105="-"),I105&lt;K105,OR(K105&lt;L105,L105="-"),OR(L105&lt;N105,L105="-"),OR(N105&lt;O105,N105="-"),O105&lt;Q105,OR(Q105&lt;R105,R105="-"),OR(R105&lt;T105,R105="-"),OR(T105&lt;U105,T105="-"),U105&lt;W105,OR(W105&lt;X105,X105="-"),OR(X105&lt;Z105,X105="-"),OR(Z105&lt;AA105,Z105="-"),AA105&lt;AC105,AC105&lt;AD105,AD105&lt;AF105,AF105&lt;AG105,AG105&lt;AI105,OR(AI105&lt;AJ105,AJ105="-"),OR(AJ105&lt;AL105,AJ105="-"))</f>
    </oc>
    <nc r="AN105">
      <f>AND(IF(M105="-",IF(O105-K105&gt;3,TRUE,FALSE),TRUE),C105&lt;E105,OR(E105&lt;F105,F105="-"),OR(F105&lt;H105,F105="-"),OR(H105&lt;I105,H105="-"),I105&lt;K105,OR(K105&lt;L105,L105="-"),OR(L105&lt;N105,L105="-"),OR(N105&lt;O105,N105="-"),O105&lt;Q105,OR(Q105&lt;R105,R105="-"),OR(R105&lt;T105,R105="-"),OR(T105&lt;U105,T105="-"),U105&lt;W105,OR(W105&lt;X105,X105="-"),OR(X105&lt;Z105,X105="-"),OR(Z105&lt;AA105,Z105="-"),AA105&lt;AC105,AC105&lt;AD105,AD105&lt;AF105,AF105&lt;AG105,AG105&lt;AI105,OR(AI105&lt;AJ105,AJ105="-"),OR(AJ105&lt;AL105,AJ105="-"))</f>
    </nc>
  </rcc>
  <rcc rId="1286" sId="5">
    <oc r="AN176">
      <f>AND(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</oc>
    <nc r="AN176">
      <f>AND(IF(M176="-",IF(O176-K176&gt;3,TRUE,FALSE),TRU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</nc>
  </rcc>
  <rcc rId="1287" sId="5">
    <oc r="AN8">
      <f>AND(C8&lt;E8,OR(E8&lt;F8,F8="-"),OR(F8&lt;H8,F8="-"),OR(H8&lt;I8,H8="-"),I8&lt;K8,OR(K8&lt;L8,L8="-"),OR(L8&lt;N8,L8="-"),OR(N8&lt;O8,N8="-"),O8&lt;Q8,OR(Q8&lt;R8,R8="-"),OR(R8&lt;T8,R8="-"),OR(T8&lt;U8,T8="-"),U8&lt;W8,OR(W8&lt;X8,X8="-"),OR(X8&lt;Z8,X8="-"),OR(Z8&lt;AA8,Z8="-"),AA8&lt;AC8,AC8&lt;AD8,AD8&lt;AF8,AF8&lt;AG8,AG8&lt;AI8,OR(AI8&lt;AJ8,AJ8="-"),OR(AJ8&lt;AL8,AJ8="-"))</f>
    </oc>
    <nc r="AN8">
      <f>AND(IF(M8="-",IF(O8-K8&gt;3,TRUE,FALSE),TRUE),C8&lt;E8,OR(E8&lt;F8,F8="-"),OR(F8&lt;H8,F8="-"),OR(H8&lt;I8,H8="-"),I8&lt;K8,OR(K8&lt;L8,L8="-"),OR(L8&lt;N8,L8="-"),OR(N8&lt;O8,N8="-"),O8&lt;Q8,OR(Q8&lt;R8,R8="-"),OR(R8&lt;T8,R8="-"),OR(T8&lt;U8,T8="-"),U8&lt;W8,OR(W8&lt;X8,X8="-"),OR(X8&lt;Z8,X8="-"),OR(Z8&lt;AA8,Z8="-"),AA8&lt;AC8,AC8&lt;AD8,AD8&lt;AF8,AF8&lt;AG8,AG8&lt;AI8,OR(AI8&lt;AJ8,AJ8="-"),OR(AJ8&lt;AL8,AJ8="-"))</f>
    </nc>
  </rcc>
  <rcc rId="1288" sId="5">
    <oc r="AN158">
      <f>AND(C158&lt;E158,OR(E158&lt;F158,F158="-"),OR(F158&lt;H158,F158="-"),OR(H158&lt;I158,H158="-"),I158&lt;K158,OR(K158&lt;L158,L158="-"),OR(L158&lt;N158,L158="-"),OR(N158&lt;O158,N158="-"),O158&lt;Q158,OR(Q158&lt;R158,R158="-"),OR(R158&lt;T158,R158="-"),OR(T158&lt;U158,T158="-"),U158&lt;W158,OR(W158&lt;X158,X158="-"),OR(X158&lt;Z158,X158="-"),OR(Z158&lt;AA158,Z158="-"),AA158&lt;AC158,AC158&lt;AD158,AD158&lt;AF158,AF158&lt;AG158,AG158&lt;AI158,OR(AI158&lt;AJ158,AJ158="-"),OR(AJ158&lt;AL158,AJ158="-"))</f>
    </oc>
    <nc r="AN158">
      <f>AND(IF(M158="-",IF(O158-K158&gt;3,TRUE,FALSE),TRUE),C158&lt;E158,OR(E158&lt;F158,F158="-"),OR(F158&lt;H158,F158="-"),OR(H158&lt;I158,H158="-"),I158&lt;K158,OR(K158&lt;L158,L158="-"),OR(L158&lt;N158,L158="-"),OR(N158&lt;O158,N158="-"),O158&lt;Q158,OR(Q158&lt;R158,R158="-"),OR(R158&lt;T158,R158="-"),OR(T158&lt;U158,T158="-"),U158&lt;W158,OR(W158&lt;X158,X158="-"),OR(X158&lt;Z158,X158="-"),OR(Z158&lt;AA158,Z158="-"),AA158&lt;AC158,AC158&lt;AD158,AD158&lt;AF158,AF158&lt;AG158,AG158&lt;AI158,OR(AI158&lt;AJ158,AJ158="-"),OR(AJ158&lt;AL158,AJ158="-"))</f>
    </nc>
  </rcc>
  <rcc rId="1289" sId="5">
    <oc r="AN37">
      <f>AND(C37&lt;E37,OR(E37&lt;F37,F37="-"),OR(F37&lt;H37,F37="-"),OR(H37&lt;I37,H37="-"),I37&lt;K37,OR(K37&lt;L37,L37="-"),OR(L37&lt;N37,L37="-"),OR(N37&lt;O37,N37="-"),O37&lt;Q37,OR(Q37&lt;R37,R37="-"),OR(R37&lt;T37,R37="-"),OR(T37&lt;U37,T37="-"),U37&lt;W37,OR(W37&lt;X37,X37="-"),OR(X37&lt;Z37,X37="-"),OR(Z37&lt;AA37,Z37="-"),AA37&lt;AC37,AC37&lt;AD37,AD37&lt;AF37,AF37&lt;AG37,AG37&lt;AI37,OR(AI37&lt;AJ37,AJ37="-"),OR(AJ37&lt;AL37,AJ37="-"))</f>
    </oc>
    <nc r="AN37">
      <f>AND(IF(M37="-",IF(O37-K37&gt;3,TRUE,FALSE),TRUE),C37&lt;E37,OR(E37&lt;F37,F37="-"),OR(F37&lt;H37,F37="-"),OR(H37&lt;I37,H37="-"),I37&lt;K37,OR(K37&lt;L37,L37="-"),OR(L37&lt;N37,L37="-"),OR(N37&lt;O37,N37="-"),O37&lt;Q37,OR(Q37&lt;R37,R37="-"),OR(R37&lt;T37,R37="-"),OR(T37&lt;U37,T37="-"),U37&lt;W37,OR(W37&lt;X37,X37="-"),OR(X37&lt;Z37,X37="-"),OR(Z37&lt;AA37,Z37="-"),AA37&lt;AC37,AC37&lt;AD37,AD37&lt;AF37,AF37&lt;AG37,AG37&lt;AI37,OR(AI37&lt;AJ37,AJ37="-"),OR(AJ37&lt;AL37,AJ37="-"))</f>
    </nc>
  </rcc>
  <rcc rId="1290" sId="5">
    <oc r="AN189">
      <f>AND(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</oc>
    <nc r="AN189">
      <f>AND(IF(M189="-",IF(O189-K189&gt;3,TRUE,FALSE),TRU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</nc>
  </rcc>
  <rcc rId="1291" sId="5">
    <oc r="AN100">
      <f>AND(C100&lt;E100,OR(E100&lt;F100,F100="-"),OR(F100&lt;H100,F100="-"),OR(H100&lt;I100,H100="-"),I100&lt;K100,OR(K100&lt;L100,L100="-"),OR(L100&lt;N100,L100="-"),OR(N100&lt;O100,N100="-"),O100&lt;Q100,OR(Q100&lt;R100,R100="-"),OR(R100&lt;T100,R100="-"),OR(T100&lt;U100,T100="-"),U100&lt;W100,OR(W100&lt;X100,X100="-"),OR(X100&lt;Z100,X100="-"),OR(Z100&lt;AA100,Z100="-"),AA100&lt;AC100,AC100&lt;AD100,AD100&lt;AF100,AF100&lt;AG100,AG100&lt;AI100,OR(AI100&lt;AJ100,AJ100="-"),OR(AJ100&lt;AL100,AJ100="-"))</f>
    </oc>
    <nc r="AN100">
      <f>AND(IF(M100="-",IF(O100-K100&gt;3,TRUE,FALSE),TRUE),C100&lt;E100,OR(E100&lt;F100,F100="-"),OR(F100&lt;H100,F100="-"),OR(H100&lt;I100,H100="-"),I100&lt;K100,OR(K100&lt;L100,L100="-"),OR(L100&lt;N100,L100="-"),OR(N100&lt;O100,N100="-"),O100&lt;Q100,OR(Q100&lt;R100,R100="-"),OR(R100&lt;T100,R100="-"),OR(T100&lt;U100,T100="-"),U100&lt;W100,OR(W100&lt;X100,X100="-"),OR(X100&lt;Z100,X100="-"),OR(Z100&lt;AA100,Z100="-"),AA100&lt;AC100,AC100&lt;AD100,AD100&lt;AF100,AF100&lt;AG100,AG100&lt;AI100,OR(AI100&lt;AJ100,AJ100="-"),OR(AJ100&lt;AL100,AJ100="-"))</f>
    </nc>
  </rcc>
  <rcc rId="1292" sId="5">
    <oc r="AN241">
      <f>AND(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</oc>
    <nc r="AN241">
      <f>AND(IF(M241="-",IF(O241-K241&gt;3,TRUE,FALSE),TRU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</nc>
  </rcc>
  <rcc rId="1293" sId="5">
    <oc r="AN44">
      <f>AND(C44&lt;E44,OR(E44&lt;F44,F44="-"),OR(F44&lt;H44,F44="-"),OR(H44&lt;I44,H44="-"),I44&lt;K44,OR(K44&lt;L44,L44="-"),OR(L44&lt;N44,L44="-"),OR(N44&lt;O44,N44="-"),O44&lt;Q44,OR(Q44&lt;R44,R44="-"),OR(R44&lt;T44,R44="-"),OR(T44&lt;U44,T44="-"),U44&lt;W44,OR(W44&lt;X44,X44="-"),OR(X44&lt;Z44,X44="-"),OR(Z44&lt;AA44,Z44="-"),AA44&lt;AC44,AC44&lt;AD44,AD44&lt;AF44,AF44&lt;AG44,AG44&lt;AI44,OR(AI44&lt;AJ44,AJ44="-"),OR(AJ44&lt;AL44,AJ44="-"))</f>
    </oc>
    <nc r="AN44">
      <f>AND(IF(M44="-",IF(O44-K44&gt;3,TRUE,FALSE),TRUE),C44&lt;E44,OR(E44&lt;F44,F44="-"),OR(F44&lt;H44,F44="-"),OR(H44&lt;I44,H44="-"),I44&lt;K44,OR(K44&lt;L44,L44="-"),OR(L44&lt;N44,L44="-"),OR(N44&lt;O44,N44="-"),O44&lt;Q44,OR(Q44&lt;R44,R44="-"),OR(R44&lt;T44,R44="-"),OR(T44&lt;U44,T44="-"),U44&lt;W44,OR(W44&lt;X44,X44="-"),OR(X44&lt;Z44,X44="-"),OR(Z44&lt;AA44,Z44="-"),AA44&lt;AC44,AC44&lt;AD44,AD44&lt;AF44,AF44&lt;AG44,AG44&lt;AI44,OR(AI44&lt;AJ44,AJ44="-"),OR(AJ44&lt;AL44,AJ44="-"))</f>
    </nc>
  </rcc>
  <rcc rId="1294" sId="5">
    <oc r="AN278">
      <f>AND(C278&lt;E278,OR(E278&lt;F278,F278="-"),OR(F278&lt;H278,F278="-"),OR(H278&lt;I278,H278="-"),I278&lt;K278,OR(K278&lt;L278,L278="-"),OR(L278&lt;N278,L278="-"),OR(N278&lt;O278,N278="-"),O278&lt;Q278,OR(Q278&lt;R278,R278="-"),OR(R278&lt;T278,R278="-"),OR(T278&lt;U278,T278="-"),U278&lt;W278,OR(W278&lt;X278,X278="-"),OR(X278&lt;Z278,X278="-"),OR(Z278&lt;AA278,Z278="-"),AA278&lt;AC278,AC278&lt;AD278,AD278&lt;AF278,AF278&lt;AG278,AG278&lt;AI278,OR(AI278&lt;AJ278,AJ278="-"),OR(AJ278&lt;AL278,AJ278="-"))</f>
    </oc>
    <nc r="AN278">
      <f>AND(IF(M278="-",IF(O278-K278&gt;3,TRUE,FALSE),TRUE),C278&lt;E278,OR(E278&lt;F278,F278="-"),OR(F278&lt;H278,F278="-"),OR(H278&lt;I278,H278="-"),I278&lt;K278,OR(K278&lt;L278,L278="-"),OR(L278&lt;N278,L278="-"),OR(N278&lt;O278,N278="-"),O278&lt;Q278,OR(Q278&lt;R278,R278="-"),OR(R278&lt;T278,R278="-"),OR(T278&lt;U278,T278="-"),U278&lt;W278,OR(W278&lt;X278,X278="-"),OR(X278&lt;Z278,X278="-"),OR(Z278&lt;AA278,Z278="-"),AA278&lt;AC278,AC278&lt;AD278,AD278&lt;AF278,AF278&lt;AG278,AG278&lt;AI278,OR(AI278&lt;AJ278,AJ278="-"),OR(AJ278&lt;AL278,AJ278="-"))</f>
    </nc>
  </rcc>
  <rcc rId="1295" sId="5">
    <oc r="AN148">
      <f>AND(C148&lt;E148,OR(E148&lt;F148,F148="-"),OR(F148&lt;H148,F148="-"),OR(H148&lt;I148,H148="-"),I148&lt;K148,OR(K148&lt;L148,L148="-"),OR(L148&lt;N148,L148="-"),OR(N148&lt;O148,N148="-"),O148&lt;Q148,OR(Q148&lt;R148,R148="-"),OR(R148&lt;T148,R148="-"),OR(T148&lt;U148,T148="-"),U148&lt;W148,OR(W148&lt;X148,X148="-"),OR(X148&lt;Z148,X148="-"),OR(Z148&lt;AA148,Z148="-"),AA148&lt;AC148,AC148&lt;AD148,AD148&lt;AF148,AF148&lt;AG148,AG148&lt;AI148,OR(AI148&lt;AJ148,AJ148="-"),OR(AJ148&lt;AL148,AJ148="-"))</f>
    </oc>
    <nc r="AN148">
      <f>AND(IF(M148="-",IF(O148-K148&gt;3,TRUE,FALSE),TRUE),C148&lt;E148,OR(E148&lt;F148,F148="-"),OR(F148&lt;H148,F148="-"),OR(H148&lt;I148,H148="-"),I148&lt;K148,OR(K148&lt;L148,L148="-"),OR(L148&lt;N148,L148="-"),OR(N148&lt;O148,N148="-"),O148&lt;Q148,OR(Q148&lt;R148,R148="-"),OR(R148&lt;T148,R148="-"),OR(T148&lt;U148,T148="-"),U148&lt;W148,OR(W148&lt;X148,X148="-"),OR(X148&lt;Z148,X148="-"),OR(Z148&lt;AA148,Z148="-"),AA148&lt;AC148,AC148&lt;AD148,AD148&lt;AF148,AF148&lt;AG148,AG148&lt;AI148,OR(AI148&lt;AJ148,AJ148="-"),OR(AJ148&lt;AL148,AJ148="-"))</f>
    </nc>
  </rcc>
  <rcc rId="1296" sId="5">
    <oc r="AN47">
      <f>AND(C47&lt;E47,OR(E47&lt;F47,F47="-"),OR(F47&lt;H47,F47="-"),OR(H47&lt;I47,H47="-"),I47&lt;K47,OR(K47&lt;L47,L47="-"),OR(L47&lt;N47,L47="-"),OR(N47&lt;O47,N47="-"),O47&lt;Q47,OR(Q47&lt;R47,R47="-"),OR(R47&lt;T47,R47="-"),OR(T47&lt;U47,T47="-"),U47&lt;W47,OR(W47&lt;X47,X47="-"),OR(X47&lt;Z47,X47="-"),OR(Z47&lt;AA47,Z47="-"),AA47&lt;AC47,AC47&lt;AD47,AD47&lt;AF47,AF47&lt;AG47,AG47&lt;AI47,OR(AI47&lt;AJ47,AJ47="-"),OR(AJ47&lt;AL47,AJ47="-"))</f>
    </oc>
    <nc r="AN47">
      <f>AND(IF(M47="-",IF(O47-K47&gt;3,TRUE,FALSE),TRUE),C47&lt;E47,OR(E47&lt;F47,F47="-"),OR(F47&lt;H47,F47="-"),OR(H47&lt;I47,H47="-"),I47&lt;K47,OR(K47&lt;L47,L47="-"),OR(L47&lt;N47,L47="-"),OR(N47&lt;O47,N47="-"),O47&lt;Q47,OR(Q47&lt;R47,R47="-"),OR(R47&lt;T47,R47="-"),OR(T47&lt;U47,T47="-"),U47&lt;W47,OR(W47&lt;X47,X47="-"),OR(X47&lt;Z47,X47="-"),OR(Z47&lt;AA47,Z47="-"),AA47&lt;AC47,AC47&lt;AD47,AD47&lt;AF47,AF47&lt;AG47,AG47&lt;AI47,OR(AI47&lt;AJ47,AJ47="-"),OR(AJ47&lt;AL47,AJ47="-"))</f>
    </nc>
  </rcc>
  <rcc rId="1297" sId="5">
    <oc r="AN42">
      <f>AND(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</oc>
    <nc r="AN42">
      <f>AND(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</nc>
  </rcc>
  <rcc rId="1298" sId="5">
    <oc r="AN190">
      <f>AND(C190&lt;E190,OR(E190&lt;F190,F190="-"),OR(F190&lt;H190,F190="-"),OR(H190&lt;I190,H190="-"),I190&lt;K190,OR(K190&lt;L190,L190="-"),OR(L190&lt;N190,L190="-"),OR(N190&lt;O190,N190="-"),O190&lt;Q190,OR(Q190&lt;R190,R190="-"),OR(R190&lt;T190,R190="-"),OR(T190&lt;U190,T190="-"),U190&lt;W190,OR(W190&lt;X190,X190="-"),OR(X190&lt;Z190,X190="-"),OR(Z190&lt;AA190,Z190="-"),AA190&lt;AC190,AC190&lt;AD190,AD190&lt;AF190,AF190&lt;AG190,AG190&lt;AI190,OR(AI190&lt;AJ190,AJ190="-"),OR(AJ190&lt;AL190,AJ190="-"))</f>
    </oc>
    <nc r="AN190">
      <f>AND(IF(M190="-",IF(O190-K190&gt;3,TRUE,FALSE),TRUE),C190&lt;E190,OR(E190&lt;F190,F190="-"),OR(F190&lt;H190,F190="-"),OR(H190&lt;I190,H190="-"),I190&lt;K190,OR(K190&lt;L190,L190="-"),OR(L190&lt;N190,L190="-"),OR(N190&lt;O190,N190="-"),O190&lt;Q190,OR(Q190&lt;R190,R190="-"),OR(R190&lt;T190,R190="-"),OR(T190&lt;U190,T190="-"),U190&lt;W190,OR(W190&lt;X190,X190="-"),OR(X190&lt;Z190,X190="-"),OR(Z190&lt;AA190,Z190="-"),AA190&lt;AC190,AC190&lt;AD190,AD190&lt;AF190,AF190&lt;AG190,AG190&lt;AI190,OR(AI190&lt;AJ190,AJ190="-"),OR(AJ190&lt;AL190,AJ190="-"))</f>
    </nc>
  </rcc>
  <rcc rId="1299" sId="5">
    <oc r="AN57">
      <f>AND(C57&lt;E57,OR(E57&lt;F57,F57="-"),OR(F57&lt;H57,F57="-"),OR(H57&lt;I57,H57="-"),I57&lt;K57,OR(K57&lt;L57,L57="-"),OR(L57&lt;N57,L57="-"),OR(N57&lt;O57,N57="-"),O57&lt;Q57,OR(Q57&lt;R57,R57="-"),OR(R57&lt;T57,R57="-"),OR(T57&lt;U57,T57="-"),U57&lt;W57,OR(W57&lt;X57,X57="-"),OR(X57&lt;Z57,X57="-"),OR(Z57&lt;AA57,Z57="-"),AA57&lt;AC57,AC57&lt;AD57,AD57&lt;AF57,AF57&lt;AG57,AG57&lt;AI57,OR(AI57&lt;AJ57,AJ57="-"),OR(AJ57&lt;AL57,AJ57="-"))</f>
    </oc>
    <nc r="AN57">
      <f>AND(IF(M57="-",IF(O57-K57&gt;3,TRUE,FALSE),TRUE),C57&lt;E57,OR(E57&lt;F57,F57="-"),OR(F57&lt;H57,F57="-"),OR(H57&lt;I57,H57="-"),I57&lt;K57,OR(K57&lt;L57,L57="-"),OR(L57&lt;N57,L57="-"),OR(N57&lt;O57,N57="-"),O57&lt;Q57,OR(Q57&lt;R57,R57="-"),OR(R57&lt;T57,R57="-"),OR(T57&lt;U57,T57="-"),U57&lt;W57,OR(W57&lt;X57,X57="-"),OR(X57&lt;Z57,X57="-"),OR(Z57&lt;AA57,Z57="-"),AA57&lt;AC57,AC57&lt;AD57,AD57&lt;AF57,AF57&lt;AG57,AG57&lt;AI57,OR(AI57&lt;AJ57,AJ57="-"),OR(AJ57&lt;AL57,AJ57="-"))</f>
    </nc>
  </rcc>
  <rcc rId="1300" sId="5">
    <oc r="AN258">
      <f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</oc>
    <nc r="AN258">
      <f>AND(IF(M258="-",IF(O258-K258&gt;3,TRUE,FALSE),TRUE),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</nc>
  </rcc>
  <rcc rId="1301" sId="5">
    <oc r="AN195">
      <f>AND(C195&lt;E195,OR(E195&lt;F195,F195="-"),OR(F195&lt;H195,F195="-"),OR(H195&lt;I195,H195="-"),I195&lt;K195,OR(K195&lt;L195,L195="-"),OR(L195&lt;N195,L195="-"),OR(N195&lt;O195,N195="-"),O195&lt;Q195,OR(Q195&lt;R195,R195="-"),OR(R195&lt;T195,R195="-"),OR(T195&lt;U195,T195="-"),U195&lt;W195,OR(W195&lt;X195,X195="-"),OR(X195&lt;Z195,X195="-"),OR(Z195&lt;AA195,Z195="-"),AA195&lt;AC195,AC195&lt;AD195,AD195&lt;AF195,AF195&lt;AG195,AG195&lt;AI195,OR(AI195&lt;AJ195,AJ195="-"),OR(AJ195&lt;AL195,AJ195="-"))</f>
    </oc>
    <nc r="AN195">
      <f>AND(IF(M195="-",IF(O195-K195&gt;3,TRUE,FALSE),TRUE),C195&lt;E195,OR(E195&lt;F195,F195="-"),OR(F195&lt;H195,F195="-"),OR(H195&lt;I195,H195="-"),I195&lt;K195,OR(K195&lt;L195,L195="-"),OR(L195&lt;N195,L195="-"),OR(N195&lt;O195,N195="-"),O195&lt;Q195,OR(Q195&lt;R195,R195="-"),OR(R195&lt;T195,R195="-"),OR(T195&lt;U195,T195="-"),U195&lt;W195,OR(W195&lt;X195,X195="-"),OR(X195&lt;Z195,X195="-"),OR(Z195&lt;AA195,Z195="-"),AA195&lt;AC195,AC195&lt;AD195,AD195&lt;AF195,AF195&lt;AG195,AG195&lt;AI195,OR(AI195&lt;AJ195,AJ195="-"),OR(AJ195&lt;AL195,AJ195="-"))</f>
    </nc>
  </rcc>
  <rcc rId="1302" sId="5">
    <oc r="AN9">
      <f>AND(C9&lt;E9,OR(E9&lt;F9,F9="-"),OR(F9&lt;H9,F9="-"),OR(H9&lt;I9,H9="-"),I9&lt;K9,OR(K9&lt;L9,L9="-"),OR(L9&lt;N9,L9="-"),OR(N9&lt;O9,N9="-"),O9&lt;Q9,OR(Q9&lt;R9,R9="-"),OR(R9&lt;T9,R9="-"),OR(T9&lt;U9,T9="-"),U9&lt;W9,OR(W9&lt;X9,X9="-"),OR(X9&lt;Z9,X9="-"),OR(Z9&lt;AA9,Z9="-"),AA9&lt;AC9,AC9&lt;AD9,AD9&lt;AF9,AF9&lt;AG9,AG9&lt;AI9,OR(AI9&lt;AJ9,AJ9="-"),OR(AJ9&lt;AL9,AJ9="-"))</f>
    </oc>
    <nc r="AN9">
      <f>AND(IF(M9="-",IF(O9-K9&gt;3,TRUE,FALSE),TRUE),C9&lt;E9,OR(E9&lt;F9,F9="-"),OR(F9&lt;H9,F9="-"),OR(H9&lt;I9,H9="-"),I9&lt;K9,OR(K9&lt;L9,L9="-"),OR(L9&lt;N9,L9="-"),OR(N9&lt;O9,N9="-"),O9&lt;Q9,OR(Q9&lt;R9,R9="-"),OR(R9&lt;T9,R9="-"),OR(T9&lt;U9,T9="-"),U9&lt;W9,OR(W9&lt;X9,X9="-"),OR(X9&lt;Z9,X9="-"),OR(Z9&lt;AA9,Z9="-"),AA9&lt;AC9,AC9&lt;AD9,AD9&lt;AF9,AF9&lt;AG9,AG9&lt;AI9,OR(AI9&lt;AJ9,AJ9="-"),OR(AJ9&lt;AL9,AJ9="-"))</f>
    </nc>
  </rcc>
  <rcc rId="1303" sId="5">
    <oc r="AN149">
      <f>AND(C149&lt;E149,OR(E149&lt;F149,F149="-"),OR(F149&lt;H149,F149="-"),OR(H149&lt;I149,H149="-"),I149&lt;K149,OR(K149&lt;L149,L149="-"),OR(L149&lt;N149,L149="-"),OR(N149&lt;O149,N149="-"),O149&lt;Q149,OR(Q149&lt;R149,R149="-"),OR(R149&lt;T149,R149="-"),OR(T149&lt;U149,T149="-"),U149&lt;W149,OR(W149&lt;X149,X149="-"),OR(X149&lt;Z149,X149="-"),OR(Z149&lt;AA149,Z149="-"),AA149&lt;AC149,AC149&lt;AD149,AD149&lt;AF149,AF149&lt;AG149,AG149&lt;AI149,OR(AI149&lt;AJ149,AJ149="-"),OR(AJ149&lt;AL149,AJ149="-"))</f>
    </oc>
    <nc r="AN149">
      <f>AND(IF(M149="-",IF(O149-K149&gt;3,TRUE,FALSE),TRUE),C149&lt;E149,OR(E149&lt;F149,F149="-"),OR(F149&lt;H149,F149="-"),OR(H149&lt;I149,H149="-"),I149&lt;K149,OR(K149&lt;L149,L149="-"),OR(L149&lt;N149,L149="-"),OR(N149&lt;O149,N149="-"),O149&lt;Q149,OR(Q149&lt;R149,R149="-"),OR(R149&lt;T149,R149="-"),OR(T149&lt;U149,T149="-"),U149&lt;W149,OR(W149&lt;X149,X149="-"),OR(X149&lt;Z149,X149="-"),OR(Z149&lt;AA149,Z149="-"),AA149&lt;AC149,AC149&lt;AD149,AD149&lt;AF149,AF149&lt;AG149,AG149&lt;AI149,OR(AI149&lt;AJ149,AJ149="-"),OR(AJ149&lt;AL149,AJ149="-"))</f>
    </nc>
  </rcc>
  <rcc rId="1304" sId="5">
    <oc r="AN54">
      <f>AND(C54&lt;E54,OR(E54&lt;F54,F54="-"),OR(F54&lt;H54,F54="-"),OR(H54&lt;I54,H54="-"),I54&lt;K54,OR(K54&lt;L54,L54="-"),OR(L54&lt;N54,L54="-"),OR(N54&lt;O54,N54="-"),O54&lt;Q54,OR(Q54&lt;R54,R54="-"),OR(R54&lt;T54,R54="-"),OR(T54&lt;U54,T54="-"),U54&lt;W54,OR(W54&lt;X54,X54="-"),OR(X54&lt;Z54,X54="-"),OR(Z54&lt;AA54,Z54="-"),AA54&lt;AC54,AC54&lt;AD54,AD54&lt;AF54,AF54&lt;AG54,AG54&lt;AI54,OR(AI54&lt;AJ54,AJ54="-"),OR(AJ54&lt;AL54,AJ54="-"))</f>
    </oc>
    <nc r="AN54">
      <f>AND(IF(M54="-",IF(O54-K54&gt;3,TRUE,FALSE),TRUE),C54&lt;E54,OR(E54&lt;F54,F54="-"),OR(F54&lt;H54,F54="-"),OR(H54&lt;I54,H54="-"),I54&lt;K54,OR(K54&lt;L54,L54="-"),OR(L54&lt;N54,L54="-"),OR(N54&lt;O54,N54="-"),O54&lt;Q54,OR(Q54&lt;R54,R54="-"),OR(R54&lt;T54,R54="-"),OR(T54&lt;U54,T54="-"),U54&lt;W54,OR(W54&lt;X54,X54="-"),OR(X54&lt;Z54,X54="-"),OR(Z54&lt;AA54,Z54="-"),AA54&lt;AC54,AC54&lt;AD54,AD54&lt;AF54,AF54&lt;AG54,AG54&lt;AI54,OR(AI54&lt;AJ54,AJ54="-"),OR(AJ54&lt;AL54,AJ54="-"))</f>
    </nc>
  </rcc>
  <rcc rId="1305" sId="5">
    <oc r="AN58">
      <f>AND(C58&lt;E58,OR(E58&lt;F58,F58="-"),OR(F58&lt;H58,F58="-"),OR(H58&lt;I58,H58="-"),I58&lt;K58,OR(K58&lt;L58,L58="-"),OR(L58&lt;N58,L58="-"),OR(N58&lt;O58,N58="-"),O58&lt;Q58,OR(Q58&lt;R58,R58="-"),OR(R58&lt;T58,R58="-"),OR(T58&lt;U58,T58="-"),U58&lt;W58,OR(W58&lt;X58,X58="-"),OR(X58&lt;Z58,X58="-"),OR(Z58&lt;AA58,Z58="-"),AA58&lt;AC58,AC58&lt;AD58,AD58&lt;AF58,AF58&lt;AG58,AG58&lt;AI58,OR(AI58&lt;AJ58,AJ58="-"),OR(AJ58&lt;AL58,AJ58="-"))</f>
    </oc>
    <nc r="AN58">
      <f>AND(IF(M58="-",IF(O58-K58&gt;3,TRUE,FALSE),TRUE),C58&lt;E58,OR(E58&lt;F58,F58="-"),OR(F58&lt;H58,F58="-"),OR(H58&lt;I58,H58="-"),I58&lt;K58,OR(K58&lt;L58,L58="-"),OR(L58&lt;N58,L58="-"),OR(N58&lt;O58,N58="-"),O58&lt;Q58,OR(Q58&lt;R58,R58="-"),OR(R58&lt;T58,R58="-"),OR(T58&lt;U58,T58="-"),U58&lt;W58,OR(W58&lt;X58,X58="-"),OR(X58&lt;Z58,X58="-"),OR(Z58&lt;AA58,Z58="-"),AA58&lt;AC58,AC58&lt;AD58,AD58&lt;AF58,AF58&lt;AG58,AG58&lt;AI58,OR(AI58&lt;AJ58,AJ58="-"),OR(AJ58&lt;AL58,AJ58="-"))</f>
    </nc>
  </rcc>
  <rcc rId="1306" sId="5">
    <oc r="AN191">
      <f>AND(C191&lt;E191,OR(E191&lt;F191,F191="-"),OR(F191&lt;H191,F191="-"),OR(H191&lt;I191,H191="-"),I191&lt;K191,OR(K191&lt;L191,L191="-"),OR(L191&lt;N191,L191="-"),OR(N191&lt;O191,N191="-"),O191&lt;Q191,OR(Q191&lt;R191,R191="-"),OR(R191&lt;T191,R191="-"),OR(T191&lt;U191,T191="-"),U191&lt;W191,OR(W191&lt;X191,X191="-"),OR(X191&lt;Z191,X191="-"),OR(Z191&lt;AA191,Z191="-"),AA191&lt;AC191,AC191&lt;AD191,AD191&lt;AF191,AF191&lt;AG191,AG191&lt;AI191,OR(AI191&lt;AJ191,AJ191="-"),OR(AJ191&lt;AL191,AJ191="-"))</f>
    </oc>
    <nc r="AN191">
      <f>AND(IF(M191="-",IF(O191-K191&gt;3,TRUE,FALSE),TRUE),C191&lt;E191,OR(E191&lt;F191,F191="-"),OR(F191&lt;H191,F191="-"),OR(H191&lt;I191,H191="-"),I191&lt;K191,OR(K191&lt;L191,L191="-"),OR(L191&lt;N191,L191="-"),OR(N191&lt;O191,N191="-"),O191&lt;Q191,OR(Q191&lt;R191,R191="-"),OR(R191&lt;T191,R191="-"),OR(T191&lt;U191,T191="-"),U191&lt;W191,OR(W191&lt;X191,X191="-"),OR(X191&lt;Z191,X191="-"),OR(Z191&lt;AA191,Z191="-"),AA191&lt;AC191,AC191&lt;AD191,AD191&lt;AF191,AF191&lt;AG191,AG191&lt;AI191,OR(AI191&lt;AJ191,AJ191="-"),OR(AJ191&lt;AL191,AJ191="-"))</f>
    </nc>
  </rcc>
  <rcc rId="1307" sId="5">
    <oc r="AN192">
      <f>AND(C192&lt;E192,OR(E192&lt;F192,F192="-"),OR(F192&lt;H192,F192="-"),OR(H192&lt;I192,H192="-"),I192&lt;K192,OR(K192&lt;L192,L192="-"),OR(L192&lt;N192,L192="-"),OR(N192&lt;O192,N192="-"),O192&lt;Q192,OR(Q192&lt;R192,R192="-"),OR(R192&lt;T192,R192="-"),OR(T192&lt;U192,T192="-"),U192&lt;W192,OR(W192&lt;X192,X192="-"),OR(X192&lt;Z192,X192="-"),OR(Z192&lt;AA192,Z192="-"),AA192&lt;AC192,AC192&lt;AD192,AD192&lt;AF192,AF192&lt;AG192,AG192&lt;AI192,OR(AI192&lt;AJ192,AJ192="-"),OR(AJ192&lt;AL192,AJ192="-"))</f>
    </oc>
    <nc r="AN192">
      <f>AND(IF(M192="-",IF(O192-K192&gt;3,TRUE,FALSE),TRUE),C192&lt;E192,OR(E192&lt;F192,F192="-"),OR(F192&lt;H192,F192="-"),OR(H192&lt;I192,H192="-"),I192&lt;K192,OR(K192&lt;L192,L192="-"),OR(L192&lt;N192,L192="-"),OR(N192&lt;O192,N192="-"),O192&lt;Q192,OR(Q192&lt;R192,R192="-"),OR(R192&lt;T192,R192="-"),OR(T192&lt;U192,T192="-"),U192&lt;W192,OR(W192&lt;X192,X192="-"),OR(X192&lt;Z192,X192="-"),OR(Z192&lt;AA192,Z192="-"),AA192&lt;AC192,AC192&lt;AD192,AD192&lt;AF192,AF192&lt;AG192,AG192&lt;AI192,OR(AI192&lt;AJ192,AJ192="-"),OR(AJ192&lt;AL192,AJ192="-"))</f>
    </nc>
  </rcc>
  <rcc rId="1308" sId="5">
    <oc r="AN183">
      <f>AND(C183&lt;E183,OR(E183&lt;F183,F183="-"),OR(F183&lt;H183,F183="-"),OR(H183&lt;I183,H183="-"),I183&lt;K183,OR(K183&lt;L183,L183="-"),OR(L183&lt;N183,L183="-"),OR(N183&lt;O183,N183="-"),O183&lt;Q183,OR(Q183&lt;R183,R183="-"),OR(R183&lt;T183,R183="-"),OR(T183&lt;U183,T183="-"),U183&lt;W183,OR(W183&lt;X183,X183="-"),OR(X183&lt;Z183,X183="-"),OR(Z183&lt;AA183,Z183="-"),AA183&lt;AC183,AC183&lt;AD183,AD183&lt;AF183,AF183&lt;AG183,AG183&lt;AI183,OR(AI183&lt;AJ183,AJ183="-"),OR(AJ183&lt;AL183,AJ183="-"))</f>
    </oc>
    <nc r="AN183">
      <f>AND(IF(M183="-",IF(O183-K183&gt;3,TRUE,FALSE),TRUE),C183&lt;E183,OR(E183&lt;F183,F183="-"),OR(F183&lt;H183,F183="-"),OR(H183&lt;I183,H183="-"),I183&lt;K183,OR(K183&lt;L183,L183="-"),OR(L183&lt;N183,L183="-"),OR(N183&lt;O183,N183="-"),O183&lt;Q183,OR(Q183&lt;R183,R183="-"),OR(R183&lt;T183,R183="-"),OR(T183&lt;U183,T183="-"),U183&lt;W183,OR(W183&lt;X183,X183="-"),OR(X183&lt;Z183,X183="-"),OR(Z183&lt;AA183,Z183="-"),AA183&lt;AC183,AC183&lt;AD183,AD183&lt;AF183,AF183&lt;AG183,AG183&lt;AI183,OR(AI183&lt;AJ183,AJ183="-"),OR(AJ183&lt;AL183,AJ183="-"))</f>
    </nc>
  </rcc>
  <rcc rId="1309" sId="5">
    <oc r="AN43">
      <f>AND(C43&lt;E43,OR(E43&lt;F43,F43="-"),OR(F43&lt;H43,F43="-"),OR(H43&lt;I43,H43="-"),I43&lt;K43,OR(K43&lt;L43,L43="-"),OR(L43&lt;N43,L43="-"),OR(N43&lt;O43,N43="-"),O43&lt;Q43,OR(Q43&lt;R43,R43="-"),OR(R43&lt;T43,R43="-"),OR(T43&lt;U43,T43="-"),U43&lt;W43,OR(W43&lt;X43,X43="-"),OR(X43&lt;Z43,X43="-"),OR(Z43&lt;AA43,Z43="-"),AA43&lt;AC43,AC43&lt;AD43,AD43&lt;AF43,AF43&lt;AG43,AG43&lt;AI43,OR(AI43&lt;AJ43,AJ43="-"),OR(AJ43&lt;AL43,AJ43="-"))</f>
    </oc>
    <nc r="AN43">
      <f>AND(IF(M43="-",IF(O43-K43&gt;3,TRUE,FALSE),TRUE),C43&lt;E43,OR(E43&lt;F43,F43="-"),OR(F43&lt;H43,F43="-"),OR(H43&lt;I43,H43="-"),I43&lt;K43,OR(K43&lt;L43,L43="-"),OR(L43&lt;N43,L43="-"),OR(N43&lt;O43,N43="-"),O43&lt;Q43,OR(Q43&lt;R43,R43="-"),OR(R43&lt;T43,R43="-"),OR(T43&lt;U43,T43="-"),U43&lt;W43,OR(W43&lt;X43,X43="-"),OR(X43&lt;Z43,X43="-"),OR(Z43&lt;AA43,Z43="-"),AA43&lt;AC43,AC43&lt;AD43,AD43&lt;AF43,AF43&lt;AG43,AG43&lt;AI43,OR(AI43&lt;AJ43,AJ43="-"),OR(AJ43&lt;AL43,AJ43="-"))</f>
    </nc>
  </rcc>
  <rcc rId="1310" sId="5">
    <oc r="AN93">
      <f>AND(C93&lt;E93,OR(E93&lt;F93,F93="-"),OR(F93&lt;H93,F93="-"),OR(H93&lt;I93,H93="-"),I93&lt;K93,OR(K93&lt;L93,L93="-"),OR(L93&lt;N93,L93="-"),OR(N93&lt;O93,N93="-"),O93&lt;Q93,OR(Q93&lt;R93,R93="-"),OR(R93&lt;T93,R93="-"),OR(T93&lt;U93,T93="-"),U93&lt;W93,OR(W93&lt;X93,X93="-"),OR(X93&lt;Z93,X93="-"),OR(Z93&lt;AA93,Z93="-"),AA93&lt;AC93,AC93&lt;AD93,AD93&lt;AF93,AF93&lt;AG93,AG93&lt;AI93,OR(AI93&lt;AJ93,AJ93="-"),OR(AJ93&lt;AL93,AJ93="-"))</f>
    </oc>
    <nc r="AN93">
      <f>AND(IF(M93="-",IF(O93-K93&gt;3,TRUE,FALSE),TRUE),C93&lt;E93,OR(E93&lt;F93,F93="-"),OR(F93&lt;H93,F93="-"),OR(H93&lt;I93,H93="-"),I93&lt;K93,OR(K93&lt;L93,L93="-"),OR(L93&lt;N93,L93="-"),OR(N93&lt;O93,N93="-"),O93&lt;Q93,OR(Q93&lt;R93,R93="-"),OR(R93&lt;T93,R93="-"),OR(T93&lt;U93,T93="-"),U93&lt;W93,OR(W93&lt;X93,X93="-"),OR(X93&lt;Z93,X93="-"),OR(Z93&lt;AA93,Z93="-"),AA93&lt;AC93,AC93&lt;AD93,AD93&lt;AF93,AF93&lt;AG93,AG93&lt;AI93,OR(AI93&lt;AJ93,AJ93="-"),OR(AJ93&lt;AL93,AJ93="-"))</f>
    </nc>
  </rcc>
  <rcc rId="1311" sId="5">
    <oc r="AN94">
      <f>AND(C94&lt;E94,OR(E94&lt;F94,F94="-"),OR(F94&lt;H94,F94="-"),OR(H94&lt;I94,H94="-"),I94&lt;K94,OR(K94&lt;L94,L94="-"),OR(L94&lt;N94,L94="-"),OR(N94&lt;O94,N94="-"),O94&lt;Q94,OR(Q94&lt;R94,R94="-"),OR(R94&lt;T94,R94="-"),OR(T94&lt;U94,T94="-"),U94&lt;W94,OR(W94&lt;X94,X94="-"),OR(X94&lt;Z94,X94="-"),OR(Z94&lt;AA94,Z94="-"),AA94&lt;AC94,AC94&lt;AD94,AD94&lt;AF94,AF94&lt;AG94,AG94&lt;AI94,OR(AI94&lt;AJ94,AJ94="-"),OR(AJ94&lt;AL94,AJ94="-"))</f>
    </oc>
    <nc r="AN94">
      <f>AND(IF(M94="-",IF(O94-K94&gt;3,TRUE,FALSE),TRUE),C94&lt;E94,OR(E94&lt;F94,F94="-"),OR(F94&lt;H94,F94="-"),OR(H94&lt;I94,H94="-"),I94&lt;K94,OR(K94&lt;L94,L94="-"),OR(L94&lt;N94,L94="-"),OR(N94&lt;O94,N94="-"),O94&lt;Q94,OR(Q94&lt;R94,R94="-"),OR(R94&lt;T94,R94="-"),OR(T94&lt;U94,T94="-"),U94&lt;W94,OR(W94&lt;X94,X94="-"),OR(X94&lt;Z94,X94="-"),OR(Z94&lt;AA94,Z94="-"),AA94&lt;AC94,AC94&lt;AD94,AD94&lt;AF94,AF94&lt;AG94,AG94&lt;AI94,OR(AI94&lt;AJ94,AJ94="-"),OR(AJ94&lt;AL94,AJ94="-"))</f>
    </nc>
  </rcc>
  <rcc rId="1312" sId="5">
    <oc r="AN95">
      <f>AND(C95&lt;E95,OR(E95&lt;F95,F95="-"),OR(F95&lt;H95,F95="-"),OR(H95&lt;I95,H95="-"),I95&lt;K95,OR(K95&lt;L95,L95="-"),OR(L95&lt;N95,L95="-"),OR(N95&lt;O95,N95="-"),O95&lt;Q95,OR(Q95&lt;R95,R95="-"),OR(R95&lt;T95,R95="-"),OR(T95&lt;U95,T95="-"),U95&lt;W95,OR(W95&lt;X95,X95="-"),OR(X95&lt;Z95,X95="-"),OR(Z95&lt;AA95,Z95="-"),AA95&lt;AC95,AC95&lt;AD95,AD95&lt;AF95,AF95&lt;AG95,AG95&lt;AI95,OR(AI95&lt;AJ95,AJ95="-"),OR(AJ95&lt;AL95,AJ95="-"))</f>
    </oc>
    <nc r="AN95">
      <f>AND(IF(M95="-",IF(O95-K95&gt;3,TRUE,FALSE),TRUE),C95&lt;E95,OR(E95&lt;F95,F95="-"),OR(F95&lt;H95,F95="-"),OR(H95&lt;I95,H95="-"),I95&lt;K95,OR(K95&lt;L95,L95="-"),OR(L95&lt;N95,L95="-"),OR(N95&lt;O95,N95="-"),O95&lt;Q95,OR(Q95&lt;R95,R95="-"),OR(R95&lt;T95,R95="-"),OR(T95&lt;U95,T95="-"),U95&lt;W95,OR(W95&lt;X95,X95="-"),OR(X95&lt;Z95,X95="-"),OR(Z95&lt;AA95,Z95="-"),AA95&lt;AC95,AC95&lt;AD95,AD95&lt;AF95,AF95&lt;AG95,AG95&lt;AI95,OR(AI95&lt;AJ95,AJ95="-"),OR(AJ95&lt;AL95,AJ95="-"))</f>
    </nc>
  </rcc>
  <rcc rId="1313" sId="5">
    <oc r="AN51">
      <f>AND(C51&lt;E51,OR(E51&lt;F51,F51="-"),OR(F51&lt;H51,F51="-"),OR(H51&lt;I51,H51="-"),I51&lt;K51,OR(K51&lt;L51,L51="-"),OR(L51&lt;N51,L51="-"),OR(N51&lt;O51,N51="-"),O51&lt;Q51,OR(Q51&lt;R51,R51="-"),OR(R51&lt;T51,R51="-"),OR(T51&lt;U51,T51="-"),U51&lt;W51,OR(W51&lt;X51,X51="-"),OR(X51&lt;Z51,X51="-"),OR(Z51&lt;AA51,Z51="-"),AA51&lt;AC51,AC51&lt;AD51,AD51&lt;AF51,AF51&lt;AG51,AG51&lt;AI51,OR(AI51&lt;AJ51,AJ51="-"),OR(AJ51&lt;AL51,AJ51="-"))</f>
    </oc>
    <nc r="AN51">
      <f>AND(IF(M51="-",IF(O51-K51&gt;3,TRUE,FALSE),TRUE),C51&lt;E51,OR(E51&lt;F51,F51="-"),OR(F51&lt;H51,F51="-"),OR(H51&lt;I51,H51="-"),I51&lt;K51,OR(K51&lt;L51,L51="-"),OR(L51&lt;N51,L51="-"),OR(N51&lt;O51,N51="-"),O51&lt;Q51,OR(Q51&lt;R51,R51="-"),OR(R51&lt;T51,R51="-"),OR(T51&lt;U51,T51="-"),U51&lt;W51,OR(W51&lt;X51,X51="-"),OR(X51&lt;Z51,X51="-"),OR(Z51&lt;AA51,Z51="-"),AA51&lt;AC51,AC51&lt;AD51,AD51&lt;AF51,AF51&lt;AG51,AG51&lt;AI51,OR(AI51&lt;AJ51,AJ51="-"),OR(AJ51&lt;AL51,AJ51="-"))</f>
    </nc>
  </rcc>
  <rcc rId="1314" sId="5">
    <oc r="AN196">
      <f>AND(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</oc>
    <nc r="AN196">
      <f>AND(IF(M196="-",IF(O196-K196&gt;3,TRUE,FALSE),TRU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</nc>
  </rcc>
  <rcc rId="1315" sId="5">
    <oc r="AN284">
      <f>AND(C284&lt;E284,OR(E284&lt;F284,F284="-"),OR(F284&lt;H284,F284="-"),OR(H284&lt;I284,H284="-"),I284&lt;K284,OR(K284&lt;L284,L284="-"),OR(L284&lt;N284,L284="-"),OR(N284&lt;O284,N284="-"),O284&lt;Q284,OR(Q284&lt;R284,R284="-"),OR(R284&lt;T284,R284="-"),OR(T284&lt;U284,T284="-"),U284&lt;W284,OR(W284&lt;X284,X284="-"),OR(X284&lt;Z284,X284="-"),OR(Z284&lt;AA284,Z284="-"),AA284&lt;AC284,AC284&lt;AD284,AD284&lt;AF284,AF284&lt;AG284,AG284&lt;AI284,OR(AI284&lt;AJ284,AJ284="-"),OR(AJ284&lt;AL284,AJ284="-"))</f>
    </oc>
    <nc r="AN284">
      <f>AND(IF(M284="-",IF(O284-K284&gt;3,TRUE,FALSE),TRUE),C284&lt;E284,OR(E284&lt;F284,F284="-"),OR(F284&lt;H284,F284="-"),OR(H284&lt;I284,H284="-"),I284&lt;K284,OR(K284&lt;L284,L284="-"),OR(L284&lt;N284,L284="-"),OR(N284&lt;O284,N284="-"),O284&lt;Q284,OR(Q284&lt;R284,R284="-"),OR(R284&lt;T284,R284="-"),OR(T284&lt;U284,T284="-"),U284&lt;W284,OR(W284&lt;X284,X284="-"),OR(X284&lt;Z284,X284="-"),OR(Z284&lt;AA284,Z284="-"),AA284&lt;AC284,AC284&lt;AD284,AD284&lt;AF284,AF284&lt;AG284,AG284&lt;AI284,OR(AI284&lt;AJ284,AJ284="-"),OR(AJ284&lt;AL284,AJ284="-"))</f>
    </nc>
  </rcc>
  <rcc rId="1316" sId="5">
    <oc r="AN285">
      <f>AND(C285&lt;E285,OR(E285&lt;F285,F285="-"),OR(F285&lt;H285,F285="-"),OR(H285&lt;I285,H285="-"),I285&lt;K285,OR(K285&lt;L285,L285="-"),OR(L285&lt;N285,L285="-"),OR(N285&lt;O285,N285="-"),O285&lt;Q285,OR(Q285&lt;R285,R285="-"),OR(R285&lt;T285,R285="-"),OR(T285&lt;U285,T285="-"),U285&lt;W285,OR(W285&lt;X285,X285="-"),OR(X285&lt;Z285,X285="-"),OR(Z285&lt;AA285,Z285="-"),AA285&lt;AC285,AC285&lt;AD285,AD285&lt;AF285,AF285&lt;AG285,AG285&lt;AI285,OR(AI285&lt;AJ285,AJ285="-"),OR(AJ285&lt;AL285,AJ285="-"))</f>
    </oc>
    <nc r="AN285">
      <f>AND(IF(M285="-",IF(O285-K285&gt;3,TRUE,FALSE),TRUE),C285&lt;E285,OR(E285&lt;F285,F285="-"),OR(F285&lt;H285,F285="-"),OR(H285&lt;I285,H285="-"),I285&lt;K285,OR(K285&lt;L285,L285="-"),OR(L285&lt;N285,L285="-"),OR(N285&lt;O285,N285="-"),O285&lt;Q285,OR(Q285&lt;R285,R285="-"),OR(R285&lt;T285,R285="-"),OR(T285&lt;U285,T285="-"),U285&lt;W285,OR(W285&lt;X285,X285="-"),OR(X285&lt;Z285,X285="-"),OR(Z285&lt;AA285,Z285="-"),AA285&lt;AC285,AC285&lt;AD285,AD285&lt;AF285,AF285&lt;AG285,AG285&lt;AI285,OR(AI285&lt;AJ285,AJ285="-"),OR(AJ285&lt;AL285,AJ285="-"))</f>
    </nc>
  </rcc>
  <rcc rId="1317" sId="5">
    <oc r="AN286">
      <f>AND(C286&lt;E286,OR(E286&lt;F286,F286="-"),OR(F286&lt;H286,F286="-"),OR(H286&lt;I286,H286="-"),I286&lt;K286,OR(K286&lt;L286,L286="-"),OR(L286&lt;N286,L286="-"),OR(N286&lt;O286,N286="-"),O286&lt;Q286,OR(Q286&lt;R286,R286="-"),OR(R286&lt;T286,R286="-"),OR(T286&lt;U286,T286="-"),U286&lt;W286,OR(W286&lt;X286,X286="-"),OR(X286&lt;Z286,X286="-"),OR(Z286&lt;AA286,Z286="-"),AA286&lt;AC286,AC286&lt;AD286,AD286&lt;AF286,AF286&lt;AG286,AG286&lt;AI286,OR(AI286&lt;AJ286,AJ286="-"),OR(AJ286&lt;AL286,AJ286="-"))</f>
    </oc>
    <nc r="AN286">
      <f>AND(IF(M286="-",IF(O286-K286&gt;3,TRUE,FALSE),TRUE),C286&lt;E286,OR(E286&lt;F286,F286="-"),OR(F286&lt;H286,F286="-"),OR(H286&lt;I286,H286="-"),I286&lt;K286,OR(K286&lt;L286,L286="-"),OR(L286&lt;N286,L286="-"),OR(N286&lt;O286,N286="-"),O286&lt;Q286,OR(Q286&lt;R286,R286="-"),OR(R286&lt;T286,R286="-"),OR(T286&lt;U286,T286="-"),U286&lt;W286,OR(W286&lt;X286,X286="-"),OR(X286&lt;Z286,X286="-"),OR(Z286&lt;AA286,Z286="-"),AA286&lt;AC286,AC286&lt;AD286,AD286&lt;AF286,AF286&lt;AG286,AG286&lt;AI286,OR(AI286&lt;AJ286,AJ286="-"),OR(AJ286&lt;AL286,AJ286="-"))</f>
    </nc>
  </rcc>
  <rcc rId="1318" sId="5">
    <oc r="AN172">
      <f>AND(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</oc>
    <nc r="AN172">
      <f>AND(IF(M172="-",IF(O172-K172&gt;3,TRUE,FALSE),TRU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</nc>
  </rcc>
  <rcc rId="1319" sId="5">
    <oc r="AN59">
      <f>AND(C59&lt;E59,OR(E59&lt;F59,F59="-"),OR(F59&lt;H59,F59="-"),OR(H59&lt;I59,H59="-"),I59&lt;K59,OR(K59&lt;L59,L59="-"),OR(L59&lt;N59,L59="-"),OR(N59&lt;O59,N59="-"),O59&lt;Q59,OR(Q59&lt;R59,R59="-"),OR(R59&lt;T59,R59="-"),OR(T59&lt;U59,T59="-"),U59&lt;W59,OR(W59&lt;X59,X59="-"),OR(X59&lt;Z59,X59="-"),OR(Z59&lt;AA59,Z59="-"),AA59&lt;AC59,AC59&lt;AD59,AD59&lt;AF59,AF59&lt;AG59,AG59&lt;AI59,OR(AI59&lt;AJ59,AJ59="-"),OR(AJ59&lt;AL59,AJ59="-"))</f>
    </oc>
    <nc r="AN59">
      <f>AND(IF(M59="-",IF(O59-K59&gt;3,TRUE,FALSE),TRUE),C59&lt;E59,OR(E59&lt;F59,F59="-"),OR(F59&lt;H59,F59="-"),OR(H59&lt;I59,H59="-"),I59&lt;K59,OR(K59&lt;L59,L59="-"),OR(L59&lt;N59,L59="-"),OR(N59&lt;O59,N59="-"),O59&lt;Q59,OR(Q59&lt;R59,R59="-"),OR(R59&lt;T59,R59="-"),OR(T59&lt;U59,T59="-"),U59&lt;W59,OR(W59&lt;X59,X59="-"),OR(X59&lt;Z59,X59="-"),OR(Z59&lt;AA59,Z59="-"),AA59&lt;AC59,AC59&lt;AD59,AD59&lt;AF59,AF59&lt;AG59,AG59&lt;AI59,OR(AI59&lt;AJ59,AJ59="-"),OR(AJ59&lt;AL59,AJ59="-"))</f>
    </nc>
  </rcc>
  <rcc rId="1320" sId="5">
    <oc r="AN45">
      <f>AND(C45&lt;E45,OR(E45&lt;F45,F45="-"),OR(F45&lt;H45,F45="-"),OR(H45&lt;I45,H45="-"),I45&lt;K45,OR(K45&lt;L45,L45="-"),OR(L45&lt;N45,L45="-"),OR(N45&lt;O45,N45="-"),O45&lt;Q45,OR(Q45&lt;R45,R45="-"),OR(R45&lt;T45,R45="-"),OR(T45&lt;U45,T45="-"),U45&lt;W45,OR(W45&lt;X45,X45="-"),OR(X45&lt;Z45,X45="-"),OR(Z45&lt;AA45,Z45="-"),AA45&lt;AC45,AC45&lt;AD45,AD45&lt;AF45,AF45&lt;AG45,AG45&lt;AI45,OR(AI45&lt;AJ45,AJ45="-"),OR(AJ45&lt;AL45,AJ45="-"))</f>
    </oc>
    <nc r="AN45">
      <f>AND(IF(M45="-",IF(O45-K45&gt;3,TRUE,FALSE),TRUE),C45&lt;E45,OR(E45&lt;F45,F45="-"),OR(F45&lt;H45,F45="-"),OR(H45&lt;I45,H45="-"),I45&lt;K45,OR(K45&lt;L45,L45="-"),OR(L45&lt;N45,L45="-"),OR(N45&lt;O45,N45="-"),O45&lt;Q45,OR(Q45&lt;R45,R45="-"),OR(R45&lt;T45,R45="-"),OR(T45&lt;U45,T45="-"),U45&lt;W45,OR(W45&lt;X45,X45="-"),OR(X45&lt;Z45,X45="-"),OR(Z45&lt;AA45,Z45="-"),AA45&lt;AC45,AC45&lt;AD45,AD45&lt;AF45,AF45&lt;AG45,AG45&lt;AI45,OR(AI45&lt;AJ45,AJ45="-"),OR(AJ45&lt;AL45,AJ45="-"))</f>
    </nc>
  </rcc>
  <rcc rId="1321" sId="5">
    <oc r="AN279">
      <f>AND(C279&lt;E279,OR(E279&lt;F279,F279="-"),OR(F279&lt;H279,F279="-"),OR(H279&lt;I279,H279="-"),I279&lt;K279,OR(K279&lt;L279,L279="-"),OR(L279&lt;N279,L279="-"),OR(N279&lt;O279,N279="-"),O279&lt;Q279,OR(Q279&lt;R279,R279="-"),OR(R279&lt;T279,R279="-"),OR(T279&lt;U279,T279="-"),U279&lt;W279,OR(W279&lt;X279,X279="-"),OR(X279&lt;Z279,X279="-"),OR(Z279&lt;AA279,Z279="-"),AA279&lt;AC279,AC279&lt;AD279,AD279&lt;AF279,AF279&lt;AG279,AG279&lt;AI279,OR(AI279&lt;AJ279,AJ279="-"),OR(AJ279&lt;AL279,AJ279="-"))</f>
    </oc>
    <nc r="AN279">
      <f>AND(IF(M279="-",IF(O279-K279&gt;3,TRUE,FALSE),TRUE),C279&lt;E279,OR(E279&lt;F279,F279="-"),OR(F279&lt;H279,F279="-"),OR(H279&lt;I279,H279="-"),I279&lt;K279,OR(K279&lt;L279,L279="-"),OR(L279&lt;N279,L279="-"),OR(N279&lt;O279,N279="-"),O279&lt;Q279,OR(Q279&lt;R279,R279="-"),OR(R279&lt;T279,R279="-"),OR(T279&lt;U279,T279="-"),U279&lt;W279,OR(W279&lt;X279,X279="-"),OR(X279&lt;Z279,X279="-"),OR(Z279&lt;AA279,Z279="-"),AA279&lt;AC279,AC279&lt;AD279,AD279&lt;AF279,AF279&lt;AG279,AG279&lt;AI279,OR(AI279&lt;AJ279,AJ279="-"),OR(AJ279&lt;AL279,AJ279="-"))</f>
    </nc>
  </rcc>
  <rcc rId="1322" sId="5">
    <oc r="AN48">
      <f>AND(C48&lt;E48,OR(E48&lt;F48,F48="-"),OR(F48&lt;H48,F48="-"),OR(H48&lt;I48,H48="-"),I48&lt;K48,OR(K48&lt;L48,L48="-"),OR(L48&lt;N48,L48="-"),OR(N48&lt;O48,N48="-"),O48&lt;Q48,OR(Q48&lt;R48,R48="-"),OR(R48&lt;T48,R48="-"),OR(T48&lt;U48,T48="-"),U48&lt;W48,OR(W48&lt;X48,X48="-"),OR(X48&lt;Z48,X48="-"),OR(Z48&lt;AA48,Z48="-"),AA48&lt;AC48,AC48&lt;AD48,AD48&lt;AF48,AF48&lt;AG48,AG48&lt;AI48,OR(AI48&lt;AJ48,AJ48="-"),OR(AJ48&lt;AL48,AJ48="-"))</f>
    </oc>
    <nc r="AN48">
      <f>AND(IF(M48="-",IF(O48-K48&gt;3,TRUE,FALSE),TRUE),C48&lt;E48,OR(E48&lt;F48,F48="-"),OR(F48&lt;H48,F48="-"),OR(H48&lt;I48,H48="-"),I48&lt;K48,OR(K48&lt;L48,L48="-"),OR(L48&lt;N48,L48="-"),OR(N48&lt;O48,N48="-"),O48&lt;Q48,OR(Q48&lt;R48,R48="-"),OR(R48&lt;T48,R48="-"),OR(T48&lt;U48,T48="-"),U48&lt;W48,OR(W48&lt;X48,X48="-"),OR(X48&lt;Z48,X48="-"),OR(Z48&lt;AA48,Z48="-"),AA48&lt;AC48,AC48&lt;AD48,AD48&lt;AF48,AF48&lt;AG48,AG48&lt;AI48,OR(AI48&lt;AJ48,AJ48="-"),OR(AJ48&lt;AL48,AJ48="-"))</f>
    </nc>
  </rcc>
  <rcc rId="1323" sId="5">
    <oc r="AN235">
      <f>AND(C235&lt;E235,OR(E235&lt;F235,F235="-"),OR(F235&lt;H235,F235="-"),OR(H235&lt;I235,H235="-"),I235&lt;K235,OR(K235&lt;L235,L235="-"),OR(L235&lt;N235,L235="-"),OR(N235&lt;O235,N235="-"),O235&lt;Q235,OR(Q235&lt;R235,R235="-"),OR(R235&lt;T235,R235="-"),OR(T235&lt;U235,T235="-"),U235&lt;W235,OR(W235&lt;X235,X235="-"),OR(X235&lt;Z235,X235="-"),OR(Z235&lt;AA235,Z235="-"),AA235&lt;AC235,AC235&lt;AD235,AD235&lt;AF235,AF235&lt;AG235,AG235&lt;AI235,OR(AI235&lt;AJ235,AJ235="-"),OR(AJ235&lt;AL235,AJ235="-"))</f>
    </oc>
    <nc r="AN235">
      <f>AND(IF(M235="-",IF(O235-K235&gt;3,TRUE,FALSE),TRUE),C235&lt;E235,OR(E235&lt;F235,F235="-"),OR(F235&lt;H235,F235="-"),OR(H235&lt;I235,H235="-"),I235&lt;K235,OR(K235&lt;L235,L235="-"),OR(L235&lt;N235,L235="-"),OR(N235&lt;O235,N235="-"),O235&lt;Q235,OR(Q235&lt;R235,R235="-"),OR(R235&lt;T235,R235="-"),OR(T235&lt;U235,T235="-"),U235&lt;W235,OR(W235&lt;X235,X235="-"),OR(X235&lt;Z235,X235="-"),OR(Z235&lt;AA235,Z235="-"),AA235&lt;AC235,AC235&lt;AD235,AD235&lt;AF235,AF235&lt;AG235,AG235&lt;AI235,OR(AI235&lt;AJ235,AJ235="-"),OR(AJ235&lt;AL235,AJ235="-"))</f>
    </nc>
  </rcc>
  <rcc rId="1324" sId="5">
    <oc r="AN122">
      <f>AND(C122&lt;E122,OR(E122&lt;F122,F122="-"),OR(F122&lt;H122,F122="-"),OR(H122&lt;I122,H122="-"),I122&lt;K122,OR(K122&lt;L122,L122="-"),OR(L122&lt;N122,L122="-"),OR(N122&lt;O122,N122="-"),O122&lt;Q122,OR(Q122&lt;R122,R122="-"),OR(R122&lt;T122,R122="-"),OR(T122&lt;U122,T122="-"),U122&lt;W122,OR(W122&lt;X122,X122="-"),OR(X122&lt;Z122,X122="-"),OR(Z122&lt;AA122,Z122="-"),AA122&lt;AC122,AC122&lt;AD122,AD122&lt;AF122,AF122&lt;AG122,AG122&lt;AI122,OR(AI122&lt;AJ122,AJ122="-"),OR(AJ122&lt;AL122,AJ122="-"))</f>
    </oc>
    <nc r="AN122">
      <f>AND(IF(M122="-",IF(O122-K122&gt;3,TRUE,FALSE),TRUE),C122&lt;E122,OR(E122&lt;F122,F122="-"),OR(F122&lt;H122,F122="-"),OR(H122&lt;I122,H122="-"),I122&lt;K122,OR(K122&lt;L122,L122="-"),OR(L122&lt;N122,L122="-"),OR(N122&lt;O122,N122="-"),O122&lt;Q122,OR(Q122&lt;R122,R122="-"),OR(R122&lt;T122,R122="-"),OR(T122&lt;U122,T122="-"),U122&lt;W122,OR(W122&lt;X122,X122="-"),OR(X122&lt;Z122,X122="-"),OR(Z122&lt;AA122,Z122="-"),AA122&lt;AC122,AC122&lt;AD122,AD122&lt;AF122,AF122&lt;AG122,AG122&lt;AI122,OR(AI122&lt;AJ122,AJ122="-"),OR(AJ122&lt;AL122,AJ122="-"))</f>
    </nc>
  </rcc>
  <rcc rId="1325" sId="5">
    <oc r="AN263">
      <f>AND(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</oc>
    <nc r="AN263">
      <f>AND(IF(M263="-",IF(O263-K263&gt;3,TRUE,FALSE),TRU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</nc>
  </rcc>
  <rcc rId="1326" sId="5">
    <oc r="AN207">
      <f>AND(C207&lt;E207,OR(E207&lt;F207,F207="-"),OR(F207&lt;H207,F207="-"),OR(H207&lt;I207,H207="-"),I207&lt;K207,OR(K207&lt;L207,L207="-"),OR(L207&lt;N207,L207="-"),OR(N207&lt;O207,N207="-"),O207&lt;Q207,OR(Q207&lt;R207,R207="-"),OR(R207&lt;T207,R207="-"),OR(T207&lt;U207,T207="-"),U207&lt;W207,OR(W207&lt;X207,X207="-"),OR(X207&lt;Z207,X207="-"),OR(Z207&lt;AA207,Z207="-"),AA207&lt;AC207,AC207&lt;AD207,AD207&lt;AF207,AF207&lt;AG207,AG207&lt;AI207,OR(AI207&lt;AJ207,AJ207="-"),OR(AJ207&lt;AL207,AJ207="-"))</f>
    </oc>
    <nc r="AN207">
      <f>AND(IF(M207="-",IF(O207-K207&gt;3,TRUE,FALSE),TRUE),C207&lt;E207,OR(E207&lt;F207,F207="-"),OR(F207&lt;H207,F207="-"),OR(H207&lt;I207,H207="-"),I207&lt;K207,OR(K207&lt;L207,L207="-"),OR(L207&lt;N207,L207="-"),OR(N207&lt;O207,N207="-"),O207&lt;Q207,OR(Q207&lt;R207,R207="-"),OR(R207&lt;T207,R207="-"),OR(T207&lt;U207,T207="-"),U207&lt;W207,OR(W207&lt;X207,X207="-"),OR(X207&lt;Z207,X207="-"),OR(Z207&lt;AA207,Z207="-"),AA207&lt;AC207,AC207&lt;AD207,AD207&lt;AF207,AF207&lt;AG207,AG207&lt;AI207,OR(AI207&lt;AJ207,AJ207="-"),OR(AJ207&lt;AL207,AJ207="-"))</f>
    </nc>
  </rcc>
  <rcc rId="1327" sId="5">
    <oc r="AN227">
      <f>AND(C227&lt;E227,OR(E227&lt;F227,F227="-"),OR(F227&lt;H227,F227="-"),OR(H227&lt;I227,H227="-"),I227&lt;K227,OR(K227&lt;L227,L227="-"),OR(L227&lt;N227,L227="-"),OR(N227&lt;O227,N227="-"),O227&lt;Q227,OR(Q227&lt;R227,R227="-"),OR(R227&lt;T227,R227="-"),OR(T227&lt;U227,T227="-"),U227&lt;W227,OR(W227&lt;X227,X227="-"),OR(X227&lt;Z227,X227="-"),OR(Z227&lt;AA227,Z227="-"),AA227&lt;AC227,AC227&lt;AD227,AD227&lt;AF227,AF227&lt;AG227,AG227&lt;AI227,OR(AI227&lt;AJ227,AJ227="-"),OR(AJ227&lt;AL227,AJ227="-"))</f>
    </oc>
    <nc r="AN227">
      <f>AND(IF(M227="-",IF(O227-K227&gt;3,TRUE,FALSE),TRUE),C227&lt;E227,OR(E227&lt;F227,F227="-"),OR(F227&lt;H227,F227="-"),OR(H227&lt;I227,H227="-"),I227&lt;K227,OR(K227&lt;L227,L227="-"),OR(L227&lt;N227,L227="-"),OR(N227&lt;O227,N227="-"),O227&lt;Q227,OR(Q227&lt;R227,R227="-"),OR(R227&lt;T227,R227="-"),OR(T227&lt;U227,T227="-"),U227&lt;W227,OR(W227&lt;X227,X227="-"),OR(X227&lt;Z227,X227="-"),OR(Z227&lt;AA227,Z227="-"),AA227&lt;AC227,AC227&lt;AD227,AD227&lt;AF227,AF227&lt;AG227,AG227&lt;AI227,OR(AI227&lt;AJ227,AJ227="-"),OR(AJ227&lt;AL227,AJ227="-"))</f>
    </nc>
  </rcc>
  <rcc rId="1328" sId="5">
    <oc r="AN197">
      <f>AND(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</oc>
    <nc r="AN197">
      <f>AND(IF(M197="-",IF(O197-K197&gt;3,TRUE,FALSE),TRU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</nc>
  </rcc>
  <rcc rId="1329" sId="5">
    <oc r="AN274">
      <f>AND(C274&lt;E274,OR(E274&lt;F274,F274="-"),OR(F274&lt;H274,F274="-"),OR(H274&lt;I274,H274="-"),I274&lt;K274,OR(K274&lt;L274,L274="-"),OR(L274&lt;N274,L274="-"),OR(N274&lt;O274,N274="-"),O274&lt;Q274,OR(Q274&lt;R274,R274="-"),OR(R274&lt;T274,R274="-"),OR(T274&lt;U274,T274="-"),U274&lt;W274,OR(W274&lt;X274,X274="-"),OR(X274&lt;Z274,X274="-"),OR(Z274&lt;AA274,Z274="-"),AA274&lt;AC274,AC274&lt;AD274,AD274&lt;AF274,AF274&lt;AG274,AG274&lt;AI274,OR(AI274&lt;AJ274,AJ274="-"),OR(AJ274&lt;AL274,AJ274="-"))</f>
    </oc>
    <nc r="AN274">
      <f>AND(IF(M274="-",IF(O274-K274&gt;3,TRUE,FALSE),TRUE),C274&lt;E274,OR(E274&lt;F274,F274="-"),OR(F274&lt;H274,F274="-"),OR(H274&lt;I274,H274="-"),I274&lt;K274,OR(K274&lt;L274,L274="-"),OR(L274&lt;N274,L274="-"),OR(N274&lt;O274,N274="-"),O274&lt;Q274,OR(Q274&lt;R274,R274="-"),OR(R274&lt;T274,R274="-"),OR(T274&lt;U274,T274="-"),U274&lt;W274,OR(W274&lt;X274,X274="-"),OR(X274&lt;Z274,X274="-"),OR(Z274&lt;AA274,Z274="-"),AA274&lt;AC274,AC274&lt;AD274,AD274&lt;AF274,AF274&lt;AG274,AG274&lt;AI274,OR(AI274&lt;AJ274,AJ274="-"),OR(AJ274&lt;AL274,AJ274="-"))</f>
    </nc>
  </rcc>
  <rcc rId="1330" sId="5">
    <oc r="AN135">
      <f>AND(C135&lt;E135,OR(E135&lt;F135,F135="-"),OR(F135&lt;H135,F135="-"),OR(H135&lt;I135,H135="-"),I135&lt;K135,OR(K135&lt;L135,L135="-"),OR(L135&lt;N135,L135="-"),OR(N135&lt;O135,N135="-"),O135&lt;Q135,OR(Q135&lt;R135,R135="-"),OR(R135&lt;T135,R135="-"),OR(T135&lt;U135,T135="-"),U135&lt;W135,OR(W135&lt;X135,X135="-"),OR(X135&lt;Z135,X135="-"),OR(Z135&lt;AA135,Z135="-"),AA135&lt;AC135,AC135&lt;AD135,AD135&lt;AF135,AF135&lt;AG135,AG135&lt;AI135,OR(AI135&lt;AJ135,AJ135="-"),OR(AJ135&lt;AL135,AJ135="-"))</f>
    </oc>
    <nc r="AN135">
      <f>AND(IF(M135="-",IF(O135-K135&gt;3,TRUE,FALSE),TRUE),C135&lt;E135,OR(E135&lt;F135,F135="-"),OR(F135&lt;H135,F135="-"),OR(H135&lt;I135,H135="-"),I135&lt;K135,OR(K135&lt;L135,L135="-"),OR(L135&lt;N135,L135="-"),OR(N135&lt;O135,N135="-"),O135&lt;Q135,OR(Q135&lt;R135,R135="-"),OR(R135&lt;T135,R135="-"),OR(T135&lt;U135,T135="-"),U135&lt;W135,OR(W135&lt;X135,X135="-"),OR(X135&lt;Z135,X135="-"),OR(Z135&lt;AA135,Z135="-"),AA135&lt;AC135,AC135&lt;AD135,AD135&lt;AF135,AF135&lt;AG135,AG135&lt;AI135,OR(AI135&lt;AJ135,AJ135="-"),OR(AJ135&lt;AL135,AJ135="-"))</f>
    </nc>
  </rcc>
  <rcc rId="1331" sId="5">
    <oc r="AN87">
      <f>AND(C87&lt;E87,OR(E87&lt;F87,F87="-"),OR(F87&lt;H87,F87="-"),OR(H87&lt;I87,H87="-"),I87&lt;K87,OR(K87&lt;L87,L87="-"),OR(L87&lt;N87,L87="-"),OR(N87&lt;O87,N87="-"),O87&lt;Q87,OR(Q87&lt;R87,R87="-"),OR(R87&lt;T87,R87="-"),OR(T87&lt;U87,T87="-"),U87&lt;W87,OR(W87&lt;X87,X87="-"),OR(X87&lt;Z87,X87="-"),OR(Z87&lt;AA87,Z87="-"),AA87&lt;AC87,AC87&lt;AD87,AD87&lt;AF87,AF87&lt;AG87,AG87&lt;AI87,OR(AI87&lt;AJ87,AJ87="-"),OR(AJ87&lt;AL87,AJ87="-"))</f>
    </oc>
    <nc r="AN87">
      <f>AND(IF(M87="-",IF(O87-K87&gt;3,TRUE,FALSE),TRUE),C87&lt;E87,OR(E87&lt;F87,F87="-"),OR(F87&lt;H87,F87="-"),OR(H87&lt;I87,H87="-"),I87&lt;K87,OR(K87&lt;L87,L87="-"),OR(L87&lt;N87,L87="-"),OR(N87&lt;O87,N87="-"),O87&lt;Q87,OR(Q87&lt;R87,R87="-"),OR(R87&lt;T87,R87="-"),OR(T87&lt;U87,T87="-"),U87&lt;W87,OR(W87&lt;X87,X87="-"),OR(X87&lt;Z87,X87="-"),OR(Z87&lt;AA87,Z87="-"),AA87&lt;AC87,AC87&lt;AD87,AD87&lt;AF87,AF87&lt;AG87,AG87&lt;AI87,OR(AI87&lt;AJ87,AJ87="-"),OR(AJ87&lt;AL87,AJ87="-"))</f>
    </nc>
  </rcc>
  <rcc rId="1332" sId="5">
    <oc r="AN77">
      <f>AND(C77&lt;E77,OR(E77&lt;F77,F77="-"),OR(F77&lt;H77,F77="-"),OR(H77&lt;I77,H77="-"),I77&lt;K77,OR(K77&lt;L77,L77="-"),OR(L77&lt;N77,L77="-"),OR(N77&lt;O77,N77="-"),O77&lt;Q77,OR(Q77&lt;R77,R77="-"),OR(R77&lt;T77,R77="-"),OR(T77&lt;U77,T77="-"),U77&lt;W77,OR(W77&lt;X77,X77="-"),OR(X77&lt;Z77,X77="-"),OR(Z77&lt;AA77,Z77="-"),AA77&lt;AC77,AC77&lt;AD77,AD77&lt;AF77,AF77&lt;AG77,AG77&lt;AI77,OR(AI77&lt;AJ77,AJ77="-"),OR(AJ77&lt;AL77,AJ77="-"))</f>
    </oc>
    <nc r="AN77">
      <f>AND(IF(M77="-",IF(O77-K77&gt;3,TRUE,FALSE),TRUE),C77&lt;E77,OR(E77&lt;F77,F77="-"),OR(F77&lt;H77,F77="-"),OR(H77&lt;I77,H77="-"),I77&lt;K77,OR(K77&lt;L77,L77="-"),OR(L77&lt;N77,L77="-"),OR(N77&lt;O77,N77="-"),O77&lt;Q77,OR(Q77&lt;R77,R77="-"),OR(R77&lt;T77,R77="-"),OR(T77&lt;U77,T77="-"),U77&lt;W77,OR(W77&lt;X77,X77="-"),OR(X77&lt;Z77,X77="-"),OR(Z77&lt;AA77,Z77="-"),AA77&lt;AC77,AC77&lt;AD77,AD77&lt;AF77,AF77&lt;AG77,AG77&lt;AI77,OR(AI77&lt;AJ77,AJ77="-"),OR(AJ77&lt;AL77,AJ77="-"))</f>
    </nc>
  </rcc>
  <rcc rId="1333" sId="5">
    <oc r="AN200">
      <f>AND(C200&lt;E200,OR(E200&lt;F200,F200="-"),OR(F200&lt;H200,F200="-"),OR(H200&lt;I200,H200="-"),I200&lt;K200,OR(K200&lt;L200,L200="-"),OR(L200&lt;N200,L200="-"),OR(N200&lt;O200,N200="-"),O200&lt;Q200,OR(Q200&lt;R200,R200="-"),OR(R200&lt;T200,R200="-"),OR(T200&lt;U200,T200="-"),U200&lt;W200,OR(W200&lt;X200,X200="-"),OR(X200&lt;Z200,X200="-"),OR(Z200&lt;AA200,Z200="-"),AA200&lt;AC200,AC200&lt;AD200,AD200&lt;AF200,AF200&lt;AG200,AG200&lt;AI200,OR(AI200&lt;AJ200,AJ200="-"),OR(AJ200&lt;AL200,AJ200="-"))</f>
    </oc>
    <nc r="AN200">
      <f>AND(IF(M200="-",IF(O200-K200&gt;3,TRUE,FALSE),TRUE),C200&lt;E200,OR(E200&lt;F200,F200="-"),OR(F200&lt;H200,F200="-"),OR(H200&lt;I200,H200="-"),I200&lt;K200,OR(K200&lt;L200,L200="-"),OR(L200&lt;N200,L200="-"),OR(N200&lt;O200,N200="-"),O200&lt;Q200,OR(Q200&lt;R200,R200="-"),OR(R200&lt;T200,R200="-"),OR(T200&lt;U200,T200="-"),U200&lt;W200,OR(W200&lt;X200,X200="-"),OR(X200&lt;Z200,X200="-"),OR(Z200&lt;AA200,Z200="-"),AA200&lt;AC200,AC200&lt;AD200,AD200&lt;AF200,AF200&lt;AG200,AG200&lt;AI200,OR(AI200&lt;AJ200,AJ200="-"),OR(AJ200&lt;AL200,AJ200="-"))</f>
    </nc>
  </rcc>
  <rcc rId="1334" sId="5">
    <oc r="AN6">
      <f>AND(C6&lt;E6,OR(E6&lt;F6,F6="-"),OR(F6&lt;H6,F6="-"),OR(H6&lt;I6,H6="-"),I6&lt;K6,OR(K6&lt;L6,L6="-"),OR(L6&lt;N6,L6="-"),OR(N6&lt;O6,N6="-"),O6&lt;Q6,OR(Q6&lt;R6,R6="-"),OR(R6&lt;T6,R6="-"),OR(T6&lt;U6,T6="-"),U6&lt;W6,OR(W6&lt;X6,X6="-"),OR(X6&lt;Z6,X6="-"),OR(Z6&lt;AA6,Z6="-"),AA6&lt;AC6,AC6&lt;AD6,AD6&lt;AF6,AF6&lt;AG6,AG6&lt;AI6,OR(AI6&lt;AJ6,AJ6="-"),OR(AJ6&lt;AL6,AJ6="-"))</f>
    </oc>
    <nc r="AN6">
      <f>AND(IF(M6="-",IF(O6-K6&gt;3,TRUE,FALSE),TRUE),C6&lt;E6,OR(E6&lt;F6,F6="-"),OR(F6&lt;H6,F6="-"),OR(H6&lt;I6,H6="-"),I6&lt;K6,OR(K6&lt;L6,L6="-"),OR(L6&lt;N6,L6="-"),OR(N6&lt;O6,N6="-"),O6&lt;Q6,OR(Q6&lt;R6,R6="-"),OR(R6&lt;T6,R6="-"),OR(T6&lt;U6,T6="-"),U6&lt;W6,OR(W6&lt;X6,X6="-"),OR(X6&lt;Z6,X6="-"),OR(Z6&lt;AA6,Z6="-"),AA6&lt;AC6,AC6&lt;AD6,AD6&lt;AF6,AF6&lt;AG6,AG6&lt;AI6,OR(AI6&lt;AJ6,AJ6="-"),OR(AJ6&lt;AL6,AJ6="-"))</f>
    </nc>
  </rcc>
  <rcc rId="1335" sId="5">
    <oc r="AN67">
      <f>AND(C67&lt;E67,OR(E67&lt;F67,F67="-"),OR(F67&lt;H67,F67="-"),OR(H67&lt;I67,H67="-"),I67&lt;K67,OR(K67&lt;L67,L67="-"),OR(L67&lt;N67,L67="-"),OR(N67&lt;O67,N67="-"),O67&lt;Q67,OR(Q67&lt;R67,R67="-"),OR(R67&lt;T67,R67="-"),OR(T67&lt;U67,T67="-"),U67&lt;W67,OR(W67&lt;X67,X67="-"),OR(X67&lt;Z67,X67="-"),OR(Z67&lt;AA67,Z67="-"),AA67&lt;AC67,AC67&lt;AD67,AD67&lt;AF67,AF67&lt;AG67,AG67&lt;AI67,OR(AI67&lt;AJ67,AJ67="-"),OR(AJ67&lt;AL67,AJ67="-"))</f>
    </oc>
    <nc r="AN67">
      <f>AND(IF(M67="-",IF(O67-K67&gt;3,TRUE,FALSE),TRUE),C67&lt;E67,OR(E67&lt;F67,F67="-"),OR(F67&lt;H67,F67="-"),OR(H67&lt;I67,H67="-"),I67&lt;K67,OR(K67&lt;L67,L67="-"),OR(L67&lt;N67,L67="-"),OR(N67&lt;O67,N67="-"),O67&lt;Q67,OR(Q67&lt;R67,R67="-"),OR(R67&lt;T67,R67="-"),OR(T67&lt;U67,T67="-"),U67&lt;W67,OR(W67&lt;X67,X67="-"),OR(X67&lt;Z67,X67="-"),OR(Z67&lt;AA67,Z67="-"),AA67&lt;AC67,AC67&lt;AD67,AD67&lt;AF67,AF67&lt;AG67,AG67&lt;AI67,OR(AI67&lt;AJ67,AJ67="-"),OR(AJ67&lt;AL67,AJ67="-"))</f>
    </nc>
  </rcc>
  <rcc rId="1336" sId="5">
    <oc r="AN107">
      <f>AND(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</oc>
    <nc r="AN107">
      <f>AND(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</nc>
  </rcc>
  <rcc rId="1337" sId="5">
    <oc r="AN68">
      <f>AND(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</oc>
    <nc r="AN68">
      <f>AND(IF(M68="-",IF(O68-K68&gt;3,TRUE,FALSE),TRU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</nc>
  </rcc>
  <rcc rId="1338" sId="5">
    <oc r="AN69">
      <f>AND(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</oc>
    <nc r="AN69">
      <f>AND(IF(M69="-",IF(O69-K69&gt;3,TRUE,FALSE),TRU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</nc>
  </rcc>
  <rcc rId="1339" sId="5">
    <oc r="AN208">
      <f>AND(C208&lt;E208,OR(E208&lt;F208,F208="-"),OR(F208&lt;H208,F208="-"),OR(H208&lt;I208,H208="-"),I208&lt;K208,OR(K208&lt;L208,L208="-"),OR(L208&lt;N208,L208="-"),OR(N208&lt;O208,N208="-"),O208&lt;Q208,OR(Q208&lt;R208,R208="-"),OR(R208&lt;T208,R208="-"),OR(T208&lt;U208,T208="-"),U208&lt;W208,OR(W208&lt;X208,X208="-"),OR(X208&lt;Z208,X208="-"),OR(Z208&lt;AA208,Z208="-"),AA208&lt;AC208,AC208&lt;AD208,AD208&lt;AF208,AF208&lt;AG208,AG208&lt;AI208,OR(AI208&lt;AJ208,AJ208="-"),OR(AJ208&lt;AL208,AJ208="-"))</f>
    </oc>
    <nc r="AN208">
      <f>AND(IF(M208="-",IF(O208-K208&gt;3,TRUE,FALSE),TRUE),C208&lt;E208,OR(E208&lt;F208,F208="-"),OR(F208&lt;H208,F208="-"),OR(H208&lt;I208,H208="-"),I208&lt;K208,OR(K208&lt;L208,L208="-"),OR(L208&lt;N208,L208="-"),OR(N208&lt;O208,N208="-"),O208&lt;Q208,OR(Q208&lt;R208,R208="-"),OR(R208&lt;T208,R208="-"),OR(T208&lt;U208,T208="-"),U208&lt;W208,OR(W208&lt;X208,X208="-"),OR(X208&lt;Z208,X208="-"),OR(Z208&lt;AA208,Z208="-"),AA208&lt;AC208,AC208&lt;AD208,AD208&lt;AF208,AF208&lt;AG208,AG208&lt;AI208,OR(AI208&lt;AJ208,AJ208="-"),OR(AJ208&lt;AL208,AJ208="-"))</f>
    </nc>
  </rcc>
  <rcc rId="1340" sId="5">
    <oc r="AN173">
      <f>AND(C173&lt;E173,OR(E173&lt;F173,F173="-"),OR(F173&lt;H173,F173="-"),OR(H173&lt;I173,H173="-"),I173&lt;K173,OR(K173&lt;L173,L173="-"),OR(L173&lt;N173,L173="-"),OR(N173&lt;O173,N173="-"),O173&lt;Q173,OR(Q173&lt;R173,R173="-"),OR(R173&lt;T173,R173="-"),OR(T173&lt;U173,T173="-"),U173&lt;W173,OR(W173&lt;X173,X173="-"),OR(X173&lt;Z173,X173="-"),OR(Z173&lt;AA173,Z173="-"),AA173&lt;AC173,AC173&lt;AD173,AD173&lt;AF173,AF173&lt;AG173,AG173&lt;AI173,OR(AI173&lt;AJ173,AJ173="-"),OR(AJ173&lt;AL173,AJ173="-"))</f>
    </oc>
    <nc r="AN173">
      <f>AND(IF(M173="-",IF(O173-K173&gt;3,TRUE,FALSE),TRUE),C173&lt;E173,OR(E173&lt;F173,F173="-"),OR(F173&lt;H173,F173="-"),OR(H173&lt;I173,H173="-"),I173&lt;K173,OR(K173&lt;L173,L173="-"),OR(L173&lt;N173,L173="-"),OR(N173&lt;O173,N173="-"),O173&lt;Q173,OR(Q173&lt;R173,R173="-"),OR(R173&lt;T173,R173="-"),OR(T173&lt;U173,T173="-"),U173&lt;W173,OR(W173&lt;X173,X173="-"),OR(X173&lt;Z173,X173="-"),OR(Z173&lt;AA173,Z173="-"),AA173&lt;AC173,AC173&lt;AD173,AD173&lt;AF173,AF173&lt;AG173,AG173&lt;AI173,OR(AI173&lt;AJ173,AJ173="-"),OR(AJ173&lt;AL173,AJ173="-"))</f>
    </nc>
  </rcc>
  <rcc rId="1341" sId="5">
    <oc r="AN96">
      <f>AND(C96&lt;E96,OR(E96&lt;F96,F96="-"),OR(F96&lt;H96,F96="-"),OR(H96&lt;I96,H96="-"),I96&lt;K96,OR(K96&lt;L96,L96="-"),OR(L96&lt;N96,L96="-"),OR(N96&lt;O96,N96="-"),O96&lt;Q96,OR(Q96&lt;R96,R96="-"),OR(R96&lt;T96,R96="-"),OR(T96&lt;U96,T96="-"),U96&lt;W96,OR(W96&lt;X96,X96="-"),OR(X96&lt;Z96,X96="-"),OR(Z96&lt;AA96,Z96="-"),AA96&lt;AC96,AC96&lt;AD96,AD96&lt;AF96,AF96&lt;AG96,AG96&lt;AI96,OR(AI96&lt;AJ96,AJ96="-"),OR(AJ96&lt;AL96,AJ96="-"))</f>
    </oc>
    <nc r="AN96">
      <f>AND(IF(M96="-",IF(O96-K96&gt;3,TRUE,FALSE),TRUE),C96&lt;E96,OR(E96&lt;F96,F96="-"),OR(F96&lt;H96,F96="-"),OR(H96&lt;I96,H96="-"),I96&lt;K96,OR(K96&lt;L96,L96="-"),OR(L96&lt;N96,L96="-"),OR(N96&lt;O96,N96="-"),O96&lt;Q96,OR(Q96&lt;R96,R96="-"),OR(R96&lt;T96,R96="-"),OR(T96&lt;U96,T96="-"),U96&lt;W96,OR(W96&lt;X96,X96="-"),OR(X96&lt;Z96,X96="-"),OR(Z96&lt;AA96,Z96="-"),AA96&lt;AC96,AC96&lt;AD96,AD96&lt;AF96,AF96&lt;AG96,AG96&lt;AI96,OR(AI96&lt;AJ96,AJ96="-"),OR(AJ96&lt;AL96,AJ96="-"))</f>
    </nc>
  </rcc>
  <rcc rId="1342" sId="5">
    <oc r="AN184">
      <f>AND(C184&lt;E184,OR(E184&lt;F184,F184="-"),OR(F184&lt;H184,F184="-"),OR(H184&lt;I184,H184="-"),I184&lt;K184,OR(K184&lt;L184,L184="-"),OR(L184&lt;N184,L184="-"),OR(N184&lt;O184,N184="-"),O184&lt;Q184,OR(Q184&lt;R184,R184="-"),OR(R184&lt;T184,R184="-"),OR(T184&lt;U184,T184="-"),U184&lt;W184,OR(W184&lt;X184,X184="-"),OR(X184&lt;Z184,X184="-"),OR(Z184&lt;AA184,Z184="-"),AA184&lt;AC184,AC184&lt;AD184,AD184&lt;AF184,AF184&lt;AG184,AG184&lt;AI184,OR(AI184&lt;AJ184,AJ184="-"),OR(AJ184&lt;AL184,AJ184="-"))</f>
    </oc>
    <nc r="AN184">
      <f>AND(IF(M184="-",IF(O184-K184&gt;3,TRUE,FALSE),TRUE),C184&lt;E184,OR(E184&lt;F184,F184="-"),OR(F184&lt;H184,F184="-"),OR(H184&lt;I184,H184="-"),I184&lt;K184,OR(K184&lt;L184,L184="-"),OR(L184&lt;N184,L184="-"),OR(N184&lt;O184,N184="-"),O184&lt;Q184,OR(Q184&lt;R184,R184="-"),OR(R184&lt;T184,R184="-"),OR(T184&lt;U184,T184="-"),U184&lt;W184,OR(W184&lt;X184,X184="-"),OR(X184&lt;Z184,X184="-"),OR(Z184&lt;AA184,Z184="-"),AA184&lt;AC184,AC184&lt;AD184,AD184&lt;AF184,AF184&lt;AG184,AG184&lt;AI184,OR(AI184&lt;AJ184,AJ184="-"),OR(AJ184&lt;AL184,AJ184="-"))</f>
    </nc>
  </rcc>
  <rcc rId="1343" sId="5">
    <oc r="AN101">
      <f>AND(C101&lt;E101,OR(E101&lt;F101,F101="-"),OR(F101&lt;H101,F101="-"),OR(H101&lt;I101,H101="-"),I101&lt;K101,OR(K101&lt;L101,L101="-"),OR(L101&lt;N101,L101="-"),OR(N101&lt;O101,N101="-"),O101&lt;Q101,OR(Q101&lt;R101,R101="-"),OR(R101&lt;T101,R101="-"),OR(T101&lt;U101,T101="-"),U101&lt;W101,OR(W101&lt;X101,X101="-"),OR(X101&lt;Z101,X101="-"),OR(Z101&lt;AA101,Z101="-"),AA101&lt;AC101,AC101&lt;AD101,AD101&lt;AF101,AF101&lt;AG101,AG101&lt;AI101,OR(AI101&lt;AJ101,AJ101="-"),OR(AJ101&lt;AL101,AJ101="-"))</f>
    </oc>
    <nc r="AN101">
      <f>AND(IF(M101="-",IF(O101-K101&gt;3,TRUE,FALSE),TRUE),C101&lt;E101,OR(E101&lt;F101,F101="-"),OR(F101&lt;H101,F101="-"),OR(H101&lt;I101,H101="-"),I101&lt;K101,OR(K101&lt;L101,L101="-"),OR(L101&lt;N101,L101="-"),OR(N101&lt;O101,N101="-"),O101&lt;Q101,OR(Q101&lt;R101,R101="-"),OR(R101&lt;T101,R101="-"),OR(T101&lt;U101,T101="-"),U101&lt;W101,OR(W101&lt;X101,X101="-"),OR(X101&lt;Z101,X101="-"),OR(Z101&lt;AA101,Z101="-"),AA101&lt;AC101,AC101&lt;AD101,AD101&lt;AF101,AF101&lt;AG101,AG101&lt;AI101,OR(AI101&lt;AJ101,AJ101="-"),OR(AJ101&lt;AL101,AJ101="-"))</f>
    </nc>
  </rcc>
  <rcc rId="1344" sId="5">
    <oc r="AN201">
      <f>AND(C201&lt;E201,OR(E201&lt;F201,F201="-"),OR(F201&lt;H201,F201="-"),OR(H201&lt;I201,H201="-"),I201&lt;K201,OR(K201&lt;L201,L201="-"),OR(L201&lt;N201,L201="-"),OR(N201&lt;O201,N201="-"),O201&lt;Q201,OR(Q201&lt;R201,R201="-"),OR(R201&lt;T201,R201="-"),OR(T201&lt;U201,T201="-"),U201&lt;W201,OR(W201&lt;X201,X201="-"),OR(X201&lt;Z201,X201="-"),OR(Z201&lt;AA201,Z201="-"),AA201&lt;AC201,AC201&lt;AD201,AD201&lt;AF201,AF201&lt;AG201,AG201&lt;AI201,OR(AI201&lt;AJ201,AJ201="-"),OR(AJ201&lt;AL201,AJ201="-"))</f>
    </oc>
    <nc r="AN201">
      <f>AND(IF(M201="-",IF(O201-K201&gt;3,TRUE,FALSE),TRUE),C201&lt;E201,OR(E201&lt;F201,F201="-"),OR(F201&lt;H201,F201="-"),OR(H201&lt;I201,H201="-"),I201&lt;K201,OR(K201&lt;L201,L201="-"),OR(L201&lt;N201,L201="-"),OR(N201&lt;O201,N201="-"),O201&lt;Q201,OR(Q201&lt;R201,R201="-"),OR(R201&lt;T201,R201="-"),OR(T201&lt;U201,T201="-"),U201&lt;W201,OR(W201&lt;X201,X201="-"),OR(X201&lt;Z201,X201="-"),OR(Z201&lt;AA201,Z201="-"),AA201&lt;AC201,AC201&lt;AD201,AD201&lt;AF201,AF201&lt;AG201,AG201&lt;AI201,OR(AI201&lt;AJ201,AJ201="-"),OR(AJ201&lt;AL201,AJ201="-"))</f>
    </nc>
  </rcc>
  <rcc rId="1345" sId="5">
    <oc r="AN252">
      <f>AND(C252&lt;E252,OR(E252&lt;F252,F252="-"),OR(F252&lt;H252,F252="-"),OR(H252&lt;I252,H252="-"),I252&lt;K252,OR(K252&lt;L252,L252="-"),OR(L252&lt;N252,L252="-"),OR(N252&lt;O252,N252="-"),O252&lt;Q252,OR(Q252&lt;R252,R252="-"),OR(R252&lt;T252,R252="-"),OR(T252&lt;U252,T252="-"),U252&lt;W252,OR(W252&lt;X252,X252="-"),OR(X252&lt;Z252,X252="-"),OR(Z252&lt;AA252,Z252="-"),AA252&lt;AC252,AC252&lt;AD252,AD252&lt;AF252,AF252&lt;AG252,AG252&lt;AI252,OR(AI252&lt;AJ252,AJ252="-"),OR(AJ252&lt;AL252,AJ252="-"))</f>
    </oc>
    <nc r="AN252">
      <f>AND(IF(M252="-",IF(O252-K252&gt;3,TRUE,FALSE),TRUE),C252&lt;E252,OR(E252&lt;F252,F252="-"),OR(F252&lt;H252,F252="-"),OR(H252&lt;I252,H252="-"),I252&lt;K252,OR(K252&lt;L252,L252="-"),OR(L252&lt;N252,L252="-"),OR(N252&lt;O252,N252="-"),O252&lt;Q252,OR(Q252&lt;R252,R252="-"),OR(R252&lt;T252,R252="-"),OR(T252&lt;U252,T252="-"),U252&lt;W252,OR(W252&lt;X252,X252="-"),OR(X252&lt;Z252,X252="-"),OR(Z252&lt;AA252,Z252="-"),AA252&lt;AC252,AC252&lt;AD252,AD252&lt;AF252,AF252&lt;AG252,AG252&lt;AI252,OR(AI252&lt;AJ252,AJ252="-"),OR(AJ252&lt;AL252,AJ252="-"))</f>
    </nc>
  </rcc>
  <rcc rId="1346" sId="5">
    <oc r="AN216">
      <f>AND(C216&lt;E216,OR(E216&lt;F216,F216="-"),OR(F216&lt;H216,F216="-"),OR(H216&lt;I216,H216="-"),I216&lt;K216,OR(K216&lt;L216,L216="-"),OR(L216&lt;N216,L216="-"),OR(N216&lt;O216,N216="-"),O216&lt;Q216,OR(Q216&lt;R216,R216="-"),OR(R216&lt;T216,R216="-"),OR(T216&lt;U216,T216="-"),U216&lt;W216,OR(W216&lt;X216,X216="-"),OR(X216&lt;Z216,X216="-"),OR(Z216&lt;AA216,Z216="-"),AA216&lt;AC216,AC216&lt;AD216,AD216&lt;AF216,AF216&lt;AG216,AG216&lt;AI216,OR(AI216&lt;AJ216,AJ216="-"),OR(AJ216&lt;AL216,AJ216="-"))</f>
    </oc>
    <nc r="AN216">
      <f>AND(IF(M216="-",IF(O216-K216&gt;3,TRUE,FALSE),TRUE),C216&lt;E216,OR(E216&lt;F216,F216="-"),OR(F216&lt;H216,F216="-"),OR(H216&lt;I216,H216="-"),I216&lt;K216,OR(K216&lt;L216,L216="-"),OR(L216&lt;N216,L216="-"),OR(N216&lt;O216,N216="-"),O216&lt;Q216,OR(Q216&lt;R216,R216="-"),OR(R216&lt;T216,R216="-"),OR(T216&lt;U216,T216="-"),U216&lt;W216,OR(W216&lt;X216,X216="-"),OR(X216&lt;Z216,X216="-"),OR(Z216&lt;AA216,Z216="-"),AA216&lt;AC216,AC216&lt;AD216,AD216&lt;AF216,AF216&lt;AG216,AG216&lt;AI216,OR(AI216&lt;AJ216,AJ216="-"),OR(AJ216&lt;AL216,AJ216="-"))</f>
    </nc>
  </rcc>
  <rcc rId="1347" sId="5">
    <oc r="AN259">
      <f>AND(C259&lt;E259,OR(E259&lt;F259,F259="-"),OR(F259&lt;H259,F259="-"),OR(H259&lt;I259,H259="-"),I259&lt;K259,OR(K259&lt;L259,L259="-"),OR(L259&lt;N259,L259="-"),OR(N259&lt;O259,N259="-"),O259&lt;Q259,OR(Q259&lt;R259,R259="-"),OR(R259&lt;T259,R259="-"),OR(T259&lt;U259,T259="-"),U259&lt;W259,OR(W259&lt;X259,X259="-"),OR(X259&lt;Z259,X259="-"),OR(Z259&lt;AA259,Z259="-"),AA259&lt;AC259,AC259&lt;AD259,AD259&lt;AF259,AF259&lt;AG259,AG259&lt;AI259,OR(AI259&lt;AJ259,AJ259="-"),OR(AJ259&lt;AL259,AJ259="-"))</f>
    </oc>
    <nc r="AN259">
      <f>AND(IF(M259="-",IF(O259-K259&gt;3,TRUE,FALSE),TRUE),C259&lt;E259,OR(E259&lt;F259,F259="-"),OR(F259&lt;H259,F259="-"),OR(H259&lt;I259,H259="-"),I259&lt;K259,OR(K259&lt;L259,L259="-"),OR(L259&lt;N259,L259="-"),OR(N259&lt;O259,N259="-"),O259&lt;Q259,OR(Q259&lt;R259,R259="-"),OR(R259&lt;T259,R259="-"),OR(T259&lt;U259,T259="-"),U259&lt;W259,OR(W259&lt;X259,X259="-"),OR(X259&lt;Z259,X259="-"),OR(Z259&lt;AA259,Z259="-"),AA259&lt;AC259,AC259&lt;AD259,AD259&lt;AF259,AF259&lt;AG259,AG259&lt;AI259,OR(AI259&lt;AJ259,AJ259="-"),OR(AJ259&lt;AL259,AJ259="-"))</f>
    </nc>
  </rcc>
  <rcc rId="1348" sId="5">
    <oc r="AN260">
      <f>AND(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</oc>
    <nc r="AN260">
      <f>AND(IF(M260="-",IF(O260-K260&gt;3,TRUE,FALSE),TRU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</nc>
  </rcc>
  <rcc rId="1349" sId="5">
    <oc r="AN150">
      <f>AND(C150&lt;E150,OR(E150&lt;F150,F150="-"),OR(F150&lt;H150,F150="-"),OR(H150&lt;I150,H150="-"),I150&lt;K150,OR(K150&lt;L150,L150="-"),OR(L150&lt;N150,L150="-"),OR(N150&lt;O150,N150="-"),O150&lt;Q150,OR(Q150&lt;R150,R150="-"),OR(R150&lt;T150,R150="-"),OR(T150&lt;U150,T150="-"),U150&lt;W150,OR(W150&lt;X150,X150="-"),OR(X150&lt;Z150,X150="-"),OR(Z150&lt;AA150,Z150="-"),AA150&lt;AC150,AC150&lt;AD150,AD150&lt;AF150,AF150&lt;AG150,AG150&lt;AI150,OR(AI150&lt;AJ150,AJ150="-"),OR(AJ150&lt;AL150,AJ150="-"))</f>
    </oc>
    <nc r="AN150">
      <f>AND(IF(M150="-",IF(O150-K150&gt;3,TRUE,FALSE),TRUE),C150&lt;E150,OR(E150&lt;F150,F150="-"),OR(F150&lt;H150,F150="-"),OR(H150&lt;I150,H150="-"),I150&lt;K150,OR(K150&lt;L150,L150="-"),OR(L150&lt;N150,L150="-"),OR(N150&lt;O150,N150="-"),O150&lt;Q150,OR(Q150&lt;R150,R150="-"),OR(R150&lt;T150,R150="-"),OR(T150&lt;U150,T150="-"),U150&lt;W150,OR(W150&lt;X150,X150="-"),OR(X150&lt;Z150,X150="-"),OR(Z150&lt;AA150,Z150="-"),AA150&lt;AC150,AC150&lt;AD150,AD150&lt;AF150,AF150&lt;AG150,AG150&lt;AI150,OR(AI150&lt;AJ150,AJ150="-"),OR(AJ150&lt;AL150,AJ150="-"))</f>
    </nc>
  </rcc>
  <rcc rId="1350" sId="5">
    <oc r="AN60">
      <f>AND(C60&lt;E60,OR(E60&lt;F60,F60="-"),OR(F60&lt;H60,F60="-"),OR(H60&lt;I60,H60="-"),I60&lt;K60,OR(K60&lt;L60,L60="-"),OR(L60&lt;N60,L60="-"),OR(N60&lt;O60,N60="-"),O60&lt;Q60,OR(Q60&lt;R60,R60="-"),OR(R60&lt;T60,R60="-"),OR(T60&lt;U60,T60="-"),U60&lt;W60,OR(W60&lt;X60,X60="-"),OR(X60&lt;Z60,X60="-"),OR(Z60&lt;AA60,Z60="-"),AA60&lt;AC60,AC60&lt;AD60,AD60&lt;AF60,AF60&lt;AG60,AG60&lt;AI60,OR(AI60&lt;AJ60,AJ60="-"),OR(AJ60&lt;AL60,AJ60="-"))</f>
    </oc>
    <nc r="AN60">
      <f>AND(IF(M60="-",IF(O60-K60&gt;3,TRUE,FALSE),TRUE),C60&lt;E60,OR(E60&lt;F60,F60="-"),OR(F60&lt;H60,F60="-"),OR(H60&lt;I60,H60="-"),I60&lt;K60,OR(K60&lt;L60,L60="-"),OR(L60&lt;N60,L60="-"),OR(N60&lt;O60,N60="-"),O60&lt;Q60,OR(Q60&lt;R60,R60="-"),OR(R60&lt;T60,R60="-"),OR(T60&lt;U60,T60="-"),U60&lt;W60,OR(W60&lt;X60,X60="-"),OR(X60&lt;Z60,X60="-"),OR(Z60&lt;AA60,Z60="-"),AA60&lt;AC60,AC60&lt;AD60,AD60&lt;AF60,AF60&lt;AG60,AG60&lt;AI60,OR(AI60&lt;AJ60,AJ60="-"),OR(AJ60&lt;AL60,AJ60="-"))</f>
    </nc>
  </rcc>
  <rcc rId="1351" sId="5">
    <oc r="AN262">
      <f>AND(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</oc>
    <nc r="AN262">
      <f>AND(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</nc>
  </rcc>
  <rcc rId="1352" sId="5">
    <oc r="AN223">
      <f>AND(C223&lt;E223,OR(E223&lt;F223,F223="-"),OR(F223&lt;H223,F223="-"),OR(H223&lt;I223,H223="-"),I223&lt;K223,OR(K223&lt;L223,L223="-"),OR(L223&lt;N223,L223="-"),OR(N223&lt;O223,N223="-"),O223&lt;Q223,OR(Q223&lt;R223,R223="-"),OR(R223&lt;T223,R223="-"),OR(T223&lt;U223,T223="-"),U223&lt;W223,OR(W223&lt;X223,X223="-"),OR(X223&lt;Z223,X223="-"),OR(Z223&lt;AA223,Z223="-"),AA223&lt;AC223,AC223&lt;AD223,AD223&lt;AF223,AF223&lt;AG223,AG223&lt;AI223,OR(AI223&lt;AJ223,AJ223="-"),OR(AJ223&lt;AL223,AJ223="-"))</f>
    </oc>
    <nc r="AN223">
      <f>AND(IF(M223="-",IF(O223-K223&gt;3,TRUE,FALSE),TRUE),C223&lt;E223,OR(E223&lt;F223,F223="-"),OR(F223&lt;H223,F223="-"),OR(H223&lt;I223,H223="-"),I223&lt;K223,OR(K223&lt;L223,L223="-"),OR(L223&lt;N223,L223="-"),OR(N223&lt;O223,N223="-"),O223&lt;Q223,OR(Q223&lt;R223,R223="-"),OR(R223&lt;T223,R223="-"),OR(T223&lt;U223,T223="-"),U223&lt;W223,OR(W223&lt;X223,X223="-"),OR(X223&lt;Z223,X223="-"),OR(Z223&lt;AA223,Z223="-"),AA223&lt;AC223,AC223&lt;AD223,AD223&lt;AF223,AF223&lt;AG223,AG223&lt;AI223,OR(AI223&lt;AJ223,AJ223="-"),OR(AJ223&lt;AL223,AJ223="-"))</f>
    </nc>
  </rcc>
  <rcc rId="1353" sId="5">
    <oc r="AN224">
      <f>AND(C224&lt;E224,OR(E224&lt;F224,F224="-"),OR(F224&lt;H224,F224="-"),OR(H224&lt;I224,H224="-"),I224&lt;K224,OR(K224&lt;L224,L224="-"),OR(L224&lt;N224,L224="-"),OR(N224&lt;O224,N224="-"),O224&lt;Q224,OR(Q224&lt;R224,R224="-"),OR(R224&lt;T224,R224="-"),OR(T224&lt;U224,T224="-"),U224&lt;W224,OR(W224&lt;X224,X224="-"),OR(X224&lt;Z224,X224="-"),OR(Z224&lt;AA224,Z224="-"),AA224&lt;AC224,AC224&lt;AD224,AD224&lt;AF224,AF224&lt;AG224,AG224&lt;AI224,OR(AI224&lt;AJ224,AJ224="-"),OR(AJ224&lt;AL224,AJ224="-"))</f>
    </oc>
    <nc r="AN224">
      <f>AND(IF(M224="-",IF(O224-K224&gt;3,TRUE,FALSE),TRUE),C224&lt;E224,OR(E224&lt;F224,F224="-"),OR(F224&lt;H224,F224="-"),OR(H224&lt;I224,H224="-"),I224&lt;K224,OR(K224&lt;L224,L224="-"),OR(L224&lt;N224,L224="-"),OR(N224&lt;O224,N224="-"),O224&lt;Q224,OR(Q224&lt;R224,R224="-"),OR(R224&lt;T224,R224="-"),OR(T224&lt;U224,T224="-"),U224&lt;W224,OR(W224&lt;X224,X224="-"),OR(X224&lt;Z224,X224="-"),OR(Z224&lt;AA224,Z224="-"),AA224&lt;AC224,AC224&lt;AD224,AD224&lt;AF224,AF224&lt;AG224,AG224&lt;AI224,OR(AI224&lt;AJ224,AJ224="-"),OR(AJ224&lt;AL224,AJ224="-"))</f>
    </nc>
  </rcc>
  <rcc rId="1354" sId="5">
    <oc r="AN250">
      <f>AND(C250&lt;E250,OR(E250&lt;F250,F250="-"),OR(F250&lt;H250,F250="-"),OR(H250&lt;I250,H250="-"),I250&lt;K250,OR(K250&lt;L250,L250="-"),OR(L250&lt;N250,L250="-"),OR(N250&lt;O250,N250="-"),O250&lt;Q250,OR(Q250&lt;R250,R250="-"),OR(R250&lt;T250,R250="-"),OR(T250&lt;U250,T250="-"),U250&lt;W250,OR(W250&lt;X250,X250="-"),OR(X250&lt;Z250,X250="-"),OR(Z250&lt;AA250,Z250="-"),AA250&lt;AC250,AC250&lt;AD250,AD250&lt;AF250,AF250&lt;AG250,AG250&lt;AI250,OR(AI250&lt;AJ250,AJ250="-"),OR(AJ250&lt;AL250,AJ250="-"))</f>
    </oc>
    <nc r="AN250">
      <f>AND(IF(M250="-",IF(O250-K250&gt;3,TRUE,FALSE),TRUE),C250&lt;E250,OR(E250&lt;F250,F250="-"),OR(F250&lt;H250,F250="-"),OR(H250&lt;I250,H250="-"),I250&lt;K250,OR(K250&lt;L250,L250="-"),OR(L250&lt;N250,L250="-"),OR(N250&lt;O250,N250="-"),O250&lt;Q250,OR(Q250&lt;R250,R250="-"),OR(R250&lt;T250,R250="-"),OR(T250&lt;U250,T250="-"),U250&lt;W250,OR(W250&lt;X250,X250="-"),OR(X250&lt;Z250,X250="-"),OR(Z250&lt;AA250,Z250="-"),AA250&lt;AC250,AC250&lt;AD250,AD250&lt;AF250,AF250&lt;AG250,AG250&lt;AI250,OR(AI250&lt;AJ250,AJ250="-"),OR(AJ250&lt;AL250,AJ250="-"))</f>
    </nc>
  </rcc>
  <rcc rId="1355" sId="5">
    <oc r="AN261">
      <f>AND(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</oc>
    <nc r="AN261">
      <f>AND(IF(M261="-",IF(O261-K261&gt;3,TRUE,FALSE),TRU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</nc>
  </rcc>
  <rcc rId="1356" sId="5">
    <oc r="AN256">
      <f>AND(C256&lt;E256,OR(E256&lt;F256,F256="-"),OR(F256&lt;H256,F256="-"),OR(H256&lt;I256,H256="-"),I256&lt;K256,OR(K256&lt;L256,L256="-"),OR(L256&lt;N256,L256="-"),OR(N256&lt;O256,N256="-"),O256&lt;Q256,OR(Q256&lt;R256,R256="-"),OR(R256&lt;T256,R256="-"),OR(T256&lt;U256,T256="-"),U256&lt;W256,OR(W256&lt;X256,X256="-"),OR(X256&lt;Z256,X256="-"),OR(Z256&lt;AA256,Z256="-"),AA256&lt;AC256,AC256&lt;AD256,AD256&lt;AF256,AF256&lt;AG256,AG256&lt;AI256,OR(AI256&lt;AJ256,AJ256="-"),OR(AJ256&lt;AL256,AJ256="-"))</f>
    </oc>
    <nc r="AN256">
      <f>AND(IF(M256="-",IF(O256-K256&gt;3,TRUE,FALSE),TRUE),C256&lt;E256,OR(E256&lt;F256,F256="-"),OR(F256&lt;H256,F256="-"),OR(H256&lt;I256,H256="-"),I256&lt;K256,OR(K256&lt;L256,L256="-"),OR(L256&lt;N256,L256="-"),OR(N256&lt;O256,N256="-"),O256&lt;Q256,OR(Q256&lt;R256,R256="-"),OR(R256&lt;T256,R256="-"),OR(T256&lt;U256,T256="-"),U256&lt;W256,OR(W256&lt;X256,X256="-"),OR(X256&lt;Z256,X256="-"),OR(Z256&lt;AA256,Z256="-"),AA256&lt;AC256,AC256&lt;AD256,AD256&lt;AF256,AF256&lt;AG256,AG256&lt;AI256,OR(AI256&lt;AJ256,AJ256="-"),OR(AJ256&lt;AL256,AJ256="-"))</f>
    </nc>
  </rcc>
  <rcc rId="1357" sId="5">
    <oc r="AN229">
      <f>AND(C229&lt;E229,OR(E229&lt;F229,F229="-"),OR(F229&lt;H229,F229="-"),OR(H229&lt;I229,H229="-"),I229&lt;K229,OR(K229&lt;L229,L229="-"),OR(L229&lt;N229,L229="-"),OR(N229&lt;O229,N229="-"),O229&lt;Q229,OR(Q229&lt;R229,R229="-"),OR(R229&lt;T229,R229="-"),OR(T229&lt;U229,T229="-"),U229&lt;W229,OR(W229&lt;X229,X229="-"),OR(X229&lt;Z229,X229="-"),OR(Z229&lt;AA229,Z229="-"),AA229&lt;AC229,AC229&lt;AD229,AD229&lt;AF229,AF229&lt;AG229,AG229&lt;AI229,OR(AI229&lt;AJ229,AJ229="-"),OR(AJ229&lt;AL229,AJ229="-"))</f>
    </oc>
    <nc r="AN229">
      <f>AND(IF(M229="-",IF(O229-K229&gt;3,TRUE,FALSE),TRUE),C229&lt;E229,OR(E229&lt;F229,F229="-"),OR(F229&lt;H229,F229="-"),OR(H229&lt;I229,H229="-"),I229&lt;K229,OR(K229&lt;L229,L229="-"),OR(L229&lt;N229,L229="-"),OR(N229&lt;O229,N229="-"),O229&lt;Q229,OR(Q229&lt;R229,R229="-"),OR(R229&lt;T229,R229="-"),OR(T229&lt;U229,T229="-"),U229&lt;W229,OR(W229&lt;X229,X229="-"),OR(X229&lt;Z229,X229="-"),OR(Z229&lt;AA229,Z229="-"),AA229&lt;AC229,AC229&lt;AD229,AD229&lt;AF229,AF229&lt;AG229,AG229&lt;AI229,OR(AI229&lt;AJ229,AJ229="-"),OR(AJ229&lt;AL229,AJ229="-"))</f>
    </nc>
  </rcc>
  <rcc rId="1358" sId="5">
    <oc r="AN151">
      <f>AND(C151&lt;E151,OR(E151&lt;F151,F151="-"),OR(F151&lt;H151,F151="-"),OR(H151&lt;I151,H151="-"),I151&lt;K151,OR(K151&lt;L151,L151="-"),OR(L151&lt;N151,L151="-"),OR(N151&lt;O151,N151="-"),O151&lt;Q151,OR(Q151&lt;R151,R151="-"),OR(R151&lt;T151,R151="-"),OR(T151&lt;U151,T151="-"),U151&lt;W151,OR(W151&lt;X151,X151="-"),OR(X151&lt;Z151,X151="-"),OR(Z151&lt;AA151,Z151="-"),AA151&lt;AC151,AC151&lt;AD151,AD151&lt;AF151,AF151&lt;AG151,AG151&lt;AI151,OR(AI151&lt;AJ151,AJ151="-"),OR(AJ151&lt;AL151,AJ151="-"))</f>
    </oc>
    <nc r="AN151">
      <f>AND(IF(M151="-",IF(O151-K151&gt;3,TRUE,FALSE),TRUE),C151&lt;E151,OR(E151&lt;F151,F151="-"),OR(F151&lt;H151,F151="-"),OR(H151&lt;I151,H151="-"),I151&lt;K151,OR(K151&lt;L151,L151="-"),OR(L151&lt;N151,L151="-"),OR(N151&lt;O151,N151="-"),O151&lt;Q151,OR(Q151&lt;R151,R151="-"),OR(R151&lt;T151,R151="-"),OR(T151&lt;U151,T151="-"),U151&lt;W151,OR(W151&lt;X151,X151="-"),OR(X151&lt;Z151,X151="-"),OR(Z151&lt;AA151,Z151="-"),AA151&lt;AC151,AC151&lt;AD151,AD151&lt;AF151,AF151&lt;AG151,AG151&lt;AI151,OR(AI151&lt;AJ151,AJ151="-"),OR(AJ151&lt;AL151,AJ151="-"))</f>
    </nc>
  </rcc>
  <rcc rId="1359" sId="5">
    <oc r="AN269">
      <f>AND(C269&lt;E269,OR(E269&lt;F269,F269="-"),OR(F269&lt;H269,F269="-"),OR(H269&lt;I269,H269="-"),I269&lt;K269,OR(K269&lt;L269,L269="-"),OR(L269&lt;N269,L269="-"),OR(N269&lt;O269,N269="-"),O269&lt;Q269,OR(Q269&lt;R269,R269="-"),OR(R269&lt;T269,R269="-"),OR(T269&lt;U269,T269="-"),U269&lt;W269,OR(W269&lt;X269,X269="-"),OR(X269&lt;Z269,X269="-"),OR(Z269&lt;AA269,Z269="-"),AA269&lt;AC269,AC269&lt;AD269,AD269&lt;AF269,AF269&lt;AG269,AG269&lt;AI269,OR(AI269&lt;AJ269,AJ269="-"),OR(AJ269&lt;AL269,AJ269="-"))</f>
    </oc>
    <nc r="AN269">
      <f>AND(IF(M269="-",IF(O269-K269&gt;3,TRUE,FALSE),TRUE),C269&lt;E269,OR(E269&lt;F269,F269="-"),OR(F269&lt;H269,F269="-"),OR(H269&lt;I269,H269="-"),I269&lt;K269,OR(K269&lt;L269,L269="-"),OR(L269&lt;N269,L269="-"),OR(N269&lt;O269,N269="-"),O269&lt;Q269,OR(Q269&lt;R269,R269="-"),OR(R269&lt;T269,R269="-"),OR(T269&lt;U269,T269="-"),U269&lt;W269,OR(W269&lt;X269,X269="-"),OR(X269&lt;Z269,X269="-"),OR(Z269&lt;AA269,Z269="-"),AA269&lt;AC269,AC269&lt;AD269,AD269&lt;AF269,AF269&lt;AG269,AG269&lt;AI269,OR(AI269&lt;AJ269,AJ269="-"),OR(AJ269&lt;AL269,AJ269="-"))</f>
    </nc>
  </rcc>
  <rcc rId="1360" sId="5">
    <oc r="AN137">
      <f>AND(C137&lt;E137,OR(E137&lt;F137,F137="-"),OR(F137&lt;H137,F137="-"),OR(H137&lt;I137,H137="-"),I137&lt;K137,OR(K137&lt;L137,L137="-"),OR(L137&lt;N137,L137="-"),OR(N137&lt;O137,N137="-"),O137&lt;Q137,OR(Q137&lt;R137,R137="-"),OR(R137&lt;T137,R137="-"),OR(T137&lt;U137,T137="-"),U137&lt;W137,OR(W137&lt;X137,X137="-"),OR(X137&lt;Z137,X137="-"),OR(Z137&lt;AA137,Z137="-"),AA137&lt;AC137,AC137&lt;AD137,AD137&lt;AF137,AF137&lt;AG137,AG137&lt;AI137,OR(AI137&lt;AJ137,AJ137="-"),OR(AJ137&lt;AL137,AJ137="-"))</f>
    </oc>
    <nc r="AN137">
      <f>AND(IF(M137="-",IF(O137-K137&gt;3,TRUE,FALSE),TRUE),C137&lt;E137,OR(E137&lt;F137,F137="-"),OR(F137&lt;H137,F137="-"),OR(H137&lt;I137,H137="-"),I137&lt;K137,OR(K137&lt;L137,L137="-"),OR(L137&lt;N137,L137="-"),OR(N137&lt;O137,N137="-"),O137&lt;Q137,OR(Q137&lt;R137,R137="-"),OR(R137&lt;T137,R137="-"),OR(T137&lt;U137,T137="-"),U137&lt;W137,OR(W137&lt;X137,X137="-"),OR(X137&lt;Z137,X137="-"),OR(Z137&lt;AA137,Z137="-"),AA137&lt;AC137,AC137&lt;AD137,AD137&lt;AF137,AF137&lt;AG137,AG137&lt;AI137,OR(AI137&lt;AJ137,AJ137="-"),OR(AJ137&lt;AL137,AJ137="-"))</f>
    </nc>
  </rcc>
  <rcc rId="1361" sId="5">
    <oc r="AN233">
      <f>AND(C233&lt;E233,OR(E233&lt;F233,F233="-"),OR(F233&lt;H233,F233="-"),OR(H233&lt;I233,H233="-"),I233&lt;K233,OR(K233&lt;L233,L233="-"),OR(L233&lt;N233,L233="-"),OR(N233&lt;O233,N233="-"),O233&lt;Q233,OR(Q233&lt;R233,R233="-"),OR(R233&lt;T233,R233="-"),OR(T233&lt;U233,T233="-"),U233&lt;W233,OR(W233&lt;X233,X233="-"),OR(X233&lt;Z233,X233="-"),OR(Z233&lt;AA233,Z233="-"),AA233&lt;AC233,AC233&lt;AD233,AD233&lt;AF233,AF233&lt;AG233,AG233&lt;AI233,OR(AI233&lt;AJ233,AJ233="-"),OR(AJ233&lt;AL233,AJ233="-"))</f>
    </oc>
    <nc r="AN233">
      <f>AND(IF(M233="-",IF(O233-K233&gt;3,TRUE,FALSE),TRUE),C233&lt;E233,OR(E233&lt;F233,F233="-"),OR(F233&lt;H233,F233="-"),OR(H233&lt;I233,H233="-"),I233&lt;K233,OR(K233&lt;L233,L233="-"),OR(L233&lt;N233,L233="-"),OR(N233&lt;O233,N233="-"),O233&lt;Q233,OR(Q233&lt;R233,R233="-"),OR(R233&lt;T233,R233="-"),OR(T233&lt;U233,T233="-"),U233&lt;W233,OR(W233&lt;X233,X233="-"),OR(X233&lt;Z233,X233="-"),OR(Z233&lt;AA233,Z233="-"),AA233&lt;AC233,AC233&lt;AD233,AD233&lt;AF233,AF233&lt;AG233,AG233&lt;AI233,OR(AI233&lt;AJ233,AJ233="-"),OR(AJ233&lt;AL233,AJ233="-"))</f>
    </nc>
  </rcc>
  <rcc rId="1362" sId="5">
    <oc r="AN138">
      <f>AND(C138&lt;E138,OR(E138&lt;F138,F138="-"),OR(F138&lt;H138,F138="-"),OR(H138&lt;I138,H138="-"),I138&lt;K138,OR(K138&lt;L138,L138="-"),OR(L138&lt;N138,L138="-"),OR(N138&lt;O138,N138="-"),O138&lt;Q138,OR(Q138&lt;R138,R138="-"),OR(R138&lt;T138,R138="-"),OR(T138&lt;U138,T138="-"),U138&lt;W138,OR(W138&lt;X138,X138="-"),OR(X138&lt;Z138,X138="-"),OR(Z138&lt;AA138,Z138="-"),AA138&lt;AC138,AC138&lt;AD138,AD138&lt;AF138,AF138&lt;AG138,AG138&lt;AI138,OR(AI138&lt;AJ138,AJ138="-"),OR(AJ138&lt;AL138,AJ138="-"))</f>
    </oc>
    <nc r="AN138">
      <f>AND(IF(M138="-",IF(O138-K138&gt;3,TRUE,FALSE),TRUE),C138&lt;E138,OR(E138&lt;F138,F138="-"),OR(F138&lt;H138,F138="-"),OR(H138&lt;I138,H138="-"),I138&lt;K138,OR(K138&lt;L138,L138="-"),OR(L138&lt;N138,L138="-"),OR(N138&lt;O138,N138="-"),O138&lt;Q138,OR(Q138&lt;R138,R138="-"),OR(R138&lt;T138,R138="-"),OR(T138&lt;U138,T138="-"),U138&lt;W138,OR(W138&lt;X138,X138="-"),OR(X138&lt;Z138,X138="-"),OR(Z138&lt;AA138,Z138="-"),AA138&lt;AC138,AC138&lt;AD138,AD138&lt;AF138,AF138&lt;AG138,AG138&lt;AI138,OR(AI138&lt;AJ138,AJ138="-"),OR(AJ138&lt;AL138,AJ138="-"))</f>
    </nc>
  </rcc>
  <rcc rId="1363" sId="5">
    <oc r="AN152">
      <f>AND(C152&lt;E152,OR(E152&lt;F152,F152="-"),OR(F152&lt;H152,F152="-"),OR(H152&lt;I152,H152="-"),I152&lt;K152,OR(K152&lt;L152,L152="-"),OR(L152&lt;N152,L152="-"),OR(N152&lt;O152,N152="-"),O152&lt;Q152,OR(Q152&lt;R152,R152="-"),OR(R152&lt;T152,R152="-"),OR(T152&lt;U152,T152="-"),U152&lt;W152,OR(W152&lt;X152,X152="-"),OR(X152&lt;Z152,X152="-"),OR(Z152&lt;AA152,Z152="-"),AA152&lt;AC152,AC152&lt;AD152,AD152&lt;AF152,AF152&lt;AG152,AG152&lt;AI152,OR(AI152&lt;AJ152,AJ152="-"),OR(AJ152&lt;AL152,AJ152="-"))</f>
    </oc>
    <nc r="AN152">
      <f>AND(IF(M152="-",IF(O152-K152&gt;3,TRUE,FALSE),TRUE),C152&lt;E152,OR(E152&lt;F152,F152="-"),OR(F152&lt;H152,F152="-"),OR(H152&lt;I152,H152="-"),I152&lt;K152,OR(K152&lt;L152,L152="-"),OR(L152&lt;N152,L152="-"),OR(N152&lt;O152,N152="-"),O152&lt;Q152,OR(Q152&lt;R152,R152="-"),OR(R152&lt;T152,R152="-"),OR(T152&lt;U152,T152="-"),U152&lt;W152,OR(W152&lt;X152,X152="-"),OR(X152&lt;Z152,X152="-"),OR(Z152&lt;AA152,Z152="-"),AA152&lt;AC152,AC152&lt;AD152,AD152&lt;AF152,AF152&lt;AG152,AG152&lt;AI152,OR(AI152&lt;AJ152,AJ152="-"),OR(AJ152&lt;AL152,AJ152="-"))</f>
    </nc>
  </rcc>
  <rcc rId="1364" sId="5">
    <oc r="AN78">
      <f>AND(C78&lt;E78,OR(E78&lt;F78,F78="-"),OR(F78&lt;H78,F78="-"),OR(H78&lt;I78,H78="-"),I78&lt;K78,OR(K78&lt;L78,L78="-"),OR(L78&lt;N78,L78="-"),OR(N78&lt;O78,N78="-"),O78&lt;Q78,OR(Q78&lt;R78,R78="-"),OR(R78&lt;T78,R78="-"),OR(T78&lt;U78,T78="-"),U78&lt;W78,OR(W78&lt;X78,X78="-"),OR(X78&lt;Z78,X78="-"),OR(Z78&lt;AA78,Z78="-"),AA78&lt;AC78,AC78&lt;AD78,AD78&lt;AF78,AF78&lt;AG78,AG78&lt;AI78,OR(AI78&lt;AJ78,AJ78="-"),OR(AJ78&lt;AL78,AJ78="-"))</f>
    </oc>
    <nc r="AN78">
      <f>AND(IF(M78="-",IF(O78-K78&gt;3,TRUE,FALSE),TRUE),C78&lt;E78,OR(E78&lt;F78,F78="-"),OR(F78&lt;H78,F78="-"),OR(H78&lt;I78,H78="-"),I78&lt;K78,OR(K78&lt;L78,L78="-"),OR(L78&lt;N78,L78="-"),OR(N78&lt;O78,N78="-"),O78&lt;Q78,OR(Q78&lt;R78,R78="-"),OR(R78&lt;T78,R78="-"),OR(T78&lt;U78,T78="-"),U78&lt;W78,OR(W78&lt;X78,X78="-"),OR(X78&lt;Z78,X78="-"),OR(Z78&lt;AA78,Z78="-"),AA78&lt;AC78,AC78&lt;AD78,AD78&lt;AF78,AF78&lt;AG78,AG78&lt;AI78,OR(AI78&lt;AJ78,AJ78="-"),OR(AJ78&lt;AL78,AJ78="-"))</f>
    </nc>
  </rcc>
  <rcc rId="1365" sId="5">
    <oc r="AN108">
      <f>AND(C108&lt;E108,OR(E108&lt;F108,F108="-"),OR(F108&lt;H108,F108="-"),OR(H108&lt;I108,H108="-"),I108&lt;K108,OR(K108&lt;L108,L108="-"),OR(L108&lt;N108,L108="-"),OR(N108&lt;O108,N108="-"),O108&lt;Q108,OR(Q108&lt;R108,R108="-"),OR(R108&lt;T108,R108="-"),OR(T108&lt;U108,T108="-"),U108&lt;W108,OR(W108&lt;X108,X108="-"),OR(X108&lt;Z108,X108="-"),OR(Z108&lt;AA108,Z108="-"),AA108&lt;AC108,AC108&lt;AD108,AD108&lt;AF108,AF108&lt;AG108,AG108&lt;AI108,OR(AI108&lt;AJ108,AJ108="-"),OR(AJ108&lt;AL108,AJ108="-"))</f>
    </oc>
    <nc r="AN108">
      <f>AND(IF(M108="-",IF(O108-K108&gt;3,TRUE,FALSE),TRUE),C108&lt;E108,OR(E108&lt;F108,F108="-"),OR(F108&lt;H108,F108="-"),OR(H108&lt;I108,H108="-"),I108&lt;K108,OR(K108&lt;L108,L108="-"),OR(L108&lt;N108,L108="-"),OR(N108&lt;O108,N108="-"),O108&lt;Q108,OR(Q108&lt;R108,R108="-"),OR(R108&lt;T108,R108="-"),OR(T108&lt;U108,T108="-"),U108&lt;W108,OR(W108&lt;X108,X108="-"),OR(X108&lt;Z108,X108="-"),OR(Z108&lt;AA108,Z108="-"),AA108&lt;AC108,AC108&lt;AD108,AD108&lt;AF108,AF108&lt;AG108,AG108&lt;AI108,OR(AI108&lt;AJ108,AJ108="-"),OR(AJ108&lt;AL108,AJ108="-"))</f>
    </nc>
  </rcc>
  <rcc rId="1366" sId="5">
    <oc r="AN81">
      <f>AND(C81&lt;E81,OR(E81&lt;F81,F81="-"),OR(F81&lt;H81,F81="-"),OR(H81&lt;I81,H81="-"),I81&lt;K81,OR(K81&lt;L81,L81="-"),OR(L81&lt;N81,L81="-"),OR(N81&lt;O81,N81="-"),O81&lt;Q81,OR(Q81&lt;R81,R81="-"),OR(R81&lt;T81,R81="-"),OR(T81&lt;U81,T81="-"),U81&lt;W81,OR(W81&lt;X81,X81="-"),OR(X81&lt;Z81,X81="-"),OR(Z81&lt;AA81,Z81="-"),AA81&lt;AC81,AC81&lt;AD81,AD81&lt;AF81,AF81&lt;AG81,AG81&lt;AI81,OR(AI81&lt;AJ81,AJ81="-"),OR(AJ81&lt;AL81,AJ81="-"))</f>
    </oc>
    <nc r="AN81">
      <f>AND(IF(M81="-",IF(O81-K81&gt;3,TRUE,FALSE),TRUE),C81&lt;E81,OR(E81&lt;F81,F81="-"),OR(F81&lt;H81,F81="-"),OR(H81&lt;I81,H81="-"),I81&lt;K81,OR(K81&lt;L81,L81="-"),OR(L81&lt;N81,L81="-"),OR(N81&lt;O81,N81="-"),O81&lt;Q81,OR(Q81&lt;R81,R81="-"),OR(R81&lt;T81,R81="-"),OR(T81&lt;U81,T81="-"),U81&lt;W81,OR(W81&lt;X81,X81="-"),OR(X81&lt;Z81,X81="-"),OR(Z81&lt;AA81,Z81="-"),AA81&lt;AC81,AC81&lt;AD81,AD81&lt;AF81,AF81&lt;AG81,AG81&lt;AI81,OR(AI81&lt;AJ81,AJ81="-"),OR(AJ81&lt;AL81,AJ81="-"))</f>
    </nc>
  </rcc>
  <rcc rId="1367" sId="5">
    <oc r="AN202">
      <f>AND(C202&lt;E202,OR(E202&lt;F202,F202="-"),OR(F202&lt;H202,F202="-"),OR(H202&lt;I202,H202="-"),I202&lt;K202,OR(K202&lt;L202,L202="-"),OR(L202&lt;N202,L202="-"),OR(N202&lt;O202,N202="-"),O202&lt;Q202,OR(Q202&lt;R202,R202="-"),OR(R202&lt;T202,R202="-"),OR(T202&lt;U202,T202="-"),U202&lt;W202,OR(W202&lt;X202,X202="-"),OR(X202&lt;Z202,X202="-"),OR(Z202&lt;AA202,Z202="-"),AA202&lt;AC202,AC202&lt;AD202,AD202&lt;AF202,AF202&lt;AG202,AG202&lt;AI202,OR(AI202&lt;AJ202,AJ202="-"),OR(AJ202&lt;AL202,AJ202="-"))</f>
    </oc>
    <nc r="AN202">
      <f>AND(IF(M202="-",IF(O202-K202&gt;3,TRUE,FALSE),TRUE),C202&lt;E202,OR(E202&lt;F202,F202="-"),OR(F202&lt;H202,F202="-"),OR(H202&lt;I202,H202="-"),I202&lt;K202,OR(K202&lt;L202,L202="-"),OR(L202&lt;N202,L202="-"),OR(N202&lt;O202,N202="-"),O202&lt;Q202,OR(Q202&lt;R202,R202="-"),OR(R202&lt;T202,R202="-"),OR(T202&lt;U202,T202="-"),U202&lt;W202,OR(W202&lt;X202,X202="-"),OR(X202&lt;Z202,X202="-"),OR(Z202&lt;AA202,Z202="-"),AA202&lt;AC202,AC202&lt;AD202,AD202&lt;AF202,AF202&lt;AG202,AG202&lt;AI202,OR(AI202&lt;AJ202,AJ202="-"),OR(AJ202&lt;AL202,AJ202="-"))</f>
    </nc>
  </rcc>
  <rcc rId="1368" sId="5">
    <oc r="AN61">
      <f>AND(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</oc>
    <nc r="AN61">
      <f>AND(IF(M61="-",IF(O61-K61&gt;3,TRUE,FALSE),TRU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</nc>
  </rcc>
  <rcc rId="1369" sId="5">
    <oc r="AN273">
      <f>AND(C273&lt;E273,OR(E273&lt;F273,F273="-"),OR(F273&lt;H273,F273="-"),OR(H273&lt;I273,H273="-"),I273&lt;K273,OR(K273&lt;L273,L273="-"),OR(L273&lt;N273,L273="-"),OR(N273&lt;O273,N273="-"),O273&lt;Q273,OR(Q273&lt;R273,R273="-"),OR(R273&lt;T273,R273="-"),OR(T273&lt;U273,T273="-"),U273&lt;W273,OR(W273&lt;X273,X273="-"),OR(X273&lt;Z273,X273="-"),OR(Z273&lt;AA273,Z273="-"),AA273&lt;AC273,AC273&lt;AD273,AD273&lt;AF273,AF273&lt;AG273,AG273&lt;AI273,OR(AI273&lt;AJ273,AJ273="-"),OR(AJ273&lt;AL273,AJ273="-"))</f>
    </oc>
    <nc r="AN273">
      <f>AND(IF(M273="-",IF(O273-K273&gt;3,TRUE,FALSE),TRUE),C273&lt;E273,OR(E273&lt;F273,F273="-"),OR(F273&lt;H273,F273="-"),OR(H273&lt;I273,H273="-"),I273&lt;K273,OR(K273&lt;L273,L273="-"),OR(L273&lt;N273,L273="-"),OR(N273&lt;O273,N273="-"),O273&lt;Q273,OR(Q273&lt;R273,R273="-"),OR(R273&lt;T273,R273="-"),OR(T273&lt;U273,T273="-"),U273&lt;W273,OR(W273&lt;X273,X273="-"),OR(X273&lt;Z273,X273="-"),OR(Z273&lt;AA273,Z273="-"),AA273&lt;AC273,AC273&lt;AD273,AD273&lt;AF273,AF273&lt;AG273,AG273&lt;AI273,OR(AI273&lt;AJ273,AJ273="-"),OR(AJ273&lt;AL273,AJ273="-"))</f>
    </nc>
  </rcc>
  <rcc rId="1370" sId="5">
    <oc r="AN270">
      <f>AND(C270&lt;E270,OR(E270&lt;F270,F270="-"),OR(F270&lt;H270,F270="-"),OR(H270&lt;I270,H270="-"),I270&lt;K270,OR(K270&lt;L270,L270="-"),OR(L270&lt;N270,L270="-"),OR(N270&lt;O270,N270="-"),O270&lt;Q270,OR(Q270&lt;R270,R270="-"),OR(R270&lt;T270,R270="-"),OR(T270&lt;U270,T270="-"),U270&lt;W270,OR(W270&lt;X270,X270="-"),OR(X270&lt;Z270,X270="-"),OR(Z270&lt;AA270,Z270="-"),AA270&lt;AC270,AC270&lt;AD270,AD270&lt;AF270,AF270&lt;AG270,AG270&lt;AI270,OR(AI270&lt;AJ270,AJ270="-"),OR(AJ270&lt;AL270,AJ270="-"))</f>
    </oc>
    <nc r="AN270">
      <f>AND(IF(M270="-",IF(O270-K270&gt;3,TRUE,FALSE),TRUE),C270&lt;E270,OR(E270&lt;F270,F270="-"),OR(F270&lt;H270,F270="-"),OR(H270&lt;I270,H270="-"),I270&lt;K270,OR(K270&lt;L270,L270="-"),OR(L270&lt;N270,L270="-"),OR(N270&lt;O270,N270="-"),O270&lt;Q270,OR(Q270&lt;R270,R270="-"),OR(R270&lt;T270,R270="-"),OR(T270&lt;U270,T270="-"),U270&lt;W270,OR(W270&lt;X270,X270="-"),OR(X270&lt;Z270,X270="-"),OR(Z270&lt;AA270,Z270="-"),AA270&lt;AC270,AC270&lt;AD270,AD270&lt;AF270,AF270&lt;AG270,AG270&lt;AI270,OR(AI270&lt;AJ270,AJ270="-"),OR(AJ270&lt;AL270,AJ270="-"))</f>
    </nc>
  </rcc>
  <rcc rId="1371" sId="5">
    <oc r="AN266">
      <f>AND(C266&lt;E266,OR(E266&lt;F266,F266="-"),OR(F266&lt;H266,F266="-"),OR(H266&lt;I266,H266="-"),I266&lt;K266,OR(K266&lt;L266,L266="-"),OR(L266&lt;N266,L266="-"),OR(N266&lt;O266,N266="-"),O266&lt;Q266,OR(Q266&lt;R266,R266="-"),OR(R266&lt;T266,R266="-"),OR(T266&lt;U266,T266="-"),U266&lt;W266,OR(W266&lt;X266,X266="-"),OR(X266&lt;Z266,X266="-"),OR(Z266&lt;AA266,Z266="-"),AA266&lt;AC266,AC266&lt;AD266,AD266&lt;AF266,AF266&lt;AG266,AG266&lt;AI266,OR(AI266&lt;AJ266,AJ266="-"),OR(AJ266&lt;AL266,AJ266="-"))</f>
    </oc>
    <nc r="AN266">
      <f>AND(IF(M266="-",IF(O266-K266&gt;3,TRUE,FALSE),TRUE),C266&lt;E266,OR(E266&lt;F266,F266="-"),OR(F266&lt;H266,F266="-"),OR(H266&lt;I266,H266="-"),I266&lt;K266,OR(K266&lt;L266,L266="-"),OR(L266&lt;N266,L266="-"),OR(N266&lt;O266,N266="-"),O266&lt;Q266,OR(Q266&lt;R266,R266="-"),OR(R266&lt;T266,R266="-"),OR(T266&lt;U266,T266="-"),U266&lt;W266,OR(W266&lt;X266,X266="-"),OR(X266&lt;Z266,X266="-"),OR(Z266&lt;AA266,Z266="-"),AA266&lt;AC266,AC266&lt;AD266,AD266&lt;AF266,AF266&lt;AG266,AG266&lt;AI266,OR(AI266&lt;AJ266,AJ266="-"),OR(AJ266&lt;AL266,AJ266="-"))</f>
    </nc>
  </rcc>
  <rcc rId="1372" sId="5">
    <oc r="AN123">
      <f>AND(C123&lt;E123,OR(E123&lt;F123,F123="-"),OR(F123&lt;H123,F123="-"),OR(H123&lt;I123,H123="-"),I123&lt;K123,OR(K123&lt;L123,L123="-"),OR(L123&lt;N123,L123="-"),OR(N123&lt;O123,N123="-"),O123&lt;Q123,OR(Q123&lt;R123,R123="-"),OR(R123&lt;T123,R123="-"),OR(T123&lt;U123,T123="-"),U123&lt;W123,OR(W123&lt;X123,X123="-"),OR(X123&lt;Z123,X123="-"),OR(Z123&lt;AA123,Z123="-"),AA123&lt;AC123,AC123&lt;AD123,AD123&lt;AF123,AF123&lt;AG123,AG123&lt;AI123,OR(AI123&lt;AJ123,AJ123="-"),OR(AJ123&lt;AL123,AJ123="-"))</f>
    </oc>
    <nc r="AN123">
      <f>AND(IF(M123="-",IF(O123-K123&gt;3,TRUE,FALSE),TRUE),C123&lt;E123,OR(E123&lt;F123,F123="-"),OR(F123&lt;H123,F123="-"),OR(H123&lt;I123,H123="-"),I123&lt;K123,OR(K123&lt;L123,L123="-"),OR(L123&lt;N123,L123="-"),OR(N123&lt;O123,N123="-"),O123&lt;Q123,OR(Q123&lt;R123,R123="-"),OR(R123&lt;T123,R123="-"),OR(T123&lt;U123,T123="-"),U123&lt;W123,OR(W123&lt;X123,X123="-"),OR(X123&lt;Z123,X123="-"),OR(Z123&lt;AA123,Z123="-"),AA123&lt;AC123,AC123&lt;AD123,AD123&lt;AF123,AF123&lt;AG123,AG123&lt;AI123,OR(AI123&lt;AJ123,AJ123="-"),OR(AJ123&lt;AL123,AJ123="-"))</f>
    </nc>
  </rcc>
  <rcc rId="1373" sId="5">
    <oc r="AN118">
      <f>AND(C118&lt;E118,OR(E118&lt;F118,F118="-"),OR(F118&lt;H118,F118="-"),OR(H118&lt;I118,H118="-"),I118&lt;K118,OR(K118&lt;L118,L118="-"),OR(L118&lt;N118,L118="-"),OR(N118&lt;O118,N118="-"),O118&lt;Q118,OR(Q118&lt;R118,R118="-"),OR(R118&lt;T118,R118="-"),OR(T118&lt;U118,T118="-"),U118&lt;W118,OR(W118&lt;X118,X118="-"),OR(X118&lt;Z118,X118="-"),OR(Z118&lt;AA118,Z118="-"),AA118&lt;AC118,AC118&lt;AD118,AD118&lt;AF118,AF118&lt;AG118,AG118&lt;AI118,OR(AI118&lt;AJ118,AJ118="-"),OR(AJ118&lt;AL118,AJ118="-"))</f>
    </oc>
    <nc r="AN118">
      <f>AND(IF(M118="-",IF(O118-K118&gt;3,TRUE,FALSE),TRUE),C118&lt;E118,OR(E118&lt;F118,F118="-"),OR(F118&lt;H118,F118="-"),OR(H118&lt;I118,H118="-"),I118&lt;K118,OR(K118&lt;L118,L118="-"),OR(L118&lt;N118,L118="-"),OR(N118&lt;O118,N118="-"),O118&lt;Q118,OR(Q118&lt;R118,R118="-"),OR(R118&lt;T118,R118="-"),OR(T118&lt;U118,T118="-"),U118&lt;W118,OR(W118&lt;X118,X118="-"),OR(X118&lt;Z118,X118="-"),OR(Z118&lt;AA118,Z118="-"),AA118&lt;AC118,AC118&lt;AD118,AD118&lt;AF118,AF118&lt;AG118,AG118&lt;AI118,OR(AI118&lt;AJ118,AJ118="-"),OR(AJ118&lt;AL118,AJ118="-"))</f>
    </nc>
  </rcc>
  <rcc rId="1374" sId="5">
    <oc r="AN167">
      <f>AND(C167&lt;E167,OR(E167&lt;F167,F167="-"),OR(F167&lt;H167,F167="-"),OR(H167&lt;I167,H167="-"),I167&lt;K167,OR(K167&lt;L167,L167="-"),OR(L167&lt;N167,L167="-"),OR(N167&lt;O167,N167="-"),O167&lt;Q167,OR(Q167&lt;R167,R167="-"),OR(R167&lt;T167,R167="-"),OR(T167&lt;U167,T167="-"),U167&lt;W167,OR(W167&lt;X167,X167="-"),OR(X167&lt;Z167,X167="-"),OR(Z167&lt;AA167,Z167="-"),AA167&lt;AC167,AC167&lt;AD167,AD167&lt;AF167,AF167&lt;AG167,AG167&lt;AI167,OR(AI167&lt;AJ167,AJ167="-"),OR(AJ167&lt;AL167,AJ167="-"))</f>
    </oc>
    <nc r="AN167">
      <f>AND(IF(M167="-",IF(O167-K167&gt;3,TRUE,FALSE),TRUE),C167&lt;E167,OR(E167&lt;F167,F167="-"),OR(F167&lt;H167,F167="-"),OR(H167&lt;I167,H167="-"),I167&lt;K167,OR(K167&lt;L167,L167="-"),OR(L167&lt;N167,L167="-"),OR(N167&lt;O167,N167="-"),O167&lt;Q167,OR(Q167&lt;R167,R167="-"),OR(R167&lt;T167,R167="-"),OR(T167&lt;U167,T167="-"),U167&lt;W167,OR(W167&lt;X167,X167="-"),OR(X167&lt;Z167,X167="-"),OR(Z167&lt;AA167,Z167="-"),AA167&lt;AC167,AC167&lt;AD167,AD167&lt;AF167,AF167&lt;AG167,AG167&lt;AI167,OR(AI167&lt;AJ167,AJ167="-"),OR(AJ167&lt;AL167,AJ167="-"))</f>
    </nc>
  </rcc>
  <rcc rId="1375" sId="5">
    <oc r="AN159">
      <f>AND(C159&lt;E159,OR(E159&lt;F159,F159="-"),OR(F159&lt;H159,F159="-"),OR(H159&lt;I159,H159="-"),I159&lt;K159,OR(K159&lt;L159,L159="-"),OR(L159&lt;N159,L159="-"),OR(N159&lt;O159,N159="-"),O159&lt;Q159,OR(Q159&lt;R159,R159="-"),OR(R159&lt;T159,R159="-"),OR(T159&lt;U159,T159="-"),U159&lt;W159,OR(W159&lt;X159,X159="-"),OR(X159&lt;Z159,X159="-"),OR(Z159&lt;AA159,Z159="-"),AA159&lt;AC159,AC159&lt;AD159,AD159&lt;AF159,AF159&lt;AG159,AG159&lt;AI159,OR(AI159&lt;AJ159,AJ159="-"),OR(AJ159&lt;AL159,AJ159="-"))</f>
    </oc>
    <nc r="AN159">
      <f>AND(IF(M159="-",IF(O159-K159&gt;3,TRUE,FALSE),TRUE),C159&lt;E159,OR(E159&lt;F159,F159="-"),OR(F159&lt;H159,F159="-"),OR(H159&lt;I159,H159="-"),I159&lt;K159,OR(K159&lt;L159,L159="-"),OR(L159&lt;N159,L159="-"),OR(N159&lt;O159,N159="-"),O159&lt;Q159,OR(Q159&lt;R159,R159="-"),OR(R159&lt;T159,R159="-"),OR(T159&lt;U159,T159="-"),U159&lt;W159,OR(W159&lt;X159,X159="-"),OR(X159&lt;Z159,X159="-"),OR(Z159&lt;AA159,Z159="-"),AA159&lt;AC159,AC159&lt;AD159,AD159&lt;AF159,AF159&lt;AG159,AG159&lt;AI159,OR(AI159&lt;AJ159,AJ159="-"),OR(AJ159&lt;AL159,AJ159="-"))</f>
    </nc>
  </rcc>
  <rcc rId="1376" sId="5">
    <oc r="AN247">
      <f>AND(C247&lt;E247,OR(E247&lt;F247,F247="-"),OR(F247&lt;H247,F247="-"),OR(H247&lt;I247,H247="-"),I247&lt;K247,OR(K247&lt;L247,L247="-"),OR(L247&lt;N247,L247="-"),OR(N247&lt;O247,N247="-"),O247&lt;Q247,OR(Q247&lt;R247,R247="-"),OR(R247&lt;T247,R247="-"),OR(T247&lt;U247,T247="-"),U247&lt;W247,OR(W247&lt;X247,X247="-"),OR(X247&lt;Z247,X247="-"),OR(Z247&lt;AA247,Z247="-"),AA247&lt;AC247,AC247&lt;AD247,AD247&lt;AF247,AF247&lt;AG247,AG247&lt;AI247,OR(AI247&lt;AJ247,AJ247="-"),OR(AJ247&lt;AL247,AJ247="-"))</f>
    </oc>
    <nc r="AN247">
      <f>AND(IF(M247="-",IF(O247-K247&gt;3,TRUE,FALSE),TRUE),C247&lt;E247,OR(E247&lt;F247,F247="-"),OR(F247&lt;H247,F247="-"),OR(H247&lt;I247,H247="-"),I247&lt;K247,OR(K247&lt;L247,L247="-"),OR(L247&lt;N247,L247="-"),OR(N247&lt;O247,N247="-"),O247&lt;Q247,OR(Q247&lt;R247,R247="-"),OR(R247&lt;T247,R247="-"),OR(T247&lt;U247,T247="-"),U247&lt;W247,OR(W247&lt;X247,X247="-"),OR(X247&lt;Z247,X247="-"),OR(Z247&lt;AA247,Z247="-"),AA247&lt;AC247,AC247&lt;AD247,AD247&lt;AF247,AF247&lt;AG247,AG247&lt;AI247,OR(AI247&lt;AJ247,AJ247="-"),OR(AJ247&lt;AL247,AJ247="-"))</f>
    </nc>
  </rcc>
  <rcc rId="1377" sId="5">
    <oc r="AN52">
      <f>AND(C52&lt;E52,OR(E52&lt;F52,F52="-"),OR(F52&lt;H52,F52="-"),OR(H52&lt;I52,H52="-"),I52&lt;K52,OR(K52&lt;L52,L52="-"),OR(L52&lt;N52,L52="-"),OR(N52&lt;O52,N52="-"),O52&lt;Q52,OR(Q52&lt;R52,R52="-"),OR(R52&lt;T52,R52="-"),OR(T52&lt;U52,T52="-"),U52&lt;W52,OR(W52&lt;X52,X52="-"),OR(X52&lt;Z52,X52="-"),OR(Z52&lt;AA52,Z52="-"),AA52&lt;AC52,AC52&lt;AD52,AD52&lt;AF52,AF52&lt;AG52,AG52&lt;AI52,OR(AI52&lt;AJ52,AJ52="-"),OR(AJ52&lt;AL52,AJ52="-"))</f>
    </oc>
    <nc r="AN52">
      <f>AND(IF(M52="-",IF(O52-K52&gt;3,TRUE,FALSE),TRUE),C52&lt;E52,OR(E52&lt;F52,F52="-"),OR(F52&lt;H52,F52="-"),OR(H52&lt;I52,H52="-"),I52&lt;K52,OR(K52&lt;L52,L52="-"),OR(L52&lt;N52,L52="-"),OR(N52&lt;O52,N52="-"),O52&lt;Q52,OR(Q52&lt;R52,R52="-"),OR(R52&lt;T52,R52="-"),OR(T52&lt;U52,T52="-"),U52&lt;W52,OR(W52&lt;X52,X52="-"),OR(X52&lt;Z52,X52="-"),OR(Z52&lt;AA52,Z52="-"),AA52&lt;AC52,AC52&lt;AD52,AD52&lt;AF52,AF52&lt;AG52,AG52&lt;AI52,OR(AI52&lt;AJ52,AJ52="-"),OR(AJ52&lt;AL52,AJ52="-"))</f>
    </nc>
  </rcc>
  <rcc rId="1378" sId="5">
    <oc r="AN153">
      <f>AND(C153&lt;E153,OR(E153&lt;F153,F153="-"),OR(F153&lt;H153,F153="-"),OR(H153&lt;I153,H153="-"),I153&lt;K153,OR(K153&lt;L153,L153="-"),OR(L153&lt;N153,L153="-"),OR(N153&lt;O153,N153="-"),O153&lt;Q153,OR(Q153&lt;R153,R153="-"),OR(R153&lt;T153,R153="-"),OR(T153&lt;U153,T153="-"),U153&lt;W153,OR(W153&lt;X153,X153="-"),OR(X153&lt;Z153,X153="-"),OR(Z153&lt;AA153,Z153="-"),AA153&lt;AC153,AC153&lt;AD153,AD153&lt;AF153,AF153&lt;AG153,AG153&lt;AI153,OR(AI153&lt;AJ153,AJ153="-"),OR(AJ153&lt;AL153,AJ153="-"))</f>
    </oc>
    <nc r="AN153">
      <f>AND(IF(M153="-",IF(O153-K153&gt;3,TRUE,FALSE),TRUE),C153&lt;E153,OR(E153&lt;F153,F153="-"),OR(F153&lt;H153,F153="-"),OR(H153&lt;I153,H153="-"),I153&lt;K153,OR(K153&lt;L153,L153="-"),OR(L153&lt;N153,L153="-"),OR(N153&lt;O153,N153="-"),O153&lt;Q153,OR(Q153&lt;R153,R153="-"),OR(R153&lt;T153,R153="-"),OR(T153&lt;U153,T153="-"),U153&lt;W153,OR(W153&lt;X153,X153="-"),OR(X153&lt;Z153,X153="-"),OR(Z153&lt;AA153,Z153="-"),AA153&lt;AC153,AC153&lt;AD153,AD153&lt;AF153,AF153&lt;AG153,AG153&lt;AI153,OR(AI153&lt;AJ153,AJ153="-"),OR(AJ153&lt;AL153,AJ153="-"))</f>
    </nc>
  </rcc>
  <rcc rId="1379" sId="5">
    <oc r="AN53">
      <f>AND(C53&lt;E53,OR(E53&lt;F53,F53="-"),OR(F53&lt;H53,F53="-"),OR(H53&lt;I53,H53="-"),I53&lt;K53,OR(K53&lt;L53,L53="-"),OR(L53&lt;N53,L53="-"),OR(N53&lt;O53,N53="-"),O53&lt;Q53,OR(Q53&lt;R53,R53="-"),OR(R53&lt;T53,R53="-"),OR(T53&lt;U53,T53="-"),U53&lt;W53,OR(W53&lt;X53,X53="-"),OR(X53&lt;Z53,X53="-"),OR(Z53&lt;AA53,Z53="-"),AA53&lt;AC53,AC53&lt;AD53,AD53&lt;AF53,AF53&lt;AG53,AG53&lt;AI53,OR(AI53&lt;AJ53,AJ53="-"),OR(AJ53&lt;AL53,AJ53="-"))</f>
    </oc>
    <nc r="AN53">
      <f>AND(IF(M53="-",IF(O53-K53&gt;3,TRUE,FALSE),TRUE),C53&lt;E53,OR(E53&lt;F53,F53="-"),OR(F53&lt;H53,F53="-"),OR(H53&lt;I53,H53="-"),I53&lt;K53,OR(K53&lt;L53,L53="-"),OR(L53&lt;N53,L53="-"),OR(N53&lt;O53,N53="-"),O53&lt;Q53,OR(Q53&lt;R53,R53="-"),OR(R53&lt;T53,R53="-"),OR(T53&lt;U53,T53="-"),U53&lt;W53,OR(W53&lt;X53,X53="-"),OR(X53&lt;Z53,X53="-"),OR(Z53&lt;AA53,Z53="-"),AA53&lt;AC53,AC53&lt;AD53,AD53&lt;AF53,AF53&lt;AG53,AG53&lt;AI53,OR(AI53&lt;AJ53,AJ53="-"),OR(AJ53&lt;AL53,AJ53="-"))</f>
    </nc>
  </rcc>
  <rcc rId="1380" sId="5">
    <oc r="AN39">
      <f>AND(C39&lt;E39,OR(E39&lt;F39,F39="-"),OR(F39&lt;H39,F39="-"),OR(H39&lt;I39,H39="-"),I39&lt;K39,OR(K39&lt;L39,L39="-"),OR(L39&lt;N39,L39="-"),OR(N39&lt;O39,N39="-"),O39&lt;Q39,OR(Q39&lt;R39,R39="-"),OR(R39&lt;T39,R39="-"),OR(T39&lt;U39,T39="-"),U39&lt;W39,OR(W39&lt;X39,X39="-"),OR(X39&lt;Z39,X39="-"),OR(Z39&lt;AA39,Z39="-"),AA39&lt;AC39,AC39&lt;AD39,AD39&lt;AF39,AF39&lt;AG39,AG39&lt;AI39,OR(AI39&lt;AJ39,AJ39="-"),OR(AJ39&lt;AL39,AJ39="-"))</f>
    </oc>
    <nc r="AN39">
      <f>AND(IF(M39="-",IF(O39-K39&gt;3,TRUE,FALSE),TRUE),C39&lt;E39,OR(E39&lt;F39,F39="-"),OR(F39&lt;H39,F39="-"),OR(H39&lt;I39,H39="-"),I39&lt;K39,OR(K39&lt;L39,L39="-"),OR(L39&lt;N39,L39="-"),OR(N39&lt;O39,N39="-"),O39&lt;Q39,OR(Q39&lt;R39,R39="-"),OR(R39&lt;T39,R39="-"),OR(T39&lt;U39,T39="-"),U39&lt;W39,OR(W39&lt;X39,X39="-"),OR(X39&lt;Z39,X39="-"),OR(Z39&lt;AA39,Z39="-"),AA39&lt;AC39,AC39&lt;AD39,AD39&lt;AF39,AF39&lt;AG39,AG39&lt;AI39,OR(AI39&lt;AJ39,AJ39="-"),OR(AJ39&lt;AL39,AJ39="-"))</f>
    </nc>
  </rcc>
  <rcc rId="1381" sId="5">
    <oc r="AN49">
      <f>AND(C49&lt;E49,OR(E49&lt;F49,F49="-"),OR(F49&lt;H49,F49="-"),OR(H49&lt;I49,H49="-"),I49&lt;K49,OR(K49&lt;L49,L49="-"),OR(L49&lt;N49,L49="-"),OR(N49&lt;O49,N49="-"),O49&lt;Q49,OR(Q49&lt;R49,R49="-"),OR(R49&lt;T49,R49="-"),OR(T49&lt;U49,T49="-"),U49&lt;W49,OR(W49&lt;X49,X49="-"),OR(X49&lt;Z49,X49="-"),OR(Z49&lt;AA49,Z49="-"),AA49&lt;AC49,AC49&lt;AD49,AD49&lt;AF49,AF49&lt;AG49,AG49&lt;AI49,OR(AI49&lt;AJ49,AJ49="-"),OR(AJ49&lt;AL49,AJ49="-"))</f>
    </oc>
    <nc r="AN49">
      <f>AND(IF(M49="-",IF(O49-K49&gt;3,TRUE,FALSE),TRUE),C49&lt;E49,OR(E49&lt;F49,F49="-"),OR(F49&lt;H49,F49="-"),OR(H49&lt;I49,H49="-"),I49&lt;K49,OR(K49&lt;L49,L49="-"),OR(L49&lt;N49,L49="-"),OR(N49&lt;O49,N49="-"),O49&lt;Q49,OR(Q49&lt;R49,R49="-"),OR(R49&lt;T49,R49="-"),OR(T49&lt;U49,T49="-"),U49&lt;W49,OR(W49&lt;X49,X49="-"),OR(X49&lt;Z49,X49="-"),OR(Z49&lt;AA49,Z49="-"),AA49&lt;AC49,AC49&lt;AD49,AD49&lt;AF49,AF49&lt;AG49,AG49&lt;AI49,OR(AI49&lt;AJ49,AJ49="-"),OR(AJ49&lt;AL49,AJ49="-"))</f>
    </nc>
  </rcc>
  <rcc rId="1382" sId="5">
    <oc r="AN212">
      <f>AND(C212&lt;E212,OR(E212&lt;F212,F212="-"),OR(F212&lt;H212,F212="-"),OR(H212&lt;I212,H212="-"),I212&lt;K212,OR(K212&lt;L212,L212="-"),OR(L212&lt;N212,L212="-"),OR(N212&lt;O212,N212="-"),O212&lt;Q212,OR(Q212&lt;R212,R212="-"),OR(R212&lt;T212,R212="-"),OR(T212&lt;U212,T212="-"),U212&lt;W212,OR(W212&lt;X212,X212="-"),OR(X212&lt;Z212,X212="-"),OR(Z212&lt;AA212,Z212="-"),AA212&lt;AC212,AC212&lt;AD212,AD212&lt;AF212,AF212&lt;AG212,AG212&lt;AI212,OR(AI212&lt;AJ212,AJ212="-"),OR(AJ212&lt;AL212,AJ212="-"))</f>
    </oc>
    <nc r="AN212">
      <f>AND(IF(M212="-",IF(O212-K212&gt;3,TRUE,FALSE),TRUE),C212&lt;E212,OR(E212&lt;F212,F212="-"),OR(F212&lt;H212,F212="-"),OR(H212&lt;I212,H212="-"),I212&lt;K212,OR(K212&lt;L212,L212="-"),OR(L212&lt;N212,L212="-"),OR(N212&lt;O212,N212="-"),O212&lt;Q212,OR(Q212&lt;R212,R212="-"),OR(R212&lt;T212,R212="-"),OR(T212&lt;U212,T212="-"),U212&lt;W212,OR(W212&lt;X212,X212="-"),OR(X212&lt;Z212,X212="-"),OR(Z212&lt;AA212,Z212="-"),AA212&lt;AC212,AC212&lt;AD212,AD212&lt;AF212,AF212&lt;AG212,AG212&lt;AI212,OR(AI212&lt;AJ212,AJ212="-"),OR(AJ212&lt;AL212,AJ212="-"))</f>
    </nc>
  </rcc>
  <rcc rId="1383" sId="5">
    <oc r="AN193">
      <f>AND(C193&lt;E193,OR(E193&lt;F193,F193="-"),OR(F193&lt;H193,F193="-"),OR(H193&lt;I193,H193="-"),I193&lt;K193,OR(K193&lt;L193,L193="-"),OR(L193&lt;N193,L193="-"),OR(N193&lt;O193,N193="-"),O193&lt;Q193,OR(Q193&lt;R193,R193="-"),OR(R193&lt;T193,R193="-"),OR(T193&lt;U193,T193="-"),U193&lt;W193,OR(W193&lt;X193,X193="-"),OR(X193&lt;Z193,X193="-"),OR(Z193&lt;AA193,Z193="-"),AA193&lt;AC193,AC193&lt;AD193,AD193&lt;AF193,AF193&lt;AG193,AG193&lt;AI193,OR(AI193&lt;AJ193,AJ193="-"),OR(AJ193&lt;AL193,AJ193="-"))</f>
    </oc>
    <nc r="AN193">
      <f>AND(IF(M193="-",IF(O193-K193&gt;3,TRUE,FALSE),TRUE),C193&lt;E193,OR(E193&lt;F193,F193="-"),OR(F193&lt;H193,F193="-"),OR(H193&lt;I193,H193="-"),I193&lt;K193,OR(K193&lt;L193,L193="-"),OR(L193&lt;N193,L193="-"),OR(N193&lt;O193,N193="-"),O193&lt;Q193,OR(Q193&lt;R193,R193="-"),OR(R193&lt;T193,R193="-"),OR(T193&lt;U193,T193="-"),U193&lt;W193,OR(W193&lt;X193,X193="-"),OR(X193&lt;Z193,X193="-"),OR(Z193&lt;AA193,Z193="-"),AA193&lt;AC193,AC193&lt;AD193,AD193&lt;AF193,AF193&lt;AG193,AG193&lt;AI193,OR(AI193&lt;AJ193,AJ193="-"),OR(AJ193&lt;AL193,AJ193="-"))</f>
    </nc>
  </rcc>
  <rcc rId="1384" sId="5">
    <oc r="AN213">
      <f>AND(C213&lt;E213,OR(E213&lt;F213,F213="-"),OR(F213&lt;H213,F213="-"),OR(H213&lt;I213,H213="-"),I213&lt;K213,OR(K213&lt;L213,L213="-"),OR(L213&lt;N213,L213="-"),OR(N213&lt;O213,N213="-"),O213&lt;Q213,OR(Q213&lt;R213,R213="-"),OR(R213&lt;T213,R213="-"),OR(T213&lt;U213,T213="-"),U213&lt;W213,OR(W213&lt;X213,X213="-"),OR(X213&lt;Z213,X213="-"),OR(Z213&lt;AA213,Z213="-"),AA213&lt;AC213,AC213&lt;AD213,AD213&lt;AF213,AF213&lt;AG213,AG213&lt;AI213,OR(AI213&lt;AJ213,AJ213="-"),OR(AJ213&lt;AL213,AJ213="-"))</f>
    </oc>
    <nc r="AN213">
      <f>AND(IF(M213="-",IF(O213-K213&gt;3,TRUE,FALSE),TRUE),C213&lt;E213,OR(E213&lt;F213,F213="-"),OR(F213&lt;H213,F213="-"),OR(H213&lt;I213,H213="-"),I213&lt;K213,OR(K213&lt;L213,L213="-"),OR(L213&lt;N213,L213="-"),OR(N213&lt;O213,N213="-"),O213&lt;Q213,OR(Q213&lt;R213,R213="-"),OR(R213&lt;T213,R213="-"),OR(T213&lt;U213,T213="-"),U213&lt;W213,OR(W213&lt;X213,X213="-"),OR(X213&lt;Z213,X213="-"),OR(Z213&lt;AA213,Z213="-"),AA213&lt;AC213,AC213&lt;AD213,AD213&lt;AF213,AF213&lt;AG213,AG213&lt;AI213,OR(AI213&lt;AJ213,AJ213="-"),OR(AJ213&lt;AL213,AJ213="-"))</f>
    </nc>
  </rcc>
  <rcc rId="1385" sId="5">
    <oc r="AN248">
      <f>AND(C248&lt;E248,OR(E248&lt;F248,F248="-"),OR(F248&lt;H248,F248="-"),OR(H248&lt;I248,H248="-"),I248&lt;K248,OR(K248&lt;L248,L248="-"),OR(L248&lt;N248,L248="-"),OR(N248&lt;O248,N248="-"),O248&lt;Q248,OR(Q248&lt;R248,R248="-"),OR(R248&lt;T248,R248="-"),OR(T248&lt;U248,T248="-"),U248&lt;W248,OR(W248&lt;X248,X248="-"),OR(X248&lt;Z248,X248="-"),OR(Z248&lt;AA248,Z248="-"),AA248&lt;AC248,AC248&lt;AD248,AD248&lt;AF248,AF248&lt;AG248,AG248&lt;AI248,OR(AI248&lt;AJ248,AJ248="-"),OR(AJ248&lt;AL248,AJ248="-"))</f>
    </oc>
    <nc r="AN248">
      <f>AND(IF(M248="-",IF(O248-K248&gt;3,TRUE,FALSE),TRUE),C248&lt;E248,OR(E248&lt;F248,F248="-"),OR(F248&lt;H248,F248="-"),OR(H248&lt;I248,H248="-"),I248&lt;K248,OR(K248&lt;L248,L248="-"),OR(L248&lt;N248,L248="-"),OR(N248&lt;O248,N248="-"),O248&lt;Q248,OR(Q248&lt;R248,R248="-"),OR(R248&lt;T248,R248="-"),OR(T248&lt;U248,T248="-"),U248&lt;W248,OR(W248&lt;X248,X248="-"),OR(X248&lt;Z248,X248="-"),OR(Z248&lt;AA248,Z248="-"),AA248&lt;AC248,AC248&lt;AD248,AD248&lt;AF248,AF248&lt;AG248,AG248&lt;AI248,OR(AI248&lt;AJ248,AJ248="-"),OR(AJ248&lt;AL248,AJ248="-"))</f>
    </nc>
  </rcc>
  <rcc rId="1386" sId="5">
    <oc r="AN198">
      <f>AND(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</oc>
    <nc r="AN198">
      <f>AND(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</nc>
  </rcc>
  <rcc rId="1387" sId="5">
    <oc r="AN203">
      <f>AND(C203&lt;E203,OR(E203&lt;F203,F203="-"),OR(F203&lt;H203,F203="-"),OR(H203&lt;I203,H203="-"),I203&lt;K203,OR(K203&lt;L203,L203="-"),OR(L203&lt;N203,L203="-"),OR(N203&lt;O203,N203="-"),O203&lt;Q203,OR(Q203&lt;R203,R203="-"),OR(R203&lt;T203,R203="-"),OR(T203&lt;U203,T203="-"),U203&lt;W203,OR(W203&lt;X203,X203="-"),OR(X203&lt;Z203,X203="-"),OR(Z203&lt;AA203,Z203="-"),AA203&lt;AC203,AC203&lt;AD203,AD203&lt;AF203,AF203&lt;AG203,AG203&lt;AI203,OR(AI203&lt;AJ203,AJ203="-"),OR(AJ203&lt;AL203,AJ203="-"))</f>
    </oc>
    <nc r="AN203">
      <f>AND(IF(M203="-",IF(O203-K203&gt;3,TRUE,FALSE),TRUE),C203&lt;E203,OR(E203&lt;F203,F203="-"),OR(F203&lt;H203,F203="-"),OR(H203&lt;I203,H203="-"),I203&lt;K203,OR(K203&lt;L203,L203="-"),OR(L203&lt;N203,L203="-"),OR(N203&lt;O203,N203="-"),O203&lt;Q203,OR(Q203&lt;R203,R203="-"),OR(R203&lt;T203,R203="-"),OR(T203&lt;U203,T203="-"),U203&lt;W203,OR(W203&lt;X203,X203="-"),OR(X203&lt;Z203,X203="-"),OR(Z203&lt;AA203,Z203="-"),AA203&lt;AC203,AC203&lt;AD203,AD203&lt;AF203,AF203&lt;AG203,AG203&lt;AI203,OR(AI203&lt;AJ203,AJ203="-"),OR(AJ203&lt;AL203,AJ203="-"))</f>
    </nc>
  </rcc>
  <rcc rId="1388" sId="5">
    <oc r="AN218">
      <f>AND(C218&lt;E218,OR(E218&lt;F218,F218="-"),OR(F218&lt;H218,F218="-"),OR(H218&lt;I218,H218="-"),I218&lt;K218,OR(K218&lt;L218,L218="-"),OR(L218&lt;N218,L218="-"),OR(N218&lt;O218,N218="-"),O218&lt;Q218,OR(Q218&lt;R218,R218="-"),OR(R218&lt;T218,R218="-"),OR(T218&lt;U218,T218="-"),U218&lt;W218,OR(W218&lt;X218,X218="-"),OR(X218&lt;Z218,X218="-"),OR(Z218&lt;AA218,Z218="-"),AA218&lt;AC218,AC218&lt;AD218,AD218&lt;AF218,AF218&lt;AG218,AG218&lt;AI218,OR(AI218&lt;AJ218,AJ218="-"),OR(AJ218&lt;AL218,AJ218="-"))</f>
    </oc>
    <nc r="AN218">
      <f>AND(IF(M218="-",IF(O218-K218&gt;3,TRUE,FALSE),TRUE),C218&lt;E218,OR(E218&lt;F218,F218="-"),OR(F218&lt;H218,F218="-"),OR(H218&lt;I218,H218="-"),I218&lt;K218,OR(K218&lt;L218,L218="-"),OR(L218&lt;N218,L218="-"),OR(N218&lt;O218,N218="-"),O218&lt;Q218,OR(Q218&lt;R218,R218="-"),OR(R218&lt;T218,R218="-"),OR(T218&lt;U218,T218="-"),U218&lt;W218,OR(W218&lt;X218,X218="-"),OR(X218&lt;Z218,X218="-"),OR(Z218&lt;AA218,Z218="-"),AA218&lt;AC218,AC218&lt;AD218,AD218&lt;AF218,AF218&lt;AG218,AG218&lt;AI218,OR(AI218&lt;AJ218,AJ218="-"),OR(AJ218&lt;AL218,AJ218="-"))</f>
    </nc>
  </rcc>
  <rcc rId="1389" sId="5">
    <oc r="AN177">
      <f>AND(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</oc>
    <nc r="AN177">
      <f>AND(IF(M177="-",IF(O177-K177&gt;3,TRUE,FALSE),TRU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</nc>
  </rcc>
  <rcc rId="1390" sId="5">
    <oc r="AN70">
      <f>AND(C70&lt;E70,OR(E70&lt;F70,F70="-"),OR(F70&lt;H70,F70="-"),OR(H70&lt;I70,H70="-"),I70&lt;K70,OR(K70&lt;L70,L70="-"),OR(L70&lt;N70,L70="-"),OR(N70&lt;O70,N70="-"),O70&lt;Q70,OR(Q70&lt;R70,R70="-"),OR(R70&lt;T70,R70="-"),OR(T70&lt;U70,T70="-"),U70&lt;W70,OR(W70&lt;X70,X70="-"),OR(X70&lt;Z70,X70="-"),OR(Z70&lt;AA70,Z70="-"),AA70&lt;AC70,AC70&lt;AD70,AD70&lt;AF70,AF70&lt;AG70,AG70&lt;AI70,OR(AI70&lt;AJ70,AJ70="-"),OR(AJ70&lt;AL70,AJ70="-"))</f>
    </oc>
    <nc r="AN70">
      <f>AND(IF(M70="-",IF(O70-K70&gt;3,TRUE,FALSE),TRUE),C70&lt;E70,OR(E70&lt;F70,F70="-"),OR(F70&lt;H70,F70="-"),OR(H70&lt;I70,H70="-"),I70&lt;K70,OR(K70&lt;L70,L70="-"),OR(L70&lt;N70,L70="-"),OR(N70&lt;O70,N70="-"),O70&lt;Q70,OR(Q70&lt;R70,R70="-"),OR(R70&lt;T70,R70="-"),OR(T70&lt;U70,T70="-"),U70&lt;W70,OR(W70&lt;X70,X70="-"),OR(X70&lt;Z70,X70="-"),OR(Z70&lt;AA70,Z70="-"),AA70&lt;AC70,AC70&lt;AD70,AD70&lt;AF70,AF70&lt;AG70,AG70&lt;AI70,OR(AI70&lt;AJ70,AJ70="-"),OR(AJ70&lt;AL70,AJ70="-"))</f>
    </nc>
  </rcc>
  <rcc rId="1391" sId="5">
    <oc r="AN17">
      <f>AND(C17&lt;E17,OR(E17&lt;F17,F17="-"),OR(F17&lt;H17,F17="-"),OR(H17&lt;I17,H17="-"),I17&lt;K17,OR(K17&lt;L17,L17="-"),OR(L17&lt;N17,L17="-"),OR(N17&lt;O17,N17="-"),O17&lt;Q17,OR(Q17&lt;R17,R17="-"),OR(R17&lt;T17,R17="-"),OR(T17&lt;U17,T17="-"),U17&lt;W17,OR(W17&lt;X17,X17="-"),OR(X17&lt;Z17,X17="-"),OR(Z17&lt;AA17,Z17="-"),AA17&lt;AC17,AC17&lt;AD17,AD17&lt;AF17,AF17&lt;AG17,AG17&lt;AI17,OR(AI17&lt;AJ17,AJ17="-"),OR(AJ17&lt;AL17,AJ17="-"))</f>
    </oc>
    <nc r="AN17">
      <f>AND(IF(M17="-",IF(O17-K17&gt;3,TRUE,FALSE),TRUE),C17&lt;E17,OR(E17&lt;F17,F17="-"),OR(F17&lt;H17,F17="-"),OR(H17&lt;I17,H17="-"),I17&lt;K17,OR(K17&lt;L17,L17="-"),OR(L17&lt;N17,L17="-"),OR(N17&lt;O17,N17="-"),O17&lt;Q17,OR(Q17&lt;R17,R17="-"),OR(R17&lt;T17,R17="-"),OR(T17&lt;U17,T17="-"),U17&lt;W17,OR(W17&lt;X17,X17="-"),OR(X17&lt;Z17,X17="-"),OR(Z17&lt;AA17,Z17="-"),AA17&lt;AC17,AC17&lt;AD17,AD17&lt;AF17,AF17&lt;AG17,AG17&lt;AI17,OR(AI17&lt;AJ17,AJ17="-"),OR(AJ17&lt;AL17,AJ17="-"))</f>
    </nc>
  </rcc>
  <rcc rId="1392" sId="5">
    <oc r="AN27">
      <f>AND(C27&lt;E27,OR(E27&lt;F27,F27="-"),OR(F27&lt;H27,F27="-"),OR(H27&lt;I27,H27="-"),I27&lt;K27,OR(K27&lt;L27,L27="-"),OR(L27&lt;N27,L27="-"),OR(N27&lt;O27,N27="-"),O27&lt;Q27,OR(Q27&lt;R27,R27="-"),OR(R27&lt;T27,R27="-"),OR(T27&lt;U27,T27="-"),U27&lt;W27,OR(W27&lt;X27,X27="-"),OR(X27&lt;Z27,X27="-"),OR(Z27&lt;AA27,Z27="-"),AA27&lt;AC27,AC27&lt;AD27,AD27&lt;AF27,AF27&lt;AG27,AG27&lt;AI27,OR(AI27&lt;AJ27,AJ27="-"),OR(AJ27&lt;AL27,AJ27="-"))</f>
    </oc>
    <nc r="AN27">
      <f>AND(IF(M27="-",IF(O27-K27&gt;3,TRUE,FALSE),TRUE),C27&lt;E27,OR(E27&lt;F27,F27="-"),OR(F27&lt;H27,F27="-"),OR(H27&lt;I27,H27="-"),I27&lt;K27,OR(K27&lt;L27,L27="-"),OR(L27&lt;N27,L27="-"),OR(N27&lt;O27,N27="-"),O27&lt;Q27,OR(Q27&lt;R27,R27="-"),OR(R27&lt;T27,R27="-"),OR(T27&lt;U27,T27="-"),U27&lt;W27,OR(W27&lt;X27,X27="-"),OR(X27&lt;Z27,X27="-"),OR(Z27&lt;AA27,Z27="-"),AA27&lt;AC27,AC27&lt;AD27,AD27&lt;AF27,AF27&lt;AG27,AG27&lt;AI27,OR(AI27&lt;AJ27,AJ27="-"),OR(AJ27&lt;AL27,AJ27="-"))</f>
    </nc>
  </rcc>
  <rcc rId="1393" sId="5">
    <oc r="AN28">
      <f>AND(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</oc>
    <nc r="AN28">
      <f>AND(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</nc>
  </rcc>
  <rcc rId="1394" sId="5">
    <oc r="AN11">
      <f>AND(C11&lt;E11,OR(E11&lt;F11,F11="-"),OR(F11&lt;H11,F11="-"),OR(H11&lt;I11,H11="-"),I11&lt;K11,OR(K11&lt;L11,L11="-"),OR(L11&lt;N11,L11="-"),OR(N11&lt;O11,N11="-"),O11&lt;Q11,OR(Q11&lt;R11,R11="-"),OR(R11&lt;T11,R11="-"),OR(T11&lt;U11,T11="-"),U11&lt;W11,OR(W11&lt;X11,X11="-"),OR(X11&lt;Z11,X11="-"),OR(Z11&lt;AA11,Z11="-"),AA11&lt;AC11,AC11&lt;AD11,AD11&lt;AF11,AF11&lt;AG11,AG11&lt;AI11,OR(AI11&lt;AJ11,AJ11="-"),OR(AJ11&lt;AL11,AJ11="-"))</f>
    </oc>
    <nc r="AN11">
      <f>AND(IF(M11="-",IF(O11-K11&gt;3,TRUE,FALSE),TRUE),C11&lt;E11,OR(E11&lt;F11,F11="-"),OR(F11&lt;H11,F11="-"),OR(H11&lt;I11,H11="-"),I11&lt;K11,OR(K11&lt;L11,L11="-"),OR(L11&lt;N11,L11="-"),OR(N11&lt;O11,N11="-"),O11&lt;Q11,OR(Q11&lt;R11,R11="-"),OR(R11&lt;T11,R11="-"),OR(T11&lt;U11,T11="-"),U11&lt;W11,OR(W11&lt;X11,X11="-"),OR(X11&lt;Z11,X11="-"),OR(Z11&lt;AA11,Z11="-"),AA11&lt;AC11,AC11&lt;AD11,AD11&lt;AF11,AF11&lt;AG11,AG11&lt;AI11,OR(AI11&lt;AJ11,AJ11="-"),OR(AJ11&lt;AL11,AJ11="-"))</f>
    </nc>
  </rcc>
  <rcc rId="1395" sId="5">
    <oc r="AN18">
      <f>AND(C18&lt;E18,OR(E18&lt;F18,F18="-"),OR(F18&lt;H18,F18="-"),OR(H18&lt;I18,H18="-"),I18&lt;K18,OR(K18&lt;L18,L18="-"),OR(L18&lt;N18,L18="-"),OR(N18&lt;O18,N18="-"),O18&lt;Q18,OR(Q18&lt;R18,R18="-"),OR(R18&lt;T18,R18="-"),OR(T18&lt;U18,T18="-"),U18&lt;W18,OR(W18&lt;X18,X18="-"),OR(X18&lt;Z18,X18="-"),OR(Z18&lt;AA18,Z18="-"),AA18&lt;AC18,AC18&lt;AD18,AD18&lt;AF18,AF18&lt;AG18,AG18&lt;AI18,OR(AI18&lt;AJ18,AJ18="-"),OR(AJ18&lt;AL18,AJ18="-"))</f>
    </oc>
    <nc r="AN18">
      <f>AND(IF(M18="-",IF(O18-K18&gt;3,TRUE,FALSE),TRUE),C18&lt;E18,OR(E18&lt;F18,F18="-"),OR(F18&lt;H18,F18="-"),OR(H18&lt;I18,H18="-"),I18&lt;K18,OR(K18&lt;L18,L18="-"),OR(L18&lt;N18,L18="-"),OR(N18&lt;O18,N18="-"),O18&lt;Q18,OR(Q18&lt;R18,R18="-"),OR(R18&lt;T18,R18="-"),OR(T18&lt;U18,T18="-"),U18&lt;W18,OR(W18&lt;X18,X18="-"),OR(X18&lt;Z18,X18="-"),OR(Z18&lt;AA18,Z18="-"),AA18&lt;AC18,AC18&lt;AD18,AD18&lt;AF18,AF18&lt;AG18,AG18&lt;AI18,OR(AI18&lt;AJ18,AJ18="-"),OR(AJ18&lt;AL18,AJ18="-"))</f>
    </nc>
  </rcc>
  <rcc rId="1396" sId="5">
    <oc r="AN19">
      <f>AND(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</oc>
    <nc r="AN19">
      <f>AND(IF(M19="-",IF(O19-K19&gt;3,TRUE,FALSE),TRU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</nc>
  </rcc>
  <rcc rId="1397" sId="5">
    <oc r="AN20">
      <f>AND(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</oc>
    <nc r="AN20">
      <f>AND(IF(M20="-",IF(O20-K20&gt;3,TRUE,FALSE),TRU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</nc>
  </rcc>
  <rcc rId="1398" sId="5">
    <oc r="AN21">
      <f>AND(C21&lt;E21,OR(E21&lt;F21,F21="-"),OR(F21&lt;H21,F21="-"),OR(H21&lt;I21,H21="-"),I21&lt;K21,OR(K21&lt;L21,L21="-"),OR(L21&lt;N21,L21="-"),OR(N21&lt;O21,N21="-"),O21&lt;Q21,OR(Q21&lt;R21,R21="-"),OR(R21&lt;T21,R21="-"),OR(T21&lt;U21,T21="-"),U21&lt;W21,OR(W21&lt;X21,X21="-"),OR(X21&lt;Z21,X21="-"),OR(Z21&lt;AA21,Z21="-"),AA21&lt;AC21,AC21&lt;AD21,AD21&lt;AF21,AF21&lt;AG21,AG21&lt;AI21,OR(AI21&lt;AJ21,AJ21="-"),OR(AJ21&lt;AL21,AJ21="-"))</f>
    </oc>
    <nc r="AN21">
      <f>AND(IF(M21="-",IF(O21-K21&gt;3,TRUE,FALSE),TRUE),C21&lt;E21,OR(E21&lt;F21,F21="-"),OR(F21&lt;H21,F21="-"),OR(H21&lt;I21,H21="-"),I21&lt;K21,OR(K21&lt;L21,L21="-"),OR(L21&lt;N21,L21="-"),OR(N21&lt;O21,N21="-"),O21&lt;Q21,OR(Q21&lt;R21,R21="-"),OR(R21&lt;T21,R21="-"),OR(T21&lt;U21,T21="-"),U21&lt;W21,OR(W21&lt;X21,X21="-"),OR(X21&lt;Z21,X21="-"),OR(Z21&lt;AA21,Z21="-"),AA21&lt;AC21,AC21&lt;AD21,AD21&lt;AF21,AF21&lt;AG21,AG21&lt;AI21,OR(AI21&lt;AJ21,AJ21="-"),OR(AJ21&lt;AL21,AJ21="-"))</f>
    </nc>
  </rcc>
  <rcc rId="1399" sId="5">
    <oc r="AN62">
      <f>AND(C62&lt;E62,OR(E62&lt;F62,F62="-"),OR(F62&lt;H62,F62="-"),OR(H62&lt;I62,H62="-"),I62&lt;K62,OR(K62&lt;L62,L62="-"),OR(L62&lt;N62,L62="-"),OR(N62&lt;O62,N62="-"),O62&lt;Q62,OR(Q62&lt;R62,R62="-"),OR(R62&lt;T62,R62="-"),OR(T62&lt;U62,T62="-"),U62&lt;W62,OR(W62&lt;X62,X62="-"),OR(X62&lt;Z62,X62="-"),OR(Z62&lt;AA62,Z62="-"),AA62&lt;AC62,AC62&lt;AD62,AD62&lt;AF62,AF62&lt;AG62,AG62&lt;AI62,OR(AI62&lt;AJ62,AJ62="-"),OR(AJ62&lt;AL62,AJ62="-"))</f>
    </oc>
    <nc r="AN62">
      <f>AND(IF(M62="-",IF(O62-K62&gt;3,TRUE,FALSE),TRUE),C62&lt;E62,OR(E62&lt;F62,F62="-"),OR(F62&lt;H62,F62="-"),OR(H62&lt;I62,H62="-"),I62&lt;K62,OR(K62&lt;L62,L62="-"),OR(L62&lt;N62,L62="-"),OR(N62&lt;O62,N62="-"),O62&lt;Q62,OR(Q62&lt;R62,R62="-"),OR(R62&lt;T62,R62="-"),OR(T62&lt;U62,T62="-"),U62&lt;W62,OR(W62&lt;X62,X62="-"),OR(X62&lt;Z62,X62="-"),OR(Z62&lt;AA62,Z62="-"),AA62&lt;AC62,AC62&lt;AD62,AD62&lt;AF62,AF62&lt;AG62,AG62&lt;AI62,OR(AI62&lt;AJ62,AJ62="-"),OR(AJ62&lt;AL62,AJ62="-"))</f>
    </nc>
  </rcc>
  <rcc rId="1400" sId="5">
    <oc r="AN178">
      <f>AND(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</oc>
    <nc r="AN178">
      <f>AND(IF(M178="-",IF(O178-K178&gt;3,TRUE,FALSE),TRU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</nc>
  </rcc>
  <rcc rId="1401" sId="5">
    <oc r="AN79">
      <f>AND(C79&lt;E79,OR(E79&lt;F79,F79="-"),OR(F79&lt;H79,F79="-"),OR(H79&lt;I79,H79="-"),I79&lt;K79,OR(K79&lt;L79,L79="-"),OR(L79&lt;N79,L79="-"),OR(N79&lt;O79,N79="-"),O79&lt;Q79,OR(Q79&lt;R79,R79="-"),OR(R79&lt;T79,R79="-"),OR(T79&lt;U79,T79="-"),U79&lt;W79,OR(W79&lt;X79,X79="-"),OR(X79&lt;Z79,X79="-"),OR(Z79&lt;AA79,Z79="-"),AA79&lt;AC79,AC79&lt;AD79,AD79&lt;AF79,AF79&lt;AG79,AG79&lt;AI79,OR(AI79&lt;AJ79,AJ79="-"),OR(AJ79&lt;AL79,AJ79="-"))</f>
    </oc>
    <nc r="AN79">
      <f>AND(IF(M79="-",IF(O79-K79&gt;3,TRUE,FALSE),TRUE),C79&lt;E79,OR(E79&lt;F79,F79="-"),OR(F79&lt;H79,F79="-"),OR(H79&lt;I79,H79="-"),I79&lt;K79,OR(K79&lt;L79,L79="-"),OR(L79&lt;N79,L79="-"),OR(N79&lt;O79,N79="-"),O79&lt;Q79,OR(Q79&lt;R79,R79="-"),OR(R79&lt;T79,R79="-"),OR(T79&lt;U79,T79="-"),U79&lt;W79,OR(W79&lt;X79,X79="-"),OR(X79&lt;Z79,X79="-"),OR(Z79&lt;AA79,Z79="-"),AA79&lt;AC79,AC79&lt;AD79,AD79&lt;AF79,AF79&lt;AG79,AG79&lt;AI79,OR(AI79&lt;AJ79,AJ79="-"),OR(AJ79&lt;AL79,AJ79="-"))</f>
    </nc>
  </rcc>
  <rcc rId="1402" sId="5">
    <oc r="AN29">
      <f>AND(C29&lt;E29,OR(E29&lt;F29,F29="-"),OR(F29&lt;H29,F29="-"),OR(H29&lt;I29,H29="-"),I29&lt;K29,OR(K29&lt;L29,L29="-"),OR(L29&lt;N29,L29="-"),OR(N29&lt;O29,N29="-"),O29&lt;Q29,OR(Q29&lt;R29,R29="-"),OR(R29&lt;T29,R29="-"),OR(T29&lt;U29,T29="-"),U29&lt;W29,OR(W29&lt;X29,X29="-"),OR(X29&lt;Z29,X29="-"),OR(Z29&lt;AA29,Z29="-"),AA29&lt;AC29,AC29&lt;AD29,AD29&lt;AF29,AF29&lt;AG29,AG29&lt;AI29,OR(AI29&lt;AJ29,AJ29="-"),OR(AJ29&lt;AL29,AJ29="-"))</f>
    </oc>
    <nc r="AN29">
      <f>AND(IF(M29="-",IF(O29-K29&gt;3,TRUE,FALSE),TRUE),C29&lt;E29,OR(E29&lt;F29,F29="-"),OR(F29&lt;H29,F29="-"),OR(H29&lt;I29,H29="-"),I29&lt;K29,OR(K29&lt;L29,L29="-"),OR(L29&lt;N29,L29="-"),OR(N29&lt;O29,N29="-"),O29&lt;Q29,OR(Q29&lt;R29,R29="-"),OR(R29&lt;T29,R29="-"),OR(T29&lt;U29,T29="-"),U29&lt;W29,OR(W29&lt;X29,X29="-"),OR(X29&lt;Z29,X29="-"),OR(Z29&lt;AA29,Z29="-"),AA29&lt;AC29,AC29&lt;AD29,AD29&lt;AF29,AF29&lt;AG29,AG29&lt;AI29,OR(AI29&lt;AJ29,AJ29="-"),OR(AJ29&lt;AL29,AJ29="-"))</f>
    </nc>
  </rcc>
  <rcc rId="1403" sId="5">
    <oc r="AN30">
      <f>AND(C30&lt;E30,OR(E30&lt;F30,F30="-"),OR(F30&lt;H30,F30="-"),OR(H30&lt;I30,H30="-"),I30&lt;K30,OR(K30&lt;L30,L30="-"),OR(L30&lt;N30,L30="-"),OR(N30&lt;O30,N30="-"),O30&lt;Q30,OR(Q30&lt;R30,R30="-"),OR(R30&lt;T30,R30="-"),OR(T30&lt;U30,T30="-"),U30&lt;W30,OR(W30&lt;X30,X30="-"),OR(X30&lt;Z30,X30="-"),OR(Z30&lt;AA30,Z30="-"),AA30&lt;AC30,AC30&lt;AD30,AD30&lt;AF30,AF30&lt;AG30,AG30&lt;AI30,OR(AI30&lt;AJ30,AJ30="-"),OR(AJ30&lt;AL30,AJ30="-"))</f>
    </oc>
    <nc r="AN30">
      <f>AND(IF(M30="-",IF(O30-K30&gt;3,TRUE,FALSE),TRUE),C30&lt;E30,OR(E30&lt;F30,F30="-"),OR(F30&lt;H30,F30="-"),OR(H30&lt;I30,H30="-"),I30&lt;K30,OR(K30&lt;L30,L30="-"),OR(L30&lt;N30,L30="-"),OR(N30&lt;O30,N30="-"),O30&lt;Q30,OR(Q30&lt;R30,R30="-"),OR(R30&lt;T30,R30="-"),OR(T30&lt;U30,T30="-"),U30&lt;W30,OR(W30&lt;X30,X30="-"),OR(X30&lt;Z30,X30="-"),OR(Z30&lt;AA30,Z30="-"),AA30&lt;AC30,AC30&lt;AD30,AD30&lt;AF30,AF30&lt;AG30,AG30&lt;AI30,OR(AI30&lt;AJ30,AJ30="-"),OR(AJ30&lt;AL30,AJ30="-"))</f>
    </nc>
  </rcc>
  <rcc rId="1404" sId="5">
    <oc r="AN22">
      <f>AND(C22&lt;E22,OR(E22&lt;F22,F22="-"),OR(F22&lt;H22,F22="-"),OR(H22&lt;I22,H22="-"),I22&lt;K22,OR(K22&lt;L22,L22="-"),OR(L22&lt;N22,L22="-"),OR(N22&lt;O22,N22="-"),O22&lt;Q22,OR(Q22&lt;R22,R22="-"),OR(R22&lt;T22,R22="-"),OR(T22&lt;U22,T22="-"),U22&lt;W22,OR(W22&lt;X22,X22="-"),OR(X22&lt;Z22,X22="-"),OR(Z22&lt;AA22,Z22="-"),AA22&lt;AC22,AC22&lt;AD22,AD22&lt;AF22,AF22&lt;AG22,AG22&lt;AI22,OR(AI22&lt;AJ22,AJ22="-"),OR(AJ22&lt;AL22,AJ22="-"))</f>
    </oc>
    <nc r="AN22">
      <f>AND(IF(M22="-",IF(O22-K22&gt;3,TRUE,FALSE),TRUE),C22&lt;E22,OR(E22&lt;F22,F22="-"),OR(F22&lt;H22,F22="-"),OR(H22&lt;I22,H22="-"),I22&lt;K22,OR(K22&lt;L22,L22="-"),OR(L22&lt;N22,L22="-"),OR(N22&lt;O22,N22="-"),O22&lt;Q22,OR(Q22&lt;R22,R22="-"),OR(R22&lt;T22,R22="-"),OR(T22&lt;U22,T22="-"),U22&lt;W22,OR(W22&lt;X22,X22="-"),OR(X22&lt;Z22,X22="-"),OR(Z22&lt;AA22,Z22="-"),AA22&lt;AC22,AC22&lt;AD22,AD22&lt;AF22,AF22&lt;AG22,AG22&lt;AI22,OR(AI22&lt;AJ22,AJ22="-"),OR(AJ22&lt;AL22,AJ22="-"))</f>
    </nc>
  </rcc>
  <rcc rId="1405" sId="5">
    <oc r="AN23">
      <f>AND(C23&lt;E23,OR(E23&lt;F23,F23="-"),OR(F23&lt;H23,F23="-"),OR(H23&lt;I23,H23="-"),I23&lt;K23,OR(K23&lt;L23,L23="-"),OR(L23&lt;N23,L23="-"),OR(N23&lt;O23,N23="-"),O23&lt;Q23,OR(Q23&lt;R23,R23="-"),OR(R23&lt;T23,R23="-"),OR(T23&lt;U23,T23="-"),U23&lt;W23,OR(W23&lt;X23,X23="-"),OR(X23&lt;Z23,X23="-"),OR(Z23&lt;AA23,Z23="-"),AA23&lt;AC23,AC23&lt;AD23,AD23&lt;AF23,AF23&lt;AG23,AG23&lt;AI23,OR(AI23&lt;AJ23,AJ23="-"),OR(AJ23&lt;AL23,AJ23="-"))</f>
    </oc>
    <nc r="AN23">
      <f>AND(IF(M23="-",IF(O23-K23&gt;3,TRUE,FALSE),TRUE),C23&lt;E23,OR(E23&lt;F23,F23="-"),OR(F23&lt;H23,F23="-"),OR(H23&lt;I23,H23="-"),I23&lt;K23,OR(K23&lt;L23,L23="-"),OR(L23&lt;N23,L23="-"),OR(N23&lt;O23,N23="-"),O23&lt;Q23,OR(Q23&lt;R23,R23="-"),OR(R23&lt;T23,R23="-"),OR(T23&lt;U23,T23="-"),U23&lt;W23,OR(W23&lt;X23,X23="-"),OR(X23&lt;Z23,X23="-"),OR(Z23&lt;AA23,Z23="-"),AA23&lt;AC23,AC23&lt;AD23,AD23&lt;AF23,AF23&lt;AG23,AG23&lt;AI23,OR(AI23&lt;AJ23,AJ23="-"),OR(AJ23&lt;AL23,AJ23="-"))</f>
    </nc>
  </rcc>
  <rcc rId="1406" sId="5">
    <oc r="AN24">
      <f>AND(C24&lt;E24,OR(E24&lt;F24,F24="-"),OR(F24&lt;H24,F24="-"),OR(H24&lt;I24,H24="-"),I24&lt;K24,OR(K24&lt;L24,L24="-"),OR(L24&lt;N24,L24="-"),OR(N24&lt;O24,N24="-"),O24&lt;Q24,OR(Q24&lt;R24,R24="-"),OR(R24&lt;T24,R24="-"),OR(T24&lt;U24,T24="-"),U24&lt;W24,OR(W24&lt;X24,X24="-"),OR(X24&lt;Z24,X24="-"),OR(Z24&lt;AA24,Z24="-"),AA24&lt;AC24,AC24&lt;AD24,AD24&lt;AF24,AF24&lt;AG24,AG24&lt;AI24,OR(AI24&lt;AJ24,AJ24="-"),OR(AJ24&lt;AL24,AJ24="-"))</f>
    </oc>
    <nc r="AN24">
      <f>AND(IF(M24="-",IF(O24-K24&gt;3,TRUE,FALSE),TRUE),C24&lt;E24,OR(E24&lt;F24,F24="-"),OR(F24&lt;H24,F24="-"),OR(H24&lt;I24,H24="-"),I24&lt;K24,OR(K24&lt;L24,L24="-"),OR(L24&lt;N24,L24="-"),OR(N24&lt;O24,N24="-"),O24&lt;Q24,OR(Q24&lt;R24,R24="-"),OR(R24&lt;T24,R24="-"),OR(T24&lt;U24,T24="-"),U24&lt;W24,OR(W24&lt;X24,X24="-"),OR(X24&lt;Z24,X24="-"),OR(Z24&lt;AA24,Z24="-"),AA24&lt;AC24,AC24&lt;AD24,AD24&lt;AF24,AF24&lt;AG24,AG24&lt;AI24,OR(AI24&lt;AJ24,AJ24="-"),OR(AJ24&lt;AL24,AJ24="-"))</f>
    </nc>
  </rcc>
  <rcc rId="1407" sId="5">
    <oc r="AN25">
      <f>AND(C25&lt;E25,OR(E25&lt;F25,F25="-"),OR(F25&lt;H25,F25="-"),OR(H25&lt;I25,H25="-"),I25&lt;K25,OR(K25&lt;L25,L25="-"),OR(L25&lt;N25,L25="-"),OR(N25&lt;O25,N25="-"),O25&lt;Q25,OR(Q25&lt;R25,R25="-"),OR(R25&lt;T25,R25="-"),OR(T25&lt;U25,T25="-"),U25&lt;W25,OR(W25&lt;X25,X25="-"),OR(X25&lt;Z25,X25="-"),OR(Z25&lt;AA25,Z25="-"),AA25&lt;AC25,AC25&lt;AD25,AD25&lt;AF25,AF25&lt;AG25,AG25&lt;AI25,OR(AI25&lt;AJ25,AJ25="-"),OR(AJ25&lt;AL25,AJ25="-"))</f>
    </oc>
    <nc r="AN25">
      <f>AND(IF(M25="-",IF(O25-K25&gt;3,TRUE,FALSE),TRUE),C25&lt;E25,OR(E25&lt;F25,F25="-"),OR(F25&lt;H25,F25="-"),OR(H25&lt;I25,H25="-"),I25&lt;K25,OR(K25&lt;L25,L25="-"),OR(L25&lt;N25,L25="-"),OR(N25&lt;O25,N25="-"),O25&lt;Q25,OR(Q25&lt;R25,R25="-"),OR(R25&lt;T25,R25="-"),OR(T25&lt;U25,T25="-"),U25&lt;W25,OR(W25&lt;X25,X25="-"),OR(X25&lt;Z25,X25="-"),OR(Z25&lt;AA25,Z25="-"),AA25&lt;AC25,AC25&lt;AD25,AD25&lt;AF25,AF25&lt;AG25,AG25&lt;AI25,OR(AI25&lt;AJ25,AJ25="-"),OR(AJ25&lt;AL25,AJ25="-"))</f>
    </nc>
  </rcc>
  <rcc rId="1408" sId="5">
    <oc r="AN71">
      <f>AND(C71&lt;E71,OR(E71&lt;F71,F71="-"),OR(F71&lt;H71,F71="-"),OR(H71&lt;I71,H71="-"),I71&lt;K71,OR(K71&lt;L71,L71="-"),OR(L71&lt;N71,L71="-"),OR(N71&lt;O71,N71="-"),O71&lt;Q71,OR(Q71&lt;R71,R71="-"),OR(R71&lt;T71,R71="-"),OR(T71&lt;U71,T71="-"),U71&lt;W71,OR(W71&lt;X71,X71="-"),OR(X71&lt;Z71,X71="-"),OR(Z71&lt;AA71,Z71="-"),AA71&lt;AC71,AC71&lt;AD71,AD71&lt;AF71,AF71&lt;AG71,AG71&lt;AI71,OR(AI71&lt;AJ71,AJ71="-"),OR(AJ71&lt;AL71,AJ71="-"))</f>
    </oc>
    <nc r="AN71">
      <f>AND(IF(M71="-",IF(O71-K71&gt;3,TRUE,FALSE),TRUE),C71&lt;E71,OR(E71&lt;F71,F71="-"),OR(F71&lt;H71,F71="-"),OR(H71&lt;I71,H71="-"),I71&lt;K71,OR(K71&lt;L71,L71="-"),OR(L71&lt;N71,L71="-"),OR(N71&lt;O71,N71="-"),O71&lt;Q71,OR(Q71&lt;R71,R71="-"),OR(R71&lt;T71,R71="-"),OR(T71&lt;U71,T71="-"),U71&lt;W71,OR(W71&lt;X71,X71="-"),OR(X71&lt;Z71,X71="-"),OR(Z71&lt;AA71,Z71="-"),AA71&lt;AC71,AC71&lt;AD71,AD71&lt;AF71,AF71&lt;AG71,AG71&lt;AI71,OR(AI71&lt;AJ71,AJ71="-"),OR(AJ71&lt;AL71,AJ71="-"))</f>
    </nc>
  </rcc>
  <rcc rId="1409" sId="5">
    <oc r="AN125">
      <f>AND(C125&lt;E125,OR(E125&lt;F125,F125="-"),OR(F125&lt;H125,F125="-"),OR(H125&lt;I125,H125="-"),I125&lt;K125,OR(K125&lt;L125,L125="-"),OR(L125&lt;N125,L125="-"),OR(N125&lt;O125,N125="-"),O125&lt;Q125,OR(Q125&lt;R125,R125="-"),OR(R125&lt;T125,R125="-"),OR(T125&lt;U125,T125="-"),U125&lt;W125,OR(W125&lt;X125,X125="-"),OR(X125&lt;Z125,X125="-"),OR(Z125&lt;AA125,Z125="-"),AA125&lt;AC125,AC125&lt;AD125,AD125&lt;AF125,AF125&lt;AG125,AG125&lt;AI125,OR(AI125&lt;AJ125,AJ125="-"),OR(AJ125&lt;AL125,AJ125="-"))</f>
    </oc>
    <nc r="AN125">
      <f>AND(IF(M125="-",IF(O125-K125&gt;3,TRUE,FALSE),TRUE),C125&lt;E125,OR(E125&lt;F125,F125="-"),OR(F125&lt;H125,F125="-"),OR(H125&lt;I125,H125="-"),I125&lt;K125,OR(K125&lt;L125,L125="-"),OR(L125&lt;N125,L125="-"),OR(N125&lt;O125,N125="-"),O125&lt;Q125,OR(Q125&lt;R125,R125="-"),OR(R125&lt;T125,R125="-"),OR(T125&lt;U125,T125="-"),U125&lt;W125,OR(W125&lt;X125,X125="-"),OR(X125&lt;Z125,X125="-"),OR(Z125&lt;AA125,Z125="-"),AA125&lt;AC125,AC125&lt;AD125,AD125&lt;AF125,AF125&lt;AG125,AG125&lt;AI125,OR(AI125&lt;AJ125,AJ125="-"),OR(AJ125&lt;AL125,AJ125="-"))</f>
    </nc>
  </rcc>
  <rcc rId="1410" sId="5">
    <oc r="AN12">
      <f>AND(C12&lt;E12,OR(E12&lt;F12,F12="-"),OR(F12&lt;H12,F12="-"),OR(H12&lt;I12,H12="-"),I12&lt;K12,OR(K12&lt;L12,L12="-"),OR(L12&lt;N12,L12="-"),OR(N12&lt;O12,N12="-"),O12&lt;Q12,OR(Q12&lt;R12,R12="-"),OR(R12&lt;T12,R12="-"),OR(T12&lt;U12,T12="-"),U12&lt;W12,OR(W12&lt;X12,X12="-"),OR(X12&lt;Z12,X12="-"),OR(Z12&lt;AA12,Z12="-"),AA12&lt;AC12,AC12&lt;AD12,AD12&lt;AF12,AF12&lt;AG12,AG12&lt;AI12,OR(AI12&lt;AJ12,AJ12="-"),OR(AJ12&lt;AL12,AJ12="-"))</f>
    </oc>
    <nc r="AN12">
      <f>AND(IF(M12="-",IF(O12-K12&gt;3,TRUE,FALSE),TRUE),C12&lt;E12,OR(E12&lt;F12,F12="-"),OR(F12&lt;H12,F12="-"),OR(H12&lt;I12,H12="-"),I12&lt;K12,OR(K12&lt;L12,L12="-"),OR(L12&lt;N12,L12="-"),OR(N12&lt;O12,N12="-"),O12&lt;Q12,OR(Q12&lt;R12,R12="-"),OR(R12&lt;T12,R12="-"),OR(T12&lt;U12,T12="-"),U12&lt;W12,OR(W12&lt;X12,X12="-"),OR(X12&lt;Z12,X12="-"),OR(Z12&lt;AA12,Z12="-"),AA12&lt;AC12,AC12&lt;AD12,AD12&lt;AF12,AF12&lt;AG12,AG12&lt;AI12,OR(AI12&lt;AJ12,AJ12="-"),OR(AJ12&lt;AL12,AJ12="-"))</f>
    </nc>
  </rcc>
  <rcc rId="1411" sId="5">
    <oc r="AN31">
      <f>AND(C31&lt;E31,OR(E31&lt;F31,F31="-"),OR(F31&lt;H31,F31="-"),OR(H31&lt;I31,H31="-"),I31&lt;K31,OR(K31&lt;L31,L31="-"),OR(L31&lt;N31,L31="-"),OR(N31&lt;O31,N31="-"),O31&lt;Q31,OR(Q31&lt;R31,R31="-"),OR(R31&lt;T31,R31="-"),OR(T31&lt;U31,T31="-"),U31&lt;W31,OR(W31&lt;X31,X31="-"),OR(X31&lt;Z31,X31="-"),OR(Z31&lt;AA31,Z31="-"),AA31&lt;AC31,AC31&lt;AD31,AD31&lt;AF31,AF31&lt;AG31,AG31&lt;AI31,OR(AI31&lt;AJ31,AJ31="-"),OR(AJ31&lt;AL31,AJ31="-"))</f>
    </oc>
    <nc r="AN31">
      <f>AND(IF(M31="-",IF(O31-K31&gt;3,TRUE,FALSE),TRUE),C31&lt;E31,OR(E31&lt;F31,F31="-"),OR(F31&lt;H31,F31="-"),OR(H31&lt;I31,H31="-"),I31&lt;K31,OR(K31&lt;L31,L31="-"),OR(L31&lt;N31,L31="-"),OR(N31&lt;O31,N31="-"),O31&lt;Q31,OR(Q31&lt;R31,R31="-"),OR(R31&lt;T31,R31="-"),OR(T31&lt;U31,T31="-"),U31&lt;W31,OR(W31&lt;X31,X31="-"),OR(X31&lt;Z31,X31="-"),OR(Z31&lt;AA31,Z31="-"),AA31&lt;AC31,AC31&lt;AD31,AD31&lt;AF31,AF31&lt;AG31,AG31&lt;AI31,OR(AI31&lt;AJ31,AJ31="-"),OR(AJ31&lt;AL31,AJ31="-"))</f>
    </nc>
  </rcc>
  <rcc rId="1412" sId="5">
    <oc r="AN26">
      <f>AND(C26&lt;E26,OR(E26&lt;F26,F26="-"),OR(F26&lt;H26,F26="-"),OR(H26&lt;I26,H26="-"),I26&lt;K26,OR(K26&lt;L26,L26="-"),OR(L26&lt;N26,L26="-"),OR(N26&lt;O26,N26="-"),O26&lt;Q26,OR(Q26&lt;R26,R26="-"),OR(R26&lt;T26,R26="-"),OR(T26&lt;U26,T26="-"),U26&lt;W26,OR(W26&lt;X26,X26="-"),OR(X26&lt;Z26,X26="-"),OR(Z26&lt;AA26,Z26="-"),AA26&lt;AC26,AC26&lt;AD26,AD26&lt;AF26,AF26&lt;AG26,AG26&lt;AI26,OR(AI26&lt;AJ26,AJ26="-"),OR(AJ26&lt;AL26,AJ26="-"))</f>
    </oc>
    <nc r="AN26">
      <f>AND(IF(M26="-",IF(O26-K26&gt;3,TRUE,FALSE),TRUE),C26&lt;E26,OR(E26&lt;F26,F26="-"),OR(F26&lt;H26,F26="-"),OR(H26&lt;I26,H26="-"),I26&lt;K26,OR(K26&lt;L26,L26="-"),OR(L26&lt;N26,L26="-"),OR(N26&lt;O26,N26="-"),O26&lt;Q26,OR(Q26&lt;R26,R26="-"),OR(R26&lt;T26,R26="-"),OR(T26&lt;U26,T26="-"),U26&lt;W26,OR(W26&lt;X26,X26="-"),OR(X26&lt;Z26,X26="-"),OR(Z26&lt;AA26,Z26="-"),AA26&lt;AC26,AC26&lt;AD26,AD26&lt;AF26,AF26&lt;AG26,AG26&lt;AI26,OR(AI26&lt;AJ26,AJ26="-"),OR(AJ26&lt;AL26,AJ26="-"))</f>
    </nc>
  </rcc>
  <rcc rId="1413" sId="5">
    <oc r="AN13">
      <f>AND(C13&lt;E13,OR(E13&lt;F13,F13="-"),OR(F13&lt;H13,F13="-"),OR(H13&lt;I13,H13="-"),I13&lt;K13,OR(K13&lt;L13,L13="-"),OR(L13&lt;N13,L13="-"),OR(N13&lt;O13,N13="-"),O13&lt;Q13,OR(Q13&lt;R13,R13="-"),OR(R13&lt;T13,R13="-"),OR(T13&lt;U13,T13="-"),U13&lt;W13,OR(W13&lt;X13,X13="-"),OR(X13&lt;Z13,X13="-"),OR(Z13&lt;AA13,Z13="-"),AA13&lt;AC13,AC13&lt;AD13,AD13&lt;AF13,AF13&lt;AG13,AG13&lt;AI13,OR(AI13&lt;AJ13,AJ13="-"),OR(AJ13&lt;AL13,AJ13="-"))</f>
    </oc>
    <nc r="AN13">
      <f>AND(IF(M13="-",IF(O13-K13&gt;3,TRUE,FALSE),TRUE),C13&lt;E13,OR(E13&lt;F13,F13="-"),OR(F13&lt;H13,F13="-"),OR(H13&lt;I13,H13="-"),I13&lt;K13,OR(K13&lt;L13,L13="-"),OR(L13&lt;N13,L13="-"),OR(N13&lt;O13,N13="-"),O13&lt;Q13,OR(Q13&lt;R13,R13="-"),OR(R13&lt;T13,R13="-"),OR(T13&lt;U13,T13="-"),U13&lt;W13,OR(W13&lt;X13,X13="-"),OR(X13&lt;Z13,X13="-"),OR(Z13&lt;AA13,Z13="-"),AA13&lt;AC13,AC13&lt;AD13,AD13&lt;AF13,AF13&lt;AG13,AG13&lt;AI13,OR(AI13&lt;AJ13,AJ13="-"),OR(AJ13&lt;AL13,AJ13="-"))</f>
    </nc>
  </rcc>
  <rcc rId="1414" sId="5">
    <oc r="AN32">
      <f>AND(C32&lt;E32,OR(E32&lt;F32,F32="-"),OR(F32&lt;H32,F32="-"),OR(H32&lt;I32,H32="-"),I32&lt;K32,OR(K32&lt;L32,L32="-"),OR(L32&lt;N32,L32="-"),OR(N32&lt;O32,N32="-"),O32&lt;Q32,OR(Q32&lt;R32,R32="-"),OR(R32&lt;T32,R32="-"),OR(T32&lt;U32,T32="-"),U32&lt;W32,OR(W32&lt;X32,X32="-"),OR(X32&lt;Z32,X32="-"),OR(Z32&lt;AA32,Z32="-"),AA32&lt;AC32,AC32&lt;AD32,AD32&lt;AF32,AF32&lt;AG32,AG32&lt;AI32,OR(AI32&lt;AJ32,AJ32="-"),OR(AJ32&lt;AL32,AJ32="-"))</f>
    </oc>
    <nc r="AN32">
      <f>AND(IF(M32="-",IF(O32-K32&gt;3,TRUE,FALSE),TRUE),C32&lt;E32,OR(E32&lt;F32,F32="-"),OR(F32&lt;H32,F32="-"),OR(H32&lt;I32,H32="-"),I32&lt;K32,OR(K32&lt;L32,L32="-"),OR(L32&lt;N32,L32="-"),OR(N32&lt;O32,N32="-"),O32&lt;Q32,OR(Q32&lt;R32,R32="-"),OR(R32&lt;T32,R32="-"),OR(T32&lt;U32,T32="-"),U32&lt;W32,OR(W32&lt;X32,X32="-"),OR(X32&lt;Z32,X32="-"),OR(Z32&lt;AA32,Z32="-"),AA32&lt;AC32,AC32&lt;AD32,AD32&lt;AF32,AF32&lt;AG32,AG32&lt;AI32,OR(AI32&lt;AJ32,AJ32="-"),OR(AJ32&lt;AL32,AJ32="-"))</f>
    </nc>
  </rcc>
  <rcc rId="1415" sId="5">
    <oc r="AN33">
      <f>AND(C33&lt;E33,OR(E33&lt;F33,F33="-"),OR(F33&lt;H33,F33="-"),OR(H33&lt;I33,H33="-"),I33&lt;K33,OR(K33&lt;L33,L33="-"),OR(L33&lt;N33,L33="-"),OR(N33&lt;O33,N33="-"),O33&lt;Q33,OR(Q33&lt;R33,R33="-"),OR(R33&lt;T33,R33="-"),OR(T33&lt;U33,T33="-"),U33&lt;W33,OR(W33&lt;X33,X33="-"),OR(X33&lt;Z33,X33="-"),OR(Z33&lt;AA33,Z33="-"),AA33&lt;AC33,AC33&lt;AD33,AD33&lt;AF33,AF33&lt;AG33,AG33&lt;AI33,OR(AI33&lt;AJ33,AJ33="-"),OR(AJ33&lt;AL33,AJ33="-"))</f>
    </oc>
    <nc r="AN33">
      <f>AND(IF(M33="-",IF(O33-K33&gt;3,TRUE,FALSE),TRUE),C33&lt;E33,OR(E33&lt;F33,F33="-"),OR(F33&lt;H33,F33="-"),OR(H33&lt;I33,H33="-"),I33&lt;K33,OR(K33&lt;L33,L33="-"),OR(L33&lt;N33,L33="-"),OR(N33&lt;O33,N33="-"),O33&lt;Q33,OR(Q33&lt;R33,R33="-"),OR(R33&lt;T33,R33="-"),OR(T33&lt;U33,T33="-"),U33&lt;W33,OR(W33&lt;X33,X33="-"),OR(X33&lt;Z33,X33="-"),OR(Z33&lt;AA33,Z33="-"),AA33&lt;AC33,AC33&lt;AD33,AD33&lt;AF33,AF33&lt;AG33,AG33&lt;AI33,OR(AI33&lt;AJ33,AJ33="-"),OR(AJ33&lt;AL33,AJ33="-"))</f>
    </nc>
  </rcc>
  <rcc rId="1416" sId="5">
    <oc r="AN34">
      <f>AND(C34&lt;E34,OR(E34&lt;F34,F34="-"),OR(F34&lt;H34,F34="-"),OR(H34&lt;I34,H34="-"),I34&lt;K34,OR(K34&lt;L34,L34="-"),OR(L34&lt;N34,L34="-"),OR(N34&lt;O34,N34="-"),O34&lt;Q34,OR(Q34&lt;R34,R34="-"),OR(R34&lt;T34,R34="-"),OR(T34&lt;U34,T34="-"),U34&lt;W34,OR(W34&lt;X34,X34="-"),OR(X34&lt;Z34,X34="-"),OR(Z34&lt;AA34,Z34="-"),AA34&lt;AC34,AC34&lt;AD34,AD34&lt;AF34,AF34&lt;AG34,AG34&lt;AI34,OR(AI34&lt;AJ34,AJ34="-"),OR(AJ34&lt;AL34,AJ34="-"))</f>
    </oc>
    <nc r="AN34">
      <f>AND(IF(M34="-",IF(O34-K34&gt;3,TRUE,FALSE),TRUE),C34&lt;E34,OR(E34&lt;F34,F34="-"),OR(F34&lt;H34,F34="-"),OR(H34&lt;I34,H34="-"),I34&lt;K34,OR(K34&lt;L34,L34="-"),OR(L34&lt;N34,L34="-"),OR(N34&lt;O34,N34="-"),O34&lt;Q34,OR(Q34&lt;R34,R34="-"),OR(R34&lt;T34,R34="-"),OR(T34&lt;U34,T34="-"),U34&lt;W34,OR(W34&lt;X34,X34="-"),OR(X34&lt;Z34,X34="-"),OR(Z34&lt;AA34,Z34="-"),AA34&lt;AC34,AC34&lt;AD34,AD34&lt;AF34,AF34&lt;AG34,AG34&lt;AI34,OR(AI34&lt;AJ34,AJ34="-"),OR(AJ34&lt;AL34,AJ34="-"))</f>
    </nc>
  </rcc>
  <rcc rId="1417" sId="5">
    <oc r="AN80">
      <f>AND(C80&lt;E80,OR(E80&lt;F80,F80="-"),OR(F80&lt;H80,F80="-"),OR(H80&lt;I80,H80="-"),I80&lt;K80,OR(K80&lt;L80,L80="-"),OR(L80&lt;N80,L80="-"),OR(N80&lt;O80,N80="-"),O80&lt;Q80,OR(Q80&lt;R80,R80="-"),OR(R80&lt;T80,R80="-"),OR(T80&lt;U80,T80="-"),U80&lt;W80,OR(W80&lt;X80,X80="-"),OR(X80&lt;Z80,X80="-"),OR(Z80&lt;AA80,Z80="-"),AA80&lt;AC80,AC80&lt;AD80,AD80&lt;AF80,AF80&lt;AG80,AG80&lt;AI80,OR(AI80&lt;AJ80,AJ80="-"),OR(AJ80&lt;AL80,AJ80="-"))</f>
    </oc>
    <nc r="AN80">
      <f>AND(IF(M80="-",IF(O80-K80&gt;3,TRUE,FALSE),TRUE),C80&lt;E80,OR(E80&lt;F80,F80="-"),OR(F80&lt;H80,F80="-"),OR(H80&lt;I80,H80="-"),I80&lt;K80,OR(K80&lt;L80,L80="-"),OR(L80&lt;N80,L80="-"),OR(N80&lt;O80,N80="-"),O80&lt;Q80,OR(Q80&lt;R80,R80="-"),OR(R80&lt;T80,R80="-"),OR(T80&lt;U80,T80="-"),U80&lt;W80,OR(W80&lt;X80,X80="-"),OR(X80&lt;Z80,X80="-"),OR(Z80&lt;AA80,Z80="-"),AA80&lt;AC80,AC80&lt;AD80,AD80&lt;AF80,AF80&lt;AG80,AG80&lt;AI80,OR(AI80&lt;AJ80,AJ80="-"),OR(AJ80&lt;AL80,AJ80="-"))</f>
    </nc>
  </rcc>
  <rcc rId="1418" sId="5">
    <oc r="AN204">
      <f>AND(C204&lt;E204,OR(E204&lt;F204,F204="-"),OR(F204&lt;H204,F204="-"),OR(H204&lt;I204,H204="-"),I204&lt;K204,OR(K204&lt;L204,L204="-"),OR(L204&lt;N204,L204="-"),OR(N204&lt;O204,N204="-"),O204&lt;Q204,OR(Q204&lt;R204,R204="-"),OR(R204&lt;T204,R204="-"),OR(T204&lt;U204,T204="-"),U204&lt;W204,OR(W204&lt;X204,X204="-"),OR(X204&lt;Z204,X204="-"),OR(Z204&lt;AA204,Z204="-"),AA204&lt;AC204,AC204&lt;AD204,AD204&lt;AF204,AF204&lt;AG204,AG204&lt;AI204,OR(AI204&lt;AJ204,AJ204="-"),OR(AJ204&lt;AL204,AJ204="-"))</f>
    </oc>
    <nc r="AN204">
      <f>AND(IF(M204="-",IF(O204-K204&gt;3,TRUE,FALSE),TRUE),C204&lt;E204,OR(E204&lt;F204,F204="-"),OR(F204&lt;H204,F204="-"),OR(H204&lt;I204,H204="-"),I204&lt;K204,OR(K204&lt;L204,L204="-"),OR(L204&lt;N204,L204="-"),OR(N204&lt;O204,N204="-"),O204&lt;Q204,OR(Q204&lt;R204,R204="-"),OR(R204&lt;T204,R204="-"),OR(T204&lt;U204,T204="-"),U204&lt;W204,OR(W204&lt;X204,X204="-"),OR(X204&lt;Z204,X204="-"),OR(Z204&lt;AA204,Z204="-"),AA204&lt;AC204,AC204&lt;AD204,AD204&lt;AF204,AF204&lt;AG204,AG204&lt;AI204,OR(AI204&lt;AJ204,AJ204="-"),OR(AJ204&lt;AL204,AJ204="-"))</f>
    </nc>
  </rcc>
  <rcc rId="1419" sId="5">
    <oc r="AN119">
      <f>AND(C119&lt;E119,OR(E119&lt;F119,F119="-"),OR(F119&lt;H119,F119="-"),OR(H119&lt;I119,H119="-"),I119&lt;K119,OR(K119&lt;L119,L119="-"),OR(L119&lt;N119,L119="-"),OR(N119&lt;O119,N119="-"),O119&lt;Q119,OR(Q119&lt;R119,R119="-"),OR(R119&lt;T119,R119="-"),OR(T119&lt;U119,T119="-"),U119&lt;W119,OR(W119&lt;X119,X119="-"),OR(X119&lt;Z119,X119="-"),OR(Z119&lt;AA119,Z119="-"),AA119&lt;AC119,AC119&lt;AD119,AD119&lt;AF119,AF119&lt;AG119,AG119&lt;AI119,OR(AI119&lt;AJ119,AJ119="-"),OR(AJ119&lt;AL119,AJ119="-"))</f>
    </oc>
    <nc r="AN119">
      <f>AND(IF(M119="-",IF(O119-K119&gt;3,TRUE,FALSE),TRUE),C119&lt;E119,OR(E119&lt;F119,F119="-"),OR(F119&lt;H119,F119="-"),OR(H119&lt;I119,H119="-"),I119&lt;K119,OR(K119&lt;L119,L119="-"),OR(L119&lt;N119,L119="-"),OR(N119&lt;O119,N119="-"),O119&lt;Q119,OR(Q119&lt;R119,R119="-"),OR(R119&lt;T119,R119="-"),OR(T119&lt;U119,T119="-"),U119&lt;W119,OR(W119&lt;X119,X119="-"),OR(X119&lt;Z119,X119="-"),OR(Z119&lt;AA119,Z119="-"),AA119&lt;AC119,AC119&lt;AD119,AD119&lt;AF119,AF119&lt;AG119,AG119&lt;AI119,OR(AI119&lt;AJ119,AJ119="-"),OR(AJ119&lt;AL119,AJ119="-"))</f>
    </nc>
  </rcc>
  <rcc rId="1420" sId="5">
    <oc r="AN144">
      <f>AND(C144&lt;E144,OR(E144&lt;F144,F144="-"),OR(F144&lt;H144,F144="-"),OR(H144&lt;I144,H144="-"),I144&lt;K144,OR(K144&lt;L144,L144="-"),OR(L144&lt;N144,L144="-"),OR(N144&lt;O144,N144="-"),O144&lt;Q144,OR(Q144&lt;R144,R144="-"),OR(R144&lt;T144,R144="-"),OR(T144&lt;U144,T144="-"),U144&lt;W144,OR(W144&lt;X144,X144="-"),OR(X144&lt;Z144,X144="-"),OR(Z144&lt;AA144,Z144="-"),AA144&lt;AC144,AC144&lt;AD144,AD144&lt;AF144,AF144&lt;AG144,AG144&lt;AI144,OR(AI144&lt;AJ144,AJ144="-"),OR(AJ144&lt;AL144,AJ144="-"))</f>
    </oc>
    <nc r="AN144">
      <f>AND(IF(M144="-",IF(O144-K144&gt;3,TRUE,FALSE),TRUE),C144&lt;E144,OR(E144&lt;F144,F144="-"),OR(F144&lt;H144,F144="-"),OR(H144&lt;I144,H144="-"),I144&lt;K144,OR(K144&lt;L144,L144="-"),OR(L144&lt;N144,L144="-"),OR(N144&lt;O144,N144="-"),O144&lt;Q144,OR(Q144&lt;R144,R144="-"),OR(R144&lt;T144,R144="-"),OR(T144&lt;U144,T144="-"),U144&lt;W144,OR(W144&lt;X144,X144="-"),OR(X144&lt;Z144,X144="-"),OR(Z144&lt;AA144,Z144="-"),AA144&lt;AC144,AC144&lt;AD144,AD144&lt;AF144,AF144&lt;AG144,AG144&lt;AI144,OR(AI144&lt;AJ144,AJ144="-"),OR(AJ144&lt;AL144,AJ144="-"))</f>
    </nc>
  </rcc>
  <rcc rId="1421" sId="5">
    <oc r="AN126">
      <f>AND(C126&lt;E126,OR(E126&lt;F126,F126="-"),OR(F126&lt;H126,F126="-"),OR(H126&lt;I126,H126="-"),I126&lt;K126,OR(K126&lt;L126,L126="-"),OR(L126&lt;N126,L126="-"),OR(N126&lt;O126,N126="-"),O126&lt;Q126,OR(Q126&lt;R126,R126="-"),OR(R126&lt;T126,R126="-"),OR(T126&lt;U126,T126="-"),U126&lt;W126,OR(W126&lt;X126,X126="-"),OR(X126&lt;Z126,X126="-"),OR(Z126&lt;AA126,Z126="-"),AA126&lt;AC126,AC126&lt;AD126,AD126&lt;AF126,AF126&lt;AG126,AG126&lt;AI126,OR(AI126&lt;AJ126,AJ126="-"),OR(AJ126&lt;AL126,AJ126="-"))</f>
    </oc>
    <nc r="AN126">
      <f>AND(IF(M126="-",IF(O126-K126&gt;3,TRUE,FALSE),TRUE),C126&lt;E126,OR(E126&lt;F126,F126="-"),OR(F126&lt;H126,F126="-"),OR(H126&lt;I126,H126="-"),I126&lt;K126,OR(K126&lt;L126,L126="-"),OR(L126&lt;N126,L126="-"),OR(N126&lt;O126,N126="-"),O126&lt;Q126,OR(Q126&lt;R126,R126="-"),OR(R126&lt;T126,R126="-"),OR(T126&lt;U126,T126="-"),U126&lt;W126,OR(W126&lt;X126,X126="-"),OR(X126&lt;Z126,X126="-"),OR(Z126&lt;AA126,Z126="-"),AA126&lt;AC126,AC126&lt;AD126,AD126&lt;AF126,AF126&lt;AG126,AG126&lt;AI126,OR(AI126&lt;AJ126,AJ126="-"),OR(AJ126&lt;AL126,AJ126="-"))</f>
    </nc>
  </rcc>
  <rcc rId="1422" sId="5">
    <oc r="AN120">
      <f>AND(C120&lt;E120,OR(E120&lt;F120,F120="-"),OR(F120&lt;H120,F120="-"),OR(H120&lt;I120,H120="-"),I120&lt;K120,OR(K120&lt;L120,L120="-"),OR(L120&lt;N120,L120="-"),OR(N120&lt;O120,N120="-"),O120&lt;Q120,OR(Q120&lt;R120,R120="-"),OR(R120&lt;T120,R120="-"),OR(T120&lt;U120,T120="-"),U120&lt;W120,OR(W120&lt;X120,X120="-"),OR(X120&lt;Z120,X120="-"),OR(Z120&lt;AA120,Z120="-"),AA120&lt;AC120,AC120&lt;AD120,AD120&lt;AF120,AF120&lt;AG120,AG120&lt;AI120,OR(AI120&lt;AJ120,AJ120="-"),OR(AJ120&lt;AL120,AJ120="-"))</f>
    </oc>
    <nc r="AN120">
      <f>AND(IF(M120="-",IF(O120-K120&gt;3,TRUE,FALSE),TRUE),C120&lt;E120,OR(E120&lt;F120,F120="-"),OR(F120&lt;H120,F120="-"),OR(H120&lt;I120,H120="-"),I120&lt;K120,OR(K120&lt;L120,L120="-"),OR(L120&lt;N120,L120="-"),OR(N120&lt;O120,N120="-"),O120&lt;Q120,OR(Q120&lt;R120,R120="-"),OR(R120&lt;T120,R120="-"),OR(T120&lt;U120,T120="-"),U120&lt;W120,OR(W120&lt;X120,X120="-"),OR(X120&lt;Z120,X120="-"),OR(Z120&lt;AA120,Z120="-"),AA120&lt;AC120,AC120&lt;AD120,AD120&lt;AF120,AF120&lt;AG120,AG120&lt;AI120,OR(AI120&lt;AJ120,AJ120="-"),OR(AJ120&lt;AL120,AJ120="-"))</f>
    </nc>
  </rcc>
  <rcc rId="1423" sId="5">
    <oc r="AN127">
      <f>AND(C127&lt;E127,OR(E127&lt;F127,F127="-"),OR(F127&lt;H127,F127="-"),OR(H127&lt;I127,H127="-"),I127&lt;K127,OR(K127&lt;L127,L127="-"),OR(L127&lt;N127,L127="-"),OR(N127&lt;O127,N127="-"),O127&lt;Q127,OR(Q127&lt;R127,R127="-"),OR(R127&lt;T127,R127="-"),OR(T127&lt;U127,T127="-"),U127&lt;W127,OR(W127&lt;X127,X127="-"),OR(X127&lt;Z127,X127="-"),OR(Z127&lt;AA127,Z127="-"),AA127&lt;AC127,AC127&lt;AD127,AD127&lt;AF127,AF127&lt;AG127,AG127&lt;AI127,OR(AI127&lt;AJ127,AJ127="-"),OR(AJ127&lt;AL127,AJ127="-"))</f>
    </oc>
    <nc r="AN127">
      <f>AND(IF(M127="-",IF(O127-K127&gt;3,TRUE,FALSE),TRUE),C127&lt;E127,OR(E127&lt;F127,F127="-"),OR(F127&lt;H127,F127="-"),OR(H127&lt;I127,H127="-"),I127&lt;K127,OR(K127&lt;L127,L127="-"),OR(L127&lt;N127,L127="-"),OR(N127&lt;O127,N127="-"),O127&lt;Q127,OR(Q127&lt;R127,R127="-"),OR(R127&lt;T127,R127="-"),OR(T127&lt;U127,T127="-"),U127&lt;W127,OR(W127&lt;X127,X127="-"),OR(X127&lt;Z127,X127="-"),OR(Z127&lt;AA127,Z127="-"),AA127&lt;AC127,AC127&lt;AD127,AD127&lt;AF127,AF127&lt;AG127,AG127&lt;AI127,OR(AI127&lt;AJ127,AJ127="-"),OR(AJ127&lt;AL127,AJ127="-"))</f>
    </nc>
  </rcc>
  <rcc rId="1424" sId="5">
    <oc r="AN88">
      <f>AND(C88&lt;E88,OR(E88&lt;F88,F88="-"),OR(F88&lt;H88,F88="-"),OR(H88&lt;I88,H88="-"),I88&lt;K88,OR(K88&lt;L88,L88="-"),OR(L88&lt;N88,L88="-"),OR(N88&lt;O88,N88="-"),O88&lt;Q88,OR(Q88&lt;R88,R88="-"),OR(R88&lt;T88,R88="-"),OR(T88&lt;U88,T88="-"),U88&lt;W88,OR(W88&lt;X88,X88="-"),OR(X88&lt;Z88,X88="-"),OR(Z88&lt;AA88,Z88="-"),AA88&lt;AC88,AC88&lt;AD88,AD88&lt;AF88,AF88&lt;AG88,AG88&lt;AI88,OR(AI88&lt;AJ88,AJ88="-"),OR(AJ88&lt;AL88,AJ88="-"))</f>
    </oc>
    <nc r="AN88">
      <f>AND(IF(M88="-",IF(O88-K88&gt;3,TRUE,FALSE),TRUE),C88&lt;E88,OR(E88&lt;F88,F88="-"),OR(F88&lt;H88,F88="-"),OR(H88&lt;I88,H88="-"),I88&lt;K88,OR(K88&lt;L88,L88="-"),OR(L88&lt;N88,L88="-"),OR(N88&lt;O88,N88="-"),O88&lt;Q88,OR(Q88&lt;R88,R88="-"),OR(R88&lt;T88,R88="-"),OR(T88&lt;U88,T88="-"),U88&lt;W88,OR(W88&lt;X88,X88="-"),OR(X88&lt;Z88,X88="-"),OR(Z88&lt;AA88,Z88="-"),AA88&lt;AC88,AC88&lt;AD88,AD88&lt;AF88,AF88&lt;AG88,AG88&lt;AI88,OR(AI88&lt;AJ88,AJ88="-"),OR(AJ88&lt;AL88,AJ88="-"))</f>
    </nc>
  </rcc>
  <rcc rId="1425" sId="5">
    <oc r="AN282">
      <f>AND(C282&lt;E282,OR(E282&lt;F282,F282="-"),OR(F282&lt;H282,F282="-"),OR(H282&lt;I282,H282="-"),I282&lt;K282,OR(K282&lt;L282,L282="-"),OR(L282&lt;N282,L282="-"),OR(N282&lt;O282,N282="-"),O282&lt;Q282,OR(Q282&lt;R282,R282="-"),OR(R282&lt;T282,R282="-"),OR(T282&lt;U282,T282="-"),U282&lt;W282,OR(W282&lt;X282,X282="-"),OR(X282&lt;Z282,X282="-"),OR(Z282&lt;AA282,Z282="-"),AA282&lt;AC282,AC282&lt;AD282,AD282&lt;AF282,AF282&lt;AG282,AG282&lt;AI282,OR(AI282&lt;AJ282,AJ282="-"),OR(AJ282&lt;AL282,AJ282="-"))</f>
    </oc>
    <nc r="AN282">
      <f>AND(IF(M282="-",IF(O282-K282&gt;3,TRUE,FALSE),TRUE),C282&lt;E282,OR(E282&lt;F282,F282="-"),OR(F282&lt;H282,F282="-"),OR(H282&lt;I282,H282="-"),I282&lt;K282,OR(K282&lt;L282,L282="-"),OR(L282&lt;N282,L282="-"),OR(N282&lt;O282,N282="-"),O282&lt;Q282,OR(Q282&lt;R282,R282="-"),OR(R282&lt;T282,R282="-"),OR(T282&lt;U282,T282="-"),U282&lt;W282,OR(W282&lt;X282,X282="-"),OR(X282&lt;Z282,X282="-"),OR(Z282&lt;AA282,Z282="-"),AA282&lt;AC282,AC282&lt;AD282,AD282&lt;AF282,AF282&lt;AG282,AG282&lt;AI282,OR(AI282&lt;AJ282,AJ282="-"),OR(AJ282&lt;AL282,AJ282="-"))</f>
    </nc>
  </rcc>
  <rcc rId="1426" sId="5">
    <oc r="AN179">
      <f>AND(C179&lt;E179,OR(E179&lt;F179,F179="-"),OR(F179&lt;H179,F179="-"),OR(H179&lt;I179,H179="-"),I179&lt;K179,OR(K179&lt;L179,L179="-"),OR(L179&lt;N179,L179="-"),OR(N179&lt;O179,N179="-"),O179&lt;Q179,OR(Q179&lt;R179,R179="-"),OR(R179&lt;T179,R179="-"),OR(T179&lt;U179,T179="-"),U179&lt;W179,OR(W179&lt;X179,X179="-"),OR(X179&lt;Z179,X179="-"),OR(Z179&lt;AA179,Z179="-"),AA179&lt;AC179,AC179&lt;AD179,AD179&lt;AF179,AF179&lt;AG179,AG179&lt;AI179,OR(AI179&lt;AJ179,AJ179="-"),OR(AJ179&lt;AL179,AJ179="-"))</f>
    </oc>
    <nc r="AN179">
      <f>AND(IF(M179="-",IF(O179-K179&gt;3,TRUE,FALSE),TRUE),C179&lt;E179,OR(E179&lt;F179,F179="-"),OR(F179&lt;H179,F179="-"),OR(H179&lt;I179,H179="-"),I179&lt;K179,OR(K179&lt;L179,L179="-"),OR(L179&lt;N179,L179="-"),OR(N179&lt;O179,N179="-"),O179&lt;Q179,OR(Q179&lt;R179,R179="-"),OR(R179&lt;T179,R179="-"),OR(T179&lt;U179,T179="-"),U179&lt;W179,OR(W179&lt;X179,X179="-"),OR(X179&lt;Z179,X179="-"),OR(Z179&lt;AA179,Z179="-"),AA179&lt;AC179,AC179&lt;AD179,AD179&lt;AF179,AF179&lt;AG179,AG179&lt;AI179,OR(AI179&lt;AJ179,AJ179="-"),OR(AJ179&lt;AL179,AJ179="-"))</f>
    </nc>
  </rcc>
  <rcc rId="1427" sId="5">
    <oc r="AN109">
      <f>AND(C109&lt;E109,OR(E109&lt;F109,F109="-"),OR(F109&lt;H109,F109="-"),OR(H109&lt;I109,H109="-"),I109&lt;K109,OR(K109&lt;L109,L109="-"),OR(L109&lt;N109,L109="-"),OR(N109&lt;O109,N109="-"),O109&lt;Q109,OR(Q109&lt;R109,R109="-"),OR(R109&lt;T109,R109="-"),OR(T109&lt;U109,T109="-"),U109&lt;W109,OR(W109&lt;X109,X109="-"),OR(X109&lt;Z109,X109="-"),OR(Z109&lt;AA109,Z109="-"),AA109&lt;AC109,AC109&lt;AD109,AD109&lt;AF109,AF109&lt;AG109,AG109&lt;AI109,OR(AI109&lt;AJ109,AJ109="-"),OR(AJ109&lt;AL109,AJ109="-"))</f>
    </oc>
    <nc r="AN109">
      <f>AND(IF(M109="-",IF(O109-K109&gt;3,TRUE,FALSE),TRUE),C109&lt;E109,OR(E109&lt;F109,F109="-"),OR(F109&lt;H109,F109="-"),OR(H109&lt;I109,H109="-"),I109&lt;K109,OR(K109&lt;L109,L109="-"),OR(L109&lt;N109,L109="-"),OR(N109&lt;O109,N109="-"),O109&lt;Q109,OR(Q109&lt;R109,R109="-"),OR(R109&lt;T109,R109="-"),OR(T109&lt;U109,T109="-"),U109&lt;W109,OR(W109&lt;X109,X109="-"),OR(X109&lt;Z109,X109="-"),OR(Z109&lt;AA109,Z109="-"),AA109&lt;AC109,AC109&lt;AD109,AD109&lt;AF109,AF109&lt;AG109,AG109&lt;AI109,OR(AI109&lt;AJ109,AJ109="-"),OR(AJ109&lt;AL109,AJ109="-"))</f>
    </nc>
  </rcc>
  <rcc rId="1428" sId="5">
    <oc r="AN112">
      <f>AND(C112&lt;E112,OR(E112&lt;F112,F112="-"),OR(F112&lt;H112,F112="-"),OR(H112&lt;I112,H112="-"),I112&lt;K112,OR(K112&lt;L112,L112="-"),OR(L112&lt;N112,L112="-"),OR(N112&lt;O112,N112="-"),O112&lt;Q112,OR(Q112&lt;R112,R112="-"),OR(R112&lt;T112,R112="-"),OR(T112&lt;U112,T112="-"),U112&lt;W112,OR(W112&lt;X112,X112="-"),OR(X112&lt;Z112,X112="-"),OR(Z112&lt;AA112,Z112="-"),AA112&lt;AC112,AC112&lt;AD112,AD112&lt;AF112,AF112&lt;AG112,AG112&lt;AI112,OR(AI112&lt;AJ112,AJ112="-"),OR(AJ112&lt;AL112,AJ112="-"))</f>
    </oc>
    <nc r="AN112">
      <f>AND(IF(M112="-",IF(O112-K112&gt;3,TRUE,FALSE),TRUE),C112&lt;E112,OR(E112&lt;F112,F112="-"),OR(F112&lt;H112,F112="-"),OR(H112&lt;I112,H112="-"),I112&lt;K112,OR(K112&lt;L112,L112="-"),OR(L112&lt;N112,L112="-"),OR(N112&lt;O112,N112="-"),O112&lt;Q112,OR(Q112&lt;R112,R112="-"),OR(R112&lt;T112,R112="-"),OR(T112&lt;U112,T112="-"),U112&lt;W112,OR(W112&lt;X112,X112="-"),OR(X112&lt;Z112,X112="-"),OR(Z112&lt;AA112,Z112="-"),AA112&lt;AC112,AC112&lt;AD112,AD112&lt;AF112,AF112&lt;AG112,AG112&lt;AI112,OR(AI112&lt;AJ112,AJ112="-"),OR(AJ112&lt;AL112,AJ112="-"))</f>
    </nc>
  </rcc>
  <rcc rId="1429" sId="5">
    <oc r="AN141">
      <f>AND(C141&lt;E141,OR(E141&lt;F141,F141="-"),OR(F141&lt;H141,F141="-"),OR(H141&lt;I141,H141="-"),I141&lt;K141,OR(K141&lt;L141,L141="-"),OR(L141&lt;N141,L141="-"),OR(N141&lt;O141,N141="-"),O141&lt;Q141,OR(Q141&lt;R141,R141="-"),OR(R141&lt;T141,R141="-"),OR(T141&lt;U141,T141="-"),U141&lt;W141,OR(W141&lt;X141,X141="-"),OR(X141&lt;Z141,X141="-"),OR(Z141&lt;AA141,Z141="-"),AA141&lt;AC141,AC141&lt;AD141,AD141&lt;AF141,AF141&lt;AG141,AG141&lt;AI141,OR(AI141&lt;AJ141,AJ141="-"),OR(AJ141&lt;AL141,AJ141="-"))</f>
    </oc>
    <nc r="AN141">
      <f>AND(IF(M141="-",IF(O141-K141&gt;3,TRUE,FALSE),TRUE),C141&lt;E141,OR(E141&lt;F141,F141="-"),OR(F141&lt;H141,F141="-"),OR(H141&lt;I141,H141="-"),I141&lt;K141,OR(K141&lt;L141,L141="-"),OR(L141&lt;N141,L141="-"),OR(N141&lt;O141,N141="-"),O141&lt;Q141,OR(Q141&lt;R141,R141="-"),OR(R141&lt;T141,R141="-"),OR(T141&lt;U141,T141="-"),U141&lt;W141,OR(W141&lt;X141,X141="-"),OR(X141&lt;Z141,X141="-"),OR(Z141&lt;AA141,Z141="-"),AA141&lt;AC141,AC141&lt;AD141,AD141&lt;AF141,AF141&lt;AG141,AG141&lt;AI141,OR(AI141&lt;AJ141,AJ141="-"),OR(AJ141&lt;AL141,AJ141="-"))</f>
    </nc>
  </rcc>
  <rcc rId="1430" sId="5">
    <oc r="AN66">
      <f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</oc>
    <nc r="AN66">
      <f>AND(IF(M66="-",IF(O66-K66&gt;3,TRUE,FALSE),TRUE),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</nc>
  </rcc>
  <rcc rId="1431" sId="5">
    <oc r="AN142">
      <f>AND(C142&lt;E142,OR(E142&lt;F142,F142="-"),OR(F142&lt;H142,F142="-"),OR(H142&lt;I142,H142="-"),I142&lt;K142,OR(K142&lt;L142,L142="-"),OR(L142&lt;N142,L142="-"),OR(N142&lt;O142,N142="-"),O142&lt;Q142,OR(Q142&lt;R142,R142="-"),OR(R142&lt;T142,R142="-"),OR(T142&lt;U142,T142="-"),U142&lt;W142,OR(W142&lt;X142,X142="-"),OR(X142&lt;Z142,X142="-"),OR(Z142&lt;AA142,Z142="-"),AA142&lt;AC142,AC142&lt;AD142,AD142&lt;AF142,AF142&lt;AG142,AG142&lt;AI142,OR(AI142&lt;AJ142,AJ142="-"),OR(AJ142&lt;AL142,AJ142="-"))</f>
    </oc>
    <nc r="AN142">
      <f>AND(IF(M142="-",IF(O142-K142&gt;3,TRUE,FALSE),TRUE),C142&lt;E142,OR(E142&lt;F142,F142="-"),OR(F142&lt;H142,F142="-"),OR(H142&lt;I142,H142="-"),I142&lt;K142,OR(K142&lt;L142,L142="-"),OR(L142&lt;N142,L142="-"),OR(N142&lt;O142,N142="-"),O142&lt;Q142,OR(Q142&lt;R142,R142="-"),OR(R142&lt;T142,R142="-"),OR(T142&lt;U142,T142="-"),U142&lt;W142,OR(W142&lt;X142,X142="-"),OR(X142&lt;Z142,X142="-"),OR(Z142&lt;AA142,Z142="-"),AA142&lt;AC142,AC142&lt;AD142,AD142&lt;AF142,AF142&lt;AG142,AG142&lt;AI142,OR(AI142&lt;AJ142,AJ142="-"),OR(AJ142&lt;AL142,AJ142="-"))</f>
    </nc>
  </rcc>
  <rcc rId="1432" sId="5">
    <oc r="AN38">
      <f>AND(C38&lt;E38,OR(E38&lt;F38,F38="-"),OR(F38&lt;H38,F38="-"),OR(H38&lt;I38,H38="-"),I38&lt;K38,OR(K38&lt;L38,L38="-"),OR(L38&lt;N38,L38="-"),OR(N38&lt;O38,N38="-"),O38&lt;Q38,OR(Q38&lt;R38,R38="-"),OR(R38&lt;T38,R38="-"),OR(T38&lt;U38,T38="-"),U38&lt;W38,OR(W38&lt;X38,X38="-"),OR(X38&lt;Z38,X38="-"),OR(Z38&lt;AA38,Z38="-"),AA38&lt;AC38,AC38&lt;AD38,AD38&lt;AF38,AF38&lt;AG38,AG38&lt;AI38,OR(AI38&lt;AJ38,AJ38="-"),OR(AJ38&lt;AL38,AJ38="-"))</f>
    </oc>
    <nc r="AN38">
      <f>AND(IF(M38="-",IF(O38-K38&gt;3,TRUE,FALSE),TRUE),C38&lt;E38,OR(E38&lt;F38,F38="-"),OR(F38&lt;H38,F38="-"),OR(H38&lt;I38,H38="-"),I38&lt;K38,OR(K38&lt;L38,L38="-"),OR(L38&lt;N38,L38="-"),OR(N38&lt;O38,N38="-"),O38&lt;Q38,OR(Q38&lt;R38,R38="-"),OR(R38&lt;T38,R38="-"),OR(T38&lt;U38,T38="-"),U38&lt;W38,OR(W38&lt;X38,X38="-"),OR(X38&lt;Z38,X38="-"),OR(Z38&lt;AA38,Z38="-"),AA38&lt;AC38,AC38&lt;AD38,AD38&lt;AF38,AF38&lt;AG38,AG38&lt;AI38,OR(AI38&lt;AJ38,AJ38="-"),OR(AJ38&lt;AL38,AJ38="-"))</f>
    </nc>
  </rcc>
  <rcc rId="1433" sId="5">
    <oc r="AN91">
      <f>AND(C91&lt;E91,OR(E91&lt;F91,F91="-"),OR(F91&lt;H91,F91="-"),OR(H91&lt;I91,H91="-"),I91&lt;K91,OR(K91&lt;L91,L91="-"),OR(L91&lt;N91,L91="-"),OR(N91&lt;O91,N91="-"),O91&lt;Q91,OR(Q91&lt;R91,R91="-"),OR(R91&lt;T91,R91="-"),OR(T91&lt;U91,T91="-"),U91&lt;W91,OR(W91&lt;X91,X91="-"),OR(X91&lt;Z91,X91="-"),OR(Z91&lt;AA91,Z91="-"),AA91&lt;AC91,AC91&lt;AD91,AD91&lt;AF91,AF91&lt;AG91,AG91&lt;AI91,OR(AI91&lt;AJ91,AJ91="-"),OR(AJ91&lt;AL91,AJ91="-"))</f>
    </oc>
    <nc r="AN91">
      <f>AND(IF(M91="-",IF(O91-K91&gt;3,TRUE,FALSE),TRUE),C91&lt;E91,OR(E91&lt;F91,F91="-"),OR(F91&lt;H91,F91="-"),OR(H91&lt;I91,H91="-"),I91&lt;K91,OR(K91&lt;L91,L91="-"),OR(L91&lt;N91,L91="-"),OR(N91&lt;O91,N91="-"),O91&lt;Q91,OR(Q91&lt;R91,R91="-"),OR(R91&lt;T91,R91="-"),OR(T91&lt;U91,T91="-"),U91&lt;W91,OR(W91&lt;X91,X91="-"),OR(X91&lt;Z91,X91="-"),OR(Z91&lt;AA91,Z91="-"),AA91&lt;AC91,AC91&lt;AD91,AD91&lt;AF91,AF91&lt;AG91,AG91&lt;AI91,OR(AI91&lt;AJ91,AJ91="-"),OR(AJ91&lt;AL91,AJ91="-"))</f>
    </nc>
  </rcc>
  <rcc rId="1434" sId="5">
    <oc r="AN211">
      <f>AND(C211&lt;E211,OR(E211&lt;F211,F211="-"),OR(F211&lt;H211,F211="-"),OR(H211&lt;I211,H211="-"),I211&lt;K211,OR(K211&lt;L211,L211="-"),OR(L211&lt;N211,L211="-"),OR(N211&lt;O211,N211="-"),O211&lt;Q211,OR(Q211&lt;R211,R211="-"),OR(R211&lt;T211,R211="-"),OR(T211&lt;U211,T211="-"),U211&lt;W211,OR(W211&lt;X211,X211="-"),OR(X211&lt;Z211,X211="-"),OR(Z211&lt;AA211,Z211="-"),AA211&lt;AC211,AC211&lt;AD211,AD211&lt;AF211,AF211&lt;AG211,AG211&lt;AI211,OR(AI211&lt;AJ211,AJ211="-"),OR(AJ211&lt;AL211,AJ211="-"))</f>
    </oc>
    <nc r="AN211">
      <f>AND(IF(M211="-",IF(O211-K211&gt;3,TRUE,FALSE),TRUE),C211&lt;E211,OR(E211&lt;F211,F211="-"),OR(F211&lt;H211,F211="-"),OR(H211&lt;I211,H211="-"),I211&lt;K211,OR(K211&lt;L211,L211="-"),OR(L211&lt;N211,L211="-"),OR(N211&lt;O211,N211="-"),O211&lt;Q211,OR(Q211&lt;R211,R211="-"),OR(R211&lt;T211,R211="-"),OR(T211&lt;U211,T211="-"),U211&lt;W211,OR(W211&lt;X211,X211="-"),OR(X211&lt;Z211,X211="-"),OR(Z211&lt;AA211,Z211="-"),AA211&lt;AC211,AC211&lt;AD211,AD211&lt;AF211,AF211&lt;AG211,AG211&lt;AI211,OR(AI211&lt;AJ211,AJ211="-"),OR(AJ211&lt;AL211,AJ211="-"))</f>
    </nc>
  </rcc>
  <rcc rId="1435" sId="5">
    <oc r="AN244">
      <f>AND(C244&lt;E244,OR(E244&lt;F244,F244="-"),OR(F244&lt;H244,F244="-"),OR(H244&lt;I244,H244="-"),I244&lt;K244,OR(K244&lt;L244,L244="-"),OR(L244&lt;N244,L244="-"),OR(N244&lt;O244,N244="-"),O244&lt;Q244,OR(Q244&lt;R244,R244="-"),OR(R244&lt;T244,R244="-"),OR(T244&lt;U244,T244="-"),U244&lt;W244,OR(W244&lt;X244,X244="-"),OR(X244&lt;Z244,X244="-"),OR(Z244&lt;AA244,Z244="-"),AA244&lt;AC244,AC244&lt;AD244,AD244&lt;AF244,AF244&lt;AG244,AG244&lt;AI244,OR(AI244&lt;AJ244,AJ244="-"),OR(AJ244&lt;AL244,AJ244="-"))</f>
    </oc>
    <nc r="AN244">
      <f>AND(IF(M244="-",IF(O244-K244&gt;3,TRUE,FALSE),TRUE),C244&lt;E244,OR(E244&lt;F244,F244="-"),OR(F244&lt;H244,F244="-"),OR(H244&lt;I244,H244="-"),I244&lt;K244,OR(K244&lt;L244,L244="-"),OR(L244&lt;N244,L244="-"),OR(N244&lt;O244,N244="-"),O244&lt;Q244,OR(Q244&lt;R244,R244="-"),OR(R244&lt;T244,R244="-"),OR(T244&lt;U244,T244="-"),U244&lt;W244,OR(W244&lt;X244,X244="-"),OR(X244&lt;Z244,X244="-"),OR(Z244&lt;AA244,Z244="-"),AA244&lt;AC244,AC244&lt;AD244,AD244&lt;AF244,AF244&lt;AG244,AG244&lt;AI244,OR(AI244&lt;AJ244,AJ244="-"),OR(AJ244&lt;AL244,AJ244="-"))</f>
    </nc>
  </rcc>
  <rcc rId="1436" sId="5">
    <oc r="AN104">
      <f>AND(C104&lt;E104,OR(E104&lt;F104,F104="-"),OR(F104&lt;H104,F104="-"),OR(H104&lt;I104,H104="-"),I104&lt;K104,OR(K104&lt;L104,L104="-"),OR(L104&lt;N104,L104="-"),OR(N104&lt;O104,N104="-"),O104&lt;Q104,OR(Q104&lt;R104,R104="-"),OR(R104&lt;T104,R104="-"),OR(T104&lt;U104,T104="-"),U104&lt;W104,OR(W104&lt;X104,X104="-"),OR(X104&lt;Z104,X104="-"),OR(Z104&lt;AA104,Z104="-"),AA104&lt;AC104,AC104&lt;AD104,AD104&lt;AF104,AF104&lt;AG104,AG104&lt;AI104,OR(AI104&lt;AJ104,AJ104="-"),OR(AJ104&lt;AL104,AJ104="-"))</f>
    </oc>
    <nc r="AN104">
      <f>AND(IF(M104="-",IF(O104-K104&gt;3,TRUE,FALSE),TRUE),C104&lt;E104,OR(E104&lt;F104,F104="-"),OR(F104&lt;H104,F104="-"),OR(H104&lt;I104,H104="-"),I104&lt;K104,OR(K104&lt;L104,L104="-"),OR(L104&lt;N104,L104="-"),OR(N104&lt;O104,N104="-"),O104&lt;Q104,OR(Q104&lt;R104,R104="-"),OR(R104&lt;T104,R104="-"),OR(T104&lt;U104,T104="-"),U104&lt;W104,OR(W104&lt;X104,X104="-"),OR(X104&lt;Z104,X104="-"),OR(Z104&lt;AA104,Z104="-"),AA104&lt;AC104,AC104&lt;AD104,AD104&lt;AF104,AF104&lt;AG104,AG104&lt;AI104,OR(AI104&lt;AJ104,AJ104="-"),OR(AJ104&lt;AL104,AJ104="-"))</f>
    </nc>
  </rcc>
  <rcc rId="1437" sId="5">
    <oc r="AN113">
      <f>AND(C113&lt;E113,OR(E113&lt;F113,F113="-"),OR(F113&lt;H113,F113="-"),OR(H113&lt;I113,H113="-"),I113&lt;K113,OR(K113&lt;L113,L113="-"),OR(L113&lt;N113,L113="-"),OR(N113&lt;O113,N113="-"),O113&lt;Q113,OR(Q113&lt;R113,R113="-"),OR(R113&lt;T113,R113="-"),OR(T113&lt;U113,T113="-"),U113&lt;W113,OR(W113&lt;X113,X113="-"),OR(X113&lt;Z113,X113="-"),OR(Z113&lt;AA113,Z113="-"),AA113&lt;AC113,AC113&lt;AD113,AD113&lt;AF113,AF113&lt;AG113,AG113&lt;AI113,OR(AI113&lt;AJ113,AJ113="-"),OR(AJ113&lt;AL113,AJ113="-"))</f>
    </oc>
    <nc r="AN113">
      <f>AND(IF(M113="-",IF(O113-K113&gt;3,TRUE,FALSE),TRUE),C113&lt;E113,OR(E113&lt;F113,F113="-"),OR(F113&lt;H113,F113="-"),OR(H113&lt;I113,H113="-"),I113&lt;K113,OR(K113&lt;L113,L113="-"),OR(L113&lt;N113,L113="-"),OR(N113&lt;O113,N113="-"),O113&lt;Q113,OR(Q113&lt;R113,R113="-"),OR(R113&lt;T113,R113="-"),OR(T113&lt;U113,T113="-"),U113&lt;W113,OR(W113&lt;X113,X113="-"),OR(X113&lt;Z113,X113="-"),OR(Z113&lt;AA113,Z113="-"),AA113&lt;AC113,AC113&lt;AD113,AD113&lt;AF113,AF113&lt;AG113,AG113&lt;AI113,OR(AI113&lt;AJ113,AJ113="-"),OR(AJ113&lt;AL113,AJ113="-"))</f>
    </nc>
  </rcc>
  <rcc rId="1438" sId="5">
    <oc r="AN287">
      <f>AND(C287&lt;E287,OR(E287&lt;F287,F287="-"),OR(F287&lt;H287,F287="-"),OR(H287&lt;I287,H287="-"),I287&lt;K287,OR(K287&lt;L287,L287="-"),OR(L287&lt;N287,L287="-"),OR(N287&lt;O287,N287="-"),O287&lt;Q287,OR(Q287&lt;R287,R287="-"),OR(R287&lt;T287,R287="-"),OR(T287&lt;U287,T287="-"),U287&lt;W287,OR(W287&lt;X287,X287="-"),OR(X287&lt;Z287,X287="-"),OR(Z287&lt;AA287,Z287="-"),AA287&lt;AC287,AC287&lt;AD287,AD287&lt;AF287,AF287&lt;AG287,AG287&lt;AI287,OR(AI287&lt;AJ287,AJ287="-"),OR(AJ287&lt;AL287,AJ287="-"))</f>
    </oc>
    <nc r="AN287">
      <f>AND(IF(M287="-",IF(O287-K287&gt;3,TRUE,FALSE),TRUE),C287&lt;E287,OR(E287&lt;F287,F287="-"),OR(F287&lt;H287,F287="-"),OR(H287&lt;I287,H287="-"),I287&lt;K287,OR(K287&lt;L287,L287="-"),OR(L287&lt;N287,L287="-"),OR(N287&lt;O287,N287="-"),O287&lt;Q287,OR(Q287&lt;R287,R287="-"),OR(R287&lt;T287,R287="-"),OR(T287&lt;U287,T287="-"),U287&lt;W287,OR(W287&lt;X287,X287="-"),OR(X287&lt;Z287,X287="-"),OR(Z287&lt;AA287,Z287="-"),AA287&lt;AC287,AC287&lt;AD287,AD287&lt;AF287,AF287&lt;AG287,AG287&lt;AI287,OR(AI287&lt;AJ287,AJ287="-"),OR(AJ287&lt;AL287,AJ287="-"))</f>
    </nc>
  </rcc>
  <rcc rId="1439" sId="4">
    <oc r="K140">
      <v>18</v>
    </oc>
    <nc r="K140">
      <v>21</v>
    </nc>
  </rcc>
  <rfmt sheetId="4" sqref="K1:K1048576">
    <dxf>
      <fill>
        <patternFill>
          <bgColor rgb="FFFFFF00"/>
        </patternFill>
      </fill>
    </dxf>
  </rfmt>
  <rfmt sheetId="4" sqref="H1:H1048576">
    <dxf>
      <fill>
        <patternFill>
          <bgColor rgb="FFFFFF00"/>
        </patternFill>
      </fill>
    </dxf>
  </rfmt>
  <rcc rId="1440" sId="4">
    <oc r="H7">
      <f>VLOOKUP($B7&amp;"__wt",'SegEnds_Xtal_BW#'!$A:$Z,8,FALSE)</f>
    </oc>
    <nc r="H7">
      <f>VLOOKUP($B7&amp;"__wt",'SegEnds_Xtal_BW#'!$A:$Z,8,FALSE)</f>
    </nc>
  </rcc>
  <rcc rId="1441" sId="4" odxf="1" dxf="1">
    <oc r="H3">
      <f>VLOOKUP($B3&amp;"__wt",'SegEnds_Xtal_BW#'!$A:$Z,8,FALSE)</f>
    </oc>
    <nc r="H3">
      <f>VLOOKUP($B3&amp;"__wt",'SegEnds_Xtal_BW#'!$A:$Z,8,FALSE)</f>
    </nc>
    <odxf/>
    <ndxf/>
  </rcc>
  <rcc rId="1442" sId="4">
    <oc r="H4">
      <f>VLOOKUP($B4&amp;"__wt",'SegEnds_Xtal_BW#'!$A:$Z,8,FALSE)</f>
    </oc>
    <nc r="H4">
      <f>VLOOKUP($B4&amp;"__wt",'SegEnds_Xtal_BW#'!$A:$Z,8,FALSE)</f>
    </nc>
  </rcc>
  <rcc rId="1443" sId="4">
    <oc r="H26">
      <v>67</v>
    </oc>
    <nc r="H26">
      <f>VLOOKUP($B26&amp;"__wt",'SegEnds_Xtal_BW#'!$A:$Z,8,FALSE)</f>
    </nc>
  </rcc>
  <rcc rId="1444" sId="4">
    <oc r="H172">
      <f>VLOOKUP($B172&amp;"__wt",'SegEnds_Xtal_BW#'!$A:$Z,8,FALSE)</f>
    </oc>
    <nc r="H172">
      <f>VLOOKUP($B172&amp;"__wt",'SegEnds_Xtal_BW#'!$A:$Z,8,FALSE)</f>
    </nc>
  </rcc>
  <rcc rId="1445" sId="4">
    <oc r="H122">
      <f>VLOOKUP($B122&amp;"__wt",'SegEnds_Xtal_BW#'!$A:$Z,8,FALSE)</f>
    </oc>
    <nc r="H122">
      <f>VLOOKUP($B122&amp;"__wt",'SegEnds_Xtal_BW#'!$A:$Z,8,FALSE)</f>
    </nc>
  </rcc>
  <rcc rId="1446" sId="4">
    <oc r="H126">
      <f>VLOOKUP($B126&amp;"__wt",'SegEnds_Xtal_BW#'!$A:$Z,8,FALSE)</f>
    </oc>
    <nc r="H126">
      <f>VLOOKUP($B126&amp;"__wt",'SegEnds_Xtal_BW#'!$A:$Z,8,FALSE)</f>
    </nc>
  </rcc>
  <rcc rId="1447" sId="4">
    <oc r="H161">
      <f>VLOOKUP($B161&amp;"__wt",'SegEnds_Xtal_BW#'!$A:$Z,8,FALSE)</f>
    </oc>
    <nc r="H161">
      <f>VLOOKUP($B161&amp;"__wt",'SegEnds_Xtal_BW#'!$A:$Z,8,FALSE)</f>
    </nc>
  </rcc>
  <rcc rId="1448" sId="4">
    <oc r="H174">
      <f>VLOOKUP($B174&amp;"__wt",'SegEnds_Xtal_BW#'!$A:$Z,8,FALSE)</f>
    </oc>
    <nc r="H174">
      <f>VLOOKUP($B174&amp;"__wt",'SegEnds_Xtal_BW#'!$A:$Z,8,FALSE)</f>
    </nc>
  </rcc>
  <rcc rId="1449" sId="4">
    <oc r="H175">
      <f>VLOOKUP($B175&amp;"__wt",'SegEnds_Xtal_BW#'!$A:$Z,8,FALSE)</f>
    </oc>
    <nc r="H175">
      <f>VLOOKUP($B175&amp;"__wt",'SegEnds_Xtal_BW#'!$A:$Z,8,FALSE)</f>
    </nc>
  </rcc>
  <rcc rId="1450" sId="4">
    <oc r="H149">
      <f>VLOOKUP($B149&amp;"__wt",'SegEnds_Xtal_BW#'!$A:$Z,8,FALSE)</f>
    </oc>
    <nc r="H149">
      <f>VLOOKUP($B149&amp;"__wt",'SegEnds_Xtal_BW#'!$A:$Z,8,FALSE)</f>
    </nc>
  </rcc>
  <rcc rId="1451" sId="4">
    <oc r="H263">
      <f>VLOOKUP($B263&amp;"__wt",'SegEnds_Xtal_BW#'!$A:$Z,8,FALSE)</f>
    </oc>
    <nc r="H263">
      <f>VLOOKUP($B263&amp;"__wt",'SegEnds_Xtal_BW#'!$A:$Z,8,FALSE)</f>
    </nc>
  </rcc>
  <rcc rId="1452" sId="4">
    <oc r="H264">
      <f>VLOOKUP($B264&amp;"__wt",'SegEnds_Xtal_BW#'!$A:$Z,8,FALSE)</f>
    </oc>
    <nc r="H264">
      <f>VLOOKUP($B264&amp;"__wt",'SegEnds_Xtal_BW#'!$A:$Z,8,FALSE)</f>
    </nc>
  </rcc>
  <rcc rId="1453" sId="4">
    <oc r="H265">
      <f>VLOOKUP($B265&amp;"__wt",'SegEnds_Xtal_BW#'!$A:$Z,8,FALSE)</f>
    </oc>
    <nc r="H265">
      <f>VLOOKUP($B265&amp;"__wt",'SegEnds_Xtal_BW#'!$A:$Z,8,FALSE)</f>
    </nc>
  </rcc>
  <rcc rId="1454" sId="4">
    <oc r="H266">
      <f>VLOOKUP($B266&amp;"__wt",'SegEnds_Xtal_BW#'!$A:$Z,8,FALSE)</f>
    </oc>
    <nc r="H266">
      <f>VLOOKUP($B266&amp;"__wt",'SegEnds_Xtal_BW#'!$A:$Z,8,FALSE)</f>
    </nc>
  </rcc>
  <rcc rId="1455" sId="4">
    <oc r="H285">
      <f>VLOOKUP($B285&amp;"__wt",'SegEnds_Xtal_BW#'!$A:$Z,8,FALSE)</f>
    </oc>
    <nc r="H285">
      <f>VLOOKUP($B285&amp;"__wt",'SegEnds_Xtal_BW#'!$A:$Z,8,FALSE)</f>
    </nc>
  </rcc>
  <rcc rId="1456" sId="4">
    <oc r="H267">
      <f>VLOOKUP($B267&amp;"__wt",'SegEnds_Xtal_BW#'!$A:$Z,8,FALSE)</f>
    </oc>
    <nc r="H267">
      <f>VLOOKUP($B267&amp;"__wt",'SegEnds_Xtal_BW#'!$A:$Z,8,FALSE)</f>
    </nc>
  </rcc>
  <rcc rId="1457" sId="4">
    <oc r="H269">
      <f>VLOOKUP($B269&amp;"__wt",'SegEnds_Xtal_BW#'!$A:$Z,8,FALSE)</f>
    </oc>
    <nc r="H269">
      <f>VLOOKUP($B269&amp;"__wt",'SegEnds_Xtal_BW#'!$A:$Z,8,FALSE)</f>
    </nc>
  </rcc>
  <rcc rId="1458" sId="4">
    <oc r="H271">
      <f>VLOOKUP($B271&amp;"__wt",'SegEnds_Xtal_BW#'!$A:$Z,8,FALSE)</f>
    </oc>
    <nc r="H271">
      <f>VLOOKUP($B271&amp;"__wt",'SegEnds_Xtal_BW#'!$A:$Z,8,FALSE)</f>
    </nc>
  </rcc>
  <rcc rId="1459" sId="4">
    <oc r="K5">
      <v>18</v>
    </oc>
    <nc r="K5">
      <v>21</v>
    </nc>
  </rcc>
  <rcc rId="1460" sId="4">
    <oc r="K174">
      <v>18</v>
    </oc>
    <nc r="K174">
      <v>21</v>
    </nc>
  </rcc>
  <rcc rId="1461" sId="4">
    <oc r="K218">
      <v>18</v>
    </oc>
    <nc r="K218">
      <v>21</v>
    </nc>
  </rcc>
  <rcc rId="1462" sId="4">
    <oc r="H173">
      <f>VLOOKUP($B173&amp;"__wt",'SegEnds_Xtal_BW#'!$A:$Z,8,FALSE)</f>
    </oc>
    <nc r="H173">
      <v>66</v>
    </nc>
  </rcc>
  <rfmt sheetId="4" sqref="H173">
    <dxf>
      <fill>
        <patternFill>
          <bgColor rgb="FFFF0000"/>
        </patternFill>
      </fill>
    </dxf>
  </rfmt>
  <rcc rId="1463" sId="4">
    <oc r="K137">
      <v>18</v>
    </oc>
    <nc r="K137">
      <v>21</v>
    </nc>
  </rcc>
  <rcc rId="1464" sId="4">
    <oc r="K144">
      <v>18</v>
    </oc>
    <nc r="K144">
      <v>21</v>
    </nc>
  </rcc>
  <rcc rId="1465" sId="4">
    <oc r="H135">
      <f>VLOOKUP($B135&amp;"__wt",'SegEnds_Xtal_BW#'!$A:$Z,8,FALSE)</f>
    </oc>
    <nc r="H135">
      <v>66</v>
    </nc>
  </rcc>
  <rfmt sheetId="4" sqref="H135">
    <dxf>
      <fill>
        <patternFill>
          <bgColor rgb="FFFF0000"/>
        </patternFill>
      </fill>
    </dxf>
  </rfmt>
  <rcc rId="1466" sId="4">
    <oc r="K157">
      <v>18</v>
    </oc>
    <nc r="K157">
      <v>21</v>
    </nc>
  </rcc>
  <rcc rId="1467" sId="4">
    <oc r="K86">
      <v>18</v>
    </oc>
    <nc r="K86">
      <v>21</v>
    </nc>
  </rcc>
  <rcc rId="1468" sId="4">
    <oc r="K169">
      <v>18</v>
    </oc>
    <nc r="K169">
      <v>21</v>
    </nc>
  </rcc>
  <rcc rId="1469" sId="4">
    <oc r="K402">
      <v>18</v>
    </oc>
    <nc r="K402">
      <v>21</v>
    </nc>
  </rcc>
  <rcc rId="1470" sId="4">
    <oc r="K403">
      <v>18</v>
    </oc>
    <nc r="K403">
      <v>21</v>
    </nc>
  </rcc>
  <rcc rId="1471" sId="4">
    <oc r="H404">
      <v>67</v>
    </oc>
    <nc r="H404">
      <v>66</v>
    </nc>
  </rcc>
  <rcc rId="1472" sId="4">
    <oc r="H405">
      <v>67</v>
    </oc>
    <nc r="H405">
      <v>66</v>
    </nc>
  </rcc>
  <rcc rId="1473" sId="4">
    <oc r="K395">
      <v>18</v>
    </oc>
    <nc r="K395">
      <v>21</v>
    </nc>
  </rcc>
  <rcc rId="1474" sId="4">
    <oc r="K396">
      <v>18</v>
    </oc>
    <nc r="K396">
      <v>21</v>
    </nc>
  </rcc>
  <rcc rId="1475" sId="4">
    <oc r="K394">
      <v>18</v>
    </oc>
    <nc r="K394">
      <v>21</v>
    </nc>
  </rcc>
  <rcc rId="1476" sId="4">
    <oc r="H406">
      <v>67</v>
    </oc>
    <nc r="H406">
      <v>66</v>
    </nc>
  </rcc>
  <rcc rId="1477" sId="4">
    <oc r="H397">
      <v>67</v>
    </oc>
    <nc r="H397">
      <v>66</v>
    </nc>
  </rcc>
  <rcc rId="1478" sId="4">
    <oc r="H398">
      <v>67</v>
    </oc>
    <nc r="H398">
      <v>66</v>
    </nc>
  </rcc>
  <rcc rId="1479" sId="4">
    <oc r="K399">
      <v>18</v>
    </oc>
    <nc r="K399">
      <v>21</v>
    </nc>
  </rcc>
  <rcc rId="1480" sId="4">
    <oc r="K400">
      <v>18</v>
    </oc>
    <nc r="K400">
      <v>21</v>
    </nc>
  </rcc>
  <rcc rId="1481" sId="4">
    <oc r="H401">
      <v>67</v>
    </oc>
    <nc r="H401">
      <v>66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2" sId="4">
    <oc r="K204">
      <v>18</v>
    </oc>
    <nc r="K204">
      <v>21</v>
    </nc>
  </rcc>
  <rcc rId="1483" sId="4">
    <oc r="K205">
      <v>18</v>
    </oc>
    <nc r="K205">
      <v>21</v>
    </nc>
  </rcc>
  <rcc rId="1484" sId="4">
    <oc r="K255">
      <v>18</v>
    </oc>
    <nc r="K255">
      <v>21</v>
    </nc>
  </rcc>
  <rcc rId="1485" sId="4">
    <oc r="H202">
      <f>VLOOKUP($B272&amp;"__wt",'SegEnds_Xtal_BW#'!$A:$Z,8,FALSE)</f>
    </oc>
    <nc r="H202">
      <v>67</v>
    </nc>
  </rcc>
  <rfmt sheetId="4" sqref="H202">
    <dxf>
      <fill>
        <patternFill>
          <bgColor rgb="FFFF0000"/>
        </patternFill>
      </fill>
    </dxf>
  </rfmt>
  <rcc rId="1486" sId="4">
    <oc r="H194">
      <f>VLOOKUP($B261&amp;"__wt",'SegEnds_Xtal_BW#'!$A:$Z,8,FALSE)</f>
    </oc>
    <nc r="H194">
      <v>67</v>
    </nc>
  </rcc>
  <rfmt sheetId="4" sqref="H194">
    <dxf>
      <fill>
        <patternFill>
          <bgColor rgb="FFFF0000"/>
        </patternFill>
      </fill>
    </dxf>
  </rfmt>
  <rcc rId="1487" sId="4">
    <oc r="K283">
      <v>18</v>
    </oc>
    <nc r="K283">
      <v>21</v>
    </nc>
  </rcc>
  <rcc rId="1488" sId="4">
    <oc r="K286">
      <v>18</v>
    </oc>
    <nc r="K286">
      <v>21</v>
    </nc>
  </rcc>
  <rcc rId="1489" sId="4">
    <oc r="K221">
      <v>18</v>
    </oc>
    <nc r="K221">
      <v>21</v>
    </nc>
  </rcc>
  <rcc rId="1490" sId="4">
    <oc r="K28">
      <v>18</v>
    </oc>
    <nc r="K28">
      <v>21</v>
    </nc>
  </rcc>
  <rcc rId="1491" sId="4">
    <oc r="K29">
      <v>18</v>
    </oc>
    <nc r="K29">
      <v>21</v>
    </nc>
  </rcc>
  <rcc rId="1492" sId="4">
    <oc r="K279">
      <v>18</v>
    </oc>
    <nc r="K279">
      <v>21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3" sId="4">
    <oc r="K286">
      <v>21</v>
    </oc>
    <nc r="K286">
      <v>18</v>
    </nc>
  </rcc>
  <rcc rId="1494" sId="4">
    <oc r="K28">
      <v>21</v>
    </oc>
    <nc r="K28">
      <v>18</v>
    </nc>
  </rcc>
  <rcc rId="1495" sId="4">
    <oc r="K29">
      <v>21</v>
    </oc>
    <nc r="K29">
      <v>18</v>
    </nc>
  </rcc>
  <rcc rId="1496" sId="4">
    <oc r="K279">
      <v>21</v>
    </oc>
    <nc r="K279">
      <v>18</v>
    </nc>
  </rcc>
  <rcc rId="1497" sId="4" odxf="1" dxf="1">
    <oc r="H194">
      <v>67</v>
    </oc>
    <nc r="H194">
      <f>VLOOKUP($B194&amp;"__wt",'SegEnds_Xtal_BW#'!$A:$Z,8,FALSE)</f>
    </nc>
    <odxf>
      <fill>
        <patternFill>
          <bgColor rgb="FFFF0000"/>
        </patternFill>
      </fill>
    </odxf>
    <ndxf>
      <fill>
        <patternFill>
          <bgColor rgb="FFFFFF00"/>
        </patternFill>
      </fill>
    </ndxf>
  </rcc>
  <rcc rId="1498" sId="4">
    <oc r="K283">
      <v>21</v>
    </oc>
    <nc r="K283">
      <v>18</v>
    </nc>
  </rcc>
  <rcc rId="1499" sId="4">
    <oc r="K255">
      <v>21</v>
    </oc>
    <nc r="K255">
      <v>18</v>
    </nc>
  </rcc>
  <rcc rId="1500" sId="4" odxf="1" dxf="1">
    <oc r="H202">
      <v>67</v>
    </oc>
    <nc r="H202">
      <f>VLOOKUP($B202&amp;"__wt",'SegEnds_Xtal_BW#'!$A:$Z,8,FALSE)</f>
    </nc>
    <odxf>
      <fill>
        <patternFill>
          <bgColor rgb="FFFF0000"/>
        </patternFill>
      </fill>
    </odxf>
    <ndxf>
      <fill>
        <patternFill>
          <bgColor rgb="FFFFFF00"/>
        </patternFill>
      </fill>
    </ndxf>
  </rcc>
  <rcc rId="1501" sId="4">
    <oc r="K205">
      <v>21</v>
    </oc>
    <nc r="K205">
      <v>18</v>
    </nc>
  </rcc>
  <rcc rId="1502" sId="4">
    <oc r="K204">
      <v>21</v>
    </oc>
    <nc r="K204">
      <v>18</v>
    </nc>
  </rcc>
  <rcc rId="1503" sId="4">
    <oc r="K221">
      <v>21</v>
    </oc>
    <nc r="K221">
      <v>18</v>
    </nc>
  </rcc>
  <rcv guid="{3E3401AF-8459-8641-BD70-AD04F80E86ED}" action="delete"/>
  <rdn rId="0" localSheetId="1" customView="1" name="Z_3E3401AF_8459_8641_BD70_AD04F80E86ED_.wvu.FilterData" hidden="1" oldHidden="1">
    <formula>'SegEnds_Xtal_Prot#'!$A$1:$CS$179</formula>
    <oldFormula>'SegEnds_Xtal_Prot#'!$A$1:$CS$179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7" sId="4">
    <oc r="H406">
      <v>66</v>
    </oc>
    <nc r="H406">
      <v>67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08" sId="1" ref="A10:XFD10" action="insertRow">
    <undo index="1" exp="area" ref3D="1" dr="B$1:B$1048576" r="C406" sId="8"/>
    <undo index="1" exp="area" ref3D="1" dr="B$1:B$1048576" r="C405" sId="8"/>
    <undo index="1" exp="area" ref3D="1" dr="B$1:B$1048576" r="C404" sId="8"/>
    <undo index="1" exp="area" ref3D="1" dr="B$1:B$1048576" r="C403" sId="8"/>
    <undo index="1" exp="area" ref3D="1" dr="B$1:B$1048576" r="C402" sId="8"/>
    <undo index="1" exp="area" ref3D="1" dr="B$1:B$1048576" r="C401" sId="8"/>
    <undo index="1" exp="area" ref3D="1" dr="B$1:B$1048576" r="C400" sId="8"/>
    <undo index="1" exp="area" ref3D="1" dr="B$1:B$1048576" r="C399" sId="8"/>
    <undo index="1" exp="area" ref3D="1" dr="B$1:B$1048576" r="C398" sId="8"/>
    <undo index="1" exp="area" ref3D="1" dr="B$1:B$1048576" r="C397" sId="8"/>
    <undo index="1" exp="area" ref3D="1" dr="B$1:B$1048576" r="C396" sId="8"/>
    <undo index="1" exp="area" ref3D="1" dr="B$1:B$1048576" r="C395" sId="8"/>
    <undo index="1" exp="area" ref3D="1" dr="B$1:B$1048576" r="C394" sId="8"/>
    <undo index="1" exp="area" ref3D="1" dr="B$1:B$1048576" r="C393" sId="8"/>
    <undo index="1" exp="area" ref3D="1" dr="B$1:B$1048576" r="C392" sId="8"/>
    <undo index="1" exp="area" ref3D="1" dr="B$1:B$1048576" r="C391" sId="8"/>
    <undo index="1" exp="area" ref3D="1" dr="B$1:B$1048576" r="C390" sId="8"/>
    <undo index="1" exp="area" ref3D="1" dr="B$1:B$1048576" r="C389" sId="8"/>
    <undo index="1" exp="area" ref3D="1" dr="B$1:B$1048576" r="C388" sId="8"/>
    <undo index="1" exp="area" ref3D="1" dr="B$1:B$1048576" r="C387" sId="8"/>
    <undo index="1" exp="area" ref3D="1" dr="B$1:B$1048576" r="C386" sId="8"/>
    <undo index="1" exp="area" ref3D="1" dr="B$1:B$1048576" r="C385" sId="8"/>
    <undo index="1" exp="area" ref3D="1" dr="B$1:B$1048576" r="C384" sId="8"/>
    <undo index="1" exp="area" ref3D="1" dr="B$1:B$1048576" r="C383" sId="8"/>
    <undo index="1" exp="area" ref3D="1" dr="B$1:B$1048576" r="C382" sId="8"/>
    <undo index="1" exp="area" ref3D="1" dr="B$1:B$1048576" r="C381" sId="8"/>
    <undo index="1" exp="area" ref3D="1" dr="B$1:B$1048576" r="C380" sId="8"/>
    <undo index="1" exp="area" ref3D="1" dr="B$1:B$1048576" r="C379" sId="8"/>
    <undo index="1" exp="area" ref3D="1" dr="B$1:B$1048576" r="C378" sId="8"/>
    <undo index="1" exp="area" ref3D="1" dr="B$1:B$1048576" r="C377" sId="8"/>
    <undo index="1" exp="area" ref3D="1" dr="B$1:B$1048576" r="C376" sId="8"/>
    <undo index="1" exp="area" ref3D="1" dr="B$1:B$1048576" r="C375" sId="8"/>
    <undo index="1" exp="area" ref3D="1" dr="B$1:B$1048576" r="C374" sId="8"/>
    <undo index="1" exp="area" ref3D="1" dr="B$1:B$1048576" r="C373" sId="8"/>
    <undo index="1" exp="area" ref3D="1" dr="B$1:B$1048576" r="C372" sId="8"/>
    <undo index="1" exp="area" ref3D="1" dr="B$1:B$1048576" r="C371" sId="8"/>
    <undo index="1" exp="area" ref3D="1" dr="B$1:B$1048576" r="C370" sId="8"/>
    <undo index="1" exp="area" ref3D="1" dr="B$1:B$1048576" r="C369" sId="8"/>
    <undo index="1" exp="area" ref3D="1" dr="B$1:B$1048576" r="C368" sId="8"/>
    <undo index="1" exp="area" ref3D="1" dr="B$1:B$1048576" r="C367" sId="8"/>
    <undo index="1" exp="area" ref3D="1" dr="B$1:B$1048576" r="C366" sId="8"/>
    <undo index="1" exp="area" ref3D="1" dr="B$1:B$1048576" r="C365" sId="8"/>
    <undo index="1" exp="area" ref3D="1" dr="B$1:B$1048576" r="C364" sId="8"/>
    <undo index="1" exp="area" ref3D="1" dr="B$1:B$1048576" r="C363" sId="8"/>
    <undo index="1" exp="area" ref3D="1" dr="B$1:B$1048576" r="C362" sId="8"/>
    <undo index="1" exp="area" ref3D="1" dr="B$1:B$1048576" r="C361" sId="8"/>
    <undo index="1" exp="area" ref3D="1" dr="B$1:B$1048576" r="C360" sId="8"/>
    <undo index="1" exp="area" ref3D="1" dr="B$1:B$1048576" r="C359" sId="8"/>
    <undo index="1" exp="area" ref3D="1" dr="B$1:B$1048576" r="C358" sId="8"/>
    <undo index="1" exp="area" ref3D="1" dr="B$1:B$1048576" r="C357" sId="8"/>
    <undo index="1" exp="area" ref3D="1" dr="B$1:B$1048576" r="C356" sId="8"/>
    <undo index="1" exp="area" ref3D="1" dr="B$1:B$1048576" r="C355" sId="8"/>
    <undo index="1" exp="area" ref3D="1" dr="B$1:B$1048576" r="C354" sId="8"/>
    <undo index="1" exp="area" ref3D="1" dr="B$1:B$1048576" r="C353" sId="8"/>
    <undo index="1" exp="area" ref3D="1" dr="B$1:B$1048576" r="C352" sId="8"/>
    <undo index="1" exp="area" ref3D="1" dr="B$1:B$1048576" r="C351" sId="8"/>
    <undo index="1" exp="area" ref3D="1" dr="B$1:B$1048576" r="C350" sId="8"/>
    <undo index="1" exp="area" ref3D="1" dr="B$1:B$1048576" r="C349" sId="8"/>
    <undo index="1" exp="area" ref3D="1" dr="B$1:B$1048576" r="C348" sId="8"/>
    <undo index="1" exp="area" ref3D="1" dr="B$1:B$1048576" r="C347" sId="8"/>
    <undo index="1" exp="area" ref3D="1" dr="B$1:B$1048576" r="C346" sId="8"/>
    <undo index="1" exp="area" ref3D="1" dr="B$1:B$1048576" r="C345" sId="8"/>
    <undo index="1" exp="area" ref3D="1" dr="B$1:B$1048576" r="C344" sId="8"/>
    <undo index="1" exp="area" ref3D="1" dr="B$1:B$1048576" r="C343" sId="8"/>
    <undo index="1" exp="area" ref3D="1" dr="B$1:B$1048576" r="C342" sId="8"/>
    <undo index="1" exp="area" ref3D="1" dr="B$1:B$1048576" r="C341" sId="8"/>
    <undo index="1" exp="area" ref3D="1" dr="B$1:B$1048576" r="C340" sId="8"/>
    <undo index="1" exp="area" ref3D="1" dr="B$1:B$1048576" r="C339" sId="8"/>
    <undo index="1" exp="area" ref3D="1" dr="B$1:B$1048576" r="C338" sId="8"/>
    <undo index="1" exp="area" ref3D="1" dr="B$1:B$1048576" r="C337" sId="8"/>
    <undo index="1" exp="area" ref3D="1" dr="B$1:B$1048576" r="C336" sId="8"/>
    <undo index="1" exp="area" ref3D="1" dr="B$1:B$1048576" r="C335" sId="8"/>
    <undo index="1" exp="area" ref3D="1" dr="B$1:B$1048576" r="C334" sId="8"/>
    <undo index="1" exp="area" ref3D="1" dr="B$1:B$1048576" r="C333" sId="8"/>
    <undo index="1" exp="area" ref3D="1" dr="B$1:B$1048576" r="C332" sId="8"/>
    <undo index="1" exp="area" ref3D="1" dr="B$1:B$1048576" r="C331" sId="8"/>
    <undo index="1" exp="area" ref3D="1" dr="B$1:B$1048576" r="C330" sId="8"/>
    <undo index="1" exp="area" ref3D="1" dr="B$1:B$1048576" r="C329" sId="8"/>
    <undo index="1" exp="area" ref3D="1" dr="B$1:B$1048576" r="C328" sId="8"/>
    <undo index="1" exp="area" ref3D="1" dr="B$1:B$1048576" r="C327" sId="8"/>
    <undo index="1" exp="area" ref3D="1" dr="B$1:B$1048576" r="C326" sId="8"/>
    <undo index="1" exp="area" ref3D="1" dr="B$1:B$1048576" r="C325" sId="8"/>
    <undo index="1" exp="area" ref3D="1" dr="B$1:B$1048576" r="C324" sId="8"/>
    <undo index="1" exp="area" ref3D="1" dr="B$1:B$1048576" r="C323" sId="8"/>
    <undo index="1" exp="area" ref3D="1" dr="B$1:B$1048576" r="C322" sId="8"/>
    <undo index="1" exp="area" ref3D="1" dr="B$1:B$1048576" r="C321" sId="8"/>
    <undo index="1" exp="area" ref3D="1" dr="B$1:B$1048576" r="C320" sId="8"/>
    <undo index="1" exp="area" ref3D="1" dr="B$1:B$1048576" r="C319" sId="8"/>
    <undo index="1" exp="area" ref3D="1" dr="B$1:B$1048576" r="C318" sId="8"/>
    <undo index="1" exp="area" ref3D="1" dr="B$1:B$1048576" r="C317" sId="8"/>
    <undo index="1" exp="area" ref3D="1" dr="B$1:B$1048576" r="C316" sId="8"/>
    <undo index="1" exp="area" ref3D="1" dr="B$1:B$1048576" r="C315" sId="8"/>
    <undo index="1" exp="area" ref3D="1" dr="B$1:B$1048576" r="C314" sId="8"/>
    <undo index="1" exp="area" ref3D="1" dr="B$1:B$1048576" r="C313" sId="8"/>
    <undo index="1" exp="area" ref3D="1" dr="B$1:B$1048576" r="C312" sId="8"/>
    <undo index="1" exp="area" ref3D="1" dr="B$1:B$1048576" r="C311" sId="8"/>
    <undo index="1" exp="area" ref3D="1" dr="B$1:B$1048576" r="C310" sId="8"/>
    <undo index="1" exp="area" ref3D="1" dr="B$1:B$1048576" r="C309" sId="8"/>
    <undo index="1" exp="area" ref3D="1" dr="B$1:B$1048576" r="C308" sId="8"/>
    <undo index="1" exp="area" ref3D="1" dr="B$1:B$1048576" r="C307" sId="8"/>
    <undo index="1" exp="area" ref3D="1" dr="B$1:B$1048576" r="C306" sId="8"/>
    <undo index="1" exp="area" ref3D="1" dr="B$1:B$1048576" r="C305" sId="8"/>
    <undo index="1" exp="area" ref3D="1" dr="B$1:B$1048576" r="C304" sId="8"/>
    <undo index="1" exp="area" ref3D="1" dr="B$1:B$1048576" r="C303" sId="8"/>
    <undo index="1" exp="area" ref3D="1" dr="B$1:B$1048576" r="C302" sId="8"/>
    <undo index="1" exp="area" ref3D="1" dr="B$1:B$1048576" r="C301" sId="8"/>
    <undo index="1" exp="area" ref3D="1" dr="B$1:B$1048576" r="C300" sId="8"/>
    <undo index="1" exp="area" ref3D="1" dr="B$1:B$1048576" r="C299" sId="8"/>
    <undo index="1" exp="area" ref3D="1" dr="B$1:B$1048576" r="C298" sId="8"/>
    <undo index="1" exp="area" ref3D="1" dr="B$1:B$1048576" r="C297" sId="8"/>
    <undo index="1" exp="area" ref3D="1" dr="B$1:B$1048576" r="C296" sId="8"/>
    <undo index="1" exp="area" ref3D="1" dr="B$1:B$1048576" r="C295" sId="8"/>
    <undo index="1" exp="area" ref3D="1" dr="B$1:B$1048576" r="C294" sId="8"/>
    <undo index="1" exp="area" ref3D="1" dr="B$1:B$1048576" r="C293" sId="8"/>
    <undo index="1" exp="area" ref3D="1" dr="B$1:B$1048576" r="C292" sId="8"/>
    <undo index="1" exp="area" ref3D="1" dr="B$1:B$1048576" r="C291" sId="8"/>
    <undo index="1" exp="area" ref3D="1" dr="B$1:B$1048576" r="C290" sId="8"/>
    <undo index="1" exp="area" ref3D="1" dr="B$1:B$1048576" r="C289" sId="8"/>
    <undo index="1" exp="area" ref3D="1" dr="B$1:B$1048576" r="C288" sId="8"/>
    <undo index="1" exp="area" ref3D="1" dr="B$1:B$1048576" r="C287" sId="8"/>
    <undo index="1" exp="area" ref3D="1" dr="B$1:B$1048576" r="C286" sId="8"/>
    <undo index="1" exp="area" ref3D="1" dr="B$1:B$1048576" r="C285" sId="8"/>
    <undo index="1" exp="area" ref3D="1" dr="B$1:B$1048576" r="C284" sId="8"/>
    <undo index="1" exp="area" ref3D="1" dr="B$1:B$1048576" r="C283" sId="8"/>
    <undo index="1" exp="area" ref3D="1" dr="B$1:B$1048576" r="C282" sId="8"/>
    <undo index="1" exp="area" ref3D="1" dr="B$1:B$1048576" r="C281" sId="8"/>
    <undo index="1" exp="area" ref3D="1" dr="B$1:B$1048576" r="C280" sId="8"/>
    <undo index="1" exp="area" ref3D="1" dr="B$1:B$1048576" r="C279" sId="8"/>
    <undo index="1" exp="area" ref3D="1" dr="B$1:B$1048576" r="C278" sId="8"/>
    <undo index="1" exp="area" ref3D="1" dr="B$1:B$1048576" r="C277" sId="8"/>
    <undo index="1" exp="area" ref3D="1" dr="B$1:B$1048576" r="C276" sId="8"/>
    <undo index="1" exp="area" ref3D="1" dr="B$1:B$1048576" r="C275" sId="8"/>
    <undo index="1" exp="area" ref3D="1" dr="B$1:B$1048576" r="C274" sId="8"/>
    <undo index="1" exp="area" ref3D="1" dr="B$1:B$1048576" r="C273" sId="8"/>
    <undo index="1" exp="area" ref3D="1" dr="B$1:B$1048576" r="C272" sId="8"/>
    <undo index="1" exp="area" ref3D="1" dr="B$1:B$1048576" r="C271" sId="8"/>
    <undo index="1" exp="area" ref3D="1" dr="B$1:B$1048576" r="C270" sId="8"/>
    <undo index="1" exp="area" ref3D="1" dr="B$1:B$1048576" r="C269" sId="8"/>
    <undo index="1" exp="area" ref3D="1" dr="B$1:B$1048576" r="C268" sId="8"/>
    <undo index="1" exp="area" ref3D="1" dr="B$1:B$1048576" r="C267" sId="8"/>
    <undo index="1" exp="area" ref3D="1" dr="B$1:B$1048576" r="C266" sId="8"/>
    <undo index="1" exp="area" ref3D="1" dr="B$1:B$1048576" r="C265" sId="8"/>
    <undo index="1" exp="area" ref3D="1" dr="B$1:B$1048576" r="C264" sId="8"/>
    <undo index="1" exp="area" ref3D="1" dr="B$1:B$1048576" r="C263" sId="8"/>
    <undo index="1" exp="area" ref3D="1" dr="B$1:B$1048576" r="C262" sId="8"/>
    <undo index="1" exp="area" ref3D="1" dr="B$1:B$1048576" r="C261" sId="8"/>
    <undo index="1" exp="area" ref3D="1" dr="B$1:B$1048576" r="C260" sId="8"/>
    <undo index="1" exp="area" ref3D="1" dr="B$1:B$1048576" r="C259" sId="8"/>
    <undo index="1" exp="area" ref3D="1" dr="B$1:B$1048576" r="C258" sId="8"/>
    <undo index="1" exp="area" ref3D="1" dr="B$1:B$1048576" r="C257" sId="8"/>
    <undo index="1" exp="area" ref3D="1" dr="B$1:B$1048576" r="C256" sId="8"/>
    <undo index="1" exp="area" ref3D="1" dr="B$1:B$1048576" r="C255" sId="8"/>
    <undo index="1" exp="area" ref3D="1" dr="B$1:B$1048576" r="C254" sId="8"/>
    <undo index="1" exp="area" ref3D="1" dr="B$1:B$1048576" r="C253" sId="8"/>
    <undo index="1" exp="area" ref3D="1" dr="B$1:B$1048576" r="C252" sId="8"/>
    <undo index="1" exp="area" ref3D="1" dr="B$1:B$1048576" r="C251" sId="8"/>
    <undo index="1" exp="area" ref3D="1" dr="B$1:B$1048576" r="C250" sId="8"/>
    <undo index="1" exp="area" ref3D="1" dr="B$1:B$1048576" r="C249" sId="8"/>
    <undo index="1" exp="area" ref3D="1" dr="B$1:B$1048576" r="C248" sId="8"/>
    <undo index="1" exp="area" ref3D="1" dr="B$1:B$1048576" r="C247" sId="8"/>
    <undo index="1" exp="area" ref3D="1" dr="B$1:B$1048576" r="C246" sId="8"/>
    <undo index="1" exp="area" ref3D="1" dr="B$1:B$1048576" r="C245" sId="8"/>
    <undo index="1" exp="area" ref3D="1" dr="B$1:B$1048576" r="C244" sId="8"/>
    <undo index="1" exp="area" ref3D="1" dr="B$1:B$1048576" r="C243" sId="8"/>
    <undo index="1" exp="area" ref3D="1" dr="B$1:B$1048576" r="C242" sId="8"/>
    <undo index="1" exp="area" ref3D="1" dr="B$1:B$1048576" r="C241" sId="8"/>
    <undo index="1" exp="area" ref3D="1" dr="B$1:B$1048576" r="C240" sId="8"/>
    <undo index="1" exp="area" ref3D="1" dr="B$1:B$1048576" r="C239" sId="8"/>
    <undo index="1" exp="area" ref3D="1" dr="B$1:B$1048576" r="C238" sId="8"/>
    <undo index="1" exp="area" ref3D="1" dr="B$1:B$1048576" r="C237" sId="8"/>
    <undo index="1" exp="area" ref3D="1" dr="B$1:B$1048576" r="C236" sId="8"/>
    <undo index="1" exp="area" ref3D="1" dr="B$1:B$1048576" r="C235" sId="8"/>
    <undo index="1" exp="area" ref3D="1" dr="B$1:B$1048576" r="C234" sId="8"/>
    <undo index="1" exp="area" ref3D="1" dr="B$1:B$1048576" r="C233" sId="8"/>
    <undo index="1" exp="area" ref3D="1" dr="B$1:B$1048576" r="C232" sId="8"/>
    <undo index="1" exp="area" ref3D="1" dr="B$1:B$1048576" r="C231" sId="8"/>
    <undo index="1" exp="area" ref3D="1" dr="B$1:B$1048576" r="C230" sId="8"/>
    <undo index="1" exp="area" ref3D="1" dr="B$1:B$1048576" r="C229" sId="8"/>
    <undo index="1" exp="area" ref3D="1" dr="B$1:B$1048576" r="C228" sId="8"/>
    <undo index="1" exp="area" ref3D="1" dr="B$1:B$1048576" r="C227" sId="8"/>
    <undo index="1" exp="area" ref3D="1" dr="B$1:B$1048576" r="C226" sId="8"/>
    <undo index="1" exp="area" ref3D="1" dr="B$1:B$1048576" r="C225" sId="8"/>
    <undo index="1" exp="area" ref3D="1" dr="B$1:B$1048576" r="C224" sId="8"/>
    <undo index="1" exp="area" ref3D="1" dr="B$1:B$1048576" r="C223" sId="8"/>
    <undo index="1" exp="area" ref3D="1" dr="B$1:B$1048576" r="C222" sId="8"/>
    <undo index="1" exp="area" ref3D="1" dr="B$1:B$1048576" r="C221" sId="8"/>
    <undo index="1" exp="area" ref3D="1" dr="B$1:B$1048576" r="C220" sId="8"/>
    <undo index="1" exp="area" ref3D="1" dr="B$1:B$1048576" r="C219" sId="8"/>
    <undo index="1" exp="area" ref3D="1" dr="B$1:B$1048576" r="C218" sId="8"/>
    <undo index="1" exp="area" ref3D="1" dr="B$1:B$1048576" r="C217" sId="8"/>
    <undo index="1" exp="area" ref3D="1" dr="B$1:B$1048576" r="C216" sId="8"/>
    <undo index="1" exp="area" ref3D="1" dr="B$1:B$1048576" r="C215" sId="8"/>
    <undo index="1" exp="area" ref3D="1" dr="B$1:B$1048576" r="C214" sId="8"/>
    <undo index="1" exp="area" ref3D="1" dr="B$1:B$1048576" r="C213" sId="8"/>
    <undo index="1" exp="area" ref3D="1" dr="B$1:B$1048576" r="C212" sId="8"/>
    <undo index="1" exp="area" ref3D="1" dr="B$1:B$1048576" r="C211" sId="8"/>
    <undo index="1" exp="area" ref3D="1" dr="B$1:B$1048576" r="C210" sId="8"/>
    <undo index="1" exp="area" ref3D="1" dr="B$1:B$1048576" r="C209" sId="8"/>
    <undo index="1" exp="area" ref3D="1" dr="B$1:B$1048576" r="C208" sId="8"/>
    <undo index="1" exp="area" ref3D="1" dr="B$1:B$1048576" r="C207" sId="8"/>
    <undo index="1" exp="area" ref3D="1" dr="B$1:B$1048576" r="C206" sId="8"/>
    <undo index="1" exp="area" ref3D="1" dr="B$1:B$1048576" r="C205" sId="8"/>
    <undo index="1" exp="area" ref3D="1" dr="B$1:B$1048576" r="C204" sId="8"/>
    <undo index="1" exp="area" ref3D="1" dr="B$1:B$1048576" r="C203" sId="8"/>
    <undo index="1" exp="area" ref3D="1" dr="B$1:B$1048576" r="C202" sId="8"/>
    <undo index="1" exp="area" ref3D="1" dr="B$1:B$1048576" r="C201" sId="8"/>
    <undo index="1" exp="area" ref3D="1" dr="B$1:B$1048576" r="C200" sId="8"/>
    <undo index="1" exp="area" ref3D="1" dr="B$1:B$1048576" r="C199" sId="8"/>
    <undo index="1" exp="area" ref3D="1" dr="B$1:B$1048576" r="C198" sId="8"/>
    <undo index="1" exp="area" ref3D="1" dr="B$1:B$1048576" r="C197" sId="8"/>
    <undo index="1" exp="area" ref3D="1" dr="B$1:B$1048576" r="C196" sId="8"/>
    <undo index="1" exp="area" ref3D="1" dr="B$1:B$1048576" r="C195" sId="8"/>
    <undo index="1" exp="area" ref3D="1" dr="B$1:B$1048576" r="C194" sId="8"/>
    <undo index="1" exp="area" ref3D="1" dr="B$1:B$1048576" r="C193" sId="8"/>
    <undo index="1" exp="area" ref3D="1" dr="B$1:B$1048576" r="C192" sId="8"/>
    <undo index="1" exp="area" ref3D="1" dr="B$1:B$1048576" r="C191" sId="8"/>
    <undo index="1" exp="area" ref3D="1" dr="B$1:B$1048576" r="C190" sId="8"/>
    <undo index="1" exp="area" ref3D="1" dr="B$1:B$1048576" r="C189" sId="8"/>
    <undo index="1" exp="area" ref3D="1" dr="B$1:B$1048576" r="C188" sId="8"/>
    <undo index="1" exp="area" ref3D="1" dr="B$1:B$1048576" r="C187" sId="8"/>
    <undo index="1" exp="area" ref3D="1" dr="B$1:B$1048576" r="C186" sId="8"/>
    <undo index="1" exp="area" ref3D="1" dr="B$1:B$1048576" r="C185" sId="8"/>
    <undo index="1" exp="area" ref3D="1" dr="B$1:B$1048576" r="C184" sId="8"/>
    <undo index="1" exp="area" ref3D="1" dr="B$1:B$1048576" r="C183" sId="8"/>
    <undo index="1" exp="area" ref3D="1" dr="B$1:B$1048576" r="C182" sId="8"/>
    <undo index="1" exp="area" ref3D="1" dr="B$1:B$1048576" r="C181" sId="8"/>
    <undo index="1" exp="area" ref3D="1" dr="B$1:B$1048576" r="C180" sId="8"/>
    <undo index="1" exp="area" ref3D="1" dr="B$1:B$1048576" r="C179" sId="8"/>
    <undo index="1" exp="area" ref3D="1" dr="B$1:B$1048576" r="C178" sId="8"/>
    <undo index="1" exp="area" ref3D="1" dr="B$1:B$1048576" r="C177" sId="8"/>
    <undo index="1" exp="area" ref3D="1" dr="B$1:B$1048576" r="C176" sId="8"/>
    <undo index="1" exp="area" ref3D="1" dr="B$1:B$1048576" r="C175" sId="8"/>
    <undo index="1" exp="area" ref3D="1" dr="B$1:B$1048576" r="C174" sId="8"/>
    <undo index="1" exp="area" ref3D="1" dr="B$1:B$1048576" r="C173" sId="8"/>
    <undo index="1" exp="area" ref3D="1" dr="B$1:B$1048576" r="C172" sId="8"/>
    <undo index="1" exp="area" ref3D="1" dr="B$1:B$1048576" r="C171" sId="8"/>
    <undo index="1" exp="area" ref3D="1" dr="B$1:B$1048576" r="C170" sId="8"/>
    <undo index="1" exp="area" ref3D="1" dr="B$1:B$1048576" r="C169" sId="8"/>
    <undo index="1" exp="area" ref3D="1" dr="B$1:B$1048576" r="C168" sId="8"/>
    <undo index="1" exp="area" ref3D="1" dr="B$1:B$1048576" r="C167" sId="8"/>
    <undo index="1" exp="area" ref3D="1" dr="B$1:B$1048576" r="C166" sId="8"/>
    <undo index="1" exp="area" ref3D="1" dr="B$1:B$1048576" r="C165" sId="8"/>
    <undo index="1" exp="area" ref3D="1" dr="B$1:B$1048576" r="C164" sId="8"/>
    <undo index="1" exp="area" ref3D="1" dr="B$1:B$1048576" r="C163" sId="8"/>
    <undo index="1" exp="area" ref3D="1" dr="B$1:B$1048576" r="C162" sId="8"/>
    <undo index="1" exp="area" ref3D="1" dr="B$1:B$1048576" r="C161" sId="8"/>
    <undo index="1" exp="area" ref3D="1" dr="B$1:B$1048576" r="C160" sId="8"/>
    <undo index="1" exp="area" ref3D="1" dr="B$1:B$1048576" r="C159" sId="8"/>
    <undo index="1" exp="area" ref3D="1" dr="B$1:B$1048576" r="C158" sId="8"/>
    <undo index="1" exp="area" ref3D="1" dr="B$1:B$1048576" r="C157" sId="8"/>
    <undo index="1" exp="area" ref3D="1" dr="B$1:B$1048576" r="C156" sId="8"/>
    <undo index="1" exp="area" ref3D="1" dr="B$1:B$1048576" r="C155" sId="8"/>
    <undo index="1" exp="area" ref3D="1" dr="B$1:B$1048576" r="C154" sId="8"/>
    <undo index="1" exp="area" ref3D="1" dr="B$1:B$1048576" r="C153" sId="8"/>
    <undo index="1" exp="area" ref3D="1" dr="B$1:B$1048576" r="C152" sId="8"/>
    <undo index="1" exp="area" ref3D="1" dr="B$1:B$1048576" r="C151" sId="8"/>
    <undo index="1" exp="area" ref3D="1" dr="B$1:B$1048576" r="C150" sId="8"/>
    <undo index="1" exp="area" ref3D="1" dr="B$1:B$1048576" r="C149" sId="8"/>
    <undo index="1" exp="area" ref3D="1" dr="B$1:B$1048576" r="C148" sId="8"/>
    <undo index="1" exp="area" ref3D="1" dr="B$1:B$1048576" r="C147" sId="8"/>
    <undo index="1" exp="area" ref3D="1" dr="B$1:B$1048576" r="C146" sId="8"/>
    <undo index="1" exp="area" ref3D="1" dr="B$1:B$1048576" r="C145" sId="8"/>
    <undo index="1" exp="area" ref3D="1" dr="B$1:B$1048576" r="C144" sId="8"/>
    <undo index="1" exp="area" ref3D="1" dr="B$1:B$1048576" r="C143" sId="8"/>
    <undo index="1" exp="area" ref3D="1" dr="B$1:B$1048576" r="C142" sId="8"/>
    <undo index="1" exp="area" ref3D="1" dr="B$1:B$1048576" r="C141" sId="8"/>
    <undo index="1" exp="area" ref3D="1" dr="B$1:B$1048576" r="C140" sId="8"/>
    <undo index="1" exp="area" ref3D="1" dr="B$1:B$1048576" r="C139" sId="8"/>
    <undo index="1" exp="area" ref3D="1" dr="B$1:B$1048576" r="C138" sId="8"/>
    <undo index="1" exp="area" ref3D="1" dr="B$1:B$1048576" r="C137" sId="8"/>
    <undo index="1" exp="area" ref3D="1" dr="B$1:B$1048576" r="C136" sId="8"/>
    <undo index="1" exp="area" ref3D="1" dr="B$1:B$1048576" r="C135" sId="8"/>
    <undo index="1" exp="area" ref3D="1" dr="B$1:B$1048576" r="C134" sId="8"/>
    <undo index="1" exp="area" ref3D="1" dr="B$1:B$1048576" r="C133" sId="8"/>
    <undo index="1" exp="area" ref3D="1" dr="B$1:B$1048576" r="C132" sId="8"/>
    <undo index="1" exp="area" ref3D="1" dr="B$1:B$1048576" r="C131" sId="8"/>
    <undo index="1" exp="area" ref3D="1" dr="B$1:B$1048576" r="C130" sId="8"/>
    <undo index="1" exp="area" ref3D="1" dr="B$1:B$1048576" r="C129" sId="8"/>
    <undo index="1" exp="area" ref3D="1" dr="B$1:B$1048576" r="C128" sId="8"/>
    <undo index="1" exp="area" ref3D="1" dr="B$1:B$1048576" r="C127" sId="8"/>
    <undo index="1" exp="area" ref3D="1" dr="B$1:B$1048576" r="C126" sId="8"/>
    <undo index="1" exp="area" ref3D="1" dr="B$1:B$1048576" r="C125" sId="8"/>
    <undo index="1" exp="area" ref3D="1" dr="B$1:B$1048576" r="C124" sId="8"/>
    <undo index="1" exp="area" ref3D="1" dr="B$1:B$1048576" r="C123" sId="8"/>
    <undo index="1" exp="area" ref3D="1" dr="B$1:B$1048576" r="C122" sId="8"/>
    <undo index="1" exp="area" ref3D="1" dr="B$1:B$1048576" r="C121" sId="8"/>
    <undo index="1" exp="area" ref3D="1" dr="B$1:B$1048576" r="C120" sId="8"/>
    <undo index="1" exp="area" ref3D="1" dr="B$1:B$1048576" r="C119" sId="8"/>
    <undo index="1" exp="area" ref3D="1" dr="B$1:B$1048576" r="C118" sId="8"/>
    <undo index="1" exp="area" ref3D="1" dr="B$1:B$1048576" r="C117" sId="8"/>
    <undo index="1" exp="area" ref3D="1" dr="B$1:B$1048576" r="C116" sId="8"/>
    <undo index="1" exp="area" ref3D="1" dr="B$1:B$1048576" r="C115" sId="8"/>
    <undo index="1" exp="area" ref3D="1" dr="B$1:B$1048576" r="C114" sId="8"/>
    <undo index="1" exp="area" ref3D="1" dr="B$1:B$1048576" r="C113" sId="8"/>
    <undo index="1" exp="area" ref3D="1" dr="B$1:B$1048576" r="C112" sId="8"/>
    <undo index="1" exp="area" ref3D="1" dr="B$1:B$1048576" r="C111" sId="8"/>
    <undo index="1" exp="area" ref3D="1" dr="B$1:B$1048576" r="C110" sId="8"/>
    <undo index="1" exp="area" ref3D="1" dr="B$1:B$1048576" r="C109" sId="8"/>
    <undo index="1" exp="area" ref3D="1" dr="B$1:B$1048576" r="C108" sId="8"/>
    <undo index="1" exp="area" ref3D="1" dr="B$1:B$1048576" r="C107" sId="8"/>
    <undo index="1" exp="area" ref3D="1" dr="B$1:B$1048576" r="C106" sId="8"/>
    <undo index="1" exp="area" ref3D="1" dr="B$1:B$1048576" r="C105" sId="8"/>
    <undo index="1" exp="area" ref3D="1" dr="B$1:B$1048576" r="C104" sId="8"/>
    <undo index="1" exp="area" ref3D="1" dr="B$1:B$1048576" r="C103" sId="8"/>
    <undo index="1" exp="area" ref3D="1" dr="B$1:B$1048576" r="C102" sId="8"/>
    <undo index="1" exp="area" ref3D="1" dr="B$1:B$1048576" r="C101" sId="8"/>
    <undo index="1" exp="area" ref3D="1" dr="B$1:B$1048576" r="C100" sId="8"/>
    <undo index="1" exp="area" ref3D="1" dr="B$1:B$1048576" r="C99" sId="8"/>
    <undo index="1" exp="area" ref3D="1" dr="B$1:B$1048576" r="C98" sId="8"/>
    <undo index="1" exp="area" ref3D="1" dr="B$1:B$1048576" r="C97" sId="8"/>
    <undo index="1" exp="area" ref3D="1" dr="B$1:B$1048576" r="C96" sId="8"/>
    <undo index="1" exp="area" ref3D="1" dr="B$1:B$1048576" r="C95" sId="8"/>
    <undo index="1" exp="area" ref3D="1" dr="B$1:B$1048576" r="C94" sId="8"/>
    <undo index="1" exp="area" ref3D="1" dr="B$1:B$1048576" r="C93" sId="8"/>
    <undo index="1" exp="area" ref3D="1" dr="B$1:B$1048576" r="C92" sId="8"/>
    <undo index="1" exp="area" ref3D="1" dr="B$1:B$1048576" r="C91" sId="8"/>
    <undo index="1" exp="area" ref3D="1" dr="B$1:B$1048576" r="C90" sId="8"/>
    <undo index="1" exp="area" ref3D="1" dr="B$1:B$1048576" r="C89" sId="8"/>
    <undo index="1" exp="area" ref3D="1" dr="B$1:B$1048576" r="C88" sId="8"/>
    <undo index="1" exp="area" ref3D="1" dr="B$1:B$1048576" r="C87" sId="8"/>
    <undo index="1" exp="area" ref3D="1" dr="B$1:B$1048576" r="C86" sId="8"/>
    <undo index="1" exp="area" ref3D="1" dr="B$1:B$1048576" r="C85" sId="8"/>
    <undo index="1" exp="area" ref3D="1" dr="B$1:B$1048576" r="C84" sId="8"/>
    <undo index="1" exp="area" ref3D="1" dr="B$1:B$1048576" r="C83" sId="8"/>
    <undo index="1" exp="area" ref3D="1" dr="B$1:B$1048576" r="C82" sId="8"/>
    <undo index="1" exp="area" ref3D="1" dr="B$1:B$1048576" r="C81" sId="8"/>
    <undo index="1" exp="area" ref3D="1" dr="B$1:B$1048576" r="C80" sId="8"/>
    <undo index="1" exp="area" ref3D="1" dr="B$1:B$1048576" r="C79" sId="8"/>
    <undo index="1" exp="area" ref3D="1" dr="B$1:B$1048576" r="C78" sId="8"/>
    <undo index="1" exp="area" ref3D="1" dr="B$1:B$1048576" r="C77" sId="8"/>
    <undo index="1" exp="area" ref3D="1" dr="B$1:B$1048576" r="C76" sId="8"/>
    <undo index="1" exp="area" ref3D="1" dr="B$1:B$1048576" r="C75" sId="8"/>
    <undo index="1" exp="area" ref3D="1" dr="B$1:B$1048576" r="C74" sId="8"/>
    <undo index="1" exp="area" ref3D="1" dr="B$1:B$1048576" r="C73" sId="8"/>
    <undo index="1" exp="area" ref3D="1" dr="B$1:B$1048576" r="C72" sId="8"/>
    <undo index="1" exp="area" ref3D="1" dr="B$1:B$1048576" r="C71" sId="8"/>
    <undo index="1" exp="area" ref3D="1" dr="B$1:B$1048576" r="C70" sId="8"/>
    <undo index="1" exp="area" ref3D="1" dr="B$1:B$1048576" r="C69" sId="8"/>
    <undo index="1" exp="area" ref3D="1" dr="B$1:B$1048576" r="C68" sId="8"/>
    <undo index="1" exp="area" ref3D="1" dr="B$1:B$1048576" r="C67" sId="8"/>
    <undo index="1" exp="area" ref3D="1" dr="B$1:B$1048576" r="C66" sId="8"/>
    <undo index="1" exp="area" ref3D="1" dr="B$1:B$1048576" r="C65" sId="8"/>
    <undo index="1" exp="area" ref3D="1" dr="B$1:B$1048576" r="C64" sId="8"/>
    <undo index="1" exp="area" ref3D="1" dr="B$1:B$1048576" r="C63" sId="8"/>
    <undo index="1" exp="area" ref3D="1" dr="B$1:B$1048576" r="C62" sId="8"/>
    <undo index="1" exp="area" ref3D="1" dr="B$1:B$1048576" r="C61" sId="8"/>
    <undo index="1" exp="area" ref3D="1" dr="B$1:B$1048576" r="C60" sId="8"/>
    <undo index="1" exp="area" ref3D="1" dr="B$1:B$1048576" r="C59" sId="8"/>
    <undo index="1" exp="area" ref3D="1" dr="B$1:B$1048576" r="C58" sId="8"/>
    <undo index="1" exp="area" ref3D="1" dr="B$1:B$1048576" r="C57" sId="8"/>
    <undo index="1" exp="area" ref3D="1" dr="B$1:B$1048576" r="C56" sId="8"/>
    <undo index="1" exp="area" ref3D="1" dr="B$1:B$1048576" r="C55" sId="8"/>
    <undo index="1" exp="area" ref3D="1" dr="B$1:B$1048576" r="C54" sId="8"/>
    <undo index="1" exp="area" ref3D="1" dr="B$1:B$1048576" r="C53" sId="8"/>
    <undo index="1" exp="area" ref3D="1" dr="B$1:B$1048576" r="C52" sId="8"/>
    <undo index="1" exp="area" ref3D="1" dr="B$1:B$1048576" r="C51" sId="8"/>
    <undo index="1" exp="area" ref3D="1" dr="B$1:B$1048576" r="C50" sId="8"/>
    <undo index="1" exp="area" ref3D="1" dr="B$1:B$1048576" r="C49" sId="8"/>
    <undo index="1" exp="area" ref3D="1" dr="B$1:B$1048576" r="C48" sId="8"/>
    <undo index="1" exp="area" ref3D="1" dr="B$1:B$1048576" r="C47" sId="8"/>
    <undo index="1" exp="area" ref3D="1" dr="B$1:B$1048576" r="C46" sId="8"/>
    <undo index="1" exp="area" ref3D="1" dr="B$1:B$1048576" r="C45" sId="8"/>
    <undo index="1" exp="area" ref3D="1" dr="B$1:B$1048576" r="C44" sId="8"/>
    <undo index="1" exp="area" ref3D="1" dr="B$1:B$1048576" r="C43" sId="8"/>
    <undo index="1" exp="area" ref3D="1" dr="B$1:B$1048576" r="C42" sId="8"/>
    <undo index="1" exp="area" ref3D="1" dr="B$1:B$1048576" r="C41" sId="8"/>
    <undo index="1" exp="area" ref3D="1" dr="B$1:B$1048576" r="C40" sId="8"/>
    <undo index="1" exp="area" ref3D="1" dr="B$1:B$1048576" r="C39" sId="8"/>
    <undo index="1" exp="area" ref3D="1" dr="B$1:B$1048576" r="C38" sId="8"/>
    <undo index="1" exp="area" ref3D="1" dr="B$1:B$1048576" r="C37" sId="8"/>
    <undo index="1" exp="area" ref3D="1" dr="B$1:B$1048576" r="C36" sId="8"/>
    <undo index="1" exp="area" ref3D="1" dr="B$1:B$1048576" r="C35" sId="8"/>
    <undo index="1" exp="area" ref3D="1" dr="B$1:B$1048576" r="C34" sId="8"/>
    <undo index="1" exp="area" ref3D="1" dr="B$1:B$1048576" r="C33" sId="8"/>
    <undo index="1" exp="area" ref3D="1" dr="B$1:B$1048576" r="C32" sId="8"/>
    <undo index="1" exp="area" ref3D="1" dr="B$1:B$1048576" r="C31" sId="8"/>
    <undo index="1" exp="area" ref3D="1" dr="B$1:B$1048576" r="C30" sId="8"/>
    <undo index="1" exp="area" ref3D="1" dr="B$1:B$1048576" r="C29" sId="8"/>
    <undo index="1" exp="area" ref3D="1" dr="B$1:B$1048576" r="C28" sId="8"/>
    <undo index="1" exp="area" ref3D="1" dr="B$1:B$1048576" r="C27" sId="8"/>
    <undo index="1" exp="area" ref3D="1" dr="B$1:B$1048576" r="C26" sId="8"/>
    <undo index="1" exp="area" ref3D="1" dr="B$1:B$1048576" r="C25" sId="8"/>
    <undo index="1" exp="area" ref3D="1" dr="B$1:B$1048576" r="C24" sId="8"/>
    <undo index="1" exp="area" ref3D="1" dr="B$1:B$1048576" r="C23" sId="8"/>
    <undo index="1" exp="area" ref3D="1" dr="B$1:B$1048576" r="C22" sId="8"/>
    <undo index="1" exp="area" ref3D="1" dr="B$1:B$1048576" r="C21" sId="8"/>
    <undo index="1" exp="area" ref3D="1" dr="B$1:B$1048576" r="C20" sId="8"/>
    <undo index="1" exp="area" ref3D="1" dr="B$1:B$1048576" r="C19" sId="8"/>
    <undo index="1" exp="area" ref3D="1" dr="B$1:B$1048576" r="C18" sId="8"/>
    <undo index="1" exp="area" ref3D="1" dr="B$1:B$1048576" r="C17" sId="8"/>
    <undo index="1" exp="area" ref3D="1" dr="B$1:B$1048576" r="C16" sId="8"/>
    <undo index="1" exp="area" ref3D="1" dr="B$1:B$1048576" r="C15" sId="8"/>
    <undo index="1" exp="area" ref3D="1" dr="B$1:B$1048576" r="C14" sId="8"/>
    <undo index="1" exp="area" ref3D="1" dr="B$1:B$1048576" r="C13" sId="8"/>
    <undo index="1" exp="area" ref3D="1" dr="B$1:B$1048576" r="C12" sId="8"/>
    <undo index="1" exp="area" ref3D="1" dr="B$1:B$1048576" r="C11" sId="8"/>
    <undo index="1" exp="area" ref3D="1" dr="B$1:B$1048576" r="C10" sId="8"/>
    <undo index="1" exp="area" ref3D="1" dr="B$1:B$1048576" r="C9" sId="8"/>
    <undo index="1" exp="area" ref3D="1" dr="B$1:B$1048576" r="C8" sId="8"/>
    <undo index="1" exp="area" ref3D="1" dr="B$1:B$1048576" r="C7" sId="8"/>
    <undo index="1" exp="area" ref3D="1" dr="B$1:B$1048576" r="C6" sId="8"/>
    <undo index="1" exp="area" ref3D="1" dr="B$1:B$1048576" r="C5" sId="8"/>
    <undo index="1" exp="area" ref3D="1" dr="B$1:B$1048576" r="C4" sId="8"/>
    <undo index="1" exp="area" ref3D="1" dr="B$1:B$1048576" r="C3" sId="8"/>
    <undo index="1" exp="area" ref3D="1" dr="B$1:B$1048576" r="C2" sId="8"/>
    <undo index="1" exp="area" ref3D="1" dr="B$1:B$1048576" r="C408" sId="7"/>
    <undo index="1" exp="area" ref3D="1" dr="B$1:B$1048576" r="C407" sId="7"/>
    <undo index="1" exp="area" ref3D="1" dr="B$1:B$1048576" r="C406" sId="7"/>
    <undo index="1" exp="area" ref3D="1" dr="B$1:B$1048576" r="C405" sId="7"/>
    <undo index="1" exp="area" ref3D="1" dr="B$1:B$1048576" r="C404" sId="7"/>
    <undo index="1" exp="area" ref3D="1" dr="B$1:B$1048576" r="C403" sId="7"/>
    <undo index="1" exp="area" ref3D="1" dr="B$1:B$1048576" r="C402" sId="7"/>
    <undo index="1" exp="area" ref3D="1" dr="B$1:B$1048576" r="C401" sId="7"/>
    <undo index="1" exp="area" ref3D="1" dr="B$1:B$1048576" r="C400" sId="7"/>
    <undo index="1" exp="area" ref3D="1" dr="B$1:B$1048576" r="C399" sId="7"/>
    <undo index="1" exp="area" ref3D="1" dr="B$1:B$1048576" r="C398" sId="7"/>
    <undo index="1" exp="area" ref3D="1" dr="B$1:B$1048576" r="C397" sId="7"/>
    <undo index="1" exp="area" ref3D="1" dr="B$1:B$1048576" r="C396" sId="7"/>
    <undo index="1" exp="area" ref3D="1" dr="B$1:B$1048576" r="C395" sId="7"/>
    <undo index="1" exp="area" ref3D="1" dr="B$1:B$1048576" r="C394" sId="7"/>
    <undo index="1" exp="area" ref3D="1" dr="B$1:B$1048576" r="C393" sId="7"/>
    <undo index="1" exp="area" ref3D="1" dr="B$1:B$1048576" r="C392" sId="7"/>
    <undo index="1" exp="area" ref3D="1" dr="B$1:B$1048576" r="C391" sId="7"/>
    <undo index="1" exp="area" ref3D="1" dr="B$1:B$1048576" r="C390" sId="7"/>
    <undo index="1" exp="area" ref3D="1" dr="B$1:B$1048576" r="C389" sId="7"/>
    <undo index="1" exp="area" ref3D="1" dr="B$1:B$1048576" r="C388" sId="7"/>
    <undo index="1" exp="area" ref3D="1" dr="B$1:B$1048576" r="C387" sId="7"/>
    <undo index="1" exp="area" ref3D="1" dr="B$1:B$1048576" r="C386" sId="7"/>
    <undo index="1" exp="area" ref3D="1" dr="B$1:B$1048576" r="C385" sId="7"/>
    <undo index="1" exp="area" ref3D="1" dr="B$1:B$1048576" r="C384" sId="7"/>
    <undo index="1" exp="area" ref3D="1" dr="B$1:B$1048576" r="C383" sId="7"/>
    <undo index="1" exp="area" ref3D="1" dr="B$1:B$1048576" r="C382" sId="7"/>
    <undo index="1" exp="area" ref3D="1" dr="B$1:B$1048576" r="C381" sId="7"/>
    <undo index="1" exp="area" ref3D="1" dr="B$1:B$1048576" r="C380" sId="7"/>
    <undo index="1" exp="area" ref3D="1" dr="B$1:B$1048576" r="C379" sId="7"/>
    <undo index="1" exp="area" ref3D="1" dr="B$1:B$1048576" r="C378" sId="7"/>
    <undo index="1" exp="area" ref3D="1" dr="B$1:B$1048576" r="C377" sId="7"/>
    <undo index="1" exp="area" ref3D="1" dr="B$1:B$1048576" r="C376" sId="7"/>
    <undo index="1" exp="area" ref3D="1" dr="B$1:B$1048576" r="C375" sId="7"/>
    <undo index="1" exp="area" ref3D="1" dr="B$1:B$1048576" r="C374" sId="7"/>
    <undo index="1" exp="area" ref3D="1" dr="B$1:B$1048576" r="C373" sId="7"/>
    <undo index="1" exp="area" ref3D="1" dr="B$1:B$1048576" r="C372" sId="7"/>
    <undo index="1" exp="area" ref3D="1" dr="B$1:B$1048576" r="C371" sId="7"/>
    <undo index="1" exp="area" ref3D="1" dr="B$1:B$1048576" r="C370" sId="7"/>
    <undo index="1" exp="area" ref3D="1" dr="B$1:B$1048576" r="C369" sId="7"/>
    <undo index="1" exp="area" ref3D="1" dr="B$1:B$1048576" r="C368" sId="7"/>
    <undo index="1" exp="area" ref3D="1" dr="B$1:B$1048576" r="C367" sId="7"/>
    <undo index="1" exp="area" ref3D="1" dr="B$1:B$1048576" r="C366" sId="7"/>
    <undo index="1" exp="area" ref3D="1" dr="B$1:B$1048576" r="C365" sId="7"/>
    <undo index="1" exp="area" ref3D="1" dr="B$1:B$1048576" r="C364" sId="7"/>
    <undo index="1" exp="area" ref3D="1" dr="B$1:B$1048576" r="C363" sId="7"/>
    <undo index="1" exp="area" ref3D="1" dr="B$1:B$1048576" r="C362" sId="7"/>
    <undo index="1" exp="area" ref3D="1" dr="B$1:B$1048576" r="C361" sId="7"/>
    <undo index="1" exp="area" ref3D="1" dr="B$1:B$1048576" r="C360" sId="7"/>
    <undo index="1" exp="area" ref3D="1" dr="B$1:B$1048576" r="C359" sId="7"/>
    <undo index="1" exp="area" ref3D="1" dr="B$1:B$1048576" r="C358" sId="7"/>
    <undo index="1" exp="area" ref3D="1" dr="B$1:B$1048576" r="C357" sId="7"/>
    <undo index="1" exp="area" ref3D="1" dr="B$1:B$1048576" r="C356" sId="7"/>
    <undo index="1" exp="area" ref3D="1" dr="B$1:B$1048576" r="C355" sId="7"/>
    <undo index="1" exp="area" ref3D="1" dr="B$1:B$1048576" r="C354" sId="7"/>
    <undo index="1" exp="area" ref3D="1" dr="B$1:B$1048576" r="C353" sId="7"/>
    <undo index="1" exp="area" ref3D="1" dr="B$1:B$1048576" r="C352" sId="7"/>
    <undo index="1" exp="area" ref3D="1" dr="B$1:B$1048576" r="C351" sId="7"/>
    <undo index="1" exp="area" ref3D="1" dr="B$1:B$1048576" r="C350" sId="7"/>
    <undo index="1" exp="area" ref3D="1" dr="B$1:B$1048576" r="C349" sId="7"/>
    <undo index="1" exp="area" ref3D="1" dr="B$1:B$1048576" r="C348" sId="7"/>
    <undo index="1" exp="area" ref3D="1" dr="B$1:B$1048576" r="C347" sId="7"/>
    <undo index="1" exp="area" ref3D="1" dr="B$1:B$1048576" r="C346" sId="7"/>
    <undo index="1" exp="area" ref3D="1" dr="B$1:B$1048576" r="C345" sId="7"/>
    <undo index="1" exp="area" ref3D="1" dr="B$1:B$1048576" r="C344" sId="7"/>
    <undo index="1" exp="area" ref3D="1" dr="B$1:B$1048576" r="C343" sId="7"/>
    <undo index="1" exp="area" ref3D="1" dr="B$1:B$1048576" r="C342" sId="7"/>
    <undo index="1" exp="area" ref3D="1" dr="B$1:B$1048576" r="C341" sId="7"/>
    <undo index="1" exp="area" ref3D="1" dr="B$1:B$1048576" r="C340" sId="7"/>
    <undo index="1" exp="area" ref3D="1" dr="B$1:B$1048576" r="C339" sId="7"/>
    <undo index="1" exp="area" ref3D="1" dr="B$1:B$1048576" r="C338" sId="7"/>
    <undo index="1" exp="area" ref3D="1" dr="B$1:B$1048576" r="C337" sId="7"/>
    <undo index="1" exp="area" ref3D="1" dr="B$1:B$1048576" r="C336" sId="7"/>
    <undo index="1" exp="area" ref3D="1" dr="B$1:B$1048576" r="C335" sId="7"/>
    <undo index="1" exp="area" ref3D="1" dr="B$1:B$1048576" r="C334" sId="7"/>
    <undo index="1" exp="area" ref3D="1" dr="B$1:B$1048576" r="C333" sId="7"/>
    <undo index="1" exp="area" ref3D="1" dr="B$1:B$1048576" r="C332" sId="7"/>
    <undo index="1" exp="area" ref3D="1" dr="B$1:B$1048576" r="C331" sId="7"/>
    <undo index="1" exp="area" ref3D="1" dr="B$1:B$1048576" r="C330" sId="7"/>
    <undo index="1" exp="area" ref3D="1" dr="B$1:B$1048576" r="C329" sId="7"/>
    <undo index="1" exp="area" ref3D="1" dr="B$1:B$1048576" r="C328" sId="7"/>
    <undo index="1" exp="area" ref3D="1" dr="B$1:B$1048576" r="C327" sId="7"/>
    <undo index="1" exp="area" ref3D="1" dr="B$1:B$1048576" r="C326" sId="7"/>
    <undo index="1" exp="area" ref3D="1" dr="B$1:B$1048576" r="C325" sId="7"/>
    <undo index="1" exp="area" ref3D="1" dr="B$1:B$1048576" r="C324" sId="7"/>
    <undo index="1" exp="area" ref3D="1" dr="B$1:B$1048576" r="C323" sId="7"/>
    <undo index="1" exp="area" ref3D="1" dr="B$1:B$1048576" r="C322" sId="7"/>
    <undo index="1" exp="area" ref3D="1" dr="B$1:B$1048576" r="C321" sId="7"/>
    <undo index="1" exp="area" ref3D="1" dr="B$1:B$1048576" r="C320" sId="7"/>
    <undo index="1" exp="area" ref3D="1" dr="B$1:B$1048576" r="C319" sId="7"/>
    <undo index="1" exp="area" ref3D="1" dr="B$1:B$1048576" r="C318" sId="7"/>
    <undo index="1" exp="area" ref3D="1" dr="B$1:B$1048576" r="C317" sId="7"/>
    <undo index="1" exp="area" ref3D="1" dr="B$1:B$1048576" r="C316" sId="7"/>
    <undo index="1" exp="area" ref3D="1" dr="B$1:B$1048576" r="C315" sId="7"/>
    <undo index="1" exp="area" ref3D="1" dr="B$1:B$1048576" r="C314" sId="7"/>
    <undo index="1" exp="area" ref3D="1" dr="B$1:B$1048576" r="C313" sId="7"/>
    <undo index="1" exp="area" ref3D="1" dr="B$1:B$1048576" r="C312" sId="7"/>
    <undo index="1" exp="area" ref3D="1" dr="B$1:B$1048576" r="C311" sId="7"/>
    <undo index="1" exp="area" ref3D="1" dr="B$1:B$1048576" r="C310" sId="7"/>
    <undo index="1" exp="area" ref3D="1" dr="B$1:B$1048576" r="C309" sId="7"/>
    <undo index="1" exp="area" ref3D="1" dr="B$1:B$1048576" r="C308" sId="7"/>
    <undo index="1" exp="area" ref3D="1" dr="B$1:B$1048576" r="C307" sId="7"/>
    <undo index="1" exp="area" ref3D="1" dr="B$1:B$1048576" r="C306" sId="7"/>
    <undo index="1" exp="area" ref3D="1" dr="B$1:B$1048576" r="C305" sId="7"/>
    <undo index="1" exp="area" ref3D="1" dr="B$1:B$1048576" r="C304" sId="7"/>
    <undo index="1" exp="area" ref3D="1" dr="B$1:B$1048576" r="C303" sId="7"/>
    <undo index="1" exp="area" ref3D="1" dr="B$1:B$1048576" r="C302" sId="7"/>
    <undo index="1" exp="area" ref3D="1" dr="B$1:B$1048576" r="C301" sId="7"/>
    <undo index="1" exp="area" ref3D="1" dr="B$1:B$1048576" r="C300" sId="7"/>
    <undo index="1" exp="area" ref3D="1" dr="B$1:B$1048576" r="C299" sId="7"/>
    <undo index="1" exp="area" ref3D="1" dr="B$1:B$1048576" r="C298" sId="7"/>
    <undo index="1" exp="area" ref3D="1" dr="B$1:B$1048576" r="C297" sId="7"/>
    <undo index="1" exp="area" ref3D="1" dr="B$1:B$1048576" r="C296" sId="7"/>
    <undo index="1" exp="area" ref3D="1" dr="B$1:B$1048576" r="C295" sId="7"/>
    <undo index="1" exp="area" ref3D="1" dr="B$1:B$1048576" r="C294" sId="7"/>
    <undo index="1" exp="area" ref3D="1" dr="B$1:B$1048576" r="C293" sId="7"/>
    <undo index="1" exp="area" ref3D="1" dr="B$1:B$1048576" r="C292" sId="7"/>
    <undo index="1" exp="area" ref3D="1" dr="B$1:B$1048576" r="C291" sId="7"/>
    <undo index="1" exp="area" ref3D="1" dr="B$1:B$1048576" r="C290" sId="7"/>
    <undo index="1" exp="area" ref3D="1" dr="B$1:B$1048576" r="C289" sId="7"/>
    <undo index="1" exp="area" ref3D="1" dr="B$1:B$1048576" r="C288" sId="7"/>
    <undo index="1" exp="area" ref3D="1" dr="B$1:B$1048576" r="C287" sId="7"/>
    <undo index="1" exp="area" ref3D="1" dr="B$1:B$1048576" r="C286" sId="7"/>
    <undo index="1" exp="area" ref3D="1" dr="B$1:B$1048576" r="C285" sId="7"/>
    <undo index="1" exp="area" ref3D="1" dr="B$1:B$1048576" r="C284" sId="7"/>
    <undo index="1" exp="area" ref3D="1" dr="B$1:B$1048576" r="C283" sId="7"/>
    <undo index="1" exp="area" ref3D="1" dr="B$1:B$1048576" r="C282" sId="7"/>
    <undo index="1" exp="area" ref3D="1" dr="B$1:B$1048576" r="C281" sId="7"/>
    <undo index="1" exp="area" ref3D="1" dr="B$1:B$1048576" r="C280" sId="7"/>
    <undo index="1" exp="area" ref3D="1" dr="B$1:B$1048576" r="C279" sId="7"/>
    <undo index="1" exp="area" ref3D="1" dr="B$1:B$1048576" r="C278" sId="7"/>
    <undo index="1" exp="area" ref3D="1" dr="B$1:B$1048576" r="C277" sId="7"/>
    <undo index="1" exp="area" ref3D="1" dr="B$1:B$1048576" r="C276" sId="7"/>
    <undo index="1" exp="area" ref3D="1" dr="B$1:B$1048576" r="C275" sId="7"/>
    <undo index="1" exp="area" ref3D="1" dr="B$1:B$1048576" r="C274" sId="7"/>
    <undo index="1" exp="area" ref3D="1" dr="B$1:B$1048576" r="C273" sId="7"/>
    <undo index="1" exp="area" ref3D="1" dr="B$1:B$1048576" r="C272" sId="7"/>
    <undo index="1" exp="area" ref3D="1" dr="B$1:B$1048576" r="C271" sId="7"/>
    <undo index="1" exp="area" ref3D="1" dr="B$1:B$1048576" r="C270" sId="7"/>
    <undo index="1" exp="area" ref3D="1" dr="B$1:B$1048576" r="C269" sId="7"/>
    <undo index="1" exp="area" ref3D="1" dr="B$1:B$1048576" r="C268" sId="7"/>
    <undo index="1" exp="area" ref3D="1" dr="B$1:B$1048576" r="C267" sId="7"/>
    <undo index="1" exp="area" ref3D="1" dr="B$1:B$1048576" r="C266" sId="7"/>
    <undo index="1" exp="area" ref3D="1" dr="B$1:B$1048576" r="C265" sId="7"/>
    <undo index="1" exp="area" ref3D="1" dr="B$1:B$1048576" r="C264" sId="7"/>
    <undo index="1" exp="area" ref3D="1" dr="B$1:B$1048576" r="C263" sId="7"/>
    <undo index="1" exp="area" ref3D="1" dr="B$1:B$1048576" r="C262" sId="7"/>
    <undo index="1" exp="area" ref3D="1" dr="B$1:B$1048576" r="C261" sId="7"/>
    <undo index="1" exp="area" ref3D="1" dr="B$1:B$1048576" r="C260" sId="7"/>
    <undo index="1" exp="area" ref3D="1" dr="B$1:B$1048576" r="C259" sId="7"/>
    <undo index="1" exp="area" ref3D="1" dr="B$1:B$1048576" r="C258" sId="7"/>
    <undo index="1" exp="area" ref3D="1" dr="B$1:B$1048576" r="C257" sId="7"/>
    <undo index="1" exp="area" ref3D="1" dr="B$1:B$1048576" r="C256" sId="7"/>
    <undo index="1" exp="area" ref3D="1" dr="B$1:B$1048576" r="C255" sId="7"/>
    <undo index="1" exp="area" ref3D="1" dr="B$1:B$1048576" r="C254" sId="7"/>
    <undo index="1" exp="area" ref3D="1" dr="B$1:B$1048576" r="C253" sId="7"/>
    <undo index="1" exp="area" ref3D="1" dr="B$1:B$1048576" r="C252" sId="7"/>
    <undo index="1" exp="area" ref3D="1" dr="B$1:B$1048576" r="C251" sId="7"/>
    <undo index="1" exp="area" ref3D="1" dr="B$1:B$1048576" r="C250" sId="7"/>
    <undo index="1" exp="area" ref3D="1" dr="B$1:B$1048576" r="C249" sId="7"/>
    <undo index="1" exp="area" ref3D="1" dr="B$1:B$1048576" r="C248" sId="7"/>
    <undo index="1" exp="area" ref3D="1" dr="B$1:B$1048576" r="C247" sId="7"/>
    <undo index="1" exp="area" ref3D="1" dr="B$1:B$1048576" r="C246" sId="7"/>
    <undo index="1" exp="area" ref3D="1" dr="B$1:B$1048576" r="C245" sId="7"/>
    <undo index="1" exp="area" ref3D="1" dr="B$1:B$1048576" r="C244" sId="7"/>
    <undo index="1" exp="area" ref3D="1" dr="B$1:B$1048576" r="C243" sId="7"/>
    <undo index="1" exp="area" ref3D="1" dr="B$1:B$1048576" r="C242" sId="7"/>
    <undo index="1" exp="area" ref3D="1" dr="B$1:B$1048576" r="C241" sId="7"/>
    <undo index="1" exp="area" ref3D="1" dr="B$1:B$1048576" r="C240" sId="7"/>
    <undo index="1" exp="area" ref3D="1" dr="B$1:B$1048576" r="C239" sId="7"/>
    <undo index="1" exp="area" ref3D="1" dr="B$1:B$1048576" r="C238" sId="7"/>
    <undo index="1" exp="area" ref3D="1" dr="B$1:B$1048576" r="C237" sId="7"/>
    <undo index="1" exp="area" ref3D="1" dr="B$1:B$1048576" r="C236" sId="7"/>
    <undo index="1" exp="area" ref3D="1" dr="B$1:B$1048576" r="C235" sId="7"/>
    <undo index="1" exp="area" ref3D="1" dr="B$1:B$1048576" r="C234" sId="7"/>
    <undo index="1" exp="area" ref3D="1" dr="B$1:B$1048576" r="C233" sId="7"/>
    <undo index="1" exp="area" ref3D="1" dr="B$1:B$1048576" r="C232" sId="7"/>
    <undo index="1" exp="area" ref3D="1" dr="B$1:B$1048576" r="C231" sId="7"/>
    <undo index="1" exp="area" ref3D="1" dr="B$1:B$1048576" r="C230" sId="7"/>
    <undo index="1" exp="area" ref3D="1" dr="B$1:B$1048576" r="C229" sId="7"/>
    <undo index="1" exp="area" ref3D="1" dr="B$1:B$1048576" r="C228" sId="7"/>
    <undo index="1" exp="area" ref3D="1" dr="B$1:B$1048576" r="C227" sId="7"/>
    <undo index="1" exp="area" ref3D="1" dr="B$1:B$1048576" r="C226" sId="7"/>
    <undo index="1" exp="area" ref3D="1" dr="B$1:B$1048576" r="C225" sId="7"/>
    <undo index="1" exp="area" ref3D="1" dr="B$1:B$1048576" r="C224" sId="7"/>
    <undo index="1" exp="area" ref3D="1" dr="B$1:B$1048576" r="C223" sId="7"/>
    <undo index="1" exp="area" ref3D="1" dr="B$1:B$1048576" r="C222" sId="7"/>
    <undo index="1" exp="area" ref3D="1" dr="B$1:B$1048576" r="C221" sId="7"/>
    <undo index="1" exp="area" ref3D="1" dr="B$1:B$1048576" r="C220" sId="7"/>
    <undo index="1" exp="area" ref3D="1" dr="B$1:B$1048576" r="C219" sId="7"/>
    <undo index="1" exp="area" ref3D="1" dr="B$1:B$1048576" r="C218" sId="7"/>
    <undo index="1" exp="area" ref3D="1" dr="B$1:B$1048576" r="C217" sId="7"/>
    <undo index="1" exp="area" ref3D="1" dr="B$1:B$1048576" r="C216" sId="7"/>
    <undo index="1" exp="area" ref3D="1" dr="B$1:B$1048576" r="C215" sId="7"/>
    <undo index="1" exp="area" ref3D="1" dr="B$1:B$1048576" r="C214" sId="7"/>
    <undo index="1" exp="area" ref3D="1" dr="B$1:B$1048576" r="C213" sId="7"/>
    <undo index="1" exp="area" ref3D="1" dr="B$1:B$1048576" r="C212" sId="7"/>
    <undo index="1" exp="area" ref3D="1" dr="B$1:B$1048576" r="C211" sId="7"/>
    <undo index="1" exp="area" ref3D="1" dr="B$1:B$1048576" r="C210" sId="7"/>
    <undo index="1" exp="area" ref3D="1" dr="B$1:B$1048576" r="C209" sId="7"/>
    <undo index="1" exp="area" ref3D="1" dr="B$1:B$1048576" r="C208" sId="7"/>
    <undo index="1" exp="area" ref3D="1" dr="B$1:B$1048576" r="C207" sId="7"/>
    <undo index="1" exp="area" ref3D="1" dr="B$1:B$1048576" r="C206" sId="7"/>
    <undo index="1" exp="area" ref3D="1" dr="B$1:B$1048576" r="C205" sId="7"/>
    <undo index="1" exp="area" ref3D="1" dr="B$1:B$1048576" r="C204" sId="7"/>
    <undo index="1" exp="area" ref3D="1" dr="B$1:B$1048576" r="C203" sId="7"/>
    <undo index="1" exp="area" ref3D="1" dr="B$1:B$1048576" r="C202" sId="7"/>
    <undo index="1" exp="area" ref3D="1" dr="B$1:B$1048576" r="C201" sId="7"/>
    <undo index="1" exp="area" ref3D="1" dr="B$1:B$1048576" r="C200" sId="7"/>
    <undo index="1" exp="area" ref3D="1" dr="B$1:B$1048576" r="C199" sId="7"/>
    <undo index="1" exp="area" ref3D="1" dr="B$1:B$1048576" r="C198" sId="7"/>
    <undo index="1" exp="area" ref3D="1" dr="B$1:B$1048576" r="C197" sId="7"/>
    <undo index="1" exp="area" ref3D="1" dr="B$1:B$1048576" r="C196" sId="7"/>
    <undo index="1" exp="area" ref3D="1" dr="B$1:B$1048576" r="C195" sId="7"/>
    <undo index="1" exp="area" ref3D="1" dr="B$1:B$1048576" r="C194" sId="7"/>
    <undo index="1" exp="area" ref3D="1" dr="B$1:B$1048576" r="C193" sId="7"/>
    <undo index="1" exp="area" ref3D="1" dr="B$1:B$1048576" r="C192" sId="7"/>
    <undo index="1" exp="area" ref3D="1" dr="B$1:B$1048576" r="C191" sId="7"/>
    <undo index="1" exp="area" ref3D="1" dr="B$1:B$1048576" r="C190" sId="7"/>
    <undo index="1" exp="area" ref3D="1" dr="B$1:B$1048576" r="C189" sId="7"/>
    <undo index="1" exp="area" ref3D="1" dr="B$1:B$1048576" r="C188" sId="7"/>
    <undo index="1" exp="area" ref3D="1" dr="B$1:B$1048576" r="C187" sId="7"/>
    <undo index="1" exp="area" ref3D="1" dr="B$1:B$1048576" r="C186" sId="7"/>
    <undo index="1" exp="area" ref3D="1" dr="B$1:B$1048576" r="C185" sId="7"/>
    <undo index="1" exp="area" ref3D="1" dr="B$1:B$1048576" r="C184" sId="7"/>
    <undo index="1" exp="area" ref3D="1" dr="B$1:B$1048576" r="C183" sId="7"/>
    <undo index="1" exp="area" ref3D="1" dr="B$1:B$1048576" r="C182" sId="7"/>
    <undo index="1" exp="area" ref3D="1" dr="B$1:B$1048576" r="C181" sId="7"/>
    <undo index="1" exp="area" ref3D="1" dr="B$1:B$1048576" r="C180" sId="7"/>
    <undo index="1" exp="area" ref3D="1" dr="B$1:B$1048576" r="C179" sId="7"/>
    <undo index="1" exp="area" ref3D="1" dr="B$1:B$1048576" r="C178" sId="7"/>
    <undo index="1" exp="area" ref3D="1" dr="B$1:B$1048576" r="C177" sId="7"/>
    <undo index="1" exp="area" ref3D="1" dr="B$1:B$1048576" r="C176" sId="7"/>
    <undo index="1" exp="area" ref3D="1" dr="B$1:B$1048576" r="C175" sId="7"/>
    <undo index="1" exp="area" ref3D="1" dr="B$1:B$1048576" r="C174" sId="7"/>
    <undo index="1" exp="area" ref3D="1" dr="B$1:B$1048576" r="C173" sId="7"/>
    <undo index="1" exp="area" ref3D="1" dr="B$1:B$1048576" r="C172" sId="7"/>
    <undo index="1" exp="area" ref3D="1" dr="B$1:B$1048576" r="C171" sId="7"/>
    <undo index="1" exp="area" ref3D="1" dr="B$1:B$1048576" r="C170" sId="7"/>
    <undo index="1" exp="area" ref3D="1" dr="B$1:B$1048576" r="C169" sId="7"/>
    <undo index="1" exp="area" ref3D="1" dr="B$1:B$1048576" r="C168" sId="7"/>
    <undo index="1" exp="area" ref3D="1" dr="B$1:B$1048576" r="C167" sId="7"/>
    <undo index="1" exp="area" ref3D="1" dr="B$1:B$1048576" r="C166" sId="7"/>
    <undo index="1" exp="area" ref3D="1" dr="B$1:B$1048576" r="C165" sId="7"/>
    <undo index="1" exp="area" ref3D="1" dr="B$1:B$1048576" r="C164" sId="7"/>
    <undo index="1" exp="area" ref3D="1" dr="B$1:B$1048576" r="C163" sId="7"/>
    <undo index="1" exp="area" ref3D="1" dr="B$1:B$1048576" r="C162" sId="7"/>
    <undo index="1" exp="area" ref3D="1" dr="B$1:B$1048576" r="C161" sId="7"/>
    <undo index="1" exp="area" ref3D="1" dr="B$1:B$1048576" r="C160" sId="7"/>
    <undo index="1" exp="area" ref3D="1" dr="B$1:B$1048576" r="C159" sId="7"/>
    <undo index="1" exp="area" ref3D="1" dr="B$1:B$1048576" r="C158" sId="7"/>
    <undo index="1" exp="area" ref3D="1" dr="B$1:B$1048576" r="C157" sId="7"/>
    <undo index="1" exp="area" ref3D="1" dr="B$1:B$1048576" r="C156" sId="7"/>
    <undo index="1" exp="area" ref3D="1" dr="B$1:B$1048576" r="C155" sId="7"/>
    <undo index="1" exp="area" ref3D="1" dr="B$1:B$1048576" r="C154" sId="7"/>
    <undo index="1" exp="area" ref3D="1" dr="B$1:B$1048576" r="C153" sId="7"/>
    <undo index="1" exp="area" ref3D="1" dr="B$1:B$1048576" r="C152" sId="7"/>
    <undo index="1" exp="area" ref3D="1" dr="B$1:B$1048576" r="C151" sId="7"/>
    <undo index="1" exp="area" ref3D="1" dr="B$1:B$1048576" r="C150" sId="7"/>
    <undo index="1" exp="area" ref3D="1" dr="B$1:B$1048576" r="C149" sId="7"/>
    <undo index="1" exp="area" ref3D="1" dr="B$1:B$1048576" r="C148" sId="7"/>
    <undo index="1" exp="area" ref3D="1" dr="B$1:B$1048576" r="C147" sId="7"/>
    <undo index="1" exp="area" ref3D="1" dr="B$1:B$1048576" r="C146" sId="7"/>
    <undo index="1" exp="area" ref3D="1" dr="B$1:B$1048576" r="C145" sId="7"/>
    <undo index="1" exp="area" ref3D="1" dr="B$1:B$1048576" r="C144" sId="7"/>
    <undo index="1" exp="area" ref3D="1" dr="B$1:B$1048576" r="C143" sId="7"/>
    <undo index="1" exp="area" ref3D="1" dr="B$1:B$1048576" r="C142" sId="7"/>
    <undo index="1" exp="area" ref3D="1" dr="B$1:B$1048576" r="C141" sId="7"/>
    <undo index="1" exp="area" ref3D="1" dr="B$1:B$1048576" r="C140" sId="7"/>
    <undo index="1" exp="area" ref3D="1" dr="B$1:B$1048576" r="C139" sId="7"/>
    <undo index="1" exp="area" ref3D="1" dr="B$1:B$1048576" r="C138" sId="7"/>
    <undo index="1" exp="area" ref3D="1" dr="B$1:B$1048576" r="C137" sId="7"/>
    <undo index="1" exp="area" ref3D="1" dr="B$1:B$1048576" r="C136" sId="7"/>
    <undo index="1" exp="area" ref3D="1" dr="B$1:B$1048576" r="C135" sId="7"/>
    <undo index="1" exp="area" ref3D="1" dr="B$1:B$1048576" r="C134" sId="7"/>
    <undo index="1" exp="area" ref3D="1" dr="B$1:B$1048576" r="C133" sId="7"/>
    <undo index="1" exp="area" ref3D="1" dr="B$1:B$1048576" r="C132" sId="7"/>
    <undo index="1" exp="area" ref3D="1" dr="B$1:B$1048576" r="C131" sId="7"/>
    <undo index="1" exp="area" ref3D="1" dr="B$1:B$1048576" r="C130" sId="7"/>
    <undo index="1" exp="area" ref3D="1" dr="B$1:B$1048576" r="C129" sId="7"/>
    <undo index="1" exp="area" ref3D="1" dr="B$1:B$1048576" r="C128" sId="7"/>
    <undo index="1" exp="area" ref3D="1" dr="B$1:B$1048576" r="C127" sId="7"/>
    <undo index="1" exp="area" ref3D="1" dr="B$1:B$1048576" r="C126" sId="7"/>
    <undo index="1" exp="area" ref3D="1" dr="B$1:B$1048576" r="C125" sId="7"/>
    <undo index="1" exp="area" ref3D="1" dr="B$1:B$1048576" r="C124" sId="7"/>
    <undo index="1" exp="area" ref3D="1" dr="B$1:B$1048576" r="C123" sId="7"/>
    <undo index="1" exp="area" ref3D="1" dr="B$1:B$1048576" r="C122" sId="7"/>
    <undo index="1" exp="area" ref3D="1" dr="B$1:B$1048576" r="C121" sId="7"/>
    <undo index="1" exp="area" ref3D="1" dr="B$1:B$1048576" r="C120" sId="7"/>
    <undo index="1" exp="area" ref3D="1" dr="B$1:B$1048576" r="C119" sId="7"/>
    <undo index="1" exp="area" ref3D="1" dr="B$1:B$1048576" r="C118" sId="7"/>
    <undo index="1" exp="area" ref3D="1" dr="B$1:B$1048576" r="C117" sId="7"/>
    <undo index="1" exp="area" ref3D="1" dr="B$1:B$1048576" r="C116" sId="7"/>
    <undo index="1" exp="area" ref3D="1" dr="B$1:B$1048576" r="C115" sId="7"/>
    <undo index="1" exp="area" ref3D="1" dr="B$1:B$1048576" r="C114" sId="7"/>
    <undo index="1" exp="area" ref3D="1" dr="B$1:B$1048576" r="C113" sId="7"/>
    <undo index="1" exp="area" ref3D="1" dr="B$1:B$1048576" r="C112" sId="7"/>
    <undo index="1" exp="area" ref3D="1" dr="B$1:B$1048576" r="C111" sId="7"/>
    <undo index="1" exp="area" ref3D="1" dr="B$1:B$1048576" r="C110" sId="7"/>
    <undo index="1" exp="area" ref3D="1" dr="B$1:B$1048576" r="C109" sId="7"/>
    <undo index="1" exp="area" ref3D="1" dr="B$1:B$1048576" r="C108" sId="7"/>
    <undo index="1" exp="area" ref3D="1" dr="B$1:B$1048576" r="C107" sId="7"/>
    <undo index="1" exp="area" ref3D="1" dr="B$1:B$1048576" r="C106" sId="7"/>
    <undo index="1" exp="area" ref3D="1" dr="B$1:B$1048576" r="C105" sId="7"/>
    <undo index="1" exp="area" ref3D="1" dr="B$1:B$1048576" r="C104" sId="7"/>
    <undo index="1" exp="area" ref3D="1" dr="B$1:B$1048576" r="C103" sId="7"/>
    <undo index="1" exp="area" ref3D="1" dr="B$1:B$1048576" r="C102" sId="7"/>
    <undo index="1" exp="area" ref3D="1" dr="B$1:B$1048576" r="C101" sId="7"/>
    <undo index="1" exp="area" ref3D="1" dr="B$1:B$1048576" r="C100" sId="7"/>
    <undo index="1" exp="area" ref3D="1" dr="B$1:B$1048576" r="C99" sId="7"/>
    <undo index="1" exp="area" ref3D="1" dr="B$1:B$1048576" r="C98" sId="7"/>
    <undo index="1" exp="area" ref3D="1" dr="B$1:B$1048576" r="C97" sId="7"/>
    <undo index="1" exp="area" ref3D="1" dr="B$1:B$1048576" r="C96" sId="7"/>
    <undo index="1" exp="area" ref3D="1" dr="B$1:B$1048576" r="C95" sId="7"/>
    <undo index="1" exp="area" ref3D="1" dr="B$1:B$1048576" r="C94" sId="7"/>
    <undo index="1" exp="area" ref3D="1" dr="B$1:B$1048576" r="C93" sId="7"/>
    <undo index="1" exp="area" ref3D="1" dr="B$1:B$1048576" r="C92" sId="7"/>
    <undo index="1" exp="area" ref3D="1" dr="B$1:B$1048576" r="C91" sId="7"/>
    <undo index="1" exp="area" ref3D="1" dr="B$1:B$1048576" r="C90" sId="7"/>
    <undo index="1" exp="area" ref3D="1" dr="B$1:B$1048576" r="C89" sId="7"/>
    <undo index="1" exp="area" ref3D="1" dr="B$1:B$1048576" r="C88" sId="7"/>
    <undo index="1" exp="area" ref3D="1" dr="B$1:B$1048576" r="C87" sId="7"/>
    <undo index="1" exp="area" ref3D="1" dr="B$1:B$1048576" r="C86" sId="7"/>
    <undo index="1" exp="area" ref3D="1" dr="B$1:B$1048576" r="C85" sId="7"/>
    <undo index="1" exp="area" ref3D="1" dr="B$1:B$1048576" r="C84" sId="7"/>
    <undo index="1" exp="area" ref3D="1" dr="B$1:B$1048576" r="C83" sId="7"/>
    <undo index="1" exp="area" ref3D="1" dr="B$1:B$1048576" r="C82" sId="7"/>
    <undo index="1" exp="area" ref3D="1" dr="B$1:B$1048576" r="C81" sId="7"/>
    <undo index="1" exp="area" ref3D="1" dr="B$1:B$1048576" r="C80" sId="7"/>
    <undo index="1" exp="area" ref3D="1" dr="B$1:B$1048576" r="C79" sId="7"/>
    <undo index="1" exp="area" ref3D="1" dr="B$1:B$1048576" r="C78" sId="7"/>
    <undo index="1" exp="area" ref3D="1" dr="B$1:B$1048576" r="C77" sId="7"/>
    <undo index="1" exp="area" ref3D="1" dr="B$1:B$1048576" r="C76" sId="7"/>
    <undo index="1" exp="area" ref3D="1" dr="B$1:B$1048576" r="C75" sId="7"/>
    <undo index="1" exp="area" ref3D="1" dr="B$1:B$1048576" r="C74" sId="7"/>
    <undo index="1" exp="area" ref3D="1" dr="B$1:B$1048576" r="C73" sId="7"/>
    <undo index="1" exp="area" ref3D="1" dr="B$1:B$1048576" r="C72" sId="7"/>
    <undo index="1" exp="area" ref3D="1" dr="B$1:B$1048576" r="C71" sId="7"/>
    <undo index="1" exp="area" ref3D="1" dr="B$1:B$1048576" r="C70" sId="7"/>
    <undo index="1" exp="area" ref3D="1" dr="B$1:B$1048576" r="C69" sId="7"/>
    <undo index="1" exp="area" ref3D="1" dr="B$1:B$1048576" r="C68" sId="7"/>
    <undo index="1" exp="area" ref3D="1" dr="B$1:B$1048576" r="C67" sId="7"/>
    <undo index="1" exp="area" ref3D="1" dr="B$1:B$1048576" r="C66" sId="7"/>
    <undo index="1" exp="area" ref3D="1" dr="B$1:B$1048576" r="C65" sId="7"/>
    <undo index="1" exp="area" ref3D="1" dr="B$1:B$1048576" r="C64" sId="7"/>
    <undo index="1" exp="area" ref3D="1" dr="B$1:B$1048576" r="C63" sId="7"/>
    <undo index="1" exp="area" ref3D="1" dr="B$1:B$1048576" r="C62" sId="7"/>
    <undo index="1" exp="area" ref3D="1" dr="B$1:B$1048576" r="C61" sId="7"/>
    <undo index="1" exp="area" ref3D="1" dr="B$1:B$1048576" r="C60" sId="7"/>
    <undo index="1" exp="area" ref3D="1" dr="B$1:B$1048576" r="C59" sId="7"/>
    <undo index="1" exp="area" ref3D="1" dr="B$1:B$1048576" r="C58" sId="7"/>
    <undo index="1" exp="area" ref3D="1" dr="B$1:B$1048576" r="C57" sId="7"/>
    <undo index="1" exp="area" ref3D="1" dr="B$1:B$1048576" r="C56" sId="7"/>
    <undo index="1" exp="area" ref3D="1" dr="B$1:B$1048576" r="C55" sId="7"/>
    <undo index="1" exp="area" ref3D="1" dr="B$1:B$1048576" r="C54" sId="7"/>
    <undo index="1" exp="area" ref3D="1" dr="B$1:B$1048576" r="C53" sId="7"/>
    <undo index="1" exp="area" ref3D="1" dr="B$1:B$1048576" r="C52" sId="7"/>
    <undo index="1" exp="area" ref3D="1" dr="B$1:B$1048576" r="C51" sId="7"/>
    <undo index="1" exp="area" ref3D="1" dr="B$1:B$1048576" r="C50" sId="7"/>
    <undo index="1" exp="area" ref3D="1" dr="B$1:B$1048576" r="C49" sId="7"/>
    <undo index="1" exp="area" ref3D="1" dr="B$1:B$1048576" r="C48" sId="7"/>
    <undo index="1" exp="area" ref3D="1" dr="B$1:B$1048576" r="C47" sId="7"/>
    <undo index="1" exp="area" ref3D="1" dr="B$1:B$1048576" r="C46" sId="7"/>
    <undo index="1" exp="area" ref3D="1" dr="B$1:B$1048576" r="C45" sId="7"/>
    <undo index="1" exp="area" ref3D="1" dr="B$1:B$1048576" r="C44" sId="7"/>
    <undo index="1" exp="area" ref3D="1" dr="B$1:B$1048576" r="C43" sId="7"/>
    <undo index="1" exp="area" ref3D="1" dr="B$1:B$1048576" r="C42" sId="7"/>
    <undo index="1" exp="area" ref3D="1" dr="B$1:B$1048576" r="C41" sId="7"/>
    <undo index="1" exp="area" ref3D="1" dr="B$1:B$1048576" r="C40" sId="7"/>
    <undo index="1" exp="area" ref3D="1" dr="B$1:B$1048576" r="C39" sId="7"/>
    <undo index="1" exp="area" ref3D="1" dr="B$1:B$1048576" r="C38" sId="7"/>
    <undo index="1" exp="area" ref3D="1" dr="B$1:B$1048576" r="C37" sId="7"/>
    <undo index="1" exp="area" ref3D="1" dr="B$1:B$1048576" r="C36" sId="7"/>
    <undo index="1" exp="area" ref3D="1" dr="B$1:B$1048576" r="C35" sId="7"/>
    <undo index="1" exp="area" ref3D="1" dr="B$1:B$1048576" r="C34" sId="7"/>
    <undo index="1" exp="area" ref3D="1" dr="B$1:B$1048576" r="C33" sId="7"/>
    <undo index="1" exp="area" ref3D="1" dr="B$1:B$1048576" r="C32" sId="7"/>
    <undo index="1" exp="area" ref3D="1" dr="B$1:B$1048576" r="C31" sId="7"/>
    <undo index="1" exp="area" ref3D="1" dr="B$1:B$1048576" r="C30" sId="7"/>
    <undo index="1" exp="area" ref3D="1" dr="B$1:B$1048576" r="C29" sId="7"/>
    <undo index="1" exp="area" ref3D="1" dr="B$1:B$1048576" r="C28" sId="7"/>
    <undo index="1" exp="area" ref3D="1" dr="B$1:B$1048576" r="C27" sId="7"/>
    <undo index="1" exp="area" ref3D="1" dr="B$1:B$1048576" r="C26" sId="7"/>
    <undo index="1" exp="area" ref3D="1" dr="B$1:B$1048576" r="C25" sId="7"/>
    <undo index="1" exp="area" ref3D="1" dr="B$1:B$1048576" r="C24" sId="7"/>
    <undo index="1" exp="area" ref3D="1" dr="B$1:B$1048576" r="C23" sId="7"/>
    <undo index="1" exp="area" ref3D="1" dr="B$1:B$1048576" r="C22" sId="7"/>
    <undo index="1" exp="area" ref3D="1" dr="B$1:B$1048576" r="C21" sId="7"/>
    <undo index="1" exp="area" ref3D="1" dr="B$1:B$1048576" r="C20" sId="7"/>
    <undo index="1" exp="area" ref3D="1" dr="B$1:B$1048576" r="C19" sId="7"/>
    <undo index="1" exp="area" ref3D="1" dr="B$1:B$1048576" r="C18" sId="7"/>
    <undo index="1" exp="area" ref3D="1" dr="B$1:B$1048576" r="C17" sId="7"/>
    <undo index="1" exp="area" ref3D="1" dr="B$1:B$1048576" r="C16" sId="7"/>
    <undo index="1" exp="area" ref3D="1" dr="B$1:B$1048576" r="C15" sId="7"/>
    <undo index="1" exp="area" ref3D="1" dr="B$1:B$1048576" r="C14" sId="7"/>
    <undo index="1" exp="area" ref3D="1" dr="B$1:B$1048576" r="C13" sId="7"/>
    <undo index="1" exp="area" ref3D="1" dr="B$1:B$1048576" r="C12" sId="7"/>
    <undo index="1" exp="area" ref3D="1" dr="B$1:B$1048576" r="C11" sId="7"/>
    <undo index="1" exp="area" ref3D="1" dr="B$1:B$1048576" r="C10" sId="7"/>
    <undo index="1" exp="area" ref3D="1" dr="B$1:B$1048576" r="C9" sId="7"/>
    <undo index="1" exp="area" ref3D="1" dr="B$1:B$1048576" r="C8" sId="7"/>
    <undo index="1" exp="area" ref3D="1" dr="B$1:B$1048576" r="C7" sId="7"/>
    <undo index="1" exp="area" ref3D="1" dr="B$1:B$1048576" r="C6" sId="7"/>
    <undo index="1" exp="area" ref3D="1" dr="B$1:B$1048576" r="C5" sId="7"/>
    <undo index="1" exp="area" ref3D="1" dr="B$1:B$1048576" r="C4" sId="7"/>
    <undo index="1" exp="area" ref3D="1" dr="B$1:B$1048576" r="C3" sId="7"/>
    <undo index="1" exp="area" ref3D="1" dr="B$1:B$1048576" r="C2" sId="7"/>
    <undo index="1" exp="area" ref3D="1" dr="B$1:B$1048576" r="D406" sId="6"/>
    <undo index="1" exp="area" ref3D="1" dr="B$1:B$1048576" r="D405" sId="6"/>
    <undo index="1" exp="area" ref3D="1" dr="B$1:B$1048576" r="D404" sId="6"/>
    <undo index="1" exp="area" ref3D="1" dr="B$1:B$1048576" r="D403" sId="6"/>
    <undo index="1" exp="area" ref3D="1" dr="B$1:B$1048576" r="D402" sId="6"/>
    <undo index="1" exp="area" ref3D="1" dr="B$1:B$1048576" r="D401" sId="6"/>
    <undo index="1" exp="area" ref3D="1" dr="B$1:B$1048576" r="D400" sId="6"/>
    <undo index="1" exp="area" ref3D="1" dr="B$1:B$1048576" r="D399" sId="6"/>
    <undo index="1" exp="area" ref3D="1" dr="B$1:B$1048576" r="D398" sId="6"/>
    <undo index="1" exp="area" ref3D="1" dr="B$1:B$1048576" r="D397" sId="6"/>
    <undo index="1" exp="area" ref3D="1" dr="B$1:B$1048576" r="D396" sId="6"/>
    <undo index="1" exp="area" ref3D="1" dr="B$1:B$1048576" r="D395" sId="6"/>
    <undo index="1" exp="area" ref3D="1" dr="B$1:B$1048576" r="D394" sId="6"/>
    <undo index="1" exp="area" ref3D="1" dr="B$1:B$1048576" r="D393" sId="6"/>
    <undo index="1" exp="area" ref3D="1" dr="B$1:B$1048576" r="D392" sId="6"/>
    <undo index="1" exp="area" ref3D="1" dr="B$1:B$1048576" r="D391" sId="6"/>
    <undo index="1" exp="area" ref3D="1" dr="B$1:B$1048576" r="D390" sId="6"/>
    <undo index="1" exp="area" ref3D="1" dr="B$1:B$1048576" r="D389" sId="6"/>
    <undo index="1" exp="area" ref3D="1" dr="B$1:B$1048576" r="D388" sId="6"/>
    <undo index="1" exp="area" ref3D="1" dr="B$1:B$1048576" r="D387" sId="6"/>
    <undo index="1" exp="area" ref3D="1" dr="B$1:B$1048576" r="D386" sId="6"/>
    <undo index="1" exp="area" ref3D="1" dr="B$1:B$1048576" r="D385" sId="6"/>
    <undo index="1" exp="area" ref3D="1" dr="B$1:B$1048576" r="D384" sId="6"/>
    <undo index="1" exp="area" ref3D="1" dr="B$1:B$1048576" r="D383" sId="6"/>
    <undo index="1" exp="area" ref3D="1" dr="B$1:B$1048576" r="D382" sId="6"/>
    <undo index="1" exp="area" ref3D="1" dr="B$1:B$1048576" r="D381" sId="6"/>
    <undo index="1" exp="area" ref3D="1" dr="B$1:B$1048576" r="D380" sId="6"/>
    <undo index="1" exp="area" ref3D="1" dr="B$1:B$1048576" r="D379" sId="6"/>
    <undo index="1" exp="area" ref3D="1" dr="B$1:B$1048576" r="D378" sId="6"/>
    <undo index="1" exp="area" ref3D="1" dr="B$1:B$1048576" r="D377" sId="6"/>
    <undo index="1" exp="area" ref3D="1" dr="B$1:B$1048576" r="D376" sId="6"/>
    <undo index="1" exp="area" ref3D="1" dr="B$1:B$1048576" r="D375" sId="6"/>
    <undo index="1" exp="area" ref3D="1" dr="B$1:B$1048576" r="D374" sId="6"/>
    <undo index="1" exp="area" ref3D="1" dr="B$1:B$1048576" r="D373" sId="6"/>
    <undo index="1" exp="area" ref3D="1" dr="B$1:B$1048576" r="D372" sId="6"/>
    <undo index="1" exp="area" ref3D="1" dr="B$1:B$1048576" r="D371" sId="6"/>
    <undo index="1" exp="area" ref3D="1" dr="B$1:B$1048576" r="D370" sId="6"/>
    <undo index="1" exp="area" ref3D="1" dr="B$1:B$1048576" r="D369" sId="6"/>
    <undo index="1" exp="area" ref3D="1" dr="B$1:B$1048576" r="D368" sId="6"/>
    <undo index="1" exp="area" ref3D="1" dr="B$1:B$1048576" r="D367" sId="6"/>
    <undo index="1" exp="area" ref3D="1" dr="B$1:B$1048576" r="D366" sId="6"/>
    <undo index="1" exp="area" ref3D="1" dr="B$1:B$1048576" r="D365" sId="6"/>
    <undo index="1" exp="area" ref3D="1" dr="B$1:B$1048576" r="D364" sId="6"/>
    <undo index="1" exp="area" ref3D="1" dr="B$1:B$1048576" r="D363" sId="6"/>
    <undo index="1" exp="area" ref3D="1" dr="B$1:B$1048576" r="D362" sId="6"/>
    <undo index="1" exp="area" ref3D="1" dr="B$1:B$1048576" r="D361" sId="6"/>
    <undo index="1" exp="area" ref3D="1" dr="B$1:B$1048576" r="D360" sId="6"/>
    <undo index="1" exp="area" ref3D="1" dr="B$1:B$1048576" r="D359" sId="6"/>
    <undo index="1" exp="area" ref3D="1" dr="B$1:B$1048576" r="D358" sId="6"/>
    <undo index="1" exp="area" ref3D="1" dr="B$1:B$1048576" r="D357" sId="6"/>
    <undo index="1" exp="area" ref3D="1" dr="B$1:B$1048576" r="D356" sId="6"/>
    <undo index="1" exp="area" ref3D="1" dr="B$1:B$1048576" r="D355" sId="6"/>
    <undo index="1" exp="area" ref3D="1" dr="B$1:B$1048576" r="D354" sId="6"/>
    <undo index="1" exp="area" ref3D="1" dr="B$1:B$1048576" r="D353" sId="6"/>
    <undo index="1" exp="area" ref3D="1" dr="B$1:B$1048576" r="D352" sId="6"/>
    <undo index="1" exp="area" ref3D="1" dr="B$1:B$1048576" r="D351" sId="6"/>
    <undo index="1" exp="area" ref3D="1" dr="B$1:B$1048576" r="D350" sId="6"/>
    <undo index="1" exp="area" ref3D="1" dr="B$1:B$1048576" r="D349" sId="6"/>
    <undo index="1" exp="area" ref3D="1" dr="B$1:B$1048576" r="D348" sId="6"/>
    <undo index="1" exp="area" ref3D="1" dr="B$1:B$1048576" r="D347" sId="6"/>
    <undo index="1" exp="area" ref3D="1" dr="B$1:B$1048576" r="D346" sId="6"/>
    <undo index="1" exp="area" ref3D="1" dr="B$1:B$1048576" r="D345" sId="6"/>
    <undo index="1" exp="area" ref3D="1" dr="B$1:B$1048576" r="D344" sId="6"/>
    <undo index="1" exp="area" ref3D="1" dr="B$1:B$1048576" r="D343" sId="6"/>
    <undo index="1" exp="area" ref3D="1" dr="B$1:B$1048576" r="D342" sId="6"/>
    <undo index="1" exp="area" ref3D="1" dr="B$1:B$1048576" r="D341" sId="6"/>
    <undo index="1" exp="area" ref3D="1" dr="B$1:B$1048576" r="D340" sId="6"/>
    <undo index="1" exp="area" ref3D="1" dr="B$1:B$1048576" r="D339" sId="6"/>
    <undo index="1" exp="area" ref3D="1" dr="B$1:B$1048576" r="D338" sId="6"/>
    <undo index="1" exp="area" ref3D="1" dr="B$1:B$1048576" r="D337" sId="6"/>
    <undo index="1" exp="area" ref3D="1" dr="B$1:B$1048576" r="D336" sId="6"/>
    <undo index="1" exp="area" ref3D="1" dr="B$1:B$1048576" r="D335" sId="6"/>
    <undo index="1" exp="area" ref3D="1" dr="B$1:B$1048576" r="D334" sId="6"/>
    <undo index="1" exp="area" ref3D="1" dr="B$1:B$1048576" r="D333" sId="6"/>
    <undo index="1" exp="area" ref3D="1" dr="B$1:B$1048576" r="D332" sId="6"/>
    <undo index="1" exp="area" ref3D="1" dr="B$1:B$1048576" r="D331" sId="6"/>
    <undo index="1" exp="area" ref3D="1" dr="B$1:B$1048576" r="D330" sId="6"/>
    <undo index="1" exp="area" ref3D="1" dr="B$1:B$1048576" r="D329" sId="6"/>
    <undo index="1" exp="area" ref3D="1" dr="B$1:B$1048576" r="D328" sId="6"/>
    <undo index="1" exp="area" ref3D="1" dr="B$1:B$1048576" r="D327" sId="6"/>
    <undo index="1" exp="area" ref3D="1" dr="B$1:B$1048576" r="D326" sId="6"/>
    <undo index="1" exp="area" ref3D="1" dr="B$1:B$1048576" r="D325" sId="6"/>
    <undo index="1" exp="area" ref3D="1" dr="B$1:B$1048576" r="D324" sId="6"/>
    <undo index="1" exp="area" ref3D="1" dr="B$1:B$1048576" r="D323" sId="6"/>
    <undo index="1" exp="area" ref3D="1" dr="B$1:B$1048576" r="D322" sId="6"/>
    <undo index="1" exp="area" ref3D="1" dr="B$1:B$1048576" r="D321" sId="6"/>
    <undo index="1" exp="area" ref3D="1" dr="B$1:B$1048576" r="D320" sId="6"/>
    <undo index="1" exp="area" ref3D="1" dr="B$1:B$1048576" r="D319" sId="6"/>
    <undo index="1" exp="area" ref3D="1" dr="B$1:B$1048576" r="D318" sId="6"/>
    <undo index="1" exp="area" ref3D="1" dr="B$1:B$1048576" r="D317" sId="6"/>
    <undo index="1" exp="area" ref3D="1" dr="B$1:B$1048576" r="D316" sId="6"/>
    <undo index="1" exp="area" ref3D="1" dr="B$1:B$1048576" r="D315" sId="6"/>
    <undo index="1" exp="area" ref3D="1" dr="B$1:B$1048576" r="D314" sId="6"/>
    <undo index="1" exp="area" ref3D="1" dr="B$1:B$1048576" r="D313" sId="6"/>
    <undo index="1" exp="area" ref3D="1" dr="B$1:B$1048576" r="D312" sId="6"/>
    <undo index="1" exp="area" ref3D="1" dr="B$1:B$1048576" r="D311" sId="6"/>
    <undo index="1" exp="area" ref3D="1" dr="B$1:B$1048576" r="D310" sId="6"/>
    <undo index="1" exp="area" ref3D="1" dr="B$1:B$1048576" r="D309" sId="6"/>
    <undo index="1" exp="area" ref3D="1" dr="B$1:B$1048576" r="D308" sId="6"/>
    <undo index="1" exp="area" ref3D="1" dr="B$1:B$1048576" r="D307" sId="6"/>
    <undo index="1" exp="area" ref3D="1" dr="B$1:B$1048576" r="D306" sId="6"/>
    <undo index="1" exp="area" ref3D="1" dr="B$1:B$1048576" r="D305" sId="6"/>
    <undo index="1" exp="area" ref3D="1" dr="B$1:B$1048576" r="D304" sId="6"/>
    <undo index="1" exp="area" ref3D="1" dr="B$1:B$1048576" r="D303" sId="6"/>
    <undo index="1" exp="area" ref3D="1" dr="B$1:B$1048576" r="D302" sId="6"/>
    <undo index="1" exp="area" ref3D="1" dr="B$1:B$1048576" r="D301" sId="6"/>
    <undo index="1" exp="area" ref3D="1" dr="B$1:B$1048576" r="D300" sId="6"/>
    <undo index="1" exp="area" ref3D="1" dr="B$1:B$1048576" r="D299" sId="6"/>
    <undo index="1" exp="area" ref3D="1" dr="B$1:B$1048576" r="D298" sId="6"/>
    <undo index="1" exp="area" ref3D="1" dr="B$1:B$1048576" r="D297" sId="6"/>
    <undo index="1" exp="area" ref3D="1" dr="B$1:B$1048576" r="D296" sId="6"/>
    <undo index="1" exp="area" ref3D="1" dr="B$1:B$1048576" r="D295" sId="6"/>
    <undo index="1" exp="area" ref3D="1" dr="B$1:B$1048576" r="D294" sId="6"/>
    <undo index="1" exp="area" ref3D="1" dr="B$1:B$1048576" r="D293" sId="6"/>
    <undo index="1" exp="area" ref3D="1" dr="B$1:B$1048576" r="D292" sId="6"/>
    <undo index="1" exp="area" ref3D="1" dr="B$1:B$1048576" r="D291" sId="6"/>
    <undo index="1" exp="area" ref3D="1" dr="B$1:B$1048576" r="D290" sId="6"/>
    <undo index="1" exp="area" ref3D="1" dr="B$1:B$1048576" r="D289" sId="6"/>
    <undo index="1" exp="area" ref3D="1" dr="B$1:B$1048576" r="D288" sId="6"/>
    <undo index="1" exp="area" ref3D="1" dr="B$1:B$1048576" r="D287" sId="6"/>
    <undo index="1" exp="area" ref3D="1" dr="B$1:B$1048576" r="D286" sId="6"/>
    <undo index="1" exp="area" ref3D="1" dr="B$1:B$1048576" r="D285" sId="6"/>
    <undo index="1" exp="area" ref3D="1" dr="B$1:B$1048576" r="D284" sId="6"/>
    <undo index="1" exp="area" ref3D="1" dr="B$1:B$1048576" r="D283" sId="6"/>
    <undo index="1" exp="area" ref3D="1" dr="B$1:B$1048576" r="D282" sId="6"/>
    <undo index="1" exp="area" ref3D="1" dr="B$1:B$1048576" r="D281" sId="6"/>
    <undo index="1" exp="area" ref3D="1" dr="B$1:B$1048576" r="D280" sId="6"/>
    <undo index="1" exp="area" ref3D="1" dr="B$1:B$1048576" r="D279" sId="6"/>
    <undo index="1" exp="area" ref3D="1" dr="B$1:B$1048576" r="D278" sId="6"/>
    <undo index="1" exp="area" ref3D="1" dr="B$1:B$1048576" r="D277" sId="6"/>
    <undo index="1" exp="area" ref3D="1" dr="B$1:B$1048576" r="D276" sId="6"/>
    <undo index="1" exp="area" ref3D="1" dr="B$1:B$1048576" r="D275" sId="6"/>
    <undo index="1" exp="area" ref3D="1" dr="B$1:B$1048576" r="D274" sId="6"/>
    <undo index="1" exp="area" ref3D="1" dr="B$1:B$1048576" r="D273" sId="6"/>
    <undo index="1" exp="area" ref3D="1" dr="B$1:B$1048576" r="D272" sId="6"/>
    <undo index="1" exp="area" ref3D="1" dr="B$1:B$1048576" r="D271" sId="6"/>
    <undo index="1" exp="area" ref3D="1" dr="B$1:B$1048576" r="D270" sId="6"/>
    <undo index="1" exp="area" ref3D="1" dr="B$1:B$1048576" r="D269" sId="6"/>
    <undo index="1" exp="area" ref3D="1" dr="B$1:B$1048576" r="D268" sId="6"/>
    <undo index="1" exp="area" ref3D="1" dr="B$1:B$1048576" r="D267" sId="6"/>
    <undo index="1" exp="area" ref3D="1" dr="B$1:B$1048576" r="D266" sId="6"/>
    <undo index="1" exp="area" ref3D="1" dr="B$1:B$1048576" r="D265" sId="6"/>
    <undo index="1" exp="area" ref3D="1" dr="B$1:B$1048576" r="D264" sId="6"/>
    <undo index="1" exp="area" ref3D="1" dr="B$1:B$1048576" r="D263" sId="6"/>
    <undo index="1" exp="area" ref3D="1" dr="B$1:B$1048576" r="D262" sId="6"/>
    <undo index="1" exp="area" ref3D="1" dr="B$1:B$1048576" r="D261" sId="6"/>
    <undo index="1" exp="area" ref3D="1" dr="B$1:B$1048576" r="D260" sId="6"/>
    <undo index="1" exp="area" ref3D="1" dr="B$1:B$1048576" r="D259" sId="6"/>
    <undo index="1" exp="area" ref3D="1" dr="B$1:B$1048576" r="D258" sId="6"/>
    <undo index="1" exp="area" ref3D="1" dr="B$1:B$1048576" r="D257" sId="6"/>
    <undo index="1" exp="area" ref3D="1" dr="B$1:B$1048576" r="D256" sId="6"/>
    <undo index="1" exp="area" ref3D="1" dr="B$1:B$1048576" r="D255" sId="6"/>
    <undo index="1" exp="area" ref3D="1" dr="B$1:B$1048576" r="D254" sId="6"/>
    <undo index="1" exp="area" ref3D="1" dr="B$1:B$1048576" r="D253" sId="6"/>
    <undo index="1" exp="area" ref3D="1" dr="B$1:B$1048576" r="D252" sId="6"/>
    <undo index="1" exp="area" ref3D="1" dr="B$1:B$1048576" r="D251" sId="6"/>
    <undo index="1" exp="area" ref3D="1" dr="B$1:B$1048576" r="D250" sId="6"/>
    <undo index="1" exp="area" ref3D="1" dr="B$1:B$1048576" r="D249" sId="6"/>
    <undo index="1" exp="area" ref3D="1" dr="B$1:B$1048576" r="D248" sId="6"/>
    <undo index="1" exp="area" ref3D="1" dr="B$1:B$1048576" r="D247" sId="6"/>
    <undo index="1" exp="area" ref3D="1" dr="B$1:B$1048576" r="D246" sId="6"/>
    <undo index="1" exp="area" ref3D="1" dr="B$1:B$1048576" r="D245" sId="6"/>
    <undo index="1" exp="area" ref3D="1" dr="B$1:B$1048576" r="D244" sId="6"/>
    <undo index="1" exp="area" ref3D="1" dr="B$1:B$1048576" r="D243" sId="6"/>
    <undo index="1" exp="area" ref3D="1" dr="B$1:B$1048576" r="D242" sId="6"/>
    <undo index="1" exp="area" ref3D="1" dr="B$1:B$1048576" r="D241" sId="6"/>
    <undo index="1" exp="area" ref3D="1" dr="B$1:B$1048576" r="D240" sId="6"/>
    <undo index="1" exp="area" ref3D="1" dr="B$1:B$1048576" r="D239" sId="6"/>
    <undo index="1" exp="area" ref3D="1" dr="B$1:B$1048576" r="D238" sId="6"/>
    <undo index="1" exp="area" ref3D="1" dr="B$1:B$1048576" r="D237" sId="6"/>
    <undo index="1" exp="area" ref3D="1" dr="B$1:B$1048576" r="D236" sId="6"/>
    <undo index="1" exp="area" ref3D="1" dr="B$1:B$1048576" r="D235" sId="6"/>
    <undo index="1" exp="area" ref3D="1" dr="B$1:B$1048576" r="D234" sId="6"/>
    <undo index="1" exp="area" ref3D="1" dr="B$1:B$1048576" r="D233" sId="6"/>
    <undo index="1" exp="area" ref3D="1" dr="B$1:B$1048576" r="D232" sId="6"/>
    <undo index="1" exp="area" ref3D="1" dr="B$1:B$1048576" r="D231" sId="6"/>
    <undo index="1" exp="area" ref3D="1" dr="B$1:B$1048576" r="D230" sId="6"/>
    <undo index="1" exp="area" ref3D="1" dr="B$1:B$1048576" r="D229" sId="6"/>
    <undo index="1" exp="area" ref3D="1" dr="B$1:B$1048576" r="D228" sId="6"/>
    <undo index="1" exp="area" ref3D="1" dr="B$1:B$1048576" r="D227" sId="6"/>
    <undo index="1" exp="area" ref3D="1" dr="B$1:B$1048576" r="D226" sId="6"/>
    <undo index="1" exp="area" ref3D="1" dr="B$1:B$1048576" r="D225" sId="6"/>
    <undo index="1" exp="area" ref3D="1" dr="B$1:B$1048576" r="D224" sId="6"/>
    <undo index="1" exp="area" ref3D="1" dr="B$1:B$1048576" r="D223" sId="6"/>
    <undo index="1" exp="area" ref3D="1" dr="B$1:B$1048576" r="D222" sId="6"/>
    <undo index="1" exp="area" ref3D="1" dr="B$1:B$1048576" r="D221" sId="6"/>
    <undo index="1" exp="area" ref3D="1" dr="B$1:B$1048576" r="D220" sId="6"/>
    <undo index="1" exp="area" ref3D="1" dr="B$1:B$1048576" r="D219" sId="6"/>
    <undo index="1" exp="area" ref3D="1" dr="B$1:B$1048576" r="D218" sId="6"/>
    <undo index="1" exp="area" ref3D="1" dr="B$1:B$1048576" r="D217" sId="6"/>
    <undo index="1" exp="area" ref3D="1" dr="B$1:B$1048576" r="D216" sId="6"/>
    <undo index="1" exp="area" ref3D="1" dr="B$1:B$1048576" r="D215" sId="6"/>
    <undo index="1" exp="area" ref3D="1" dr="B$1:B$1048576" r="D214" sId="6"/>
    <undo index="1" exp="area" ref3D="1" dr="B$1:B$1048576" r="D213" sId="6"/>
    <undo index="1" exp="area" ref3D="1" dr="B$1:B$1048576" r="D212" sId="6"/>
    <undo index="1" exp="area" ref3D="1" dr="B$1:B$1048576" r="D211" sId="6"/>
    <undo index="1" exp="area" ref3D="1" dr="B$1:B$1048576" r="D210" sId="6"/>
    <undo index="1" exp="area" ref3D="1" dr="B$1:B$1048576" r="D209" sId="6"/>
    <undo index="1" exp="area" ref3D="1" dr="B$1:B$1048576" r="D208" sId="6"/>
    <undo index="1" exp="area" ref3D="1" dr="B$1:B$1048576" r="D207" sId="6"/>
    <undo index="1" exp="area" ref3D="1" dr="B$1:B$1048576" r="D206" sId="6"/>
    <undo index="1" exp="area" ref3D="1" dr="B$1:B$1048576" r="D205" sId="6"/>
    <undo index="1" exp="area" ref3D="1" dr="B$1:B$1048576" r="D204" sId="6"/>
    <undo index="1" exp="area" ref3D="1" dr="B$1:B$1048576" r="D203" sId="6"/>
    <undo index="1" exp="area" ref3D="1" dr="B$1:B$1048576" r="D202" sId="6"/>
    <undo index="1" exp="area" ref3D="1" dr="B$1:B$1048576" r="D201" sId="6"/>
    <undo index="1" exp="area" ref3D="1" dr="B$1:B$1048576" r="D200" sId="6"/>
    <undo index="1" exp="area" ref3D="1" dr="B$1:B$1048576" r="D199" sId="6"/>
    <undo index="1" exp="area" ref3D="1" dr="B$1:B$1048576" r="D198" sId="6"/>
    <undo index="1" exp="area" ref3D="1" dr="B$1:B$1048576" r="D197" sId="6"/>
    <undo index="1" exp="area" ref3D="1" dr="B$1:B$1048576" r="D196" sId="6"/>
    <undo index="1" exp="area" ref3D="1" dr="B$1:B$1048576" r="D195" sId="6"/>
    <undo index="1" exp="area" ref3D="1" dr="B$1:B$1048576" r="D194" sId="6"/>
    <undo index="1" exp="area" ref3D="1" dr="B$1:B$1048576" r="D193" sId="6"/>
    <undo index="1" exp="area" ref3D="1" dr="B$1:B$1048576" r="D192" sId="6"/>
    <undo index="1" exp="area" ref3D="1" dr="B$1:B$1048576" r="D191" sId="6"/>
    <undo index="1" exp="area" ref3D="1" dr="B$1:B$1048576" r="D190" sId="6"/>
    <undo index="1" exp="area" ref3D="1" dr="B$1:B$1048576" r="D189" sId="6"/>
    <undo index="1" exp="area" ref3D="1" dr="B$1:B$1048576" r="D188" sId="6"/>
    <undo index="1" exp="area" ref3D="1" dr="B$1:B$1048576" r="D187" sId="6"/>
    <undo index="1" exp="area" ref3D="1" dr="B$1:B$1048576" r="D186" sId="6"/>
    <undo index="1" exp="area" ref3D="1" dr="B$1:B$1048576" r="D185" sId="6"/>
    <undo index="1" exp="area" ref3D="1" dr="B$1:B$1048576" r="D184" sId="6"/>
    <undo index="1" exp="area" ref3D="1" dr="B$1:B$1048576" r="D183" sId="6"/>
    <undo index="1" exp="area" ref3D="1" dr="B$1:B$1048576" r="D182" sId="6"/>
    <undo index="1" exp="area" ref3D="1" dr="B$1:B$1048576" r="D181" sId="6"/>
    <undo index="1" exp="area" ref3D="1" dr="B$1:B$1048576" r="D180" sId="6"/>
    <undo index="1" exp="area" ref3D="1" dr="B$1:B$1048576" r="D179" sId="6"/>
    <undo index="1" exp="area" ref3D="1" dr="B$1:B$1048576" r="D178" sId="6"/>
    <undo index="1" exp="area" ref3D="1" dr="B$1:B$1048576" r="D177" sId="6"/>
    <undo index="1" exp="area" ref3D="1" dr="B$1:B$1048576" r="D176" sId="6"/>
    <undo index="1" exp="area" ref3D="1" dr="B$1:B$1048576" r="D175" sId="6"/>
    <undo index="1" exp="area" ref3D="1" dr="B$1:B$1048576" r="D174" sId="6"/>
    <undo index="1" exp="area" ref3D="1" dr="B$1:B$1048576" r="D173" sId="6"/>
    <undo index="1" exp="area" ref3D="1" dr="B$1:B$1048576" r="D172" sId="6"/>
    <undo index="1" exp="area" ref3D="1" dr="B$1:B$1048576" r="D171" sId="6"/>
    <undo index="1" exp="area" ref3D="1" dr="B$1:B$1048576" r="D170" sId="6"/>
    <undo index="1" exp="area" ref3D="1" dr="B$1:B$1048576" r="D169" sId="6"/>
    <undo index="1" exp="area" ref3D="1" dr="B$1:B$1048576" r="D168" sId="6"/>
    <undo index="1" exp="area" ref3D="1" dr="B$1:B$1048576" r="D167" sId="6"/>
    <undo index="1" exp="area" ref3D="1" dr="B$1:B$1048576" r="D166" sId="6"/>
    <undo index="1" exp="area" ref3D="1" dr="B$1:B$1048576" r="D165" sId="6"/>
    <undo index="1" exp="area" ref3D="1" dr="B$1:B$1048576" r="D164" sId="6"/>
    <undo index="1" exp="area" ref3D="1" dr="B$1:B$1048576" r="D163" sId="6"/>
    <undo index="1" exp="area" ref3D="1" dr="B$1:B$1048576" r="D162" sId="6"/>
    <undo index="1" exp="area" ref3D="1" dr="B$1:B$1048576" r="D161" sId="6"/>
    <undo index="1" exp="area" ref3D="1" dr="B$1:B$1048576" r="D160" sId="6"/>
    <undo index="1" exp="area" ref3D="1" dr="B$1:B$1048576" r="D159" sId="6"/>
    <undo index="1" exp="area" ref3D="1" dr="B$1:B$1048576" r="D158" sId="6"/>
    <undo index="1" exp="area" ref3D="1" dr="B$1:B$1048576" r="D157" sId="6"/>
    <undo index="1" exp="area" ref3D="1" dr="B$1:B$1048576" r="D156" sId="6"/>
    <undo index="1" exp="area" ref3D="1" dr="B$1:B$1048576" r="D155" sId="6"/>
    <undo index="1" exp="area" ref3D="1" dr="B$1:B$1048576" r="D154" sId="6"/>
    <undo index="1" exp="area" ref3D="1" dr="B$1:B$1048576" r="D153" sId="6"/>
    <undo index="1" exp="area" ref3D="1" dr="B$1:B$1048576" r="D152" sId="6"/>
    <undo index="1" exp="area" ref3D="1" dr="B$1:B$1048576" r="D151" sId="6"/>
    <undo index="1" exp="area" ref3D="1" dr="B$1:B$1048576" r="D150" sId="6"/>
    <undo index="1" exp="area" ref3D="1" dr="B$1:B$1048576" r="D149" sId="6"/>
    <undo index="1" exp="area" ref3D="1" dr="B$1:B$1048576" r="D148" sId="6"/>
    <undo index="1" exp="area" ref3D="1" dr="B$1:B$1048576" r="D147" sId="6"/>
    <undo index="1" exp="area" ref3D="1" dr="B$1:B$1048576" r="D146" sId="6"/>
    <undo index="1" exp="area" ref3D="1" dr="B$1:B$1048576" r="D145" sId="6"/>
    <undo index="1" exp="area" ref3D="1" dr="B$1:B$1048576" r="D144" sId="6"/>
    <undo index="1" exp="area" ref3D="1" dr="B$1:B$1048576" r="D143" sId="6"/>
    <undo index="1" exp="area" ref3D="1" dr="B$1:B$1048576" r="D142" sId="6"/>
    <undo index="1" exp="area" ref3D="1" dr="B$1:B$1048576" r="D141" sId="6"/>
    <undo index="1" exp="area" ref3D="1" dr="B$1:B$1048576" r="D140" sId="6"/>
    <undo index="1" exp="area" ref3D="1" dr="B$1:B$1048576" r="D139" sId="6"/>
    <undo index="1" exp="area" ref3D="1" dr="B$1:B$1048576" r="D138" sId="6"/>
    <undo index="1" exp="area" ref3D="1" dr="B$1:B$1048576" r="D137" sId="6"/>
    <undo index="1" exp="area" ref3D="1" dr="B$1:B$1048576" r="D136" sId="6"/>
    <undo index="1" exp="area" ref3D="1" dr="B$1:B$1048576" r="D135" sId="6"/>
    <undo index="1" exp="area" ref3D="1" dr="B$1:B$1048576" r="D134" sId="6"/>
    <undo index="1" exp="area" ref3D="1" dr="B$1:B$1048576" r="D133" sId="6"/>
    <undo index="1" exp="area" ref3D="1" dr="B$1:B$1048576" r="D132" sId="6"/>
    <undo index="1" exp="area" ref3D="1" dr="B$1:B$1048576" r="D131" sId="6"/>
    <undo index="1" exp="area" ref3D="1" dr="B$1:B$1048576" r="D130" sId="6"/>
    <undo index="1" exp="area" ref3D="1" dr="B$1:B$1048576" r="D129" sId="6"/>
    <undo index="1" exp="area" ref3D="1" dr="B$1:B$1048576" r="D128" sId="6"/>
    <undo index="1" exp="area" ref3D="1" dr="B$1:B$1048576" r="D127" sId="6"/>
    <undo index="1" exp="area" ref3D="1" dr="B$1:B$1048576" r="D126" sId="6"/>
    <undo index="1" exp="area" ref3D="1" dr="B$1:B$1048576" r="D125" sId="6"/>
    <undo index="1" exp="area" ref3D="1" dr="B$1:B$1048576" r="D124" sId="6"/>
    <undo index="1" exp="area" ref3D="1" dr="B$1:B$1048576" r="D123" sId="6"/>
    <undo index="1" exp="area" ref3D="1" dr="B$1:B$1048576" r="D122" sId="6"/>
    <undo index="1" exp="area" ref3D="1" dr="B$1:B$1048576" r="D121" sId="6"/>
    <undo index="1" exp="area" ref3D="1" dr="B$1:B$1048576" r="D120" sId="6"/>
    <undo index="1" exp="area" ref3D="1" dr="B$1:B$1048576" r="D119" sId="6"/>
    <undo index="1" exp="area" ref3D="1" dr="B$1:B$1048576" r="D118" sId="6"/>
    <undo index="1" exp="area" ref3D="1" dr="B$1:B$1048576" r="D117" sId="6"/>
    <undo index="1" exp="area" ref3D="1" dr="B$1:B$1048576" r="D116" sId="6"/>
    <undo index="1" exp="area" ref3D="1" dr="B$1:B$1048576" r="D115" sId="6"/>
    <undo index="1" exp="area" ref3D="1" dr="B$1:B$1048576" r="D114" sId="6"/>
    <undo index="1" exp="area" ref3D="1" dr="B$1:B$1048576" r="D113" sId="6"/>
    <undo index="1" exp="area" ref3D="1" dr="B$1:B$1048576" r="D112" sId="6"/>
    <undo index="1" exp="area" ref3D="1" dr="B$1:B$1048576" r="D111" sId="6"/>
    <undo index="1" exp="area" ref3D="1" dr="B$1:B$1048576" r="D110" sId="6"/>
    <undo index="1" exp="area" ref3D="1" dr="B$1:B$1048576" r="D109" sId="6"/>
    <undo index="1" exp="area" ref3D="1" dr="B$1:B$1048576" r="D108" sId="6"/>
    <undo index="1" exp="area" ref3D="1" dr="B$1:B$1048576" r="D107" sId="6"/>
    <undo index="1" exp="area" ref3D="1" dr="B$1:B$1048576" r="D106" sId="6"/>
    <undo index="1" exp="area" ref3D="1" dr="B$1:B$1048576" r="D105" sId="6"/>
    <undo index="1" exp="area" ref3D="1" dr="B$1:B$1048576" r="D104" sId="6"/>
    <undo index="1" exp="area" ref3D="1" dr="B$1:B$1048576" r="D103" sId="6"/>
    <undo index="1" exp="area" ref3D="1" dr="B$1:B$1048576" r="D102" sId="6"/>
    <undo index="1" exp="area" ref3D="1" dr="B$1:B$1048576" r="D101" sId="6"/>
    <undo index="1" exp="area" ref3D="1" dr="B$1:B$1048576" r="D100" sId="6"/>
    <undo index="1" exp="area" ref3D="1" dr="B$1:B$1048576" r="D99" sId="6"/>
    <undo index="1" exp="area" ref3D="1" dr="B$1:B$1048576" r="D98" sId="6"/>
    <undo index="1" exp="area" ref3D="1" dr="B$1:B$1048576" r="D97" sId="6"/>
    <undo index="1" exp="area" ref3D="1" dr="B$1:B$1048576" r="D96" sId="6"/>
    <undo index="1" exp="area" ref3D="1" dr="B$1:B$1048576" r="D95" sId="6"/>
    <undo index="1" exp="area" ref3D="1" dr="B$1:B$1048576" r="D94" sId="6"/>
    <undo index="1" exp="area" ref3D="1" dr="B$1:B$1048576" r="D93" sId="6"/>
    <undo index="1" exp="area" ref3D="1" dr="B$1:B$1048576" r="D92" sId="6"/>
    <undo index="1" exp="area" ref3D="1" dr="B$1:B$1048576" r="D91" sId="6"/>
    <undo index="1" exp="area" ref3D="1" dr="B$1:B$1048576" r="D90" sId="6"/>
    <undo index="1" exp="area" ref3D="1" dr="B$1:B$1048576" r="D89" sId="6"/>
    <undo index="1" exp="area" ref3D="1" dr="B$1:B$1048576" r="D88" sId="6"/>
    <undo index="1" exp="area" ref3D="1" dr="B$1:B$1048576" r="D87" sId="6"/>
    <undo index="1" exp="area" ref3D="1" dr="B$1:B$1048576" r="D86" sId="6"/>
    <undo index="1" exp="area" ref3D="1" dr="B$1:B$1048576" r="D85" sId="6"/>
    <undo index="1" exp="area" ref3D="1" dr="B$1:B$1048576" r="D84" sId="6"/>
    <undo index="1" exp="area" ref3D="1" dr="B$1:B$1048576" r="D83" sId="6"/>
    <undo index="1" exp="area" ref3D="1" dr="B$1:B$1048576" r="D82" sId="6"/>
    <undo index="1" exp="area" ref3D="1" dr="B$1:B$1048576" r="D81" sId="6"/>
    <undo index="1" exp="area" ref3D="1" dr="B$1:B$1048576" r="D80" sId="6"/>
    <undo index="1" exp="area" ref3D="1" dr="B$1:B$1048576" r="D79" sId="6"/>
    <undo index="1" exp="area" ref3D="1" dr="B$1:B$1048576" r="D78" sId="6"/>
    <undo index="1" exp="area" ref3D="1" dr="B$1:B$1048576" r="D77" sId="6"/>
    <undo index="1" exp="area" ref3D="1" dr="B$1:B$1048576" r="D76" sId="6"/>
    <undo index="1" exp="area" ref3D="1" dr="B$1:B$1048576" r="D75" sId="6"/>
    <undo index="1" exp="area" ref3D="1" dr="B$1:B$1048576" r="D74" sId="6"/>
    <undo index="1" exp="area" ref3D="1" dr="B$1:B$1048576" r="D73" sId="6"/>
    <undo index="1" exp="area" ref3D="1" dr="B$1:B$1048576" r="D72" sId="6"/>
    <undo index="1" exp="area" ref3D="1" dr="B$1:B$1048576" r="D71" sId="6"/>
    <undo index="1" exp="area" ref3D="1" dr="B$1:B$1048576" r="D70" sId="6"/>
    <undo index="1" exp="area" ref3D="1" dr="B$1:B$1048576" r="D69" sId="6"/>
    <undo index="1" exp="area" ref3D="1" dr="B$1:B$1048576" r="D68" sId="6"/>
    <undo index="1" exp="area" ref3D="1" dr="B$1:B$1048576" r="D67" sId="6"/>
    <undo index="1" exp="area" ref3D="1" dr="B$1:B$1048576" r="D66" sId="6"/>
    <undo index="1" exp="area" ref3D="1" dr="B$1:B$1048576" r="D65" sId="6"/>
    <undo index="1" exp="area" ref3D="1" dr="B$1:B$1048576" r="D64" sId="6"/>
    <undo index="1" exp="area" ref3D="1" dr="B$1:B$1048576" r="D63" sId="6"/>
    <undo index="1" exp="area" ref3D="1" dr="B$1:B$1048576" r="D62" sId="6"/>
    <undo index="1" exp="area" ref3D="1" dr="B$1:B$1048576" r="D61" sId="6"/>
    <undo index="1" exp="area" ref3D="1" dr="B$1:B$1048576" r="D60" sId="6"/>
    <undo index="1" exp="area" ref3D="1" dr="B$1:B$1048576" r="D59" sId="6"/>
    <undo index="1" exp="area" ref3D="1" dr="B$1:B$1048576" r="D58" sId="6"/>
    <undo index="1" exp="area" ref3D="1" dr="B$1:B$1048576" r="D57" sId="6"/>
    <undo index="1" exp="area" ref3D="1" dr="B$1:B$1048576" r="D56" sId="6"/>
    <undo index="1" exp="area" ref3D="1" dr="B$1:B$1048576" r="D55" sId="6"/>
    <undo index="1" exp="area" ref3D="1" dr="B$1:B$1048576" r="D54" sId="6"/>
    <undo index="1" exp="area" ref3D="1" dr="B$1:B$1048576" r="D53" sId="6"/>
    <undo index="1" exp="area" ref3D="1" dr="B$1:B$1048576" r="D52" sId="6"/>
    <undo index="1" exp="area" ref3D="1" dr="B$1:B$1048576" r="D51" sId="6"/>
    <undo index="1" exp="area" ref3D="1" dr="B$1:B$1048576" r="D50" sId="6"/>
    <undo index="1" exp="area" ref3D="1" dr="B$1:B$1048576" r="D49" sId="6"/>
    <undo index="1" exp="area" ref3D="1" dr="B$1:B$1048576" r="D48" sId="6"/>
    <undo index="1" exp="area" ref3D="1" dr="B$1:B$1048576" r="D47" sId="6"/>
    <undo index="1" exp="area" ref3D="1" dr="B$1:B$1048576" r="D46" sId="6"/>
    <undo index="1" exp="area" ref3D="1" dr="B$1:B$1048576" r="D45" sId="6"/>
    <undo index="1" exp="area" ref3D="1" dr="B$1:B$1048576" r="D44" sId="6"/>
    <undo index="1" exp="area" ref3D="1" dr="B$1:B$1048576" r="D43" sId="6"/>
    <undo index="1" exp="area" ref3D="1" dr="B$1:B$1048576" r="D42" sId="6"/>
    <undo index="1" exp="area" ref3D="1" dr="B$1:B$1048576" r="D41" sId="6"/>
    <undo index="1" exp="area" ref3D="1" dr="B$1:B$1048576" r="D40" sId="6"/>
    <undo index="1" exp="area" ref3D="1" dr="B$1:B$1048576" r="D39" sId="6"/>
    <undo index="1" exp="area" ref3D="1" dr="B$1:B$1048576" r="D38" sId="6"/>
    <undo index="1" exp="area" ref3D="1" dr="B$1:B$1048576" r="D37" sId="6"/>
    <undo index="1" exp="area" ref3D="1" dr="B$1:B$1048576" r="D36" sId="6"/>
    <undo index="1" exp="area" ref3D="1" dr="B$1:B$1048576" r="D35" sId="6"/>
    <undo index="1" exp="area" ref3D="1" dr="B$1:B$1048576" r="D34" sId="6"/>
    <undo index="1" exp="area" ref3D="1" dr="B$1:B$1048576" r="D33" sId="6"/>
    <undo index="1" exp="area" ref3D="1" dr="B$1:B$1048576" r="D32" sId="6"/>
    <undo index="1" exp="area" ref3D="1" dr="B$1:B$1048576" r="D31" sId="6"/>
    <undo index="1" exp="area" ref3D="1" dr="B$1:B$1048576" r="D30" sId="6"/>
    <undo index="1" exp="area" ref3D="1" dr="B$1:B$1048576" r="D29" sId="6"/>
    <undo index="1" exp="area" ref3D="1" dr="B$1:B$1048576" r="D28" sId="6"/>
    <undo index="1" exp="area" ref3D="1" dr="B$1:B$1048576" r="D27" sId="6"/>
    <undo index="1" exp="area" ref3D="1" dr="B$1:B$1048576" r="D26" sId="6"/>
    <undo index="1" exp="area" ref3D="1" dr="B$1:B$1048576" r="D25" sId="6"/>
    <undo index="1" exp="area" ref3D="1" dr="B$1:B$1048576" r="D24" sId="6"/>
    <undo index="1" exp="area" ref3D="1" dr="B$1:B$1048576" r="D23" sId="6"/>
    <undo index="1" exp="area" ref3D="1" dr="B$1:B$1048576" r="D22" sId="6"/>
    <undo index="1" exp="area" ref3D="1" dr="B$1:B$1048576" r="D21" sId="6"/>
    <undo index="1" exp="area" ref3D="1" dr="B$1:B$1048576" r="D20" sId="6"/>
    <undo index="1" exp="area" ref3D="1" dr="B$1:B$1048576" r="D19" sId="6"/>
    <undo index="1" exp="area" ref3D="1" dr="B$1:B$1048576" r="D18" sId="6"/>
    <undo index="1" exp="area" ref3D="1" dr="B$1:B$1048576" r="D17" sId="6"/>
    <undo index="1" exp="area" ref3D="1" dr="B$1:B$1048576" r="D16" sId="6"/>
    <undo index="1" exp="area" ref3D="1" dr="B$1:B$1048576" r="D15" sId="6"/>
    <undo index="1" exp="area" ref3D="1" dr="B$1:B$1048576" r="D14" sId="6"/>
    <undo index="1" exp="area" ref3D="1" dr="B$1:B$1048576" r="D13" sId="6"/>
    <undo index="1" exp="area" ref3D="1" dr="B$1:B$1048576" r="D12" sId="6"/>
    <undo index="1" exp="area" ref3D="1" dr="B$1:B$1048576" r="D11" sId="6"/>
    <undo index="1" exp="area" ref3D="1" dr="B$1:B$1048576" r="D10" sId="6"/>
    <undo index="1" exp="area" ref3D="1" dr="B$1:B$1048576" r="D9" sId="6"/>
    <undo index="1" exp="area" ref3D="1" dr="B$1:B$1048576" r="D8" sId="6"/>
    <undo index="1" exp="area" ref3D="1" dr="B$1:B$1048576" r="D7" sId="6"/>
    <undo index="1" exp="area" ref3D="1" dr="B$1:B$1048576" r="D6" sId="6"/>
    <undo index="1" exp="area" ref3D="1" dr="B$1:B$1048576" r="D5" sId="6"/>
    <undo index="1" exp="area" ref3D="1" dr="B$1:B$1048576" r="D4" sId="6"/>
    <undo index="1" exp="area" ref3D="1" dr="B$1:B$1048576" r="D3" sId="6"/>
    <undo index="1" exp="area" ref3D="1" dr="B$1:B$1048576" r="D2" sId="6"/>
    <undo index="1" exp="area" ref3D="1" dr="B$1:B$1048576" r="AO406" sId="5"/>
    <undo index="1" exp="area" ref3D="1" dr="B$1:B$1048576" r="AO405" sId="5"/>
    <undo index="1" exp="area" ref3D="1" dr="B$1:B$1048576" r="AO404" sId="5"/>
    <undo index="1" exp="area" ref3D="1" dr="B$1:B$1048576" r="AO403" sId="5"/>
    <undo index="1" exp="area" ref3D="1" dr="B$1:B$1048576" r="AO402" sId="5"/>
    <undo index="1" exp="area" ref3D="1" dr="B$1:B$1048576" r="AO401" sId="5"/>
    <undo index="1" exp="area" ref3D="1" dr="B$1:B$1048576" r="AO400" sId="5"/>
    <undo index="1" exp="area" ref3D="1" dr="B$1:B$1048576" r="AO399" sId="5"/>
    <undo index="1" exp="area" ref3D="1" dr="B$1:B$1048576" r="AO398" sId="5"/>
    <undo index="1" exp="area" ref3D="1" dr="B$1:B$1048576" r="AO397" sId="5"/>
    <undo index="1" exp="area" ref3D="1" dr="B$1:B$1048576" r="AO396" sId="5"/>
    <undo index="1" exp="area" ref3D="1" dr="B$1:B$1048576" r="AO395" sId="5"/>
    <undo index="1" exp="area" ref3D="1" dr="B$1:B$1048576" r="AO394" sId="5"/>
    <undo index="1" exp="area" ref3D="1" dr="B$1:B$1048576" r="AO393" sId="5"/>
    <undo index="1" exp="area" ref3D="1" dr="B$1:B$1048576" r="AO392" sId="5"/>
    <undo index="1" exp="area" ref3D="1" dr="B$1:B$1048576" r="AO391" sId="5"/>
    <undo index="1" exp="area" ref3D="1" dr="B$1:B$1048576" r="AO390" sId="5"/>
    <undo index="1" exp="area" ref3D="1" dr="B$1:B$1048576" r="AO389" sId="5"/>
    <undo index="1" exp="area" ref3D="1" dr="B$1:B$1048576" r="AO388" sId="5"/>
    <undo index="1" exp="area" ref3D="1" dr="B$1:B$1048576" r="AO387" sId="5"/>
    <undo index="1" exp="area" ref3D="1" dr="B$1:B$1048576" r="AO386" sId="5"/>
    <undo index="1" exp="area" ref3D="1" dr="B$1:B$1048576" r="AO385" sId="5"/>
    <undo index="1" exp="area" ref3D="1" dr="B$1:B$1048576" r="AO384" sId="5"/>
    <undo index="1" exp="area" ref3D="1" dr="B$1:B$1048576" r="AO383" sId="5"/>
    <undo index="1" exp="area" ref3D="1" dr="B$1:B$1048576" r="AO382" sId="5"/>
    <undo index="1" exp="area" ref3D="1" dr="B$1:B$1048576" r="AO381" sId="5"/>
    <undo index="1" exp="area" ref3D="1" dr="B$1:B$1048576" r="AO380" sId="5"/>
    <undo index="1" exp="area" ref3D="1" dr="B$1:B$1048576" r="AO379" sId="5"/>
    <undo index="1" exp="area" ref3D="1" dr="B$1:B$1048576" r="AO378" sId="5"/>
    <undo index="1" exp="area" ref3D="1" dr="B$1:B$1048576" r="AO377" sId="5"/>
    <undo index="1" exp="area" ref3D="1" dr="B$1:B$1048576" r="AO376" sId="5"/>
    <undo index="1" exp="area" ref3D="1" dr="B$1:B$1048576" r="AO375" sId="5"/>
    <undo index="1" exp="area" ref3D="1" dr="B$1:B$1048576" r="AO374" sId="5"/>
    <undo index="1" exp="area" ref3D="1" dr="B$1:B$1048576" r="AO373" sId="5"/>
    <undo index="1" exp="area" ref3D="1" dr="B$1:B$1048576" r="AO372" sId="5"/>
    <undo index="1" exp="area" ref3D="1" dr="B$1:B$1048576" r="AO371" sId="5"/>
    <undo index="1" exp="area" ref3D="1" dr="B$1:B$1048576" r="AO370" sId="5"/>
    <undo index="1" exp="area" ref3D="1" dr="B$1:B$1048576" r="AO369" sId="5"/>
    <undo index="1" exp="area" ref3D="1" dr="B$1:B$1048576" r="AO368" sId="5"/>
    <undo index="1" exp="area" ref3D="1" dr="B$1:B$1048576" r="AO367" sId="5"/>
    <undo index="1" exp="area" ref3D="1" dr="B$1:B$1048576" r="AO366" sId="5"/>
    <undo index="1" exp="area" ref3D="1" dr="B$1:B$1048576" r="AO365" sId="5"/>
    <undo index="1" exp="area" ref3D="1" dr="B$1:B$1048576" r="AO364" sId="5"/>
    <undo index="1" exp="area" ref3D="1" dr="B$1:B$1048576" r="AO363" sId="5"/>
    <undo index="1" exp="area" ref3D="1" dr="B$1:B$1048576" r="AO362" sId="5"/>
    <undo index="1" exp="area" ref3D="1" dr="B$1:B$1048576" r="AO361" sId="5"/>
    <undo index="1" exp="area" ref3D="1" dr="B$1:B$1048576" r="AO360" sId="5"/>
    <undo index="1" exp="area" ref3D="1" dr="B$1:B$1048576" r="AO359" sId="5"/>
    <undo index="1" exp="area" ref3D="1" dr="B$1:B$1048576" r="AO358" sId="5"/>
    <undo index="1" exp="area" ref3D="1" dr="B$1:B$1048576" r="AO357" sId="5"/>
    <undo index="1" exp="area" ref3D="1" dr="B$1:B$1048576" r="AO356" sId="5"/>
    <undo index="1" exp="area" ref3D="1" dr="B$1:B$1048576" r="AO355" sId="5"/>
    <undo index="1" exp="area" ref3D="1" dr="B$1:B$1048576" r="AO354" sId="5"/>
    <undo index="1" exp="area" ref3D="1" dr="B$1:B$1048576" r="AO353" sId="5"/>
    <undo index="1" exp="area" ref3D="1" dr="B$1:B$1048576" r="AO352" sId="5"/>
    <undo index="1" exp="area" ref3D="1" dr="B$1:B$1048576" r="AO351" sId="5"/>
    <undo index="1" exp="area" ref3D="1" dr="B$1:B$1048576" r="AO350" sId="5"/>
    <undo index="1" exp="area" ref3D="1" dr="B$1:B$1048576" r="AO349" sId="5"/>
    <undo index="1" exp="area" ref3D="1" dr="B$1:B$1048576" r="AO348" sId="5"/>
    <undo index="1" exp="area" ref3D="1" dr="B$1:B$1048576" r="AO347" sId="5"/>
    <undo index="1" exp="area" ref3D="1" dr="B$1:B$1048576" r="AO346" sId="5"/>
    <undo index="1" exp="area" ref3D="1" dr="B$1:B$1048576" r="AO345" sId="5"/>
    <undo index="1" exp="area" ref3D="1" dr="B$1:B$1048576" r="AO344" sId="5"/>
    <undo index="1" exp="area" ref3D="1" dr="B$1:B$1048576" r="AO343" sId="5"/>
    <undo index="1" exp="area" ref3D="1" dr="B$1:B$1048576" r="AO342" sId="5"/>
    <undo index="1" exp="area" ref3D="1" dr="B$1:B$1048576" r="AO341" sId="5"/>
    <undo index="1" exp="area" ref3D="1" dr="B$1:B$1048576" r="AO340" sId="5"/>
    <undo index="1" exp="area" ref3D="1" dr="B$1:B$1048576" r="AO339" sId="5"/>
    <undo index="1" exp="area" ref3D="1" dr="B$1:B$1048576" r="AO338" sId="5"/>
    <undo index="1" exp="area" ref3D="1" dr="B$1:B$1048576" r="AO337" sId="5"/>
    <undo index="1" exp="area" ref3D="1" dr="B$1:B$1048576" r="AO336" sId="5"/>
    <undo index="1" exp="area" ref3D="1" dr="B$1:B$1048576" r="AO335" sId="5"/>
    <undo index="1" exp="area" ref3D="1" dr="B$1:B$1048576" r="AO334" sId="5"/>
    <undo index="1" exp="area" ref3D="1" dr="B$1:B$1048576" r="AO333" sId="5"/>
    <undo index="1" exp="area" ref3D="1" dr="B$1:B$1048576" r="AO332" sId="5"/>
    <undo index="1" exp="area" ref3D="1" dr="B$1:B$1048576" r="AO331" sId="5"/>
    <undo index="1" exp="area" ref3D="1" dr="B$1:B$1048576" r="AO330" sId="5"/>
    <undo index="1" exp="area" ref3D="1" dr="B$1:B$1048576" r="AO329" sId="5"/>
    <undo index="1" exp="area" ref3D="1" dr="B$1:B$1048576" r="AO328" sId="5"/>
    <undo index="1" exp="area" ref3D="1" dr="B$1:B$1048576" r="AO327" sId="5"/>
    <undo index="1" exp="area" ref3D="1" dr="B$1:B$1048576" r="AO326" sId="5"/>
    <undo index="1" exp="area" ref3D="1" dr="B$1:B$1048576" r="AO325" sId="5"/>
    <undo index="1" exp="area" ref3D="1" dr="B$1:B$1048576" r="AO324" sId="5"/>
    <undo index="1" exp="area" ref3D="1" dr="B$1:B$1048576" r="AO323" sId="5"/>
    <undo index="1" exp="area" ref3D="1" dr="B$1:B$1048576" r="AO322" sId="5"/>
    <undo index="1" exp="area" ref3D="1" dr="B$1:B$1048576" r="AO321" sId="5"/>
    <undo index="1" exp="area" ref3D="1" dr="B$1:B$1048576" r="AO320" sId="5"/>
    <undo index="1" exp="area" ref3D="1" dr="B$1:B$1048576" r="AO319" sId="5"/>
    <undo index="1" exp="area" ref3D="1" dr="B$1:B$1048576" r="AO318" sId="5"/>
    <undo index="1" exp="area" ref3D="1" dr="B$1:B$1048576" r="AO317" sId="5"/>
    <undo index="1" exp="area" ref3D="1" dr="B$1:B$1048576" r="AO316" sId="5"/>
    <undo index="1" exp="area" ref3D="1" dr="B$1:B$1048576" r="AO315" sId="5"/>
    <undo index="1" exp="area" ref3D="1" dr="B$1:B$1048576" r="AO314" sId="5"/>
    <undo index="1" exp="area" ref3D="1" dr="B$1:B$1048576" r="AO313" sId="5"/>
    <undo index="1" exp="area" ref3D="1" dr="B$1:B$1048576" r="AO312" sId="5"/>
    <undo index="1" exp="area" ref3D="1" dr="B$1:B$1048576" r="AO311" sId="5"/>
    <undo index="1" exp="area" ref3D="1" dr="B$1:B$1048576" r="AO310" sId="5"/>
    <undo index="1" exp="area" ref3D="1" dr="B$1:B$1048576" r="AO309" sId="5"/>
    <undo index="1" exp="area" ref3D="1" dr="B$1:B$1048576" r="AO308" sId="5"/>
    <undo index="1" exp="area" ref3D="1" dr="B$1:B$1048576" r="AO307" sId="5"/>
    <undo index="1" exp="area" ref3D="1" dr="B$1:B$1048576" r="AO306" sId="5"/>
    <undo index="1" exp="area" ref3D="1" dr="B$1:B$1048576" r="AO305" sId="5"/>
    <undo index="1" exp="area" ref3D="1" dr="B$1:B$1048576" r="AO304" sId="5"/>
    <undo index="1" exp="area" ref3D="1" dr="B$1:B$1048576" r="AO303" sId="5"/>
    <undo index="1" exp="area" ref3D="1" dr="B$1:B$1048576" r="AO302" sId="5"/>
    <undo index="1" exp="area" ref3D="1" dr="B$1:B$1048576" r="AO301" sId="5"/>
    <undo index="1" exp="area" ref3D="1" dr="B$1:B$1048576" r="AO300" sId="5"/>
    <undo index="1" exp="area" ref3D="1" dr="B$1:B$1048576" r="AO299" sId="5"/>
    <undo index="1" exp="area" ref3D="1" dr="B$1:B$1048576" r="AO298" sId="5"/>
    <undo index="1" exp="area" ref3D="1" dr="B$1:B$1048576" r="AO297" sId="5"/>
    <undo index="1" exp="area" ref3D="1" dr="B$1:B$1048576" r="AO296" sId="5"/>
    <undo index="1" exp="area" ref3D="1" dr="B$1:B$1048576" r="AO295" sId="5"/>
    <undo index="1" exp="area" ref3D="1" dr="B$1:B$1048576" r="AO294" sId="5"/>
    <undo index="1" exp="area" ref3D="1" dr="B$1:B$1048576" r="AO293" sId="5"/>
    <undo index="1" exp="area" ref3D="1" dr="B$1:B$1048576" r="AO292" sId="5"/>
    <undo index="1" exp="area" ref3D="1" dr="B$1:B$1048576" r="AO291" sId="5"/>
    <undo index="1" exp="area" ref3D="1" dr="B$1:B$1048576" r="AO290" sId="5"/>
    <undo index="1" exp="area" ref3D="1" dr="B$1:B$1048576" r="AO289" sId="5"/>
    <undo index="1" exp="area" ref3D="1" dr="B$1:B$1048576" r="AO288" sId="5"/>
    <undo index="1" exp="area" ref3D="1" dr="B$1:B$1048576" r="AO287" sId="5"/>
    <undo index="1" exp="area" ref3D="1" dr="B$1:B$1048576" r="AO286" sId="5"/>
    <undo index="1" exp="area" ref3D="1" dr="B$1:B$1048576" r="AO285" sId="5"/>
    <undo index="1" exp="area" ref3D="1" dr="B$1:B$1048576" r="AO284" sId="5"/>
    <undo index="1" exp="area" ref3D="1" dr="B$1:B$1048576" r="AO283" sId="5"/>
    <undo index="1" exp="area" ref3D="1" dr="B$1:B$1048576" r="AO282" sId="5"/>
    <undo index="1" exp="area" ref3D="1" dr="B$1:B$1048576" r="AO281" sId="5"/>
    <undo index="1" exp="area" ref3D="1" dr="B$1:B$1048576" r="AO280" sId="5"/>
    <undo index="1" exp="area" ref3D="1" dr="B$1:B$1048576" r="AO279" sId="5"/>
    <undo index="1" exp="area" ref3D="1" dr="B$1:B$1048576" r="AO278" sId="5"/>
    <undo index="1" exp="area" ref3D="1" dr="B$1:B$1048576" r="AO277" sId="5"/>
    <undo index="1" exp="area" ref3D="1" dr="B$1:B$1048576" r="AO276" sId="5"/>
    <undo index="1" exp="area" ref3D="1" dr="B$1:B$1048576" r="AO275" sId="5"/>
    <undo index="1" exp="area" ref3D="1" dr="B$1:B$1048576" r="AO274" sId="5"/>
    <undo index="1" exp="area" ref3D="1" dr="B$1:B$1048576" r="AO273" sId="5"/>
    <undo index="1" exp="area" ref3D="1" dr="B$1:B$1048576" r="AO272" sId="5"/>
    <undo index="1" exp="area" ref3D="1" dr="B$1:B$1048576" r="AO271" sId="5"/>
    <undo index="1" exp="area" ref3D="1" dr="B$1:B$1048576" r="AO270" sId="5"/>
    <undo index="1" exp="area" ref3D="1" dr="B$1:B$1048576" r="AO269" sId="5"/>
    <undo index="1" exp="area" ref3D="1" dr="B$1:B$1048576" r="AO268" sId="5"/>
    <undo index="1" exp="area" ref3D="1" dr="B$1:B$1048576" r="AO267" sId="5"/>
    <undo index="1" exp="area" ref3D="1" dr="B$1:B$1048576" r="AO266" sId="5"/>
    <undo index="1" exp="area" ref3D="1" dr="B$1:B$1048576" r="AO265" sId="5"/>
    <undo index="1" exp="area" ref3D="1" dr="B$1:B$1048576" r="AO264" sId="5"/>
    <undo index="1" exp="area" ref3D="1" dr="B$1:B$1048576" r="AO263" sId="5"/>
    <undo index="1" exp="area" ref3D="1" dr="B$1:B$1048576" r="AO262" sId="5"/>
    <undo index="1" exp="area" ref3D="1" dr="B$1:B$1048576" r="AO261" sId="5"/>
    <undo index="1" exp="area" ref3D="1" dr="B$1:B$1048576" r="AO260" sId="5"/>
    <undo index="1" exp="area" ref3D="1" dr="B$1:B$1048576" r="AO259" sId="5"/>
    <undo index="1" exp="area" ref3D="1" dr="B$1:B$1048576" r="AO258" sId="5"/>
    <undo index="1" exp="area" ref3D="1" dr="B$1:B$1048576" r="AO257" sId="5"/>
    <undo index="1" exp="area" ref3D="1" dr="B$1:B$1048576" r="AO256" sId="5"/>
    <undo index="1" exp="area" ref3D="1" dr="B$1:B$1048576" r="AO255" sId="5"/>
    <undo index="1" exp="area" ref3D="1" dr="B$1:B$1048576" r="AO254" sId="5"/>
    <undo index="1" exp="area" ref3D="1" dr="B$1:B$1048576" r="AO253" sId="5"/>
    <undo index="1" exp="area" ref3D="1" dr="B$1:B$1048576" r="AO252" sId="5"/>
    <undo index="1" exp="area" ref3D="1" dr="B$1:B$1048576" r="AO251" sId="5"/>
    <undo index="1" exp="area" ref3D="1" dr="B$1:B$1048576" r="AO250" sId="5"/>
    <undo index="1" exp="area" ref3D="1" dr="B$1:B$1048576" r="AO249" sId="5"/>
    <undo index="1" exp="area" ref3D="1" dr="B$1:B$1048576" r="AO248" sId="5"/>
    <undo index="1" exp="area" ref3D="1" dr="B$1:B$1048576" r="AO247" sId="5"/>
    <undo index="1" exp="area" ref3D="1" dr="B$1:B$1048576" r="AO246" sId="5"/>
    <undo index="1" exp="area" ref3D="1" dr="B$1:B$1048576" r="AO245" sId="5"/>
    <undo index="1" exp="area" ref3D="1" dr="B$1:B$1048576" r="AO244" sId="5"/>
    <undo index="1" exp="area" ref3D="1" dr="B$1:B$1048576" r="AO243" sId="5"/>
    <undo index="1" exp="area" ref3D="1" dr="B$1:B$1048576" r="AO242" sId="5"/>
    <undo index="1" exp="area" ref3D="1" dr="B$1:B$1048576" r="AO241" sId="5"/>
    <undo index="1" exp="area" ref3D="1" dr="B$1:B$1048576" r="AO240" sId="5"/>
    <undo index="1" exp="area" ref3D="1" dr="B$1:B$1048576" r="AO239" sId="5"/>
    <undo index="1" exp="area" ref3D="1" dr="B$1:B$1048576" r="AO238" sId="5"/>
    <undo index="1" exp="area" ref3D="1" dr="B$1:B$1048576" r="AO237" sId="5"/>
    <undo index="1" exp="area" ref3D="1" dr="B$1:B$1048576" r="AO236" sId="5"/>
    <undo index="1" exp="area" ref3D="1" dr="B$1:B$1048576" r="AO235" sId="5"/>
    <undo index="1" exp="area" ref3D="1" dr="B$1:B$1048576" r="AO234" sId="5"/>
    <undo index="1" exp="area" ref3D="1" dr="B$1:B$1048576" r="AO233" sId="5"/>
    <undo index="1" exp="area" ref3D="1" dr="B$1:B$1048576" r="AO232" sId="5"/>
    <undo index="1" exp="area" ref3D="1" dr="B$1:B$1048576" r="AO231" sId="5"/>
    <undo index="1" exp="area" ref3D="1" dr="B$1:B$1048576" r="AO230" sId="5"/>
    <undo index="1" exp="area" ref3D="1" dr="B$1:B$1048576" r="AO229" sId="5"/>
    <undo index="1" exp="area" ref3D="1" dr="B$1:B$1048576" r="AO228" sId="5"/>
    <undo index="1" exp="area" ref3D="1" dr="B$1:B$1048576" r="AO227" sId="5"/>
    <undo index="1" exp="area" ref3D="1" dr="B$1:B$1048576" r="AO226" sId="5"/>
    <undo index="1" exp="area" ref3D="1" dr="B$1:B$1048576" r="AO225" sId="5"/>
    <undo index="1" exp="area" ref3D="1" dr="B$1:B$1048576" r="AO224" sId="5"/>
    <undo index="1" exp="area" ref3D="1" dr="B$1:B$1048576" r="AO223" sId="5"/>
    <undo index="1" exp="area" ref3D="1" dr="B$1:B$1048576" r="AO222" sId="5"/>
    <undo index="1" exp="area" ref3D="1" dr="B$1:B$1048576" r="AO221" sId="5"/>
    <undo index="1" exp="area" ref3D="1" dr="B$1:B$1048576" r="AO220" sId="5"/>
    <undo index="1" exp="area" ref3D="1" dr="B$1:B$1048576" r="AO219" sId="5"/>
    <undo index="1" exp="area" ref3D="1" dr="B$1:B$1048576" r="AO218" sId="5"/>
    <undo index="1" exp="area" ref3D="1" dr="B$1:B$1048576" r="AO217" sId="5"/>
    <undo index="1" exp="area" ref3D="1" dr="B$1:B$1048576" r="AO216" sId="5"/>
    <undo index="1" exp="area" ref3D="1" dr="B$1:B$1048576" r="AO215" sId="5"/>
    <undo index="1" exp="area" ref3D="1" dr="B$1:B$1048576" r="AO214" sId="5"/>
    <undo index="1" exp="area" ref3D="1" dr="B$1:B$1048576" r="AO213" sId="5"/>
    <undo index="1" exp="area" ref3D="1" dr="B$1:B$1048576" r="AO212" sId="5"/>
    <undo index="1" exp="area" ref3D="1" dr="B$1:B$1048576" r="AO211" sId="5"/>
    <undo index="1" exp="area" ref3D="1" dr="B$1:B$1048576" r="AO210" sId="5"/>
    <undo index="1" exp="area" ref3D="1" dr="B$1:B$1048576" r="AO209" sId="5"/>
    <undo index="1" exp="area" ref3D="1" dr="B$1:B$1048576" r="AO208" sId="5"/>
    <undo index="1" exp="area" ref3D="1" dr="B$1:B$1048576" r="AO207" sId="5"/>
    <undo index="1" exp="area" ref3D="1" dr="B$1:B$1048576" r="AO206" sId="5"/>
    <undo index="1" exp="area" ref3D="1" dr="B$1:B$1048576" r="AO205" sId="5"/>
    <undo index="1" exp="area" ref3D="1" dr="B$1:B$1048576" r="AO204" sId="5"/>
    <undo index="1" exp="area" ref3D="1" dr="B$1:B$1048576" r="AO203" sId="5"/>
    <undo index="1" exp="area" ref3D="1" dr="B$1:B$1048576" r="AO202" sId="5"/>
    <undo index="1" exp="area" ref3D="1" dr="B$1:B$1048576" r="AO201" sId="5"/>
    <undo index="1" exp="area" ref3D="1" dr="B$1:B$1048576" r="AO200" sId="5"/>
    <undo index="1" exp="area" ref3D="1" dr="B$1:B$1048576" r="AO199" sId="5"/>
    <undo index="1" exp="area" ref3D="1" dr="B$1:B$1048576" r="AO198" sId="5"/>
    <undo index="1" exp="area" ref3D="1" dr="B$1:B$1048576" r="AO197" sId="5"/>
    <undo index="1" exp="area" ref3D="1" dr="B$1:B$1048576" r="AO196" sId="5"/>
    <undo index="1" exp="area" ref3D="1" dr="B$1:B$1048576" r="AO195" sId="5"/>
    <undo index="1" exp="area" ref3D="1" dr="B$1:B$1048576" r="AO194" sId="5"/>
    <undo index="1" exp="area" ref3D="1" dr="B$1:B$1048576" r="AO193" sId="5"/>
    <undo index="1" exp="area" ref3D="1" dr="B$1:B$1048576" r="AO192" sId="5"/>
    <undo index="1" exp="area" ref3D="1" dr="B$1:B$1048576" r="AO191" sId="5"/>
    <undo index="1" exp="area" ref3D="1" dr="B$1:B$1048576" r="AO190" sId="5"/>
    <undo index="1" exp="area" ref3D="1" dr="B$1:B$1048576" r="AO189" sId="5"/>
    <undo index="1" exp="area" ref3D="1" dr="B$1:B$1048576" r="AO188" sId="5"/>
    <undo index="1" exp="area" ref3D="1" dr="B$1:B$1048576" r="AO187" sId="5"/>
    <undo index="1" exp="area" ref3D="1" dr="B$1:B$1048576" r="AO186" sId="5"/>
    <undo index="1" exp="area" ref3D="1" dr="B$1:B$1048576" r="AO185" sId="5"/>
    <undo index="1" exp="area" ref3D="1" dr="B$1:B$1048576" r="AO184" sId="5"/>
    <undo index="1" exp="area" ref3D="1" dr="B$1:B$1048576" r="AO183" sId="5"/>
    <undo index="1" exp="area" ref3D="1" dr="B$1:B$1048576" r="AO182" sId="5"/>
    <undo index="1" exp="area" ref3D="1" dr="B$1:B$1048576" r="AO181" sId="5"/>
    <undo index="1" exp="area" ref3D="1" dr="B$1:B$1048576" r="AO180" sId="5"/>
    <undo index="1" exp="area" ref3D="1" dr="B$1:B$1048576" r="AO179" sId="5"/>
    <undo index="1" exp="area" ref3D="1" dr="B$1:B$1048576" r="AO178" sId="5"/>
    <undo index="1" exp="area" ref3D="1" dr="B$1:B$1048576" r="AO177" sId="5"/>
    <undo index="1" exp="area" ref3D="1" dr="B$1:B$1048576" r="AO176" sId="5"/>
    <undo index="1" exp="area" ref3D="1" dr="B$1:B$1048576" r="AO175" sId="5"/>
    <undo index="1" exp="area" ref3D="1" dr="B$1:B$1048576" r="AO174" sId="5"/>
    <undo index="1" exp="area" ref3D="1" dr="B$1:B$1048576" r="AO173" sId="5"/>
    <undo index="1" exp="area" ref3D="1" dr="B$1:B$1048576" r="AO172" sId="5"/>
    <undo index="1" exp="area" ref3D="1" dr="B$1:B$1048576" r="AO171" sId="5"/>
    <undo index="1" exp="area" ref3D="1" dr="B$1:B$1048576" r="AO170" sId="5"/>
    <undo index="1" exp="area" ref3D="1" dr="B$1:B$1048576" r="AO169" sId="5"/>
    <undo index="1" exp="area" ref3D="1" dr="B$1:B$1048576" r="AO168" sId="5"/>
    <undo index="1" exp="area" ref3D="1" dr="B$1:B$1048576" r="AO167" sId="5"/>
    <undo index="1" exp="area" ref3D="1" dr="B$1:B$1048576" r="AO166" sId="5"/>
    <undo index="1" exp="area" ref3D="1" dr="B$1:B$1048576" r="AO165" sId="5"/>
    <undo index="1" exp="area" ref3D="1" dr="B$1:B$1048576" r="AO164" sId="5"/>
    <undo index="1" exp="area" ref3D="1" dr="B$1:B$1048576" r="AO163" sId="5"/>
    <undo index="1" exp="area" ref3D="1" dr="B$1:B$1048576" r="AO162" sId="5"/>
    <undo index="1" exp="area" ref3D="1" dr="B$1:B$1048576" r="AO161" sId="5"/>
    <undo index="1" exp="area" ref3D="1" dr="B$1:B$1048576" r="AO160" sId="5"/>
    <undo index="1" exp="area" ref3D="1" dr="B$1:B$1048576" r="AO159" sId="5"/>
    <undo index="1" exp="area" ref3D="1" dr="B$1:B$1048576" r="AO158" sId="5"/>
    <undo index="1" exp="area" ref3D="1" dr="B$1:B$1048576" r="AO157" sId="5"/>
    <undo index="1" exp="area" ref3D="1" dr="B$1:B$1048576" r="AO156" sId="5"/>
    <undo index="1" exp="area" ref3D="1" dr="B$1:B$1048576" r="AO155" sId="5"/>
    <undo index="1" exp="area" ref3D="1" dr="B$1:B$1048576" r="AO154" sId="5"/>
    <undo index="1" exp="area" ref3D="1" dr="B$1:B$1048576" r="AO153" sId="5"/>
    <undo index="1" exp="area" ref3D="1" dr="B$1:B$1048576" r="AO152" sId="5"/>
    <undo index="1" exp="area" ref3D="1" dr="B$1:B$1048576" r="AO151" sId="5"/>
    <undo index="1" exp="area" ref3D="1" dr="B$1:B$1048576" r="AO150" sId="5"/>
    <undo index="1" exp="area" ref3D="1" dr="B$1:B$1048576" r="AO149" sId="5"/>
    <undo index="1" exp="area" ref3D="1" dr="B$1:B$1048576" r="AO148" sId="5"/>
    <undo index="1" exp="area" ref3D="1" dr="B$1:B$1048576" r="AO147" sId="5"/>
    <undo index="1" exp="area" ref3D="1" dr="B$1:B$1048576" r="AO146" sId="5"/>
    <undo index="1" exp="area" ref3D="1" dr="B$1:B$1048576" r="AO145" sId="5"/>
    <undo index="1" exp="area" ref3D="1" dr="B$1:B$1048576" r="AO144" sId="5"/>
    <undo index="1" exp="area" ref3D="1" dr="B$1:B$1048576" r="AO143" sId="5"/>
    <undo index="1" exp="area" ref3D="1" dr="B$1:B$1048576" r="AO142" sId="5"/>
    <undo index="1" exp="area" ref3D="1" dr="B$1:B$1048576" r="AO141" sId="5"/>
    <undo index="1" exp="area" ref3D="1" dr="B$1:B$1048576" r="AO140" sId="5"/>
    <undo index="1" exp="area" ref3D="1" dr="B$1:B$1048576" r="AO139" sId="5"/>
    <undo index="1" exp="area" ref3D="1" dr="B$1:B$1048576" r="AO138" sId="5"/>
    <undo index="1" exp="area" ref3D="1" dr="B$1:B$1048576" r="AO137" sId="5"/>
    <undo index="1" exp="area" ref3D="1" dr="B$1:B$1048576" r="AO136" sId="5"/>
    <undo index="1" exp="area" ref3D="1" dr="B$1:B$1048576" r="AO135" sId="5"/>
    <undo index="1" exp="area" ref3D="1" dr="B$1:B$1048576" r="AO134" sId="5"/>
    <undo index="1" exp="area" ref3D="1" dr="B$1:B$1048576" r="AO133" sId="5"/>
    <undo index="1" exp="area" ref3D="1" dr="B$1:B$1048576" r="AO132" sId="5"/>
    <undo index="1" exp="area" ref3D="1" dr="B$1:B$1048576" r="AO131" sId="5"/>
    <undo index="1" exp="area" ref3D="1" dr="B$1:B$1048576" r="AO130" sId="5"/>
    <undo index="1" exp="area" ref3D="1" dr="B$1:B$1048576" r="AO129" sId="5"/>
    <undo index="1" exp="area" ref3D="1" dr="B$1:B$1048576" r="AO128" sId="5"/>
    <undo index="1" exp="area" ref3D="1" dr="B$1:B$1048576" r="AO127" sId="5"/>
    <undo index="1" exp="area" ref3D="1" dr="B$1:B$1048576" r="AO126" sId="5"/>
    <undo index="1" exp="area" ref3D="1" dr="B$1:B$1048576" r="AO125" sId="5"/>
    <undo index="1" exp="area" ref3D="1" dr="B$1:B$1048576" r="AO124" sId="5"/>
    <undo index="1" exp="area" ref3D="1" dr="B$1:B$1048576" r="AO123" sId="5"/>
    <undo index="1" exp="area" ref3D="1" dr="B$1:B$1048576" r="AO122" sId="5"/>
    <undo index="1" exp="area" ref3D="1" dr="B$1:B$1048576" r="AO121" sId="5"/>
    <undo index="1" exp="area" ref3D="1" dr="B$1:B$1048576" r="AO120" sId="5"/>
    <undo index="1" exp="area" ref3D="1" dr="B$1:B$1048576" r="AO119" sId="5"/>
    <undo index="1" exp="area" ref3D="1" dr="B$1:B$1048576" r="AO118" sId="5"/>
    <undo index="1" exp="area" ref3D="1" dr="B$1:B$1048576" r="AO117" sId="5"/>
    <undo index="1" exp="area" ref3D="1" dr="B$1:B$1048576" r="AO116" sId="5"/>
    <undo index="1" exp="area" ref3D="1" dr="B$1:B$1048576" r="AO115" sId="5"/>
    <undo index="1" exp="area" ref3D="1" dr="B$1:B$1048576" r="AO114" sId="5"/>
    <undo index="1" exp="area" ref3D="1" dr="B$1:B$1048576" r="AO113" sId="5"/>
    <undo index="1" exp="area" ref3D="1" dr="B$1:B$1048576" r="AO112" sId="5"/>
    <undo index="1" exp="area" ref3D="1" dr="B$1:B$1048576" r="AO111" sId="5"/>
    <undo index="1" exp="area" ref3D="1" dr="B$1:B$1048576" r="AO110" sId="5"/>
    <undo index="1" exp="area" ref3D="1" dr="B$1:B$1048576" r="AO109" sId="5"/>
    <undo index="1" exp="area" ref3D="1" dr="B$1:B$1048576" r="AO108" sId="5"/>
    <undo index="1" exp="area" ref3D="1" dr="B$1:B$1048576" r="AO107" sId="5"/>
    <undo index="1" exp="area" ref3D="1" dr="B$1:B$1048576" r="AO106" sId="5"/>
    <undo index="1" exp="area" ref3D="1" dr="B$1:B$1048576" r="AO105" sId="5"/>
    <undo index="1" exp="area" ref3D="1" dr="B$1:B$1048576" r="AO104" sId="5"/>
    <undo index="1" exp="area" ref3D="1" dr="B$1:B$1048576" r="AO103" sId="5"/>
    <undo index="1" exp="area" ref3D="1" dr="B$1:B$1048576" r="AO102" sId="5"/>
    <undo index="1" exp="area" ref3D="1" dr="B$1:B$1048576" r="AO101" sId="5"/>
    <undo index="1" exp="area" ref3D="1" dr="B$1:B$1048576" r="AO100" sId="5"/>
    <undo index="1" exp="area" ref3D="1" dr="B$1:B$1048576" r="AO99" sId="5"/>
    <undo index="1" exp="area" ref3D="1" dr="B$1:B$1048576" r="AO98" sId="5"/>
    <undo index="1" exp="area" ref3D="1" dr="B$1:B$1048576" r="AO97" sId="5"/>
    <undo index="1" exp="area" ref3D="1" dr="B$1:B$1048576" r="AO96" sId="5"/>
    <undo index="1" exp="area" ref3D="1" dr="B$1:B$1048576" r="AO95" sId="5"/>
    <undo index="1" exp="area" ref3D="1" dr="B$1:B$1048576" r="AO94" sId="5"/>
    <undo index="1" exp="area" ref3D="1" dr="B$1:B$1048576" r="AO93" sId="5"/>
    <undo index="1" exp="area" ref3D="1" dr="B$1:B$1048576" r="AO92" sId="5"/>
    <undo index="1" exp="area" ref3D="1" dr="B$1:B$1048576" r="AO91" sId="5"/>
    <undo index="1" exp="area" ref3D="1" dr="B$1:B$1048576" r="AO90" sId="5"/>
    <undo index="1" exp="area" ref3D="1" dr="B$1:B$1048576" r="AO89" sId="5"/>
    <undo index="1" exp="area" ref3D="1" dr="B$1:B$1048576" r="AO88" sId="5"/>
    <undo index="1" exp="area" ref3D="1" dr="B$1:B$1048576" r="AO87" sId="5"/>
    <undo index="1" exp="area" ref3D="1" dr="B$1:B$1048576" r="AO86" sId="5"/>
    <undo index="1" exp="area" ref3D="1" dr="B$1:B$1048576" r="AO85" sId="5"/>
    <undo index="1" exp="area" ref3D="1" dr="B$1:B$1048576" r="AO84" sId="5"/>
    <undo index="1" exp="area" ref3D="1" dr="B$1:B$1048576" r="AO83" sId="5"/>
    <undo index="1" exp="area" ref3D="1" dr="B$1:B$1048576" r="AO82" sId="5"/>
    <undo index="1" exp="area" ref3D="1" dr="B$1:B$1048576" r="AO81" sId="5"/>
    <undo index="1" exp="area" ref3D="1" dr="B$1:B$1048576" r="AO80" sId="5"/>
    <undo index="1" exp="area" ref3D="1" dr="B$1:B$1048576" r="AO79" sId="5"/>
    <undo index="1" exp="area" ref3D="1" dr="B$1:B$1048576" r="AO78" sId="5"/>
    <undo index="1" exp="area" ref3D="1" dr="B$1:B$1048576" r="AO77" sId="5"/>
    <undo index="1" exp="area" ref3D="1" dr="B$1:B$1048576" r="AO76" sId="5"/>
    <undo index="1" exp="area" ref3D="1" dr="B$1:B$1048576" r="AO75" sId="5"/>
    <undo index="1" exp="area" ref3D="1" dr="B$1:B$1048576" r="AO74" sId="5"/>
    <undo index="1" exp="area" ref3D="1" dr="B$1:B$1048576" r="AO73" sId="5"/>
    <undo index="1" exp="area" ref3D="1" dr="B$1:B$1048576" r="AO72" sId="5"/>
    <undo index="1" exp="area" ref3D="1" dr="B$1:B$1048576" r="AO71" sId="5"/>
    <undo index="1" exp="area" ref3D="1" dr="B$1:B$1048576" r="AO70" sId="5"/>
    <undo index="1" exp="area" ref3D="1" dr="B$1:B$1048576" r="AO69" sId="5"/>
    <undo index="1" exp="area" ref3D="1" dr="B$1:B$1048576" r="AO68" sId="5"/>
    <undo index="1" exp="area" ref3D="1" dr="B$1:B$1048576" r="AO67" sId="5"/>
    <undo index="1" exp="area" ref3D="1" dr="B$1:B$1048576" r="AO66" sId="5"/>
    <undo index="1" exp="area" ref3D="1" dr="B$1:B$1048576" r="AO65" sId="5"/>
    <undo index="1" exp="area" ref3D="1" dr="B$1:B$1048576" r="AO64" sId="5"/>
    <undo index="1" exp="area" ref3D="1" dr="B$1:B$1048576" r="AO63" sId="5"/>
    <undo index="1" exp="area" ref3D="1" dr="B$1:B$1048576" r="AO62" sId="5"/>
    <undo index="1" exp="area" ref3D="1" dr="B$1:B$1048576" r="AO61" sId="5"/>
    <undo index="1" exp="area" ref3D="1" dr="B$1:B$1048576" r="AO60" sId="5"/>
    <undo index="1" exp="area" ref3D="1" dr="B$1:B$1048576" r="AO59" sId="5"/>
    <undo index="1" exp="area" ref3D="1" dr="B$1:B$1048576" r="AO58" sId="5"/>
    <undo index="1" exp="area" ref3D="1" dr="B$1:B$1048576" r="AO57" sId="5"/>
    <undo index="1" exp="area" ref3D="1" dr="B$1:B$1048576" r="AO56" sId="5"/>
    <undo index="1" exp="area" ref3D="1" dr="B$1:B$1048576" r="AO55" sId="5"/>
    <undo index="1" exp="area" ref3D="1" dr="B$1:B$1048576" r="AO54" sId="5"/>
    <undo index="1" exp="area" ref3D="1" dr="B$1:B$1048576" r="AO53" sId="5"/>
    <undo index="1" exp="area" ref3D="1" dr="B$1:B$1048576" r="AO52" sId="5"/>
    <undo index="1" exp="area" ref3D="1" dr="B$1:B$1048576" r="AO51" sId="5"/>
    <undo index="1" exp="area" ref3D="1" dr="B$1:B$1048576" r="AO50" sId="5"/>
    <undo index="1" exp="area" ref3D="1" dr="B$1:B$1048576" r="AO49" sId="5"/>
    <undo index="1" exp="area" ref3D="1" dr="B$1:B$1048576" r="AO48" sId="5"/>
    <undo index="1" exp="area" ref3D="1" dr="B$1:B$1048576" r="AO47" sId="5"/>
    <undo index="1" exp="area" ref3D="1" dr="B$1:B$1048576" r="AO46" sId="5"/>
    <undo index="1" exp="area" ref3D="1" dr="B$1:B$1048576" r="AO45" sId="5"/>
    <undo index="1" exp="area" ref3D="1" dr="B$1:B$1048576" r="AO44" sId="5"/>
    <undo index="1" exp="area" ref3D="1" dr="B$1:B$1048576" r="AO43" sId="5"/>
    <undo index="1" exp="area" ref3D="1" dr="B$1:B$1048576" r="AO42" sId="5"/>
    <undo index="1" exp="area" ref3D="1" dr="B$1:B$1048576" r="AO41" sId="5"/>
    <undo index="1" exp="area" ref3D="1" dr="B$1:B$1048576" r="AO40" sId="5"/>
    <undo index="1" exp="area" ref3D="1" dr="B$1:B$1048576" r="AO39" sId="5"/>
    <undo index="1" exp="area" ref3D="1" dr="B$1:B$1048576" r="AO38" sId="5"/>
    <undo index="1" exp="area" ref3D="1" dr="B$1:B$1048576" r="AO37" sId="5"/>
    <undo index="1" exp="area" ref3D="1" dr="B$1:B$1048576" r="AO36" sId="5"/>
    <undo index="1" exp="area" ref3D="1" dr="B$1:B$1048576" r="AO35" sId="5"/>
    <undo index="1" exp="area" ref3D="1" dr="B$1:B$1048576" r="AO34" sId="5"/>
    <undo index="1" exp="area" ref3D="1" dr="B$1:B$1048576" r="AO33" sId="5"/>
    <undo index="1" exp="area" ref3D="1" dr="B$1:B$1048576" r="AO32" sId="5"/>
    <undo index="1" exp="area" ref3D="1" dr="B$1:B$1048576" r="AO31" sId="5"/>
    <undo index="1" exp="area" ref3D="1" dr="B$1:B$1048576" r="AO30" sId="5"/>
    <undo index="1" exp="area" ref3D="1" dr="B$1:B$1048576" r="AO29" sId="5"/>
    <undo index="1" exp="area" ref3D="1" dr="B$1:B$1048576" r="AO28" sId="5"/>
    <undo index="1" exp="area" ref3D="1" dr="B$1:B$1048576" r="AO27" sId="5"/>
    <undo index="1" exp="area" ref3D="1" dr="B$1:B$1048576" r="AO26" sId="5"/>
    <undo index="1" exp="area" ref3D="1" dr="B$1:B$1048576" r="AO25" sId="5"/>
    <undo index="1" exp="area" ref3D="1" dr="B$1:B$1048576" r="AO24" sId="5"/>
    <undo index="1" exp="area" ref3D="1" dr="B$1:B$1048576" r="AO23" sId="5"/>
    <undo index="1" exp="area" ref3D="1" dr="B$1:B$1048576" r="AO22" sId="5"/>
    <undo index="1" exp="area" ref3D="1" dr="B$1:B$1048576" r="AO21" sId="5"/>
    <undo index="1" exp="area" ref3D="1" dr="B$1:B$1048576" r="AO20" sId="5"/>
    <undo index="1" exp="area" ref3D="1" dr="B$1:B$1048576" r="AO19" sId="5"/>
    <undo index="1" exp="area" ref3D="1" dr="B$1:B$1048576" r="AO18" sId="5"/>
    <undo index="1" exp="area" ref3D="1" dr="B$1:B$1048576" r="AO17" sId="5"/>
    <undo index="1" exp="area" ref3D="1" dr="B$1:B$1048576" r="AO16" sId="5"/>
    <undo index="1" exp="area" ref3D="1" dr="B$1:B$1048576" r="AO15" sId="5"/>
    <undo index="1" exp="area" ref3D="1" dr="B$1:B$1048576" r="AO14" sId="5"/>
    <undo index="1" exp="area" ref3D="1" dr="B$1:B$1048576" r="AO13" sId="5"/>
    <undo index="1" exp="area" ref3D="1" dr="B$1:B$1048576" r="AO12" sId="5"/>
    <undo index="1" exp="area" ref3D="1" dr="B$1:B$1048576" r="AO11" sId="5"/>
    <undo index="1" exp="area" ref3D="1" dr="B$1:B$1048576" r="AO10" sId="5"/>
    <undo index="1" exp="area" ref3D="1" dr="B$1:B$1048576" r="AO9" sId="5"/>
    <undo index="1" exp="area" ref3D="1" dr="B$1:B$1048576" r="AO8" sId="5"/>
    <undo index="1" exp="area" ref3D="1" dr="B$1:B$1048576" r="AO7" sId="5"/>
    <undo index="1" exp="area" ref3D="1" dr="B$1:B$1048576" r="AO6" sId="5"/>
    <undo index="1" exp="area" ref3D="1" dr="B$1:B$1048576" r="AO5" sId="5"/>
    <undo index="1" exp="area" ref3D="1" dr="B$1:B$1048576" r="AO4" sId="5"/>
    <undo index="1" exp="area" ref3D="1" dr="B$1:B$1048576" r="AO3" sId="5"/>
    <undo index="1" exp="area" ref3D="1" dr="B$1:B$1048576" r="AO2" sId="5"/>
    <undo index="1" exp="area" ref3D="1" dr="B$1:B$1048576" r="AI406" sId="4"/>
    <undo index="1" exp="area" ref3D="1" dr="B$1:B$1048576" r="AI405" sId="4"/>
    <undo index="1" exp="area" ref3D="1" dr="B$1:B$1048576" r="AI404" sId="4"/>
    <undo index="1" exp="area" ref3D="1" dr="B$1:B$1048576" r="AI403" sId="4"/>
    <undo index="1" exp="area" ref3D="1" dr="B$1:B$1048576" r="AI402" sId="4"/>
    <undo index="1" exp="area" ref3D="1" dr="B$1:B$1048576" r="AI401" sId="4"/>
    <undo index="1" exp="area" ref3D="1" dr="B$1:B$1048576" r="AI400" sId="4"/>
    <undo index="1" exp="area" ref3D="1" dr="B$1:B$1048576" r="AI399" sId="4"/>
    <undo index="1" exp="area" ref3D="1" dr="B$1:B$1048576" r="AI398" sId="4"/>
    <undo index="1" exp="area" ref3D="1" dr="B$1:B$1048576" r="AI397" sId="4"/>
    <undo index="1" exp="area" ref3D="1" dr="B$1:B$1048576" r="AI396" sId="4"/>
    <undo index="1" exp="area" ref3D="1" dr="B$1:B$1048576" r="AI395" sId="4"/>
    <undo index="1" exp="area" ref3D="1" dr="B$1:B$1048576" r="AI394" sId="4"/>
    <undo index="1" exp="area" ref3D="1" dr="B$1:B$1048576" r="AI393" sId="4"/>
    <undo index="1" exp="area" ref3D="1" dr="B$1:B$1048576" r="AI392" sId="4"/>
    <undo index="1" exp="area" ref3D="1" dr="B$1:B$1048576" r="AI391" sId="4"/>
    <undo index="1" exp="area" ref3D="1" dr="B$1:B$1048576" r="AI390" sId="4"/>
    <undo index="1" exp="area" ref3D="1" dr="B$1:B$1048576" r="AI389" sId="4"/>
    <undo index="1" exp="area" ref3D="1" dr="B$1:B$1048576" r="AI388" sId="4"/>
    <undo index="1" exp="area" ref3D="1" dr="B$1:B$1048576" r="AI387" sId="4"/>
    <undo index="1" exp="area" ref3D="1" dr="B$1:B$1048576" r="AI386" sId="4"/>
    <undo index="1" exp="area" ref3D="1" dr="B$1:B$1048576" r="AI385" sId="4"/>
    <undo index="1" exp="area" ref3D="1" dr="B$1:B$1048576" r="AI384" sId="4"/>
    <undo index="1" exp="area" ref3D="1" dr="B$1:B$1048576" r="AI383" sId="4"/>
    <undo index="1" exp="area" ref3D="1" dr="B$1:B$1048576" r="AI382" sId="4"/>
    <undo index="1" exp="area" ref3D="1" dr="B$1:B$1048576" r="AI381" sId="4"/>
    <undo index="1" exp="area" ref3D="1" dr="B$1:B$1048576" r="AI380" sId="4"/>
    <undo index="1" exp="area" ref3D="1" dr="B$1:B$1048576" r="AI379" sId="4"/>
    <undo index="1" exp="area" ref3D="1" dr="B$1:B$1048576" r="AI378" sId="4"/>
    <undo index="1" exp="area" ref3D="1" dr="B$1:B$1048576" r="AI377" sId="4"/>
    <undo index="1" exp="area" ref3D="1" dr="B$1:B$1048576" r="AI376" sId="4"/>
    <undo index="1" exp="area" ref3D="1" dr="B$1:B$1048576" r="AI375" sId="4"/>
    <undo index="1" exp="area" ref3D="1" dr="B$1:B$1048576" r="AI374" sId="4"/>
    <undo index="1" exp="area" ref3D="1" dr="B$1:B$1048576" r="AI373" sId="4"/>
    <undo index="1" exp="area" ref3D="1" dr="B$1:B$1048576" r="AI372" sId="4"/>
    <undo index="1" exp="area" ref3D="1" dr="B$1:B$1048576" r="AI371" sId="4"/>
    <undo index="1" exp="area" ref3D="1" dr="B$1:B$1048576" r="AI370" sId="4"/>
    <undo index="1" exp="area" ref3D="1" dr="B$1:B$1048576" r="AI369" sId="4"/>
    <undo index="1" exp="area" ref3D="1" dr="B$1:B$1048576" r="AI368" sId="4"/>
    <undo index="1" exp="area" ref3D="1" dr="B$1:B$1048576" r="AI367" sId="4"/>
    <undo index="1" exp="area" ref3D="1" dr="B$1:B$1048576" r="AI366" sId="4"/>
    <undo index="1" exp="area" ref3D="1" dr="B$1:B$1048576" r="AI365" sId="4"/>
    <undo index="1" exp="area" ref3D="1" dr="B$1:B$1048576" r="AI364" sId="4"/>
    <undo index="1" exp="area" ref3D="1" dr="B$1:B$1048576" r="AI363" sId="4"/>
    <undo index="1" exp="area" ref3D="1" dr="B$1:B$1048576" r="AI362" sId="4"/>
    <undo index="1" exp="area" ref3D="1" dr="B$1:B$1048576" r="AI361" sId="4"/>
    <undo index="1" exp="area" ref3D="1" dr="B$1:B$1048576" r="AI360" sId="4"/>
    <undo index="1" exp="area" ref3D="1" dr="B$1:B$1048576" r="AI359" sId="4"/>
    <undo index="1" exp="area" ref3D="1" dr="B$1:B$1048576" r="AI358" sId="4"/>
    <undo index="1" exp="area" ref3D="1" dr="B$1:B$1048576" r="AI357" sId="4"/>
    <undo index="1" exp="area" ref3D="1" dr="B$1:B$1048576" r="AI356" sId="4"/>
    <undo index="1" exp="area" ref3D="1" dr="B$1:B$1048576" r="AI355" sId="4"/>
    <undo index="1" exp="area" ref3D="1" dr="B$1:B$1048576" r="AI354" sId="4"/>
    <undo index="1" exp="area" ref3D="1" dr="B$1:B$1048576" r="AI353" sId="4"/>
    <undo index="1" exp="area" ref3D="1" dr="B$1:B$1048576" r="AI352" sId="4"/>
    <undo index="1" exp="area" ref3D="1" dr="B$1:B$1048576" r="AI351" sId="4"/>
    <undo index="1" exp="area" ref3D="1" dr="B$1:B$1048576" r="AI350" sId="4"/>
    <undo index="1" exp="area" ref3D="1" dr="B$1:B$1048576" r="AI349" sId="4"/>
    <undo index="1" exp="area" ref3D="1" dr="B$1:B$1048576" r="AI348" sId="4"/>
    <undo index="1" exp="area" ref3D="1" dr="B$1:B$1048576" r="AI347" sId="4"/>
    <undo index="1" exp="area" ref3D="1" dr="B$1:B$1048576" r="AI346" sId="4"/>
    <undo index="1" exp="area" ref3D="1" dr="B$1:B$1048576" r="AI345" sId="4"/>
    <undo index="1" exp="area" ref3D="1" dr="B$1:B$1048576" r="AI344" sId="4"/>
    <undo index="1" exp="area" ref3D="1" dr="B$1:B$1048576" r="AI343" sId="4"/>
    <undo index="1" exp="area" ref3D="1" dr="B$1:B$1048576" r="AI342" sId="4"/>
    <undo index="1" exp="area" ref3D="1" dr="B$1:B$1048576" r="AI341" sId="4"/>
    <undo index="1" exp="area" ref3D="1" dr="B$1:B$1048576" r="AI340" sId="4"/>
    <undo index="1" exp="area" ref3D="1" dr="B$1:B$1048576" r="AI339" sId="4"/>
    <undo index="1" exp="area" ref3D="1" dr="B$1:B$1048576" r="AI338" sId="4"/>
    <undo index="1" exp="area" ref3D="1" dr="B$1:B$1048576" r="AI337" sId="4"/>
    <undo index="1" exp="area" ref3D="1" dr="B$1:B$1048576" r="AI336" sId="4"/>
    <undo index="1" exp="area" ref3D="1" dr="B$1:B$1048576" r="AI335" sId="4"/>
    <undo index="1" exp="area" ref3D="1" dr="B$1:B$1048576" r="AI334" sId="4"/>
    <undo index="1" exp="area" ref3D="1" dr="B$1:B$1048576" r="AI333" sId="4"/>
    <undo index="1" exp="area" ref3D="1" dr="B$1:B$1048576" r="AI332" sId="4"/>
    <undo index="1" exp="area" ref3D="1" dr="B$1:B$1048576" r="AI331" sId="4"/>
    <undo index="1" exp="area" ref3D="1" dr="B$1:B$1048576" r="AI330" sId="4"/>
    <undo index="1" exp="area" ref3D="1" dr="B$1:B$1048576" r="AI329" sId="4"/>
    <undo index="1" exp="area" ref3D="1" dr="B$1:B$1048576" r="AI328" sId="4"/>
    <undo index="1" exp="area" ref3D="1" dr="B$1:B$1048576" r="AI327" sId="4"/>
    <undo index="1" exp="area" ref3D="1" dr="B$1:B$1048576" r="AI326" sId="4"/>
    <undo index="1" exp="area" ref3D="1" dr="B$1:B$1048576" r="AI325" sId="4"/>
    <undo index="1" exp="area" ref3D="1" dr="B$1:B$1048576" r="AI324" sId="4"/>
    <undo index="1" exp="area" ref3D="1" dr="B$1:B$1048576" r="AI323" sId="4"/>
    <undo index="1" exp="area" ref3D="1" dr="B$1:B$1048576" r="AI322" sId="4"/>
    <undo index="1" exp="area" ref3D="1" dr="B$1:B$1048576" r="AI321" sId="4"/>
    <undo index="1" exp="area" ref3D="1" dr="B$1:B$1048576" r="AI320" sId="4"/>
    <undo index="1" exp="area" ref3D="1" dr="B$1:B$1048576" r="AI319" sId="4"/>
    <undo index="1" exp="area" ref3D="1" dr="B$1:B$1048576" r="AI318" sId="4"/>
    <undo index="1" exp="area" ref3D="1" dr="B$1:B$1048576" r="AI317" sId="4"/>
    <undo index="1" exp="area" ref3D="1" dr="B$1:B$1048576" r="AI316" sId="4"/>
    <undo index="1" exp="area" ref3D="1" dr="B$1:B$1048576" r="AI315" sId="4"/>
    <undo index="1" exp="area" ref3D="1" dr="B$1:B$1048576" r="AI314" sId="4"/>
    <undo index="1" exp="area" ref3D="1" dr="B$1:B$1048576" r="AI313" sId="4"/>
    <undo index="1" exp="area" ref3D="1" dr="B$1:B$1048576" r="AI312" sId="4"/>
    <undo index="1" exp="area" ref3D="1" dr="B$1:B$1048576" r="AI311" sId="4"/>
    <undo index="1" exp="area" ref3D="1" dr="B$1:B$1048576" r="AI310" sId="4"/>
    <undo index="1" exp="area" ref3D="1" dr="B$1:B$1048576" r="AI309" sId="4"/>
    <undo index="1" exp="area" ref3D="1" dr="B$1:B$1048576" r="AI308" sId="4"/>
    <undo index="1" exp="area" ref3D="1" dr="B$1:B$1048576" r="AI307" sId="4"/>
    <undo index="1" exp="area" ref3D="1" dr="B$1:B$1048576" r="AI306" sId="4"/>
    <undo index="1" exp="area" ref3D="1" dr="B$1:B$1048576" r="AI305" sId="4"/>
    <undo index="1" exp="area" ref3D="1" dr="B$1:B$1048576" r="AI304" sId="4"/>
    <undo index="1" exp="area" ref3D="1" dr="B$1:B$1048576" r="AI303" sId="4"/>
    <undo index="1" exp="area" ref3D="1" dr="B$1:B$1048576" r="AI302" sId="4"/>
    <undo index="1" exp="area" ref3D="1" dr="B$1:B$1048576" r="AI301" sId="4"/>
    <undo index="1" exp="area" ref3D="1" dr="B$1:B$1048576" r="AI300" sId="4"/>
    <undo index="1" exp="area" ref3D="1" dr="B$1:B$1048576" r="AI299" sId="4"/>
    <undo index="1" exp="area" ref3D="1" dr="B$1:B$1048576" r="AI298" sId="4"/>
    <undo index="1" exp="area" ref3D="1" dr="B$1:B$1048576" r="AI297" sId="4"/>
    <undo index="1" exp="area" ref3D="1" dr="B$1:B$1048576" r="AI296" sId="4"/>
    <undo index="1" exp="area" ref3D="1" dr="B$1:B$1048576" r="AI295" sId="4"/>
    <undo index="1" exp="area" ref3D="1" dr="B$1:B$1048576" r="AI294" sId="4"/>
    <undo index="1" exp="area" ref3D="1" dr="B$1:B$1048576" r="AI293" sId="4"/>
    <undo index="1" exp="area" ref3D="1" dr="B$1:B$1048576" r="AI292" sId="4"/>
    <undo index="1" exp="area" ref3D="1" dr="B$1:B$1048576" r="AI291" sId="4"/>
    <undo index="1" exp="area" ref3D="1" dr="B$1:B$1048576" r="AI290" sId="4"/>
    <undo index="1" exp="area" ref3D="1" dr="B$1:B$1048576" r="AI289" sId="4"/>
    <undo index="1" exp="area" ref3D="1" dr="B$1:B$1048576" r="AI288" sId="4"/>
    <undo index="1" exp="area" ref3D="1" dr="B$1:B$1048576" r="AI287" sId="4"/>
    <undo index="1" exp="area" ref3D="1" dr="B$1:B$1048576" r="AI286" sId="4"/>
    <undo index="1" exp="area" ref3D="1" dr="B$1:B$1048576" r="AI285" sId="4"/>
    <undo index="1" exp="area" ref3D="1" dr="B$1:B$1048576" r="AI284" sId="4"/>
    <undo index="1" exp="area" ref3D="1" dr="B$1:B$1048576" r="AI283" sId="4"/>
    <undo index="1" exp="area" ref3D="1" dr="B$1:B$1048576" r="AI282" sId="4"/>
    <undo index="1" exp="area" ref3D="1" dr="B$1:B$1048576" r="AI281" sId="4"/>
    <undo index="1" exp="area" ref3D="1" dr="B$1:B$1048576" r="AI280" sId="4"/>
    <undo index="1" exp="area" ref3D="1" dr="B$1:B$1048576" r="AI279" sId="4"/>
    <undo index="1" exp="area" ref3D="1" dr="B$1:B$1048576" r="AI278" sId="4"/>
    <undo index="1" exp="area" ref3D="1" dr="B$1:B$1048576" r="AI277" sId="4"/>
    <undo index="1" exp="area" ref3D="1" dr="B$1:B$1048576" r="AI276" sId="4"/>
    <undo index="1" exp="area" ref3D="1" dr="B$1:B$1048576" r="AI275" sId="4"/>
    <undo index="1" exp="area" ref3D="1" dr="B$1:B$1048576" r="AI274" sId="4"/>
    <undo index="1" exp="area" ref3D="1" dr="B$1:B$1048576" r="AI273" sId="4"/>
    <undo index="1" exp="area" ref3D="1" dr="B$1:B$1048576" r="AI272" sId="4"/>
    <undo index="1" exp="area" ref3D="1" dr="B$1:B$1048576" r="AI271" sId="4"/>
    <undo index="1" exp="area" ref3D="1" dr="B$1:B$1048576" r="AI270" sId="4"/>
    <undo index="1" exp="area" ref3D="1" dr="B$1:B$1048576" r="AI269" sId="4"/>
    <undo index="1" exp="area" ref3D="1" dr="B$1:B$1048576" r="AI268" sId="4"/>
    <undo index="1" exp="area" ref3D="1" dr="B$1:B$1048576" r="AI267" sId="4"/>
    <undo index="1" exp="area" ref3D="1" dr="B$1:B$1048576" r="AI266" sId="4"/>
    <undo index="1" exp="area" ref3D="1" dr="B$1:B$1048576" r="AI265" sId="4"/>
    <undo index="1" exp="area" ref3D="1" dr="B$1:B$1048576" r="AI264" sId="4"/>
    <undo index="1" exp="area" ref3D="1" dr="B$1:B$1048576" r="AI263" sId="4"/>
    <undo index="1" exp="area" ref3D="1" dr="B$1:B$1048576" r="AI262" sId="4"/>
    <undo index="1" exp="area" ref3D="1" dr="B$1:B$1048576" r="AI261" sId="4"/>
    <undo index="1" exp="area" ref3D="1" dr="B$1:B$1048576" r="AI260" sId="4"/>
    <undo index="1" exp="area" ref3D="1" dr="B$1:B$1048576" r="AI259" sId="4"/>
    <undo index="1" exp="area" ref3D="1" dr="B$1:B$1048576" r="AI258" sId="4"/>
    <undo index="1" exp="area" ref3D="1" dr="B$1:B$1048576" r="AI257" sId="4"/>
    <undo index="1" exp="area" ref3D="1" dr="B$1:B$1048576" r="AI256" sId="4"/>
    <undo index="1" exp="area" ref3D="1" dr="B$1:B$1048576" r="AI255" sId="4"/>
    <undo index="1" exp="area" ref3D="1" dr="B$1:B$1048576" r="AI254" sId="4"/>
    <undo index="1" exp="area" ref3D="1" dr="B$1:B$1048576" r="AI253" sId="4"/>
    <undo index="1" exp="area" ref3D="1" dr="B$1:B$1048576" r="AI252" sId="4"/>
    <undo index="1" exp="area" ref3D="1" dr="B$1:B$1048576" r="AI251" sId="4"/>
    <undo index="1" exp="area" ref3D="1" dr="B$1:B$1048576" r="AI250" sId="4"/>
    <undo index="1" exp="area" ref3D="1" dr="B$1:B$1048576" r="AI249" sId="4"/>
    <undo index="1" exp="area" ref3D="1" dr="B$1:B$1048576" r="AI248" sId="4"/>
    <undo index="1" exp="area" ref3D="1" dr="B$1:B$1048576" r="AI247" sId="4"/>
    <undo index="1" exp="area" ref3D="1" dr="B$1:B$1048576" r="AI246" sId="4"/>
    <undo index="1" exp="area" ref3D="1" dr="B$1:B$1048576" r="AI245" sId="4"/>
    <undo index="1" exp="area" ref3D="1" dr="B$1:B$1048576" r="AI244" sId="4"/>
    <undo index="1" exp="area" ref3D="1" dr="B$1:B$1048576" r="AI243" sId="4"/>
    <undo index="1" exp="area" ref3D="1" dr="B$1:B$1048576" r="AI242" sId="4"/>
    <undo index="1" exp="area" ref3D="1" dr="B$1:B$1048576" r="AI241" sId="4"/>
    <undo index="1" exp="area" ref3D="1" dr="B$1:B$1048576" r="AI240" sId="4"/>
    <undo index="1" exp="area" ref3D="1" dr="B$1:B$1048576" r="AI239" sId="4"/>
    <undo index="1" exp="area" ref3D="1" dr="B$1:B$1048576" r="AI238" sId="4"/>
    <undo index="1" exp="area" ref3D="1" dr="B$1:B$1048576" r="AI237" sId="4"/>
    <undo index="1" exp="area" ref3D="1" dr="B$1:B$1048576" r="AI236" sId="4"/>
    <undo index="1" exp="area" ref3D="1" dr="B$1:B$1048576" r="AI235" sId="4"/>
    <undo index="1" exp="area" ref3D="1" dr="B$1:B$1048576" r="AI234" sId="4"/>
    <undo index="1" exp="area" ref3D="1" dr="B$1:B$1048576" r="AI233" sId="4"/>
    <undo index="1" exp="area" ref3D="1" dr="B$1:B$1048576" r="AI232" sId="4"/>
    <undo index="1" exp="area" ref3D="1" dr="B$1:B$1048576" r="AI231" sId="4"/>
    <undo index="1" exp="area" ref3D="1" dr="B$1:B$1048576" r="AI230" sId="4"/>
    <undo index="1" exp="area" ref3D="1" dr="B$1:B$1048576" r="AI229" sId="4"/>
    <undo index="1" exp="area" ref3D="1" dr="B$1:B$1048576" r="AI228" sId="4"/>
    <undo index="1" exp="area" ref3D="1" dr="B$1:B$1048576" r="AI227" sId="4"/>
    <undo index="1" exp="area" ref3D="1" dr="B$1:B$1048576" r="AI226" sId="4"/>
    <undo index="1" exp="area" ref3D="1" dr="B$1:B$1048576" r="AI225" sId="4"/>
    <undo index="1" exp="area" ref3D="1" dr="B$1:B$1048576" r="AI224" sId="4"/>
    <undo index="1" exp="area" ref3D="1" dr="B$1:B$1048576" r="AI223" sId="4"/>
    <undo index="1" exp="area" ref3D="1" dr="B$1:B$1048576" r="AI222" sId="4"/>
    <undo index="1" exp="area" ref3D="1" dr="B$1:B$1048576" r="AI221" sId="4"/>
    <undo index="1" exp="area" ref3D="1" dr="B$1:B$1048576" r="AI220" sId="4"/>
    <undo index="1" exp="area" ref3D="1" dr="B$1:B$1048576" r="AI219" sId="4"/>
    <undo index="1" exp="area" ref3D="1" dr="B$1:B$1048576" r="AI218" sId="4"/>
    <undo index="1" exp="area" ref3D="1" dr="B$1:B$1048576" r="AI217" sId="4"/>
    <undo index="1" exp="area" ref3D="1" dr="B$1:B$1048576" r="AI216" sId="4"/>
    <undo index="1" exp="area" ref3D="1" dr="B$1:B$1048576" r="AI215" sId="4"/>
    <undo index="1" exp="area" ref3D="1" dr="B$1:B$1048576" r="AI214" sId="4"/>
    <undo index="1" exp="area" ref3D="1" dr="B$1:B$1048576" r="AI213" sId="4"/>
    <undo index="1" exp="area" ref3D="1" dr="B$1:B$1048576" r="AI212" sId="4"/>
    <undo index="1" exp="area" ref3D="1" dr="B$1:B$1048576" r="AI211" sId="4"/>
    <undo index="1" exp="area" ref3D="1" dr="B$1:B$1048576" r="AI210" sId="4"/>
    <undo index="1" exp="area" ref3D="1" dr="B$1:B$1048576" r="AI209" sId="4"/>
    <undo index="1" exp="area" ref3D="1" dr="B$1:B$1048576" r="AI208" sId="4"/>
    <undo index="1" exp="area" ref3D="1" dr="B$1:B$1048576" r="AI207" sId="4"/>
    <undo index="1" exp="area" ref3D="1" dr="B$1:B$1048576" r="AI206" sId="4"/>
    <undo index="1" exp="area" ref3D="1" dr="B$1:B$1048576" r="AI205" sId="4"/>
    <undo index="1" exp="area" ref3D="1" dr="B$1:B$1048576" r="AI204" sId="4"/>
    <undo index="1" exp="area" ref3D="1" dr="B$1:B$1048576" r="AI203" sId="4"/>
    <undo index="1" exp="area" ref3D="1" dr="B$1:B$1048576" r="AI202" sId="4"/>
    <undo index="1" exp="area" ref3D="1" dr="B$1:B$1048576" r="AI201" sId="4"/>
    <undo index="1" exp="area" ref3D="1" dr="B$1:B$1048576" r="AI200" sId="4"/>
    <undo index="1" exp="area" ref3D="1" dr="B$1:B$1048576" r="AI199" sId="4"/>
    <undo index="1" exp="area" ref3D="1" dr="B$1:B$1048576" r="AI198" sId="4"/>
    <undo index="1" exp="area" ref3D="1" dr="B$1:B$1048576" r="AI197" sId="4"/>
    <undo index="1" exp="area" ref3D="1" dr="B$1:B$1048576" r="AI196" sId="4"/>
    <undo index="1" exp="area" ref3D="1" dr="B$1:B$1048576" r="AI195" sId="4"/>
    <undo index="1" exp="area" ref3D="1" dr="B$1:B$1048576" r="AI194" sId="4"/>
    <undo index="1" exp="area" ref3D="1" dr="B$1:B$1048576" r="AI193" sId="4"/>
    <undo index="1" exp="area" ref3D="1" dr="B$1:B$1048576" r="AI192" sId="4"/>
    <undo index="1" exp="area" ref3D="1" dr="B$1:B$1048576" r="AI191" sId="4"/>
    <undo index="1" exp="area" ref3D="1" dr="B$1:B$1048576" r="AI190" sId="4"/>
    <undo index="1" exp="area" ref3D="1" dr="B$1:B$1048576" r="AI189" sId="4"/>
    <undo index="1" exp="area" ref3D="1" dr="B$1:B$1048576" r="AI188" sId="4"/>
    <undo index="1" exp="area" ref3D="1" dr="B$1:B$1048576" r="AI187" sId="4"/>
    <undo index="1" exp="area" ref3D="1" dr="B$1:B$1048576" r="AI186" sId="4"/>
    <undo index="1" exp="area" ref3D="1" dr="B$1:B$1048576" r="AI185" sId="4"/>
    <undo index="1" exp="area" ref3D="1" dr="B$1:B$1048576" r="AI184" sId="4"/>
    <undo index="1" exp="area" ref3D="1" dr="B$1:B$1048576" r="AI183" sId="4"/>
    <undo index="1" exp="area" ref3D="1" dr="B$1:B$1048576" r="AI182" sId="4"/>
    <undo index="1" exp="area" ref3D="1" dr="B$1:B$1048576" r="AI181" sId="4"/>
    <undo index="1" exp="area" ref3D="1" dr="B$1:B$1048576" r="AI180" sId="4"/>
    <undo index="1" exp="area" ref3D="1" dr="B$1:B$1048576" r="AI179" sId="4"/>
    <undo index="1" exp="area" ref3D="1" dr="B$1:B$1048576" r="AI178" sId="4"/>
    <undo index="1" exp="area" ref3D="1" dr="B$1:B$1048576" r="AI177" sId="4"/>
    <undo index="1" exp="area" ref3D="1" dr="B$1:B$1048576" r="AI176" sId="4"/>
    <undo index="1" exp="area" ref3D="1" dr="B$1:B$1048576" r="AI175" sId="4"/>
    <undo index="1" exp="area" ref3D="1" dr="B$1:B$1048576" r="AI174" sId="4"/>
    <undo index="1" exp="area" ref3D="1" dr="B$1:B$1048576" r="AI173" sId="4"/>
    <undo index="1" exp="area" ref3D="1" dr="B$1:B$1048576" r="AI172" sId="4"/>
    <undo index="1" exp="area" ref3D="1" dr="B$1:B$1048576" r="AI171" sId="4"/>
    <undo index="1" exp="area" ref3D="1" dr="B$1:B$1048576" r="AI170" sId="4"/>
    <undo index="1" exp="area" ref3D="1" dr="B$1:B$1048576" r="AI169" sId="4"/>
    <undo index="1" exp="area" ref3D="1" dr="B$1:B$1048576" r="AI168" sId="4"/>
    <undo index="1" exp="area" ref3D="1" dr="B$1:B$1048576" r="AI167" sId="4"/>
    <undo index="1" exp="area" ref3D="1" dr="B$1:B$1048576" r="AI166" sId="4"/>
    <undo index="1" exp="area" ref3D="1" dr="B$1:B$1048576" r="AI165" sId="4"/>
    <undo index="1" exp="area" ref3D="1" dr="B$1:B$1048576" r="AI164" sId="4"/>
    <undo index="1" exp="area" ref3D="1" dr="B$1:B$1048576" r="AI163" sId="4"/>
    <undo index="1" exp="area" ref3D="1" dr="B$1:B$1048576" r="AI162" sId="4"/>
    <undo index="1" exp="area" ref3D="1" dr="B$1:B$1048576" r="AI161" sId="4"/>
    <undo index="1" exp="area" ref3D="1" dr="B$1:B$1048576" r="AI160" sId="4"/>
    <undo index="1" exp="area" ref3D="1" dr="B$1:B$1048576" r="AI159" sId="4"/>
    <undo index="1" exp="area" ref3D="1" dr="B$1:B$1048576" r="AI158" sId="4"/>
    <undo index="1" exp="area" ref3D="1" dr="B$1:B$1048576" r="AI157" sId="4"/>
    <undo index="1" exp="area" ref3D="1" dr="B$1:B$1048576" r="AI156" sId="4"/>
    <undo index="1" exp="area" ref3D="1" dr="B$1:B$1048576" r="AI155" sId="4"/>
    <undo index="1" exp="area" ref3D="1" dr="B$1:B$1048576" r="AI154" sId="4"/>
    <undo index="1" exp="area" ref3D="1" dr="B$1:B$1048576" r="AI153" sId="4"/>
    <undo index="1" exp="area" ref3D="1" dr="B$1:B$1048576" r="AI152" sId="4"/>
    <undo index="1" exp="area" ref3D="1" dr="B$1:B$1048576" r="AI151" sId="4"/>
    <undo index="1" exp="area" ref3D="1" dr="B$1:B$1048576" r="AI150" sId="4"/>
    <undo index="1" exp="area" ref3D="1" dr="B$1:B$1048576" r="AI149" sId="4"/>
    <undo index="1" exp="area" ref3D="1" dr="B$1:B$1048576" r="AI148" sId="4"/>
    <undo index="1" exp="area" ref3D="1" dr="B$1:B$1048576" r="AI147" sId="4"/>
    <undo index="1" exp="area" ref3D="1" dr="B$1:B$1048576" r="AI146" sId="4"/>
    <undo index="1" exp="area" ref3D="1" dr="B$1:B$1048576" r="AI145" sId="4"/>
    <undo index="1" exp="area" ref3D="1" dr="B$1:B$1048576" r="AI144" sId="4"/>
    <undo index="1" exp="area" ref3D="1" dr="B$1:B$1048576" r="AI143" sId="4"/>
    <undo index="1" exp="area" ref3D="1" dr="B$1:B$1048576" r="AI142" sId="4"/>
    <undo index="1" exp="area" ref3D="1" dr="B$1:B$1048576" r="AI141" sId="4"/>
    <undo index="1" exp="area" ref3D="1" dr="B$1:B$1048576" r="AI140" sId="4"/>
    <undo index="1" exp="area" ref3D="1" dr="B$1:B$1048576" r="AI139" sId="4"/>
    <undo index="1" exp="area" ref3D="1" dr="B$1:B$1048576" r="AI138" sId="4"/>
    <undo index="1" exp="area" ref3D="1" dr="B$1:B$1048576" r="AI137" sId="4"/>
    <undo index="1" exp="area" ref3D="1" dr="B$1:B$1048576" r="AI136" sId="4"/>
    <undo index="1" exp="area" ref3D="1" dr="B$1:B$1048576" r="AI135" sId="4"/>
    <undo index="1" exp="area" ref3D="1" dr="B$1:B$1048576" r="AI134" sId="4"/>
    <undo index="1" exp="area" ref3D="1" dr="B$1:B$1048576" r="AI133" sId="4"/>
    <undo index="1" exp="area" ref3D="1" dr="B$1:B$1048576" r="AI132" sId="4"/>
    <undo index="1" exp="area" ref3D="1" dr="B$1:B$1048576" r="AI131" sId="4"/>
    <undo index="1" exp="area" ref3D="1" dr="B$1:B$1048576" r="AI130" sId="4"/>
    <undo index="1" exp="area" ref3D="1" dr="B$1:B$1048576" r="AI129" sId="4"/>
    <undo index="1" exp="area" ref3D="1" dr="B$1:B$1048576" r="AI128" sId="4"/>
    <undo index="1" exp="area" ref3D="1" dr="B$1:B$1048576" r="AI127" sId="4"/>
    <undo index="1" exp="area" ref3D="1" dr="B$1:B$1048576" r="AI126" sId="4"/>
    <undo index="1" exp="area" ref3D="1" dr="B$1:B$1048576" r="AI125" sId="4"/>
    <undo index="1" exp="area" ref3D="1" dr="B$1:B$1048576" r="AI124" sId="4"/>
    <undo index="1" exp="area" ref3D="1" dr="B$1:B$1048576" r="AI123" sId="4"/>
    <undo index="1" exp="area" ref3D="1" dr="B$1:B$1048576" r="AI122" sId="4"/>
    <undo index="1" exp="area" ref3D="1" dr="B$1:B$1048576" r="AI121" sId="4"/>
    <undo index="1" exp="area" ref3D="1" dr="B$1:B$1048576" r="AI120" sId="4"/>
    <undo index="1" exp="area" ref3D="1" dr="B$1:B$1048576" r="AI119" sId="4"/>
    <undo index="1" exp="area" ref3D="1" dr="B$1:B$1048576" r="AI118" sId="4"/>
    <undo index="1" exp="area" ref3D="1" dr="B$1:B$1048576" r="AI117" sId="4"/>
    <undo index="1" exp="area" ref3D="1" dr="B$1:B$1048576" r="AI116" sId="4"/>
    <undo index="1" exp="area" ref3D="1" dr="B$1:B$1048576" r="AI115" sId="4"/>
    <undo index="1" exp="area" ref3D="1" dr="B$1:B$1048576" r="AI114" sId="4"/>
    <undo index="1" exp="area" ref3D="1" dr="B$1:B$1048576" r="AI113" sId="4"/>
    <undo index="1" exp="area" ref3D="1" dr="B$1:B$1048576" r="AI112" sId="4"/>
    <undo index="1" exp="area" ref3D="1" dr="B$1:B$1048576" r="AI111" sId="4"/>
    <undo index="1" exp="area" ref3D="1" dr="B$1:B$1048576" r="AI110" sId="4"/>
    <undo index="1" exp="area" ref3D="1" dr="B$1:B$1048576" r="AI109" sId="4"/>
    <undo index="1" exp="area" ref3D="1" dr="B$1:B$1048576" r="AI108" sId="4"/>
    <undo index="1" exp="area" ref3D="1" dr="B$1:B$1048576" r="AI107" sId="4"/>
    <undo index="1" exp="area" ref3D="1" dr="B$1:B$1048576" r="AI106" sId="4"/>
    <undo index="1" exp="area" ref3D="1" dr="B$1:B$1048576" r="AI105" sId="4"/>
    <undo index="1" exp="area" ref3D="1" dr="B$1:B$1048576" r="AI104" sId="4"/>
    <undo index="1" exp="area" ref3D="1" dr="B$1:B$1048576" r="AI103" sId="4"/>
    <undo index="1" exp="area" ref3D="1" dr="B$1:B$1048576" r="AI102" sId="4"/>
    <undo index="1" exp="area" ref3D="1" dr="B$1:B$1048576" r="AI101" sId="4"/>
    <undo index="1" exp="area" ref3D="1" dr="B$1:B$1048576" r="AI100" sId="4"/>
    <undo index="1" exp="area" ref3D="1" dr="B$1:B$1048576" r="AI99" sId="4"/>
    <undo index="1" exp="area" ref3D="1" dr="B$1:B$1048576" r="AI98" sId="4"/>
    <undo index="1" exp="area" ref3D="1" dr="B$1:B$1048576" r="AI97" sId="4"/>
    <undo index="1" exp="area" ref3D="1" dr="B$1:B$1048576" r="AI96" sId="4"/>
    <undo index="1" exp="area" ref3D="1" dr="B$1:B$1048576" r="AI95" sId="4"/>
    <undo index="1" exp="area" ref3D="1" dr="B$1:B$1048576" r="AI94" sId="4"/>
    <undo index="1" exp="area" ref3D="1" dr="B$1:B$1048576" r="AI93" sId="4"/>
    <undo index="1" exp="area" ref3D="1" dr="B$1:B$1048576" r="AI92" sId="4"/>
    <undo index="1" exp="area" ref3D="1" dr="B$1:B$1048576" r="AI91" sId="4"/>
    <undo index="1" exp="area" ref3D="1" dr="B$1:B$1048576" r="AI90" sId="4"/>
    <undo index="1" exp="area" ref3D="1" dr="B$1:B$1048576" r="AI89" sId="4"/>
    <undo index="1" exp="area" ref3D="1" dr="B$1:B$1048576" r="AI88" sId="4"/>
    <undo index="1" exp="area" ref3D="1" dr="B$1:B$1048576" r="AI87" sId="4"/>
    <undo index="1" exp="area" ref3D="1" dr="B$1:B$1048576" r="AI86" sId="4"/>
    <undo index="1" exp="area" ref3D="1" dr="B$1:B$1048576" r="AI85" sId="4"/>
    <undo index="1" exp="area" ref3D="1" dr="B$1:B$1048576" r="AI84" sId="4"/>
    <undo index="1" exp="area" ref3D="1" dr="B$1:B$1048576" r="AI83" sId="4"/>
    <undo index="1" exp="area" ref3D="1" dr="B$1:B$1048576" r="AI82" sId="4"/>
    <undo index="1" exp="area" ref3D="1" dr="B$1:B$1048576" r="AI81" sId="4"/>
    <undo index="1" exp="area" ref3D="1" dr="B$1:B$1048576" r="AI80" sId="4"/>
    <undo index="1" exp="area" ref3D="1" dr="B$1:B$1048576" r="AI79" sId="4"/>
    <undo index="1" exp="area" ref3D="1" dr="B$1:B$1048576" r="AI78" sId="4"/>
    <undo index="1" exp="area" ref3D="1" dr="B$1:B$1048576" r="AI77" sId="4"/>
    <undo index="1" exp="area" ref3D="1" dr="B$1:B$1048576" r="AI76" sId="4"/>
    <undo index="1" exp="area" ref3D="1" dr="B$1:B$1048576" r="AI75" sId="4"/>
    <undo index="1" exp="area" ref3D="1" dr="B$1:B$1048576" r="AI74" sId="4"/>
    <undo index="1" exp="area" ref3D="1" dr="B$1:B$1048576" r="AI73" sId="4"/>
    <undo index="1" exp="area" ref3D="1" dr="B$1:B$1048576" r="AI72" sId="4"/>
    <undo index="1" exp="area" ref3D="1" dr="B$1:B$1048576" r="AI71" sId="4"/>
    <undo index="1" exp="area" ref3D="1" dr="B$1:B$1048576" r="AI70" sId="4"/>
    <undo index="1" exp="area" ref3D="1" dr="B$1:B$1048576" r="AI69" sId="4"/>
    <undo index="1" exp="area" ref3D="1" dr="B$1:B$1048576" r="AI68" sId="4"/>
    <undo index="1" exp="area" ref3D="1" dr="B$1:B$1048576" r="AI67" sId="4"/>
    <undo index="1" exp="area" ref3D="1" dr="B$1:B$1048576" r="AI66" sId="4"/>
    <undo index="1" exp="area" ref3D="1" dr="B$1:B$1048576" r="AI65" sId="4"/>
    <undo index="1" exp="area" ref3D="1" dr="B$1:B$1048576" r="AI64" sId="4"/>
    <undo index="1" exp="area" ref3D="1" dr="B$1:B$1048576" r="AI63" sId="4"/>
    <undo index="1" exp="area" ref3D="1" dr="B$1:B$1048576" r="AI62" sId="4"/>
    <undo index="1" exp="area" ref3D="1" dr="B$1:B$1048576" r="AI61" sId="4"/>
    <undo index="1" exp="area" ref3D="1" dr="B$1:B$1048576" r="AI60" sId="4"/>
    <undo index="1" exp="area" ref3D="1" dr="B$1:B$1048576" r="AI59" sId="4"/>
    <undo index="1" exp="area" ref3D="1" dr="B$1:B$1048576" r="AI58" sId="4"/>
    <undo index="1" exp="area" ref3D="1" dr="B$1:B$1048576" r="AI57" sId="4"/>
    <undo index="1" exp="area" ref3D="1" dr="B$1:B$1048576" r="AI56" sId="4"/>
    <undo index="1" exp="area" ref3D="1" dr="B$1:B$1048576" r="AI55" sId="4"/>
    <undo index="1" exp="area" ref3D="1" dr="B$1:B$1048576" r="AI54" sId="4"/>
    <undo index="1" exp="area" ref3D="1" dr="B$1:B$1048576" r="AI53" sId="4"/>
    <undo index="1" exp="area" ref3D="1" dr="B$1:B$1048576" r="AI52" sId="4"/>
    <undo index="1" exp="area" ref3D="1" dr="B$1:B$1048576" r="AI51" sId="4"/>
    <undo index="1" exp="area" ref3D="1" dr="B$1:B$1048576" r="AI50" sId="4"/>
    <undo index="1" exp="area" ref3D="1" dr="B$1:B$1048576" r="AI49" sId="4"/>
    <undo index="1" exp="area" ref3D="1" dr="B$1:B$1048576" r="AI48" sId="4"/>
    <undo index="1" exp="area" ref3D="1" dr="B$1:B$1048576" r="AI47" sId="4"/>
    <undo index="1" exp="area" ref3D="1" dr="B$1:B$1048576" r="AI46" sId="4"/>
    <undo index="1" exp="area" ref3D="1" dr="B$1:B$1048576" r="AI45" sId="4"/>
    <undo index="1" exp="area" ref3D="1" dr="B$1:B$1048576" r="AI44" sId="4"/>
    <undo index="1" exp="area" ref3D="1" dr="B$1:B$1048576" r="AI43" sId="4"/>
    <undo index="1" exp="area" ref3D="1" dr="B$1:B$1048576" r="AI42" sId="4"/>
    <undo index="1" exp="area" ref3D="1" dr="B$1:B$1048576" r="AI41" sId="4"/>
    <undo index="1" exp="area" ref3D="1" dr="B$1:B$1048576" r="AI40" sId="4"/>
    <undo index="1" exp="area" ref3D="1" dr="B$1:B$1048576" r="AI39" sId="4"/>
    <undo index="1" exp="area" ref3D="1" dr="B$1:B$1048576" r="AI38" sId="4"/>
    <undo index="1" exp="area" ref3D="1" dr="B$1:B$1048576" r="AI37" sId="4"/>
    <undo index="1" exp="area" ref3D="1" dr="B$1:B$1048576" r="AI36" sId="4"/>
    <undo index="1" exp="area" ref3D="1" dr="B$1:B$1048576" r="AI35" sId="4"/>
    <undo index="1" exp="area" ref3D="1" dr="B$1:B$1048576" r="AI34" sId="4"/>
    <undo index="1" exp="area" ref3D="1" dr="B$1:B$1048576" r="AI33" sId="4"/>
    <undo index="1" exp="area" ref3D="1" dr="B$1:B$1048576" r="AI32" sId="4"/>
    <undo index="1" exp="area" ref3D="1" dr="B$1:B$1048576" r="AI31" sId="4"/>
    <undo index="1" exp="area" ref3D="1" dr="B$1:B$1048576" r="AI30" sId="4"/>
    <undo index="1" exp="area" ref3D="1" dr="B$1:B$1048576" r="AI29" sId="4"/>
    <undo index="1" exp="area" ref3D="1" dr="B$1:B$1048576" r="AI28" sId="4"/>
    <undo index="1" exp="area" ref3D="1" dr="B$1:B$1048576" r="AI27" sId="4"/>
    <undo index="1" exp="area" ref3D="1" dr="B$1:B$1048576" r="AI26" sId="4"/>
    <undo index="1" exp="area" ref3D="1" dr="B$1:B$1048576" r="AI25" sId="4"/>
    <undo index="1" exp="area" ref3D="1" dr="B$1:B$1048576" r="AI24" sId="4"/>
    <undo index="1" exp="area" ref3D="1" dr="B$1:B$1048576" r="AI23" sId="4"/>
    <undo index="1" exp="area" ref3D="1" dr="B$1:B$1048576" r="AI22" sId="4"/>
    <undo index="1" exp="area" ref3D="1" dr="B$1:B$1048576" r="AI21" sId="4"/>
    <undo index="1" exp="area" ref3D="1" dr="B$1:B$1048576" r="AI20" sId="4"/>
    <undo index="1" exp="area" ref3D="1" dr="B$1:B$1048576" r="AI19" sId="4"/>
    <undo index="1" exp="area" ref3D="1" dr="B$1:B$1048576" r="AI18" sId="4"/>
    <undo index="1" exp="area" ref3D="1" dr="B$1:B$1048576" r="AI17" sId="4"/>
    <undo index="1" exp="area" ref3D="1" dr="B$1:B$1048576" r="AI16" sId="4"/>
    <undo index="1" exp="area" ref3D="1" dr="B$1:B$1048576" r="AI15" sId="4"/>
    <undo index="1" exp="area" ref3D="1" dr="B$1:B$1048576" r="AI14" sId="4"/>
    <undo index="1" exp="area" ref3D="1" dr="B$1:B$1048576" r="AI13" sId="4"/>
    <undo index="1" exp="area" ref3D="1" dr="B$1:B$1048576" r="AI12" sId="4"/>
    <undo index="1" exp="area" ref3D="1" dr="B$1:B$1048576" r="AI11" sId="4"/>
    <undo index="1" exp="area" ref3D="1" dr="B$1:B$1048576" r="AI10" sId="4"/>
    <undo index="1" exp="area" ref3D="1" dr="B$1:B$1048576" r="AI9" sId="4"/>
    <undo index="1" exp="area" ref3D="1" dr="B$1:B$1048576" r="AI8" sId="4"/>
    <undo index="1" exp="area" ref3D="1" dr="B$1:B$1048576" r="AI7" sId="4"/>
    <undo index="1" exp="area" ref3D="1" dr="B$1:B$1048576" r="AI6" sId="4"/>
    <undo index="1" exp="area" ref3D="1" dr="B$1:B$1048576" r="AI5" sId="4"/>
    <undo index="1" exp="area" ref3D="1" dr="B$1:B$1048576" r="AI4" sId="4"/>
    <undo index="1" exp="area" ref3D="1" dr="B$1:B$1048576" r="AI3" sId="4"/>
    <undo index="1" exp="area" ref3D="1" dr="B$1:B$1048576" r="AI2" sId="4"/>
    <undo index="2" exp="area" ref3D="1" dr="$A$1:$AY$1048576" r="H38" sId="3"/>
    <undo index="2" exp="area" ref3D="1" dr="$A$1:$AY$1048576" r="G38" sId="3"/>
    <undo index="2" exp="area" ref3D="1" dr="$A$1:$AY$1048576" r="H37" sId="3"/>
    <undo index="2" exp="area" ref3D="1" dr="$A$1:$AY$1048576" r="G37" sId="3"/>
    <undo index="2" exp="area" ref3D="1" dr="$A$1:$AY$1048576" r="H36" sId="3"/>
    <undo index="2" exp="area" ref3D="1" dr="$A$1:$AY$1048576" r="G36" sId="3"/>
    <undo index="2" exp="area" ref3D="1" dr="$A$1:$AY$1048576" r="H35" sId="3"/>
    <undo index="2" exp="area" ref3D="1" dr="$A$1:$AY$1048576" r="G35" sId="3"/>
    <undo index="2" exp="area" ref3D="1" dr="$A$1:$AY$1048576" r="H34" sId="3"/>
    <undo index="2" exp="area" ref3D="1" dr="$A$1:$AY$1048576" r="G34" sId="3"/>
    <undo index="2" exp="area" ref3D="1" dr="$A$1:$AY$1048576" r="H33" sId="3"/>
    <undo index="2" exp="area" ref3D="1" dr="$A$1:$AY$1048576" r="G33" sId="3"/>
    <undo index="2" exp="area" ref3D="1" dr="$A$1:$AY$1048576" r="H32" sId="3"/>
    <undo index="2" exp="area" ref3D="1" dr="$A$1:$AY$1048576" r="G32" sId="3"/>
    <undo index="2" exp="area" ref3D="1" dr="$A$1:$AY$1048576" r="H31" sId="3"/>
    <undo index="2" exp="area" ref3D="1" dr="$A$1:$AY$1048576" r="G31" sId="3"/>
    <undo index="2" exp="area" ref3D="1" dr="$A$1:$AY$1048576" r="H30" sId="3"/>
    <undo index="2" exp="area" ref3D="1" dr="$A$1:$AY$1048576" r="G30" sId="3"/>
    <undo index="2" exp="area" ref3D="1" dr="$A$1:$AY$1048576" r="H29" sId="3"/>
    <undo index="2" exp="area" ref3D="1" dr="$A$1:$AY$1048576" r="G29" sId="3"/>
    <undo index="2" exp="area" ref3D="1" dr="$A$1:$AY$1048576" r="H28" sId="3"/>
    <undo index="2" exp="area" ref3D="1" dr="$A$1:$AY$1048576" r="G28" sId="3"/>
    <undo index="2" exp="area" ref3D="1" dr="$A$1:$AY$1048576" r="H27" sId="3"/>
    <undo index="2" exp="area" ref3D="1" dr="$A$1:$AY$1048576" r="G27" sId="3"/>
    <undo index="2" exp="area" ref3D="1" dr="$A$1:$AY$1048576" r="H26" sId="3"/>
    <undo index="2" exp="area" ref3D="1" dr="$A$1:$AY$1048576" r="G26" sId="3"/>
    <undo index="2" exp="area" ref3D="1" dr="$A$1:$AY$1048576" r="H25" sId="3"/>
    <undo index="2" exp="area" ref3D="1" dr="$A$1:$AY$1048576" r="G25" sId="3"/>
    <undo index="2" exp="area" ref3D="1" dr="$A$1:$AY$1048576" r="H24" sId="3"/>
    <undo index="2" exp="area" ref3D="1" dr="$A$1:$AY$1048576" r="G24" sId="3"/>
    <undo index="2" exp="area" ref3D="1" dr="$A$1:$AY$1048576" r="H23" sId="3"/>
    <undo index="2" exp="area" ref3D="1" dr="$A$1:$AY$1048576" r="G23" sId="3"/>
    <undo index="2" exp="area" ref3D="1" dr="$A$1:$AY$1048576" r="H22" sId="3"/>
    <undo index="2" exp="area" ref3D="1" dr="$A$1:$AY$1048576" r="G22" sId="3"/>
    <undo index="2" exp="area" ref3D="1" dr="$A$1:$AY$1048576" r="H21" sId="3"/>
    <undo index="2" exp="area" ref3D="1" dr="$A$1:$AY$1048576" r="G21" sId="3"/>
    <undo index="2" exp="area" ref3D="1" dr="$A$1:$AY$1048576" r="H20" sId="3"/>
    <undo index="2" exp="area" ref3D="1" dr="$A$1:$AY$1048576" r="G20" sId="3"/>
    <undo index="2" exp="area" ref3D="1" dr="$A$1:$AY$1048576" r="H19" sId="3"/>
    <undo index="2" exp="area" ref3D="1" dr="$A$1:$AY$1048576" r="G19" sId="3"/>
    <undo index="2" exp="area" ref3D="1" dr="$A$1:$AY$1048576" r="H18" sId="3"/>
    <undo index="2" exp="area" ref3D="1" dr="$A$1:$AY$1048576" r="G18" sId="3"/>
    <undo index="2" exp="area" ref3D="1" dr="$A$1:$AY$1048576" r="H17" sId="3"/>
    <undo index="2" exp="area" ref3D="1" dr="$A$1:$AY$1048576" r="G17" sId="3"/>
    <undo index="2" exp="area" ref3D="1" dr="$A$1:$AY$1048576" r="H16" sId="3"/>
    <undo index="2" exp="area" ref3D="1" dr="$A$1:$AY$1048576" r="G16" sId="3"/>
    <undo index="2" exp="area" ref3D="1" dr="$A$1:$AY$1048576" r="H15" sId="3"/>
    <undo index="2" exp="area" ref3D="1" dr="$A$1:$AY$1048576" r="G15" sId="3"/>
    <undo index="2" exp="area" ref3D="1" dr="$A$1:$AY$1048576" r="H14" sId="3"/>
    <undo index="2" exp="area" ref3D="1" dr="$A$1:$AY$1048576" r="G14" sId="3"/>
    <undo index="2" exp="area" ref3D="1" dr="$A$1:$AY$1048576" r="H13" sId="3"/>
    <undo index="2" exp="area" ref3D="1" dr="$A$1:$AY$1048576" r="G13" sId="3"/>
    <undo index="2" exp="area" ref3D="1" dr="$A$1:$AY$1048576" r="H12" sId="3"/>
    <undo index="2" exp="area" ref3D="1" dr="$A$1:$AY$1048576" r="G12" sId="3"/>
    <undo index="2" exp="area" ref3D="1" dr="$A$1:$AY$1048576" r="H11" sId="3"/>
    <undo index="2" exp="area" ref3D="1" dr="$A$1:$AY$1048576" r="G11" sId="3"/>
    <undo index="2" exp="area" ref3D="1" dr="$A$1:$AY$1048576" r="H10" sId="3"/>
    <undo index="2" exp="area" ref3D="1" dr="$A$1:$AY$1048576" r="G10" sId="3"/>
    <undo index="2" exp="area" ref3D="1" dr="$A$1:$AY$1048576" r="H9" sId="3"/>
    <undo index="2" exp="area" ref3D="1" dr="$A$1:$AY$1048576" r="G9" sId="3"/>
    <undo index="2" exp="area" ref3D="1" dr="$A$1:$AY$1048576" r="H8" sId="3"/>
    <undo index="2" exp="area" ref3D="1" dr="$A$1:$AY$1048576" r="G8" sId="3"/>
    <undo index="2" exp="area" ref3D="1" dr="$A$1:$AY$1048576" r="H7" sId="3"/>
    <undo index="2" exp="area" ref3D="1" dr="$A$1:$AY$1048576" r="G7" sId="3"/>
    <undo index="2" exp="area" ref3D="1" dr="$A$1:$AY$1048576" r="H6" sId="3"/>
    <undo index="2" exp="area" ref3D="1" dr="$A$1:$AY$1048576" r="G6" sId="3"/>
    <undo index="2" exp="area" ref3D="1" dr="$A$1:$AY$1048576" r="H5" sId="3"/>
    <undo index="2" exp="area" ref3D="1" dr="$A$1:$AY$1048576" r="G5" sId="3"/>
    <undo index="2" exp="area" ref3D="1" dr="$A$1:$AY$1048576" r="Z42" sId="2"/>
    <undo index="2" exp="area" ref3D="1" dr="$A$1:$AY$1048576" r="Y42" sId="2"/>
    <undo index="2" exp="area" ref3D="1" dr="$A$1:$AY$1048576" r="X42" sId="2"/>
    <undo index="2" exp="area" ref3D="1" dr="$A$1:$AY$1048576" r="W42" sId="2"/>
    <undo index="2" exp="area" ref3D="1" dr="$A$1:$AY$1048576" r="V42" sId="2"/>
    <undo index="2" exp="area" ref3D="1" dr="$A$1:$AY$1048576" r="U42" sId="2"/>
    <undo index="2" exp="area" ref3D="1" dr="$A$1:$AY$1048576" r="T42" sId="2"/>
    <undo index="2" exp="area" ref3D="1" dr="$A$1:$AY$1048576" r="S42" sId="2"/>
    <undo index="2" exp="area" ref3D="1" dr="$A$1:$AY$1048576" r="R42" sId="2"/>
    <undo index="2" exp="area" ref3D="1" dr="$A$1:$AY$1048576" r="Q42" sId="2"/>
    <undo index="2" exp="area" ref3D="1" dr="$A$1:$AY$1048576" r="P42" sId="2"/>
    <undo index="2" exp="area" ref3D="1" dr="$A$1:$AY$1048576" r="O42" sId="2"/>
    <undo index="2" exp="area" ref3D="1" dr="$A$1:$AY$1048576" r="N42" sId="2"/>
    <undo index="2" exp="area" ref3D="1" dr="$A$1:$AY$1048576" r="M42" sId="2"/>
    <undo index="2" exp="area" ref3D="1" dr="$A$1:$AY$1048576" r="L42" sId="2"/>
    <undo index="2" exp="area" ref3D="1" dr="$A$1:$AY$1048576" r="K42" sId="2"/>
    <undo index="2" exp="area" ref3D="1" dr="$A$1:$AY$1048576" r="J42" sId="2"/>
    <undo index="2" exp="area" ref3D="1" dr="$A$1:$AY$1048576" r="I42" sId="2"/>
    <undo index="2" exp="area" ref3D="1" dr="$A$1:$AY$1048576" r="H42" sId="2"/>
    <undo index="2" exp="area" ref3D="1" dr="$A$1:$AY$1048576" r="G42" sId="2"/>
    <undo index="2" exp="area" ref3D="1" dr="$A$1:$AY$1048576" r="F42" sId="2"/>
    <undo index="2" exp="area" ref3D="1" dr="$A$1:$AY$1048576" r="E42" sId="2"/>
    <undo index="2" exp="area" ref3D="1" dr="$A$1:$AY$1048576" r="D42" sId="2"/>
    <undo index="2" exp="area" ref3D="1" dr="$A$1:$AY$1048576" r="C42" sId="2"/>
    <undo index="2" exp="area" ref3D="1" dr="$A$1:$AY$1048576" r="Z41" sId="2"/>
    <undo index="2" exp="area" ref3D="1" dr="$A$1:$AY$1048576" r="Y41" sId="2"/>
    <undo index="2" exp="area" ref3D="1" dr="$A$1:$AY$1048576" r="X41" sId="2"/>
    <undo index="2" exp="area" ref3D="1" dr="$A$1:$AY$1048576" r="W41" sId="2"/>
    <undo index="2" exp="area" ref3D="1" dr="$A$1:$AY$1048576" r="V41" sId="2"/>
    <undo index="2" exp="area" ref3D="1" dr="$A$1:$AY$1048576" r="U41" sId="2"/>
    <undo index="2" exp="area" ref3D="1" dr="$A$1:$AY$1048576" r="T41" sId="2"/>
    <undo index="2" exp="area" ref3D="1" dr="$A$1:$AY$1048576" r="S41" sId="2"/>
    <undo index="2" exp="area" ref3D="1" dr="$A$1:$AY$1048576" r="R41" sId="2"/>
    <undo index="2" exp="area" ref3D="1" dr="$A$1:$AY$1048576" r="Q41" sId="2"/>
    <undo index="2" exp="area" ref3D="1" dr="$A$1:$AY$1048576" r="P41" sId="2"/>
    <undo index="2" exp="area" ref3D="1" dr="$A$1:$AY$1048576" r="O41" sId="2"/>
    <undo index="2" exp="area" ref3D="1" dr="$A$1:$AY$1048576" r="N41" sId="2"/>
    <undo index="2" exp="area" ref3D="1" dr="$A$1:$AY$1048576" r="M41" sId="2"/>
    <undo index="2" exp="area" ref3D="1" dr="$A$1:$AY$1048576" r="L41" sId="2"/>
    <undo index="2" exp="area" ref3D="1" dr="$A$1:$AY$1048576" r="K41" sId="2"/>
    <undo index="2" exp="area" ref3D="1" dr="$A$1:$AY$1048576" r="J41" sId="2"/>
    <undo index="2" exp="area" ref3D="1" dr="$A$1:$AY$1048576" r="I41" sId="2"/>
    <undo index="2" exp="area" ref3D="1" dr="$A$1:$AY$1048576" r="H41" sId="2"/>
    <undo index="2" exp="area" ref3D="1" dr="$A$1:$AY$1048576" r="G41" sId="2"/>
    <undo index="2" exp="area" ref3D="1" dr="$A$1:$AY$1048576" r="F41" sId="2"/>
    <undo index="2" exp="area" ref3D="1" dr="$A$1:$AY$1048576" r="E41" sId="2"/>
    <undo index="2" exp="area" ref3D="1" dr="$A$1:$AY$1048576" r="D41" sId="2"/>
    <undo index="2" exp="area" ref3D="1" dr="$A$1:$AY$1048576" r="C41" sId="2"/>
    <undo index="2" exp="area" ref3D="1" dr="$A$1:$AY$1048576" r="Z40" sId="2"/>
    <undo index="2" exp="area" ref3D="1" dr="$A$1:$AY$1048576" r="Y40" sId="2"/>
    <undo index="2" exp="area" ref3D="1" dr="$A$1:$AY$1048576" r="X40" sId="2"/>
    <undo index="2" exp="area" ref3D="1" dr="$A$1:$AY$1048576" r="W40" sId="2"/>
    <undo index="2" exp="area" ref3D="1" dr="$A$1:$AY$1048576" r="V40" sId="2"/>
    <undo index="2" exp="area" ref3D="1" dr="$A$1:$AY$1048576" r="U40" sId="2"/>
    <undo index="2" exp="area" ref3D="1" dr="$A$1:$AY$1048576" r="T40" sId="2"/>
    <undo index="2" exp="area" ref3D="1" dr="$A$1:$AY$1048576" r="S40" sId="2"/>
    <undo index="2" exp="area" ref3D="1" dr="$A$1:$AY$1048576" r="R40" sId="2"/>
    <undo index="2" exp="area" ref3D="1" dr="$A$1:$AY$1048576" r="Q40" sId="2"/>
    <undo index="2" exp="area" ref3D="1" dr="$A$1:$AY$1048576" r="P40" sId="2"/>
    <undo index="2" exp="area" ref3D="1" dr="$A$1:$AY$1048576" r="O40" sId="2"/>
    <undo index="2" exp="area" ref3D="1" dr="$A$1:$AY$1048576" r="N40" sId="2"/>
    <undo index="2" exp="area" ref3D="1" dr="$A$1:$AY$1048576" r="M40" sId="2"/>
    <undo index="2" exp="area" ref3D="1" dr="$A$1:$AY$1048576" r="L40" sId="2"/>
    <undo index="2" exp="area" ref3D="1" dr="$A$1:$AY$1048576" r="K40" sId="2"/>
    <undo index="2" exp="area" ref3D="1" dr="$A$1:$AY$1048576" r="J40" sId="2"/>
    <undo index="2" exp="area" ref3D="1" dr="$A$1:$AY$1048576" r="I40" sId="2"/>
    <undo index="2" exp="area" ref3D="1" dr="$A$1:$AY$1048576" r="H40" sId="2"/>
    <undo index="2" exp="area" ref3D="1" dr="$A$1:$AY$1048576" r="G40" sId="2"/>
    <undo index="2" exp="area" ref3D="1" dr="$A$1:$AY$1048576" r="F40" sId="2"/>
    <undo index="2" exp="area" ref3D="1" dr="$A$1:$AY$1048576" r="E40" sId="2"/>
    <undo index="2" exp="area" ref3D="1" dr="$A$1:$AY$1048576" r="D40" sId="2"/>
    <undo index="2" exp="area" ref3D="1" dr="$A$1:$AY$1048576" r="C40" sId="2"/>
    <undo index="2" exp="area" ref3D="1" dr="$A$1:$AY$1048576" r="Z39" sId="2"/>
    <undo index="2" exp="area" ref3D="1" dr="$A$1:$AY$1048576" r="Y39" sId="2"/>
    <undo index="2" exp="area" ref3D="1" dr="$A$1:$AY$1048576" r="X39" sId="2"/>
    <undo index="2" exp="area" ref3D="1" dr="$A$1:$AY$1048576" r="W39" sId="2"/>
    <undo index="2" exp="area" ref3D="1" dr="$A$1:$AY$1048576" r="V39" sId="2"/>
    <undo index="2" exp="area" ref3D="1" dr="$A$1:$AY$1048576" r="U39" sId="2"/>
    <undo index="2" exp="area" ref3D="1" dr="$A$1:$AY$1048576" r="T39" sId="2"/>
    <undo index="2" exp="area" ref3D="1" dr="$A$1:$AY$1048576" r="S39" sId="2"/>
    <undo index="2" exp="area" ref3D="1" dr="$A$1:$AY$1048576" r="R39" sId="2"/>
    <undo index="2" exp="area" ref3D="1" dr="$A$1:$AY$1048576" r="Q39" sId="2"/>
    <undo index="2" exp="area" ref3D="1" dr="$A$1:$AY$1048576" r="P39" sId="2"/>
    <undo index="2" exp="area" ref3D="1" dr="$A$1:$AY$1048576" r="O39" sId="2"/>
    <undo index="2" exp="area" ref3D="1" dr="$A$1:$AY$1048576" r="N39" sId="2"/>
    <undo index="2" exp="area" ref3D="1" dr="$A$1:$AY$1048576" r="M39" sId="2"/>
    <undo index="2" exp="area" ref3D="1" dr="$A$1:$AY$1048576" r="L39" sId="2"/>
    <undo index="2" exp="area" ref3D="1" dr="$A$1:$AY$1048576" r="K39" sId="2"/>
    <undo index="2" exp="area" ref3D="1" dr="$A$1:$AY$1048576" r="J39" sId="2"/>
    <undo index="2" exp="area" ref3D="1" dr="$A$1:$AY$1048576" r="I39" sId="2"/>
    <undo index="2" exp="area" ref3D="1" dr="$A$1:$AY$1048576" r="H39" sId="2"/>
    <undo index="2" exp="area" ref3D="1" dr="$A$1:$AY$1048576" r="G39" sId="2"/>
    <undo index="2" exp="area" ref3D="1" dr="$A$1:$AY$1048576" r="F39" sId="2"/>
    <undo index="2" exp="area" ref3D="1" dr="$A$1:$AY$1048576" r="E39" sId="2"/>
    <undo index="2" exp="area" ref3D="1" dr="$A$1:$AY$1048576" r="D39" sId="2"/>
    <undo index="2" exp="area" ref3D="1" dr="$A$1:$AY$1048576" r="C39" sId="2"/>
    <undo index="2" exp="area" ref3D="1" dr="$A$1:$AY$1048576" r="Z38" sId="2"/>
    <undo index="2" exp="area" ref3D="1" dr="$A$1:$AY$1048576" r="Y38" sId="2"/>
    <undo index="2" exp="area" ref3D="1" dr="$A$1:$AY$1048576" r="X38" sId="2"/>
    <undo index="2" exp="area" ref3D="1" dr="$A$1:$AY$1048576" r="W38" sId="2"/>
    <undo index="2" exp="area" ref3D="1" dr="$A$1:$AY$1048576" r="V38" sId="2"/>
    <undo index="2" exp="area" ref3D="1" dr="$A$1:$AY$1048576" r="U38" sId="2"/>
    <undo index="2" exp="area" ref3D="1" dr="$A$1:$AY$1048576" r="T38" sId="2"/>
    <undo index="2" exp="area" ref3D="1" dr="$A$1:$AY$1048576" r="S38" sId="2"/>
    <undo index="2" exp="area" ref3D="1" dr="$A$1:$AY$1048576" r="R38" sId="2"/>
    <undo index="2" exp="area" ref3D="1" dr="$A$1:$AY$1048576" r="Q38" sId="2"/>
    <undo index="2" exp="area" ref3D="1" dr="$A$1:$AY$1048576" r="P38" sId="2"/>
    <undo index="2" exp="area" ref3D="1" dr="$A$1:$AY$1048576" r="O38" sId="2"/>
    <undo index="2" exp="area" ref3D="1" dr="$A$1:$AY$1048576" r="N38" sId="2"/>
    <undo index="2" exp="area" ref3D="1" dr="$A$1:$AY$1048576" r="M38" sId="2"/>
    <undo index="2" exp="area" ref3D="1" dr="$A$1:$AY$1048576" r="L38" sId="2"/>
    <undo index="2" exp="area" ref3D="1" dr="$A$1:$AY$1048576" r="K38" sId="2"/>
    <undo index="2" exp="area" ref3D="1" dr="$A$1:$AY$1048576" r="J38" sId="2"/>
    <undo index="2" exp="area" ref3D="1" dr="$A$1:$AY$1048576" r="I38" sId="2"/>
    <undo index="2" exp="area" ref3D="1" dr="$A$1:$AY$1048576" r="H38" sId="2"/>
    <undo index="2" exp="area" ref3D="1" dr="$A$1:$AY$1048576" r="G38" sId="2"/>
    <undo index="2" exp="area" ref3D="1" dr="$A$1:$AY$1048576" r="F38" sId="2"/>
    <undo index="2" exp="area" ref3D="1" dr="$A$1:$AY$1048576" r="E38" sId="2"/>
    <undo index="2" exp="area" ref3D="1" dr="$A$1:$AY$1048576" r="D38" sId="2"/>
    <undo index="2" exp="area" ref3D="1" dr="$A$1:$AY$1048576" r="C38" sId="2"/>
    <undo index="2" exp="area" ref3D="1" dr="$A$1:$AY$1048576" r="Z37" sId="2"/>
    <undo index="2" exp="area" ref3D="1" dr="$A$1:$AY$1048576" r="Y37" sId="2"/>
    <undo index="2" exp="area" ref3D="1" dr="$A$1:$AY$1048576" r="X37" sId="2"/>
    <undo index="2" exp="area" ref3D="1" dr="$A$1:$AY$1048576" r="W37" sId="2"/>
    <undo index="2" exp="area" ref3D="1" dr="$A$1:$AY$1048576" r="V37" sId="2"/>
    <undo index="2" exp="area" ref3D="1" dr="$A$1:$AY$1048576" r="U37" sId="2"/>
    <undo index="2" exp="area" ref3D="1" dr="$A$1:$AY$1048576" r="T37" sId="2"/>
    <undo index="2" exp="area" ref3D="1" dr="$A$1:$AY$1048576" r="S37" sId="2"/>
    <undo index="2" exp="area" ref3D="1" dr="$A$1:$AY$1048576" r="R37" sId="2"/>
    <undo index="2" exp="area" ref3D="1" dr="$A$1:$AY$1048576" r="Q37" sId="2"/>
    <undo index="2" exp="area" ref3D="1" dr="$A$1:$AY$1048576" r="P37" sId="2"/>
    <undo index="2" exp="area" ref3D="1" dr="$A$1:$AY$1048576" r="O37" sId="2"/>
    <undo index="2" exp="area" ref3D="1" dr="$A$1:$AY$1048576" r="N37" sId="2"/>
    <undo index="2" exp="area" ref3D="1" dr="$A$1:$AY$1048576" r="M37" sId="2"/>
    <undo index="2" exp="area" ref3D="1" dr="$A$1:$AY$1048576" r="L37" sId="2"/>
    <undo index="2" exp="area" ref3D="1" dr="$A$1:$AY$1048576" r="K37" sId="2"/>
    <undo index="2" exp="area" ref3D="1" dr="$A$1:$AY$1048576" r="J37" sId="2"/>
    <undo index="2" exp="area" ref3D="1" dr="$A$1:$AY$1048576" r="I37" sId="2"/>
    <undo index="2" exp="area" ref3D="1" dr="$A$1:$AY$1048576" r="H37" sId="2"/>
    <undo index="2" exp="area" ref3D="1" dr="$A$1:$AY$1048576" r="G37" sId="2"/>
    <undo index="2" exp="area" ref3D="1" dr="$A$1:$AY$1048576" r="F37" sId="2"/>
    <undo index="2" exp="area" ref3D="1" dr="$A$1:$AY$1048576" r="E37" sId="2"/>
    <undo index="2" exp="area" ref3D="1" dr="$A$1:$AY$1048576" r="D37" sId="2"/>
    <undo index="2" exp="area" ref3D="1" dr="$A$1:$AY$1048576" r="C37" sId="2"/>
    <undo index="2" exp="area" ref3D="1" dr="$A$1:$AY$1048576" r="Z36" sId="2"/>
    <undo index="2" exp="area" ref3D="1" dr="$A$1:$AY$1048576" r="Y36" sId="2"/>
    <undo index="2" exp="area" ref3D="1" dr="$A$1:$AY$1048576" r="X36" sId="2"/>
    <undo index="2" exp="area" ref3D="1" dr="$A$1:$AY$1048576" r="W36" sId="2"/>
    <undo index="2" exp="area" ref3D="1" dr="$A$1:$AY$1048576" r="V36" sId="2"/>
    <undo index="2" exp="area" ref3D="1" dr="$A$1:$AY$1048576" r="U36" sId="2"/>
    <undo index="2" exp="area" ref3D="1" dr="$A$1:$AY$1048576" r="T36" sId="2"/>
    <undo index="2" exp="area" ref3D="1" dr="$A$1:$AY$1048576" r="S36" sId="2"/>
    <undo index="2" exp="area" ref3D="1" dr="$A$1:$AY$1048576" r="R36" sId="2"/>
    <undo index="2" exp="area" ref3D="1" dr="$A$1:$AY$1048576" r="Q36" sId="2"/>
    <undo index="2" exp="area" ref3D="1" dr="$A$1:$AY$1048576" r="P36" sId="2"/>
    <undo index="2" exp="area" ref3D="1" dr="$A$1:$AY$1048576" r="O36" sId="2"/>
    <undo index="2" exp="area" ref3D="1" dr="$A$1:$AY$1048576" r="N36" sId="2"/>
    <undo index="2" exp="area" ref3D="1" dr="$A$1:$AY$1048576" r="M36" sId="2"/>
    <undo index="2" exp="area" ref3D="1" dr="$A$1:$AY$1048576" r="L36" sId="2"/>
    <undo index="2" exp="area" ref3D="1" dr="$A$1:$AY$1048576" r="K36" sId="2"/>
    <undo index="2" exp="area" ref3D="1" dr="$A$1:$AY$1048576" r="J36" sId="2"/>
    <undo index="2" exp="area" ref3D="1" dr="$A$1:$AY$1048576" r="I36" sId="2"/>
    <undo index="2" exp="area" ref3D="1" dr="$A$1:$AY$1048576" r="H36" sId="2"/>
    <undo index="2" exp="area" ref3D="1" dr="$A$1:$AY$1048576" r="G36" sId="2"/>
    <undo index="2" exp="area" ref3D="1" dr="$A$1:$AY$1048576" r="F36" sId="2"/>
    <undo index="2" exp="area" ref3D="1" dr="$A$1:$AY$1048576" r="E36" sId="2"/>
    <undo index="2" exp="area" ref3D="1" dr="$A$1:$AY$1048576" r="D36" sId="2"/>
    <undo index="2" exp="area" ref3D="1" dr="$A$1:$AY$1048576" r="C36" sId="2"/>
    <undo index="2" exp="area" ref3D="1" dr="$A$1:$AY$1048576" r="Z35" sId="2"/>
    <undo index="2" exp="area" ref3D="1" dr="$A$1:$AY$1048576" r="Y35" sId="2"/>
    <undo index="2" exp="area" ref3D="1" dr="$A$1:$AY$1048576" r="X35" sId="2"/>
    <undo index="2" exp="area" ref3D="1" dr="$A$1:$AY$1048576" r="W35" sId="2"/>
    <undo index="2" exp="area" ref3D="1" dr="$A$1:$AY$1048576" r="V35" sId="2"/>
    <undo index="2" exp="area" ref3D="1" dr="$A$1:$AY$1048576" r="U35" sId="2"/>
    <undo index="2" exp="area" ref3D="1" dr="$A$1:$AY$1048576" r="T35" sId="2"/>
    <undo index="2" exp="area" ref3D="1" dr="$A$1:$AY$1048576" r="S35" sId="2"/>
    <undo index="2" exp="area" ref3D="1" dr="$A$1:$AY$1048576" r="R35" sId="2"/>
    <undo index="2" exp="area" ref3D="1" dr="$A$1:$AY$1048576" r="Q35" sId="2"/>
    <undo index="2" exp="area" ref3D="1" dr="$A$1:$AY$1048576" r="P35" sId="2"/>
    <undo index="2" exp="area" ref3D="1" dr="$A$1:$AY$1048576" r="O35" sId="2"/>
    <undo index="2" exp="area" ref3D="1" dr="$A$1:$AY$1048576" r="N35" sId="2"/>
    <undo index="2" exp="area" ref3D="1" dr="$A$1:$AY$1048576" r="M35" sId="2"/>
    <undo index="2" exp="area" ref3D="1" dr="$A$1:$AY$1048576" r="L35" sId="2"/>
    <undo index="2" exp="area" ref3D="1" dr="$A$1:$AY$1048576" r="K35" sId="2"/>
    <undo index="2" exp="area" ref3D="1" dr="$A$1:$AY$1048576" r="J35" sId="2"/>
    <undo index="2" exp="area" ref3D="1" dr="$A$1:$AY$1048576" r="I35" sId="2"/>
    <undo index="2" exp="area" ref3D="1" dr="$A$1:$AY$1048576" r="H35" sId="2"/>
    <undo index="2" exp="area" ref3D="1" dr="$A$1:$AY$1048576" r="G35" sId="2"/>
    <undo index="2" exp="area" ref3D="1" dr="$A$1:$AY$1048576" r="F35" sId="2"/>
    <undo index="2" exp="area" ref3D="1" dr="$A$1:$AY$1048576" r="E35" sId="2"/>
    <undo index="2" exp="area" ref3D="1" dr="$A$1:$AY$1048576" r="D35" sId="2"/>
    <undo index="2" exp="area" ref3D="1" dr="$A$1:$AY$1048576" r="C35" sId="2"/>
    <undo index="2" exp="area" ref3D="1" dr="$A$1:$AY$1048576" r="Z34" sId="2"/>
    <undo index="2" exp="area" ref3D="1" dr="$A$1:$AY$1048576" r="Y34" sId="2"/>
    <undo index="2" exp="area" ref3D="1" dr="$A$1:$AY$1048576" r="X34" sId="2"/>
    <undo index="2" exp="area" ref3D="1" dr="$A$1:$AY$1048576" r="W34" sId="2"/>
    <undo index="2" exp="area" ref3D="1" dr="$A$1:$AY$1048576" r="V34" sId="2"/>
    <undo index="2" exp="area" ref3D="1" dr="$A$1:$AY$1048576" r="U34" sId="2"/>
    <undo index="2" exp="area" ref3D="1" dr="$A$1:$AY$1048576" r="T34" sId="2"/>
    <undo index="2" exp="area" ref3D="1" dr="$A$1:$AY$1048576" r="S34" sId="2"/>
    <undo index="2" exp="area" ref3D="1" dr="$A$1:$AY$1048576" r="R34" sId="2"/>
    <undo index="2" exp="area" ref3D="1" dr="$A$1:$AY$1048576" r="Q34" sId="2"/>
    <undo index="2" exp="area" ref3D="1" dr="$A$1:$AY$1048576" r="P34" sId="2"/>
    <undo index="2" exp="area" ref3D="1" dr="$A$1:$AY$1048576" r="O34" sId="2"/>
    <undo index="2" exp="area" ref3D="1" dr="$A$1:$AY$1048576" r="N34" sId="2"/>
    <undo index="2" exp="area" ref3D="1" dr="$A$1:$AY$1048576" r="M34" sId="2"/>
    <undo index="2" exp="area" ref3D="1" dr="$A$1:$AY$1048576" r="L34" sId="2"/>
    <undo index="2" exp="area" ref3D="1" dr="$A$1:$AY$1048576" r="K34" sId="2"/>
    <undo index="2" exp="area" ref3D="1" dr="$A$1:$AY$1048576" r="J34" sId="2"/>
    <undo index="2" exp="area" ref3D="1" dr="$A$1:$AY$1048576" r="I34" sId="2"/>
    <undo index="2" exp="area" ref3D="1" dr="$A$1:$AY$1048576" r="H34" sId="2"/>
    <undo index="2" exp="area" ref3D="1" dr="$A$1:$AY$1048576" r="G34" sId="2"/>
    <undo index="2" exp="area" ref3D="1" dr="$A$1:$AY$1048576" r="F34" sId="2"/>
    <undo index="2" exp="area" ref3D="1" dr="$A$1:$AY$1048576" r="E34" sId="2"/>
    <undo index="2" exp="area" ref3D="1" dr="$A$1:$AY$1048576" r="D34" sId="2"/>
    <undo index="2" exp="area" ref3D="1" dr="$A$1:$AY$1048576" r="C34" sId="2"/>
    <undo index="2" exp="area" ref3D="1" dr="$A$1:$AY$1048576" r="Z33" sId="2"/>
    <undo index="2" exp="area" ref3D="1" dr="$A$1:$AY$1048576" r="Y33" sId="2"/>
    <undo index="2" exp="area" ref3D="1" dr="$A$1:$AY$1048576" r="X33" sId="2"/>
    <undo index="2" exp="area" ref3D="1" dr="$A$1:$AY$1048576" r="W33" sId="2"/>
    <undo index="2" exp="area" ref3D="1" dr="$A$1:$AY$1048576" r="V33" sId="2"/>
    <undo index="2" exp="area" ref3D="1" dr="$A$1:$AY$1048576" r="U33" sId="2"/>
    <undo index="2" exp="area" ref3D="1" dr="$A$1:$AY$1048576" r="T33" sId="2"/>
    <undo index="2" exp="area" ref3D="1" dr="$A$1:$AY$1048576" r="S33" sId="2"/>
    <undo index="2" exp="area" ref3D="1" dr="$A$1:$AY$1048576" r="R33" sId="2"/>
    <undo index="2" exp="area" ref3D="1" dr="$A$1:$AY$1048576" r="Q33" sId="2"/>
    <undo index="2" exp="area" ref3D="1" dr="$A$1:$AY$1048576" r="P33" sId="2"/>
    <undo index="2" exp="area" ref3D="1" dr="$A$1:$AY$1048576" r="O33" sId="2"/>
    <undo index="2" exp="area" ref3D="1" dr="$A$1:$AY$1048576" r="N33" sId="2"/>
    <undo index="2" exp="area" ref3D="1" dr="$A$1:$AY$1048576" r="M33" sId="2"/>
    <undo index="2" exp="area" ref3D="1" dr="$A$1:$AY$1048576" r="L33" sId="2"/>
    <undo index="2" exp="area" ref3D="1" dr="$A$1:$AY$1048576" r="K33" sId="2"/>
    <undo index="2" exp="area" ref3D="1" dr="$A$1:$AY$1048576" r="J33" sId="2"/>
    <undo index="2" exp="area" ref3D="1" dr="$A$1:$AY$1048576" r="I33" sId="2"/>
    <undo index="2" exp="area" ref3D="1" dr="$A$1:$AY$1048576" r="H33" sId="2"/>
    <undo index="2" exp="area" ref3D="1" dr="$A$1:$AY$1048576" r="G33" sId="2"/>
    <undo index="2" exp="area" ref3D="1" dr="$A$1:$AY$1048576" r="F33" sId="2"/>
    <undo index="2" exp="area" ref3D="1" dr="$A$1:$AY$1048576" r="E33" sId="2"/>
    <undo index="2" exp="area" ref3D="1" dr="$A$1:$AY$1048576" r="D33" sId="2"/>
    <undo index="2" exp="area" ref3D="1" dr="$A$1:$AY$1048576" r="C33" sId="2"/>
    <undo index="2" exp="area" ref3D="1" dr="$A$1:$AY$1048576" r="Z32" sId="2"/>
    <undo index="2" exp="area" ref3D="1" dr="$A$1:$AY$1048576" r="Y32" sId="2"/>
    <undo index="2" exp="area" ref3D="1" dr="$A$1:$AY$1048576" r="X32" sId="2"/>
    <undo index="2" exp="area" ref3D="1" dr="$A$1:$AY$1048576" r="W32" sId="2"/>
    <undo index="2" exp="area" ref3D="1" dr="$A$1:$AY$1048576" r="V32" sId="2"/>
    <undo index="2" exp="area" ref3D="1" dr="$A$1:$AY$1048576" r="U32" sId="2"/>
    <undo index="2" exp="area" ref3D="1" dr="$A$1:$AY$1048576" r="T32" sId="2"/>
    <undo index="2" exp="area" ref3D="1" dr="$A$1:$AY$1048576" r="S32" sId="2"/>
    <undo index="2" exp="area" ref3D="1" dr="$A$1:$AY$1048576" r="R32" sId="2"/>
    <undo index="2" exp="area" ref3D="1" dr="$A$1:$AY$1048576" r="Q32" sId="2"/>
    <undo index="2" exp="area" ref3D="1" dr="$A$1:$AY$1048576" r="P32" sId="2"/>
    <undo index="2" exp="area" ref3D="1" dr="$A$1:$AY$1048576" r="O32" sId="2"/>
    <undo index="2" exp="area" ref3D="1" dr="$A$1:$AY$1048576" r="N32" sId="2"/>
    <undo index="2" exp="area" ref3D="1" dr="$A$1:$AY$1048576" r="M32" sId="2"/>
    <undo index="2" exp="area" ref3D="1" dr="$A$1:$AY$1048576" r="L32" sId="2"/>
    <undo index="2" exp="area" ref3D="1" dr="$A$1:$AY$1048576" r="K32" sId="2"/>
    <undo index="2" exp="area" ref3D="1" dr="$A$1:$AY$1048576" r="J32" sId="2"/>
    <undo index="2" exp="area" ref3D="1" dr="$A$1:$AY$1048576" r="I32" sId="2"/>
    <undo index="2" exp="area" ref3D="1" dr="$A$1:$AY$1048576" r="H32" sId="2"/>
    <undo index="2" exp="area" ref3D="1" dr="$A$1:$AY$1048576" r="G32" sId="2"/>
    <undo index="2" exp="area" ref3D="1" dr="$A$1:$AY$1048576" r="F32" sId="2"/>
    <undo index="2" exp="area" ref3D="1" dr="$A$1:$AY$1048576" r="E32" sId="2"/>
    <undo index="2" exp="area" ref3D="1" dr="$A$1:$AY$1048576" r="D32" sId="2"/>
    <undo index="2" exp="area" ref3D="1" dr="$A$1:$AY$1048576" r="C32" sId="2"/>
    <undo index="2" exp="area" ref3D="1" dr="$A$1:$AY$1048576" r="Z31" sId="2"/>
    <undo index="2" exp="area" ref3D="1" dr="$A$1:$AY$1048576" r="Y31" sId="2"/>
    <undo index="2" exp="area" ref3D="1" dr="$A$1:$AY$1048576" r="X31" sId="2"/>
    <undo index="2" exp="area" ref3D="1" dr="$A$1:$AY$1048576" r="W31" sId="2"/>
    <undo index="2" exp="area" ref3D="1" dr="$A$1:$AY$1048576" r="V31" sId="2"/>
    <undo index="2" exp="area" ref3D="1" dr="$A$1:$AY$1048576" r="U31" sId="2"/>
    <undo index="2" exp="area" ref3D="1" dr="$A$1:$AY$1048576" r="T31" sId="2"/>
    <undo index="2" exp="area" ref3D="1" dr="$A$1:$AY$1048576" r="S31" sId="2"/>
    <undo index="2" exp="area" ref3D="1" dr="$A$1:$AY$1048576" r="R31" sId="2"/>
    <undo index="2" exp="area" ref3D="1" dr="$A$1:$AY$1048576" r="Q31" sId="2"/>
    <undo index="2" exp="area" ref3D="1" dr="$A$1:$AY$1048576" r="P31" sId="2"/>
    <undo index="2" exp="area" ref3D="1" dr="$A$1:$AY$1048576" r="O31" sId="2"/>
    <undo index="2" exp="area" ref3D="1" dr="$A$1:$AY$1048576" r="N31" sId="2"/>
    <undo index="2" exp="area" ref3D="1" dr="$A$1:$AY$1048576" r="M31" sId="2"/>
    <undo index="2" exp="area" ref3D="1" dr="$A$1:$AY$1048576" r="L31" sId="2"/>
    <undo index="2" exp="area" ref3D="1" dr="$A$1:$AY$1048576" r="K31" sId="2"/>
    <undo index="2" exp="area" ref3D="1" dr="$A$1:$AY$1048576" r="J31" sId="2"/>
    <undo index="2" exp="area" ref3D="1" dr="$A$1:$AY$1048576" r="I31" sId="2"/>
    <undo index="2" exp="area" ref3D="1" dr="$A$1:$AY$1048576" r="H31" sId="2"/>
    <undo index="2" exp="area" ref3D="1" dr="$A$1:$AY$1048576" r="G31" sId="2"/>
    <undo index="2" exp="area" ref3D="1" dr="$A$1:$AY$1048576" r="F31" sId="2"/>
    <undo index="2" exp="area" ref3D="1" dr="$A$1:$AY$1048576" r="E31" sId="2"/>
    <undo index="2" exp="area" ref3D="1" dr="$A$1:$AY$1048576" r="D31" sId="2"/>
    <undo index="2" exp="area" ref3D="1" dr="$A$1:$AY$1048576" r="C31" sId="2"/>
    <undo index="2" exp="area" ref3D="1" dr="$A$1:$AY$1048576" r="Z30" sId="2"/>
    <undo index="2" exp="area" ref3D="1" dr="$A$1:$AY$1048576" r="Y30" sId="2"/>
    <undo index="2" exp="area" ref3D="1" dr="$A$1:$AY$1048576" r="X30" sId="2"/>
    <undo index="2" exp="area" ref3D="1" dr="$A$1:$AY$1048576" r="W30" sId="2"/>
    <undo index="2" exp="area" ref3D="1" dr="$A$1:$AY$1048576" r="V30" sId="2"/>
    <undo index="2" exp="area" ref3D="1" dr="$A$1:$AY$1048576" r="U30" sId="2"/>
    <undo index="2" exp="area" ref3D="1" dr="$A$1:$AY$1048576" r="T30" sId="2"/>
    <undo index="2" exp="area" ref3D="1" dr="$A$1:$AY$1048576" r="S30" sId="2"/>
    <undo index="2" exp="area" ref3D="1" dr="$A$1:$AY$1048576" r="R30" sId="2"/>
    <undo index="2" exp="area" ref3D="1" dr="$A$1:$AY$1048576" r="Q30" sId="2"/>
    <undo index="2" exp="area" ref3D="1" dr="$A$1:$AY$1048576" r="P30" sId="2"/>
    <undo index="2" exp="area" ref3D="1" dr="$A$1:$AY$1048576" r="O30" sId="2"/>
    <undo index="2" exp="area" ref3D="1" dr="$A$1:$AY$1048576" r="N30" sId="2"/>
    <undo index="2" exp="area" ref3D="1" dr="$A$1:$AY$1048576" r="M30" sId="2"/>
    <undo index="2" exp="area" ref3D="1" dr="$A$1:$AY$1048576" r="L30" sId="2"/>
    <undo index="2" exp="area" ref3D="1" dr="$A$1:$AY$1048576" r="K30" sId="2"/>
    <undo index="2" exp="area" ref3D="1" dr="$A$1:$AY$1048576" r="J30" sId="2"/>
    <undo index="2" exp="area" ref3D="1" dr="$A$1:$AY$1048576" r="I30" sId="2"/>
    <undo index="2" exp="area" ref3D="1" dr="$A$1:$AY$1048576" r="H30" sId="2"/>
    <undo index="2" exp="area" ref3D="1" dr="$A$1:$AY$1048576" r="G30" sId="2"/>
    <undo index="2" exp="area" ref3D="1" dr="$A$1:$AY$1048576" r="F30" sId="2"/>
    <undo index="2" exp="area" ref3D="1" dr="$A$1:$AY$1048576" r="E30" sId="2"/>
    <undo index="2" exp="area" ref3D="1" dr="$A$1:$AY$1048576" r="D30" sId="2"/>
    <undo index="2" exp="area" ref3D="1" dr="$A$1:$AY$1048576" r="C30" sId="2"/>
    <undo index="2" exp="area" ref3D="1" dr="$A$1:$AY$1048576" r="Z29" sId="2"/>
    <undo index="2" exp="area" ref3D="1" dr="$A$1:$AY$1048576" r="Y29" sId="2"/>
    <undo index="2" exp="area" ref3D="1" dr="$A$1:$AY$1048576" r="X29" sId="2"/>
    <undo index="2" exp="area" ref3D="1" dr="$A$1:$AY$1048576" r="W29" sId="2"/>
    <undo index="2" exp="area" ref3D="1" dr="$A$1:$AY$1048576" r="V29" sId="2"/>
    <undo index="2" exp="area" ref3D="1" dr="$A$1:$AY$1048576" r="U29" sId="2"/>
    <undo index="2" exp="area" ref3D="1" dr="$A$1:$AY$1048576" r="T29" sId="2"/>
    <undo index="2" exp="area" ref3D="1" dr="$A$1:$AY$1048576" r="S29" sId="2"/>
    <undo index="2" exp="area" ref3D="1" dr="$A$1:$AY$1048576" r="R29" sId="2"/>
    <undo index="2" exp="area" ref3D="1" dr="$A$1:$AY$1048576" r="Q29" sId="2"/>
    <undo index="2" exp="area" ref3D="1" dr="$A$1:$AY$1048576" r="P29" sId="2"/>
    <undo index="2" exp="area" ref3D="1" dr="$A$1:$AY$1048576" r="O29" sId="2"/>
    <undo index="2" exp="area" ref3D="1" dr="$A$1:$AY$1048576" r="N29" sId="2"/>
    <undo index="2" exp="area" ref3D="1" dr="$A$1:$AY$1048576" r="M29" sId="2"/>
    <undo index="2" exp="area" ref3D="1" dr="$A$1:$AY$1048576" r="L29" sId="2"/>
    <undo index="2" exp="area" ref3D="1" dr="$A$1:$AY$1048576" r="K29" sId="2"/>
    <undo index="2" exp="area" ref3D="1" dr="$A$1:$AY$1048576" r="J29" sId="2"/>
    <undo index="2" exp="area" ref3D="1" dr="$A$1:$AY$1048576" r="I29" sId="2"/>
    <undo index="2" exp="area" ref3D="1" dr="$A$1:$AY$1048576" r="H29" sId="2"/>
    <undo index="2" exp="area" ref3D="1" dr="$A$1:$AY$1048576" r="G29" sId="2"/>
    <undo index="2" exp="area" ref3D="1" dr="$A$1:$AY$1048576" r="F29" sId="2"/>
    <undo index="2" exp="area" ref3D="1" dr="$A$1:$AY$1048576" r="E29" sId="2"/>
    <undo index="2" exp="area" ref3D="1" dr="$A$1:$AY$1048576" r="D29" sId="2"/>
    <undo index="2" exp="area" ref3D="1" dr="$A$1:$AY$1048576" r="C29" sId="2"/>
    <undo index="2" exp="area" ref3D="1" dr="$A$1:$AY$1048576" r="Z28" sId="2"/>
    <undo index="2" exp="area" ref3D="1" dr="$A$1:$AY$1048576" r="Y28" sId="2"/>
    <undo index="2" exp="area" ref3D="1" dr="$A$1:$AY$1048576" r="X28" sId="2"/>
    <undo index="2" exp="area" ref3D="1" dr="$A$1:$AY$1048576" r="W28" sId="2"/>
    <undo index="2" exp="area" ref3D="1" dr="$A$1:$AY$1048576" r="V28" sId="2"/>
    <undo index="2" exp="area" ref3D="1" dr="$A$1:$AY$1048576" r="U28" sId="2"/>
    <undo index="2" exp="area" ref3D="1" dr="$A$1:$AY$1048576" r="T28" sId="2"/>
    <undo index="2" exp="area" ref3D="1" dr="$A$1:$AY$1048576" r="S28" sId="2"/>
    <undo index="2" exp="area" ref3D="1" dr="$A$1:$AY$1048576" r="R28" sId="2"/>
    <undo index="2" exp="area" ref3D="1" dr="$A$1:$AY$1048576" r="Q28" sId="2"/>
    <undo index="2" exp="area" ref3D="1" dr="$A$1:$AY$1048576" r="P28" sId="2"/>
    <undo index="2" exp="area" ref3D="1" dr="$A$1:$AY$1048576" r="O28" sId="2"/>
    <undo index="2" exp="area" ref3D="1" dr="$A$1:$AY$1048576" r="N28" sId="2"/>
    <undo index="2" exp="area" ref3D="1" dr="$A$1:$AY$1048576" r="M28" sId="2"/>
    <undo index="2" exp="area" ref3D="1" dr="$A$1:$AY$1048576" r="L28" sId="2"/>
    <undo index="2" exp="area" ref3D="1" dr="$A$1:$AY$1048576" r="K28" sId="2"/>
    <undo index="2" exp="area" ref3D="1" dr="$A$1:$AY$1048576" r="J28" sId="2"/>
    <undo index="2" exp="area" ref3D="1" dr="$A$1:$AY$1048576" r="I28" sId="2"/>
    <undo index="2" exp="area" ref3D="1" dr="$A$1:$AY$1048576" r="H28" sId="2"/>
    <undo index="2" exp="area" ref3D="1" dr="$A$1:$AY$1048576" r="G28" sId="2"/>
    <undo index="2" exp="area" ref3D="1" dr="$A$1:$AY$1048576" r="F28" sId="2"/>
    <undo index="2" exp="area" ref3D="1" dr="$A$1:$AY$1048576" r="E28" sId="2"/>
    <undo index="2" exp="area" ref3D="1" dr="$A$1:$AY$1048576" r="D28" sId="2"/>
    <undo index="2" exp="area" ref3D="1" dr="$A$1:$AY$1048576" r="C28" sId="2"/>
    <undo index="2" exp="area" ref3D="1" dr="$A$1:$AY$1048576" r="Z27" sId="2"/>
    <undo index="2" exp="area" ref3D="1" dr="$A$1:$AY$1048576" r="Y27" sId="2"/>
    <undo index="2" exp="area" ref3D="1" dr="$A$1:$AY$1048576" r="X27" sId="2"/>
    <undo index="2" exp="area" ref3D="1" dr="$A$1:$AY$1048576" r="W27" sId="2"/>
    <undo index="2" exp="area" ref3D="1" dr="$A$1:$AY$1048576" r="V27" sId="2"/>
    <undo index="2" exp="area" ref3D="1" dr="$A$1:$AY$1048576" r="U27" sId="2"/>
    <undo index="2" exp="area" ref3D="1" dr="$A$1:$AY$1048576" r="T27" sId="2"/>
    <undo index="2" exp="area" ref3D="1" dr="$A$1:$AY$1048576" r="S27" sId="2"/>
    <undo index="2" exp="area" ref3D="1" dr="$A$1:$AY$1048576" r="R27" sId="2"/>
    <undo index="2" exp="area" ref3D="1" dr="$A$1:$AY$1048576" r="Q27" sId="2"/>
    <undo index="2" exp="area" ref3D="1" dr="$A$1:$AY$1048576" r="P27" sId="2"/>
    <undo index="2" exp="area" ref3D="1" dr="$A$1:$AY$1048576" r="O27" sId="2"/>
    <undo index="2" exp="area" ref3D="1" dr="$A$1:$AY$1048576" r="N27" sId="2"/>
    <undo index="2" exp="area" ref3D="1" dr="$A$1:$AY$1048576" r="M27" sId="2"/>
    <undo index="2" exp="area" ref3D="1" dr="$A$1:$AY$1048576" r="L27" sId="2"/>
    <undo index="2" exp="area" ref3D="1" dr="$A$1:$AY$1048576" r="K27" sId="2"/>
    <undo index="2" exp="area" ref3D="1" dr="$A$1:$AY$1048576" r="J27" sId="2"/>
    <undo index="2" exp="area" ref3D="1" dr="$A$1:$AY$1048576" r="I27" sId="2"/>
    <undo index="2" exp="area" ref3D="1" dr="$A$1:$AY$1048576" r="H27" sId="2"/>
    <undo index="2" exp="area" ref3D="1" dr="$A$1:$AY$1048576" r="G27" sId="2"/>
    <undo index="2" exp="area" ref3D="1" dr="$A$1:$AY$1048576" r="F27" sId="2"/>
    <undo index="2" exp="area" ref3D="1" dr="$A$1:$AY$1048576" r="E27" sId="2"/>
    <undo index="2" exp="area" ref3D="1" dr="$A$1:$AY$1048576" r="D27" sId="2"/>
    <undo index="2" exp="area" ref3D="1" dr="$A$1:$AY$1048576" r="C27" sId="2"/>
    <undo index="2" exp="area" ref3D="1" dr="$A$1:$AY$1048576" r="Z26" sId="2"/>
    <undo index="2" exp="area" ref3D="1" dr="$A$1:$AY$1048576" r="Y26" sId="2"/>
    <undo index="2" exp="area" ref3D="1" dr="$A$1:$AY$1048576" r="X26" sId="2"/>
    <undo index="2" exp="area" ref3D="1" dr="$A$1:$AY$1048576" r="W26" sId="2"/>
    <undo index="2" exp="area" ref3D="1" dr="$A$1:$AY$1048576" r="V26" sId="2"/>
    <undo index="2" exp="area" ref3D="1" dr="$A$1:$AY$1048576" r="U26" sId="2"/>
    <undo index="2" exp="area" ref3D="1" dr="$A$1:$AY$1048576" r="T26" sId="2"/>
    <undo index="2" exp="area" ref3D="1" dr="$A$1:$AY$1048576" r="S26" sId="2"/>
    <undo index="2" exp="area" ref3D="1" dr="$A$1:$AY$1048576" r="R26" sId="2"/>
    <undo index="2" exp="area" ref3D="1" dr="$A$1:$AY$1048576" r="Q26" sId="2"/>
    <undo index="2" exp="area" ref3D="1" dr="$A$1:$AY$1048576" r="P26" sId="2"/>
    <undo index="2" exp="area" ref3D="1" dr="$A$1:$AY$1048576" r="O26" sId="2"/>
    <undo index="2" exp="area" ref3D="1" dr="$A$1:$AY$1048576" r="N26" sId="2"/>
    <undo index="2" exp="area" ref3D="1" dr="$A$1:$AY$1048576" r="M26" sId="2"/>
    <undo index="2" exp="area" ref3D="1" dr="$A$1:$AY$1048576" r="L26" sId="2"/>
    <undo index="2" exp="area" ref3D="1" dr="$A$1:$AY$1048576" r="K26" sId="2"/>
    <undo index="2" exp="area" ref3D="1" dr="$A$1:$AY$1048576" r="J26" sId="2"/>
    <undo index="2" exp="area" ref3D="1" dr="$A$1:$AY$1048576" r="I26" sId="2"/>
    <undo index="2" exp="area" ref3D="1" dr="$A$1:$AY$1048576" r="H26" sId="2"/>
    <undo index="2" exp="area" ref3D="1" dr="$A$1:$AY$1048576" r="G26" sId="2"/>
    <undo index="2" exp="area" ref3D="1" dr="$A$1:$AY$1048576" r="F26" sId="2"/>
    <undo index="2" exp="area" ref3D="1" dr="$A$1:$AY$1048576" r="E26" sId="2"/>
    <undo index="2" exp="area" ref3D="1" dr="$A$1:$AY$1048576" r="D26" sId="2"/>
    <undo index="2" exp="area" ref3D="1" dr="$A$1:$AY$1048576" r="C26" sId="2"/>
    <undo index="2" exp="area" ref3D="1" dr="$A$1:$AY$1048576" r="Z25" sId="2"/>
    <undo index="2" exp="area" ref3D="1" dr="$A$1:$AY$1048576" r="Y25" sId="2"/>
    <undo index="2" exp="area" ref3D="1" dr="$A$1:$AY$1048576" r="X25" sId="2"/>
    <undo index="2" exp="area" ref3D="1" dr="$A$1:$AY$1048576" r="W25" sId="2"/>
    <undo index="2" exp="area" ref3D="1" dr="$A$1:$AY$1048576" r="V25" sId="2"/>
    <undo index="2" exp="area" ref3D="1" dr="$A$1:$AY$1048576" r="U25" sId="2"/>
    <undo index="2" exp="area" ref3D="1" dr="$A$1:$AY$1048576" r="T25" sId="2"/>
    <undo index="2" exp="area" ref3D="1" dr="$A$1:$AY$1048576" r="S25" sId="2"/>
    <undo index="2" exp="area" ref3D="1" dr="$A$1:$AY$1048576" r="R25" sId="2"/>
    <undo index="2" exp="area" ref3D="1" dr="$A$1:$AY$1048576" r="Q25" sId="2"/>
    <undo index="2" exp="area" ref3D="1" dr="$A$1:$AY$1048576" r="P25" sId="2"/>
    <undo index="2" exp="area" ref3D="1" dr="$A$1:$AY$1048576" r="O25" sId="2"/>
    <undo index="2" exp="area" ref3D="1" dr="$A$1:$AY$1048576" r="N25" sId="2"/>
    <undo index="2" exp="area" ref3D="1" dr="$A$1:$AY$1048576" r="M25" sId="2"/>
    <undo index="2" exp="area" ref3D="1" dr="$A$1:$AY$1048576" r="L25" sId="2"/>
    <undo index="2" exp="area" ref3D="1" dr="$A$1:$AY$1048576" r="K25" sId="2"/>
    <undo index="2" exp="area" ref3D="1" dr="$A$1:$AY$1048576" r="J25" sId="2"/>
    <undo index="2" exp="area" ref3D="1" dr="$A$1:$AY$1048576" r="I25" sId="2"/>
    <undo index="2" exp="area" ref3D="1" dr="$A$1:$AY$1048576" r="H25" sId="2"/>
    <undo index="2" exp="area" ref3D="1" dr="$A$1:$AY$1048576" r="G25" sId="2"/>
    <undo index="2" exp="area" ref3D="1" dr="$A$1:$AY$1048576" r="F25" sId="2"/>
    <undo index="2" exp="area" ref3D="1" dr="$A$1:$AY$1048576" r="E25" sId="2"/>
    <undo index="2" exp="area" ref3D="1" dr="$A$1:$AY$1048576" r="D25" sId="2"/>
    <undo index="2" exp="area" ref3D="1" dr="$A$1:$AY$1048576" r="C25" sId="2"/>
    <undo index="2" exp="area" ref3D="1" dr="$A$1:$AY$1048576" r="Z24" sId="2"/>
    <undo index="2" exp="area" ref3D="1" dr="$A$1:$AY$1048576" r="Y24" sId="2"/>
    <undo index="2" exp="area" ref3D="1" dr="$A$1:$AY$1048576" r="X24" sId="2"/>
    <undo index="2" exp="area" ref3D="1" dr="$A$1:$AY$1048576" r="W24" sId="2"/>
    <undo index="2" exp="area" ref3D="1" dr="$A$1:$AY$1048576" r="V24" sId="2"/>
    <undo index="2" exp="area" ref3D="1" dr="$A$1:$AY$1048576" r="U24" sId="2"/>
    <undo index="2" exp="area" ref3D="1" dr="$A$1:$AY$1048576" r="T24" sId="2"/>
    <undo index="2" exp="area" ref3D="1" dr="$A$1:$AY$1048576" r="S24" sId="2"/>
    <undo index="2" exp="area" ref3D="1" dr="$A$1:$AY$1048576" r="R24" sId="2"/>
    <undo index="2" exp="area" ref3D="1" dr="$A$1:$AY$1048576" r="Q24" sId="2"/>
    <undo index="2" exp="area" ref3D="1" dr="$A$1:$AY$1048576" r="P24" sId="2"/>
    <undo index="2" exp="area" ref3D="1" dr="$A$1:$AY$1048576" r="O24" sId="2"/>
    <undo index="2" exp="area" ref3D="1" dr="$A$1:$AY$1048576" r="N24" sId="2"/>
    <undo index="2" exp="area" ref3D="1" dr="$A$1:$AY$1048576" r="M24" sId="2"/>
    <undo index="2" exp="area" ref3D="1" dr="$A$1:$AY$1048576" r="L24" sId="2"/>
    <undo index="2" exp="area" ref3D="1" dr="$A$1:$AY$1048576" r="K24" sId="2"/>
    <undo index="2" exp="area" ref3D="1" dr="$A$1:$AY$1048576" r="J24" sId="2"/>
    <undo index="2" exp="area" ref3D="1" dr="$A$1:$AY$1048576" r="I24" sId="2"/>
    <undo index="2" exp="area" ref3D="1" dr="$A$1:$AY$1048576" r="H24" sId="2"/>
    <undo index="2" exp="area" ref3D="1" dr="$A$1:$AY$1048576" r="G24" sId="2"/>
    <undo index="2" exp="area" ref3D="1" dr="$A$1:$AY$1048576" r="F24" sId="2"/>
    <undo index="2" exp="area" ref3D="1" dr="$A$1:$AY$1048576" r="E24" sId="2"/>
    <undo index="2" exp="area" ref3D="1" dr="$A$1:$AY$1048576" r="D24" sId="2"/>
    <undo index="2" exp="area" ref3D="1" dr="$A$1:$AY$1048576" r="C24" sId="2"/>
    <undo index="2" exp="area" ref3D="1" dr="$A$1:$AY$1048576" r="Z23" sId="2"/>
    <undo index="2" exp="area" ref3D="1" dr="$A$1:$AY$1048576" r="Y23" sId="2"/>
    <undo index="2" exp="area" ref3D="1" dr="$A$1:$AY$1048576" r="X23" sId="2"/>
    <undo index="2" exp="area" ref3D="1" dr="$A$1:$AY$1048576" r="W23" sId="2"/>
    <undo index="2" exp="area" ref3D="1" dr="$A$1:$AY$1048576" r="V23" sId="2"/>
    <undo index="2" exp="area" ref3D="1" dr="$A$1:$AY$1048576" r="U23" sId="2"/>
    <undo index="2" exp="area" ref3D="1" dr="$A$1:$AY$1048576" r="T23" sId="2"/>
    <undo index="2" exp="area" ref3D="1" dr="$A$1:$AY$1048576" r="S23" sId="2"/>
    <undo index="2" exp="area" ref3D="1" dr="$A$1:$AY$1048576" r="R23" sId="2"/>
    <undo index="2" exp="area" ref3D="1" dr="$A$1:$AY$1048576" r="Q23" sId="2"/>
    <undo index="2" exp="area" ref3D="1" dr="$A$1:$AY$1048576" r="P23" sId="2"/>
    <undo index="2" exp="area" ref3D="1" dr="$A$1:$AY$1048576" r="O23" sId="2"/>
    <undo index="2" exp="area" ref3D="1" dr="$A$1:$AY$1048576" r="N23" sId="2"/>
    <undo index="2" exp="area" ref3D="1" dr="$A$1:$AY$1048576" r="M23" sId="2"/>
    <undo index="2" exp="area" ref3D="1" dr="$A$1:$AY$1048576" r="L23" sId="2"/>
    <undo index="2" exp="area" ref3D="1" dr="$A$1:$AY$1048576" r="K23" sId="2"/>
    <undo index="2" exp="area" ref3D="1" dr="$A$1:$AY$1048576" r="J23" sId="2"/>
    <undo index="2" exp="area" ref3D="1" dr="$A$1:$AY$1048576" r="I23" sId="2"/>
    <undo index="2" exp="area" ref3D="1" dr="$A$1:$AY$1048576" r="H23" sId="2"/>
    <undo index="2" exp="area" ref3D="1" dr="$A$1:$AY$1048576" r="G23" sId="2"/>
    <undo index="2" exp="area" ref3D="1" dr="$A$1:$AY$1048576" r="F23" sId="2"/>
    <undo index="2" exp="area" ref3D="1" dr="$A$1:$AY$1048576" r="E23" sId="2"/>
    <undo index="2" exp="area" ref3D="1" dr="$A$1:$AY$1048576" r="D23" sId="2"/>
    <undo index="2" exp="area" ref3D="1" dr="$A$1:$AY$1048576" r="C23" sId="2"/>
    <undo index="2" exp="area" ref3D="1" dr="$A$1:$AY$1048576" r="Z22" sId="2"/>
    <undo index="2" exp="area" ref3D="1" dr="$A$1:$AY$1048576" r="Y22" sId="2"/>
    <undo index="2" exp="area" ref3D="1" dr="$A$1:$AY$1048576" r="X22" sId="2"/>
    <undo index="2" exp="area" ref3D="1" dr="$A$1:$AY$1048576" r="W22" sId="2"/>
    <undo index="2" exp="area" ref3D="1" dr="$A$1:$AY$1048576" r="V22" sId="2"/>
    <undo index="2" exp="area" ref3D="1" dr="$A$1:$AY$1048576" r="U22" sId="2"/>
    <undo index="2" exp="area" ref3D="1" dr="$A$1:$AY$1048576" r="T22" sId="2"/>
    <undo index="2" exp="area" ref3D="1" dr="$A$1:$AY$1048576" r="S22" sId="2"/>
    <undo index="2" exp="area" ref3D="1" dr="$A$1:$AY$1048576" r="R22" sId="2"/>
    <undo index="2" exp="area" ref3D="1" dr="$A$1:$AY$1048576" r="Q22" sId="2"/>
    <undo index="2" exp="area" ref3D="1" dr="$A$1:$AY$1048576" r="P22" sId="2"/>
    <undo index="2" exp="area" ref3D="1" dr="$A$1:$AY$1048576" r="O22" sId="2"/>
    <undo index="2" exp="area" ref3D="1" dr="$A$1:$AY$1048576" r="N22" sId="2"/>
    <undo index="2" exp="area" ref3D="1" dr="$A$1:$AY$1048576" r="M22" sId="2"/>
    <undo index="2" exp="area" ref3D="1" dr="$A$1:$AY$1048576" r="L22" sId="2"/>
    <undo index="2" exp="area" ref3D="1" dr="$A$1:$AY$1048576" r="K22" sId="2"/>
    <undo index="2" exp="area" ref3D="1" dr="$A$1:$AY$1048576" r="J22" sId="2"/>
    <undo index="2" exp="area" ref3D="1" dr="$A$1:$AY$1048576" r="I22" sId="2"/>
    <undo index="2" exp="area" ref3D="1" dr="$A$1:$AY$1048576" r="H22" sId="2"/>
    <undo index="2" exp="area" ref3D="1" dr="$A$1:$AY$1048576" r="G22" sId="2"/>
    <undo index="2" exp="area" ref3D="1" dr="$A$1:$AY$1048576" r="F22" sId="2"/>
    <undo index="2" exp="area" ref3D="1" dr="$A$1:$AY$1048576" r="E22" sId="2"/>
    <undo index="2" exp="area" ref3D="1" dr="$A$1:$AY$1048576" r="D22" sId="2"/>
    <undo index="2" exp="area" ref3D="1" dr="$A$1:$AY$1048576" r="C22" sId="2"/>
    <undo index="2" exp="area" ref3D="1" dr="$A$1:$AY$1048576" r="Z21" sId="2"/>
    <undo index="2" exp="area" ref3D="1" dr="$A$1:$AY$1048576" r="Y21" sId="2"/>
    <undo index="2" exp="area" ref3D="1" dr="$A$1:$AY$1048576" r="X21" sId="2"/>
    <undo index="2" exp="area" ref3D="1" dr="$A$1:$AY$1048576" r="W21" sId="2"/>
    <undo index="2" exp="area" ref3D="1" dr="$A$1:$AY$1048576" r="V21" sId="2"/>
    <undo index="2" exp="area" ref3D="1" dr="$A$1:$AY$1048576" r="U21" sId="2"/>
    <undo index="2" exp="area" ref3D="1" dr="$A$1:$AY$1048576" r="T21" sId="2"/>
    <undo index="2" exp="area" ref3D="1" dr="$A$1:$AY$1048576" r="S21" sId="2"/>
    <undo index="2" exp="area" ref3D="1" dr="$A$1:$AY$1048576" r="R21" sId="2"/>
    <undo index="2" exp="area" ref3D="1" dr="$A$1:$AY$1048576" r="Q21" sId="2"/>
    <undo index="2" exp="area" ref3D="1" dr="$A$1:$AY$1048576" r="P21" sId="2"/>
    <undo index="2" exp="area" ref3D="1" dr="$A$1:$AY$1048576" r="O21" sId="2"/>
    <undo index="2" exp="area" ref3D="1" dr="$A$1:$AY$1048576" r="N21" sId="2"/>
    <undo index="2" exp="area" ref3D="1" dr="$A$1:$AY$1048576" r="M21" sId="2"/>
    <undo index="2" exp="area" ref3D="1" dr="$A$1:$AY$1048576" r="L21" sId="2"/>
    <undo index="2" exp="area" ref3D="1" dr="$A$1:$AY$1048576" r="K21" sId="2"/>
    <undo index="2" exp="area" ref3D="1" dr="$A$1:$AY$1048576" r="J21" sId="2"/>
    <undo index="2" exp="area" ref3D="1" dr="$A$1:$AY$1048576" r="I21" sId="2"/>
    <undo index="2" exp="area" ref3D="1" dr="$A$1:$AY$1048576" r="H21" sId="2"/>
    <undo index="2" exp="area" ref3D="1" dr="$A$1:$AY$1048576" r="G21" sId="2"/>
    <undo index="2" exp="area" ref3D="1" dr="$A$1:$AY$1048576" r="F21" sId="2"/>
    <undo index="2" exp="area" ref3D="1" dr="$A$1:$AY$1048576" r="E21" sId="2"/>
    <undo index="2" exp="area" ref3D="1" dr="$A$1:$AY$1048576" r="D21" sId="2"/>
    <undo index="2" exp="area" ref3D="1" dr="$A$1:$AY$1048576" r="C21" sId="2"/>
    <undo index="2" exp="area" ref3D="1" dr="$A$1:$AY$1048576" r="Z20" sId="2"/>
    <undo index="2" exp="area" ref3D="1" dr="$A$1:$AY$1048576" r="Y20" sId="2"/>
    <undo index="2" exp="area" ref3D="1" dr="$A$1:$AY$1048576" r="X20" sId="2"/>
    <undo index="2" exp="area" ref3D="1" dr="$A$1:$AY$1048576" r="W20" sId="2"/>
    <undo index="2" exp="area" ref3D="1" dr="$A$1:$AY$1048576" r="V20" sId="2"/>
    <undo index="2" exp="area" ref3D="1" dr="$A$1:$AY$1048576" r="U20" sId="2"/>
    <undo index="2" exp="area" ref3D="1" dr="$A$1:$AY$1048576" r="T20" sId="2"/>
    <undo index="2" exp="area" ref3D="1" dr="$A$1:$AY$1048576" r="S20" sId="2"/>
    <undo index="2" exp="area" ref3D="1" dr="$A$1:$AY$1048576" r="R20" sId="2"/>
    <undo index="2" exp="area" ref3D="1" dr="$A$1:$AY$1048576" r="Q20" sId="2"/>
    <undo index="2" exp="area" ref3D="1" dr="$A$1:$AY$1048576" r="P20" sId="2"/>
    <undo index="2" exp="area" ref3D="1" dr="$A$1:$AY$1048576" r="O20" sId="2"/>
    <undo index="2" exp="area" ref3D="1" dr="$A$1:$AY$1048576" r="N20" sId="2"/>
    <undo index="2" exp="area" ref3D="1" dr="$A$1:$AY$1048576" r="M20" sId="2"/>
    <undo index="2" exp="area" ref3D="1" dr="$A$1:$AY$1048576" r="L20" sId="2"/>
    <undo index="2" exp="area" ref3D="1" dr="$A$1:$AY$1048576" r="K20" sId="2"/>
    <undo index="2" exp="area" ref3D="1" dr="$A$1:$AY$1048576" r="J20" sId="2"/>
    <undo index="2" exp="area" ref3D="1" dr="$A$1:$AY$1048576" r="I20" sId="2"/>
    <undo index="2" exp="area" ref3D="1" dr="$A$1:$AY$1048576" r="H20" sId="2"/>
    <undo index="2" exp="area" ref3D="1" dr="$A$1:$AY$1048576" r="G20" sId="2"/>
    <undo index="2" exp="area" ref3D="1" dr="$A$1:$AY$1048576" r="F20" sId="2"/>
    <undo index="2" exp="area" ref3D="1" dr="$A$1:$AY$1048576" r="E20" sId="2"/>
    <undo index="2" exp="area" ref3D="1" dr="$A$1:$AY$1048576" r="D20" sId="2"/>
    <undo index="2" exp="area" ref3D="1" dr="$A$1:$AY$1048576" r="C20" sId="2"/>
    <undo index="2" exp="area" ref3D="1" dr="$A$1:$AY$1048576" r="Z19" sId="2"/>
    <undo index="2" exp="area" ref3D="1" dr="$A$1:$AY$1048576" r="Y19" sId="2"/>
    <undo index="2" exp="area" ref3D="1" dr="$A$1:$AY$1048576" r="X19" sId="2"/>
    <undo index="2" exp="area" ref3D="1" dr="$A$1:$AY$1048576" r="W19" sId="2"/>
    <undo index="2" exp="area" ref3D="1" dr="$A$1:$AY$1048576" r="V19" sId="2"/>
    <undo index="2" exp="area" ref3D="1" dr="$A$1:$AY$1048576" r="U19" sId="2"/>
    <undo index="2" exp="area" ref3D="1" dr="$A$1:$AY$1048576" r="T19" sId="2"/>
    <undo index="2" exp="area" ref3D="1" dr="$A$1:$AY$1048576" r="S19" sId="2"/>
    <undo index="2" exp="area" ref3D="1" dr="$A$1:$AY$1048576" r="R19" sId="2"/>
    <undo index="2" exp="area" ref3D="1" dr="$A$1:$AY$1048576" r="Q19" sId="2"/>
    <undo index="2" exp="area" ref3D="1" dr="$A$1:$AY$1048576" r="P19" sId="2"/>
    <undo index="2" exp="area" ref3D="1" dr="$A$1:$AY$1048576" r="O19" sId="2"/>
    <undo index="2" exp="area" ref3D="1" dr="$A$1:$AY$1048576" r="N19" sId="2"/>
    <undo index="2" exp="area" ref3D="1" dr="$A$1:$AY$1048576" r="M19" sId="2"/>
    <undo index="2" exp="area" ref3D="1" dr="$A$1:$AY$1048576" r="L19" sId="2"/>
    <undo index="2" exp="area" ref3D="1" dr="$A$1:$AY$1048576" r="K19" sId="2"/>
    <undo index="2" exp="area" ref3D="1" dr="$A$1:$AY$1048576" r="J19" sId="2"/>
    <undo index="2" exp="area" ref3D="1" dr="$A$1:$AY$1048576" r="I19" sId="2"/>
    <undo index="2" exp="area" ref3D="1" dr="$A$1:$AY$1048576" r="H19" sId="2"/>
    <undo index="2" exp="area" ref3D="1" dr="$A$1:$AY$1048576" r="G19" sId="2"/>
    <undo index="2" exp="area" ref3D="1" dr="$A$1:$AY$1048576" r="F19" sId="2"/>
    <undo index="2" exp="area" ref3D="1" dr="$A$1:$AY$1048576" r="E19" sId="2"/>
    <undo index="2" exp="area" ref3D="1" dr="$A$1:$AY$1048576" r="D19" sId="2"/>
    <undo index="2" exp="area" ref3D="1" dr="$A$1:$AY$1048576" r="C19" sId="2"/>
    <undo index="2" exp="area" ref3D="1" dr="$A$1:$AY$1048576" r="Z18" sId="2"/>
    <undo index="2" exp="area" ref3D="1" dr="$A$1:$AY$1048576" r="Y18" sId="2"/>
    <undo index="2" exp="area" ref3D="1" dr="$A$1:$AY$1048576" r="X18" sId="2"/>
    <undo index="2" exp="area" ref3D="1" dr="$A$1:$AY$1048576" r="W18" sId="2"/>
    <undo index="2" exp="area" ref3D="1" dr="$A$1:$AY$1048576" r="V18" sId="2"/>
    <undo index="2" exp="area" ref3D="1" dr="$A$1:$AY$1048576" r="U18" sId="2"/>
    <undo index="2" exp="area" ref3D="1" dr="$A$1:$AY$1048576" r="T18" sId="2"/>
    <undo index="2" exp="area" ref3D="1" dr="$A$1:$AY$1048576" r="S18" sId="2"/>
    <undo index="2" exp="area" ref3D="1" dr="$A$1:$AY$1048576" r="R18" sId="2"/>
    <undo index="2" exp="area" ref3D="1" dr="$A$1:$AY$1048576" r="Q18" sId="2"/>
    <undo index="2" exp="area" ref3D="1" dr="$A$1:$AY$1048576" r="P18" sId="2"/>
    <undo index="2" exp="area" ref3D="1" dr="$A$1:$AY$1048576" r="O18" sId="2"/>
    <undo index="2" exp="area" ref3D="1" dr="$A$1:$AY$1048576" r="N18" sId="2"/>
    <undo index="2" exp="area" ref3D="1" dr="$A$1:$AY$1048576" r="M18" sId="2"/>
    <undo index="2" exp="area" ref3D="1" dr="$A$1:$AY$1048576" r="L18" sId="2"/>
    <undo index="2" exp="area" ref3D="1" dr="$A$1:$AY$1048576" r="K18" sId="2"/>
    <undo index="2" exp="area" ref3D="1" dr="$A$1:$AY$1048576" r="J18" sId="2"/>
    <undo index="2" exp="area" ref3D="1" dr="$A$1:$AY$1048576" r="I18" sId="2"/>
    <undo index="2" exp="area" ref3D="1" dr="$A$1:$AY$1048576" r="H18" sId="2"/>
    <undo index="2" exp="area" ref3D="1" dr="$A$1:$AY$1048576" r="G18" sId="2"/>
    <undo index="2" exp="area" ref3D="1" dr="$A$1:$AY$1048576" r="F18" sId="2"/>
    <undo index="2" exp="area" ref3D="1" dr="$A$1:$AY$1048576" r="E18" sId="2"/>
    <undo index="2" exp="area" ref3D="1" dr="$A$1:$AY$1048576" r="D18" sId="2"/>
    <undo index="2" exp="area" ref3D="1" dr="$A$1:$AY$1048576" r="C18" sId="2"/>
    <undo index="2" exp="area" ref3D="1" dr="$A$1:$AY$1048576" r="Z17" sId="2"/>
    <undo index="2" exp="area" ref3D="1" dr="$A$1:$AY$1048576" r="Y17" sId="2"/>
    <undo index="2" exp="area" ref3D="1" dr="$A$1:$AY$1048576" r="X17" sId="2"/>
    <undo index="2" exp="area" ref3D="1" dr="$A$1:$AY$1048576" r="W17" sId="2"/>
    <undo index="2" exp="area" ref3D="1" dr="$A$1:$AY$1048576" r="V17" sId="2"/>
    <undo index="2" exp="area" ref3D="1" dr="$A$1:$AY$1048576" r="U17" sId="2"/>
    <undo index="2" exp="area" ref3D="1" dr="$A$1:$AY$1048576" r="T17" sId="2"/>
    <undo index="2" exp="area" ref3D="1" dr="$A$1:$AY$1048576" r="S17" sId="2"/>
    <undo index="2" exp="area" ref3D="1" dr="$A$1:$AY$1048576" r="R17" sId="2"/>
    <undo index="2" exp="area" ref3D="1" dr="$A$1:$AY$1048576" r="Q17" sId="2"/>
    <undo index="2" exp="area" ref3D="1" dr="$A$1:$AY$1048576" r="P17" sId="2"/>
    <undo index="2" exp="area" ref3D="1" dr="$A$1:$AY$1048576" r="O17" sId="2"/>
    <undo index="2" exp="area" ref3D="1" dr="$A$1:$AY$1048576" r="N17" sId="2"/>
    <undo index="2" exp="area" ref3D="1" dr="$A$1:$AY$1048576" r="M17" sId="2"/>
    <undo index="2" exp="area" ref3D="1" dr="$A$1:$AY$1048576" r="L17" sId="2"/>
    <undo index="2" exp="area" ref3D="1" dr="$A$1:$AY$1048576" r="K17" sId="2"/>
    <undo index="2" exp="area" ref3D="1" dr="$A$1:$AY$1048576" r="J17" sId="2"/>
    <undo index="2" exp="area" ref3D="1" dr="$A$1:$AY$1048576" r="I17" sId="2"/>
    <undo index="2" exp="area" ref3D="1" dr="$A$1:$AY$1048576" r="H17" sId="2"/>
    <undo index="2" exp="area" ref3D="1" dr="$A$1:$AY$1048576" r="G17" sId="2"/>
    <undo index="2" exp="area" ref3D="1" dr="$A$1:$AY$1048576" r="F17" sId="2"/>
    <undo index="2" exp="area" ref3D="1" dr="$A$1:$AY$1048576" r="E17" sId="2"/>
    <undo index="2" exp="area" ref3D="1" dr="$A$1:$AY$1048576" r="D17" sId="2"/>
    <undo index="2" exp="area" ref3D="1" dr="$A$1:$AY$1048576" r="C17" sId="2"/>
    <undo index="2" exp="area" ref3D="1" dr="$A$1:$AY$1048576" r="Z16" sId="2"/>
    <undo index="2" exp="area" ref3D="1" dr="$A$1:$AY$1048576" r="Y16" sId="2"/>
    <undo index="2" exp="area" ref3D="1" dr="$A$1:$AY$1048576" r="X16" sId="2"/>
    <undo index="2" exp="area" ref3D="1" dr="$A$1:$AY$1048576" r="W16" sId="2"/>
    <undo index="2" exp="area" ref3D="1" dr="$A$1:$AY$1048576" r="V16" sId="2"/>
    <undo index="2" exp="area" ref3D="1" dr="$A$1:$AY$1048576" r="U16" sId="2"/>
    <undo index="2" exp="area" ref3D="1" dr="$A$1:$AY$1048576" r="T16" sId="2"/>
    <undo index="2" exp="area" ref3D="1" dr="$A$1:$AY$1048576" r="S16" sId="2"/>
    <undo index="2" exp="area" ref3D="1" dr="$A$1:$AY$1048576" r="R16" sId="2"/>
    <undo index="2" exp="area" ref3D="1" dr="$A$1:$AY$1048576" r="Q16" sId="2"/>
    <undo index="2" exp="area" ref3D="1" dr="$A$1:$AY$1048576" r="P16" sId="2"/>
    <undo index="2" exp="area" ref3D="1" dr="$A$1:$AY$1048576" r="O16" sId="2"/>
    <undo index="2" exp="area" ref3D="1" dr="$A$1:$AY$1048576" r="N16" sId="2"/>
    <undo index="2" exp="area" ref3D="1" dr="$A$1:$AY$1048576" r="M16" sId="2"/>
    <undo index="2" exp="area" ref3D="1" dr="$A$1:$AY$1048576" r="L16" sId="2"/>
    <undo index="2" exp="area" ref3D="1" dr="$A$1:$AY$1048576" r="K16" sId="2"/>
    <undo index="2" exp="area" ref3D="1" dr="$A$1:$AY$1048576" r="J16" sId="2"/>
    <undo index="2" exp="area" ref3D="1" dr="$A$1:$AY$1048576" r="I16" sId="2"/>
    <undo index="2" exp="area" ref3D="1" dr="$A$1:$AY$1048576" r="H16" sId="2"/>
    <undo index="2" exp="area" ref3D="1" dr="$A$1:$AY$1048576" r="G16" sId="2"/>
    <undo index="2" exp="area" ref3D="1" dr="$A$1:$AY$1048576" r="F16" sId="2"/>
    <undo index="2" exp="area" ref3D="1" dr="$A$1:$AY$1048576" r="E16" sId="2"/>
    <undo index="2" exp="area" ref3D="1" dr="$A$1:$AY$1048576" r="D16" sId="2"/>
    <undo index="2" exp="area" ref3D="1" dr="$A$1:$AY$1048576" r="C16" sId="2"/>
    <undo index="2" exp="area" ref3D="1" dr="$A$1:$AY$1048576" r="Z15" sId="2"/>
    <undo index="2" exp="area" ref3D="1" dr="$A$1:$AY$1048576" r="Y15" sId="2"/>
    <undo index="2" exp="area" ref3D="1" dr="$A$1:$AY$1048576" r="X15" sId="2"/>
    <undo index="2" exp="area" ref3D="1" dr="$A$1:$AY$1048576" r="W15" sId="2"/>
    <undo index="2" exp="area" ref3D="1" dr="$A$1:$AY$1048576" r="V15" sId="2"/>
    <undo index="2" exp="area" ref3D="1" dr="$A$1:$AY$1048576" r="U15" sId="2"/>
    <undo index="2" exp="area" ref3D="1" dr="$A$1:$AY$1048576" r="T15" sId="2"/>
    <undo index="2" exp="area" ref3D="1" dr="$A$1:$AY$1048576" r="S15" sId="2"/>
    <undo index="2" exp="area" ref3D="1" dr="$A$1:$AY$1048576" r="R15" sId="2"/>
    <undo index="2" exp="area" ref3D="1" dr="$A$1:$AY$1048576" r="Q15" sId="2"/>
    <undo index="2" exp="area" ref3D="1" dr="$A$1:$AY$1048576" r="P15" sId="2"/>
    <undo index="2" exp="area" ref3D="1" dr="$A$1:$AY$1048576" r="O15" sId="2"/>
    <undo index="2" exp="area" ref3D="1" dr="$A$1:$AY$1048576" r="N15" sId="2"/>
    <undo index="2" exp="area" ref3D="1" dr="$A$1:$AY$1048576" r="M15" sId="2"/>
    <undo index="2" exp="area" ref3D="1" dr="$A$1:$AY$1048576" r="L15" sId="2"/>
    <undo index="2" exp="area" ref3D="1" dr="$A$1:$AY$1048576" r="K15" sId="2"/>
    <undo index="2" exp="area" ref3D="1" dr="$A$1:$AY$1048576" r="J15" sId="2"/>
    <undo index="2" exp="area" ref3D="1" dr="$A$1:$AY$1048576" r="I15" sId="2"/>
    <undo index="2" exp="area" ref3D="1" dr="$A$1:$AY$1048576" r="H15" sId="2"/>
    <undo index="2" exp="area" ref3D="1" dr="$A$1:$AY$1048576" r="G15" sId="2"/>
    <undo index="2" exp="area" ref3D="1" dr="$A$1:$AY$1048576" r="F15" sId="2"/>
    <undo index="2" exp="area" ref3D="1" dr="$A$1:$AY$1048576" r="E15" sId="2"/>
    <undo index="2" exp="area" ref3D="1" dr="$A$1:$AY$1048576" r="D15" sId="2"/>
    <undo index="2" exp="area" ref3D="1" dr="$A$1:$AY$1048576" r="C15" sId="2"/>
    <undo index="2" exp="area" ref3D="1" dr="$A$1:$AY$1048576" r="Z14" sId="2"/>
    <undo index="2" exp="area" ref3D="1" dr="$A$1:$AY$1048576" r="Y14" sId="2"/>
    <undo index="2" exp="area" ref3D="1" dr="$A$1:$AY$1048576" r="X14" sId="2"/>
    <undo index="2" exp="area" ref3D="1" dr="$A$1:$AY$1048576" r="W14" sId="2"/>
    <undo index="2" exp="area" ref3D="1" dr="$A$1:$AY$1048576" r="V14" sId="2"/>
    <undo index="2" exp="area" ref3D="1" dr="$A$1:$AY$1048576" r="U14" sId="2"/>
    <undo index="2" exp="area" ref3D="1" dr="$A$1:$AY$1048576" r="T14" sId="2"/>
    <undo index="2" exp="area" ref3D="1" dr="$A$1:$AY$1048576" r="S14" sId="2"/>
    <undo index="2" exp="area" ref3D="1" dr="$A$1:$AY$1048576" r="R14" sId="2"/>
    <undo index="2" exp="area" ref3D="1" dr="$A$1:$AY$1048576" r="Q14" sId="2"/>
    <undo index="2" exp="area" ref3D="1" dr="$A$1:$AY$1048576" r="P14" sId="2"/>
    <undo index="2" exp="area" ref3D="1" dr="$A$1:$AY$1048576" r="O14" sId="2"/>
    <undo index="2" exp="area" ref3D="1" dr="$A$1:$AY$1048576" r="N14" sId="2"/>
    <undo index="2" exp="area" ref3D="1" dr="$A$1:$AY$1048576" r="M14" sId="2"/>
    <undo index="2" exp="area" ref3D="1" dr="$A$1:$AY$1048576" r="L14" sId="2"/>
    <undo index="2" exp="area" ref3D="1" dr="$A$1:$AY$1048576" r="K14" sId="2"/>
    <undo index="2" exp="area" ref3D="1" dr="$A$1:$AY$1048576" r="J14" sId="2"/>
    <undo index="2" exp="area" ref3D="1" dr="$A$1:$AY$1048576" r="I14" sId="2"/>
    <undo index="2" exp="area" ref3D="1" dr="$A$1:$AY$1048576" r="H14" sId="2"/>
    <undo index="2" exp="area" ref3D="1" dr="$A$1:$AY$1048576" r="G14" sId="2"/>
    <undo index="2" exp="area" ref3D="1" dr="$A$1:$AY$1048576" r="F14" sId="2"/>
    <undo index="2" exp="area" ref3D="1" dr="$A$1:$AY$1048576" r="E14" sId="2"/>
    <undo index="2" exp="area" ref3D="1" dr="$A$1:$AY$1048576" r="D14" sId="2"/>
    <undo index="2" exp="area" ref3D="1" dr="$A$1:$AY$1048576" r="C14" sId="2"/>
    <undo index="2" exp="area" ref3D="1" dr="$A$1:$AY$1048576" r="Z13" sId="2"/>
    <undo index="2" exp="area" ref3D="1" dr="$A$1:$AY$1048576" r="Y13" sId="2"/>
    <undo index="2" exp="area" ref3D="1" dr="$A$1:$AY$1048576" r="X13" sId="2"/>
    <undo index="2" exp="area" ref3D="1" dr="$A$1:$AY$1048576" r="W13" sId="2"/>
    <undo index="2" exp="area" ref3D="1" dr="$A$1:$AY$1048576" r="V13" sId="2"/>
    <undo index="2" exp="area" ref3D="1" dr="$A$1:$AY$1048576" r="U13" sId="2"/>
    <undo index="2" exp="area" ref3D="1" dr="$A$1:$AY$1048576" r="T13" sId="2"/>
    <undo index="2" exp="area" ref3D="1" dr="$A$1:$AY$1048576" r="S13" sId="2"/>
    <undo index="2" exp="area" ref3D="1" dr="$A$1:$AY$1048576" r="R13" sId="2"/>
    <undo index="2" exp="area" ref3D="1" dr="$A$1:$AY$1048576" r="Q13" sId="2"/>
    <undo index="2" exp="area" ref3D="1" dr="$A$1:$AY$1048576" r="P13" sId="2"/>
    <undo index="2" exp="area" ref3D="1" dr="$A$1:$AY$1048576" r="O13" sId="2"/>
    <undo index="2" exp="area" ref3D="1" dr="$A$1:$AY$1048576" r="N13" sId="2"/>
    <undo index="2" exp="area" ref3D="1" dr="$A$1:$AY$1048576" r="M13" sId="2"/>
    <undo index="2" exp="area" ref3D="1" dr="$A$1:$AY$1048576" r="L13" sId="2"/>
    <undo index="2" exp="area" ref3D="1" dr="$A$1:$AY$1048576" r="K13" sId="2"/>
    <undo index="2" exp="area" ref3D="1" dr="$A$1:$AY$1048576" r="J13" sId="2"/>
    <undo index="2" exp="area" ref3D="1" dr="$A$1:$AY$1048576" r="I13" sId="2"/>
    <undo index="2" exp="area" ref3D="1" dr="$A$1:$AY$1048576" r="H13" sId="2"/>
    <undo index="2" exp="area" ref3D="1" dr="$A$1:$AY$1048576" r="G13" sId="2"/>
    <undo index="2" exp="area" ref3D="1" dr="$A$1:$AY$1048576" r="F13" sId="2"/>
    <undo index="2" exp="area" ref3D="1" dr="$A$1:$AY$1048576" r="E13" sId="2"/>
    <undo index="2" exp="area" ref3D="1" dr="$A$1:$AY$1048576" r="D13" sId="2"/>
    <undo index="2" exp="area" ref3D="1" dr="$A$1:$AY$1048576" r="C13" sId="2"/>
    <undo index="2" exp="area" ref3D="1" dr="$A$1:$AY$1048576" r="Z12" sId="2"/>
    <undo index="2" exp="area" ref3D="1" dr="$A$1:$AY$1048576" r="Y12" sId="2"/>
    <undo index="2" exp="area" ref3D="1" dr="$A$1:$AY$1048576" r="X12" sId="2"/>
    <undo index="2" exp="area" ref3D="1" dr="$A$1:$AY$1048576" r="W12" sId="2"/>
    <undo index="2" exp="area" ref3D="1" dr="$A$1:$AY$1048576" r="V12" sId="2"/>
    <undo index="2" exp="area" ref3D="1" dr="$A$1:$AY$1048576" r="U12" sId="2"/>
    <undo index="2" exp="area" ref3D="1" dr="$A$1:$AY$1048576" r="T12" sId="2"/>
    <undo index="2" exp="area" ref3D="1" dr="$A$1:$AY$1048576" r="S12" sId="2"/>
    <undo index="2" exp="area" ref3D="1" dr="$A$1:$AY$1048576" r="R12" sId="2"/>
    <undo index="2" exp="area" ref3D="1" dr="$A$1:$AY$1048576" r="Q12" sId="2"/>
    <undo index="2" exp="area" ref3D="1" dr="$A$1:$AY$1048576" r="P12" sId="2"/>
    <undo index="2" exp="area" ref3D="1" dr="$A$1:$AY$1048576" r="O12" sId="2"/>
    <undo index="2" exp="area" ref3D="1" dr="$A$1:$AY$1048576" r="N12" sId="2"/>
    <undo index="2" exp="area" ref3D="1" dr="$A$1:$AY$1048576" r="M12" sId="2"/>
    <undo index="2" exp="area" ref3D="1" dr="$A$1:$AY$1048576" r="L12" sId="2"/>
    <undo index="2" exp="area" ref3D="1" dr="$A$1:$AY$1048576" r="K12" sId="2"/>
    <undo index="2" exp="area" ref3D="1" dr="$A$1:$AY$1048576" r="J12" sId="2"/>
    <undo index="2" exp="area" ref3D="1" dr="$A$1:$AY$1048576" r="I12" sId="2"/>
    <undo index="2" exp="area" ref3D="1" dr="$A$1:$AY$1048576" r="H12" sId="2"/>
    <undo index="2" exp="area" ref3D="1" dr="$A$1:$AY$1048576" r="G12" sId="2"/>
    <undo index="2" exp="area" ref3D="1" dr="$A$1:$AY$1048576" r="F12" sId="2"/>
    <undo index="2" exp="area" ref3D="1" dr="$A$1:$AY$1048576" r="E12" sId="2"/>
    <undo index="2" exp="area" ref3D="1" dr="$A$1:$AY$1048576" r="D12" sId="2"/>
    <undo index="2" exp="area" ref3D="1" dr="$A$1:$AY$1048576" r="C12" sId="2"/>
    <undo index="2" exp="area" ref3D="1" dr="$A$1:$AY$1048576" r="Z11" sId="2"/>
    <undo index="2" exp="area" ref3D="1" dr="$A$1:$AY$1048576" r="Y11" sId="2"/>
    <undo index="2" exp="area" ref3D="1" dr="$A$1:$AY$1048576" r="X11" sId="2"/>
    <undo index="2" exp="area" ref3D="1" dr="$A$1:$AY$1048576" r="W11" sId="2"/>
    <undo index="2" exp="area" ref3D="1" dr="$A$1:$AY$1048576" r="V11" sId="2"/>
    <undo index="2" exp="area" ref3D="1" dr="$A$1:$AY$1048576" r="U11" sId="2"/>
    <undo index="2" exp="area" ref3D="1" dr="$A$1:$AY$1048576" r="T11" sId="2"/>
    <undo index="2" exp="area" ref3D="1" dr="$A$1:$AY$1048576" r="S11" sId="2"/>
    <undo index="2" exp="area" ref3D="1" dr="$A$1:$AY$1048576" r="R11" sId="2"/>
    <undo index="2" exp="area" ref3D="1" dr="$A$1:$AY$1048576" r="Q11" sId="2"/>
    <undo index="2" exp="area" ref3D="1" dr="$A$1:$AY$1048576" r="P11" sId="2"/>
    <undo index="2" exp="area" ref3D="1" dr="$A$1:$AY$1048576" r="O11" sId="2"/>
    <undo index="2" exp="area" ref3D="1" dr="$A$1:$AY$1048576" r="N11" sId="2"/>
    <undo index="2" exp="area" ref3D="1" dr="$A$1:$AY$1048576" r="M11" sId="2"/>
    <undo index="2" exp="area" ref3D="1" dr="$A$1:$AY$1048576" r="L11" sId="2"/>
    <undo index="2" exp="area" ref3D="1" dr="$A$1:$AY$1048576" r="K11" sId="2"/>
    <undo index="2" exp="area" ref3D="1" dr="$A$1:$AY$1048576" r="J11" sId="2"/>
    <undo index="2" exp="area" ref3D="1" dr="$A$1:$AY$1048576" r="I11" sId="2"/>
    <undo index="2" exp="area" ref3D="1" dr="$A$1:$AY$1048576" r="H11" sId="2"/>
    <undo index="2" exp="area" ref3D="1" dr="$A$1:$AY$1048576" r="G11" sId="2"/>
    <undo index="2" exp="area" ref3D="1" dr="$A$1:$AY$1048576" r="F11" sId="2"/>
    <undo index="2" exp="area" ref3D="1" dr="$A$1:$AY$1048576" r="E11" sId="2"/>
    <undo index="2" exp="area" ref3D="1" dr="$A$1:$AY$1048576" r="D11" sId="2"/>
    <undo index="2" exp="area" ref3D="1" dr="$A$1:$AY$1048576" r="C11" sId="2"/>
    <undo index="2" exp="area" ref3D="1" dr="$A$1:$AY$1048576" r="Z10" sId="2"/>
    <undo index="2" exp="area" ref3D="1" dr="$A$1:$AY$1048576" r="Y10" sId="2"/>
    <undo index="2" exp="area" ref3D="1" dr="$A$1:$AY$1048576" r="X10" sId="2"/>
    <undo index="2" exp="area" ref3D="1" dr="$A$1:$AY$1048576" r="W10" sId="2"/>
    <undo index="2" exp="area" ref3D="1" dr="$A$1:$AY$1048576" r="V10" sId="2"/>
    <undo index="2" exp="area" ref3D="1" dr="$A$1:$AY$1048576" r="U10" sId="2"/>
    <undo index="2" exp="area" ref3D="1" dr="$A$1:$AY$1048576" r="T10" sId="2"/>
    <undo index="2" exp="area" ref3D="1" dr="$A$1:$AY$1048576" r="S10" sId="2"/>
    <undo index="2" exp="area" ref3D="1" dr="$A$1:$AY$1048576" r="R10" sId="2"/>
    <undo index="2" exp="area" ref3D="1" dr="$A$1:$AY$1048576" r="Q10" sId="2"/>
    <undo index="2" exp="area" ref3D="1" dr="$A$1:$AY$1048576" r="P10" sId="2"/>
    <undo index="2" exp="area" ref3D="1" dr="$A$1:$AY$1048576" r="O10" sId="2"/>
    <undo index="2" exp="area" ref3D="1" dr="$A$1:$AY$1048576" r="N10" sId="2"/>
    <undo index="2" exp="area" ref3D="1" dr="$A$1:$AY$1048576" r="M10" sId="2"/>
    <undo index="2" exp="area" ref3D="1" dr="$A$1:$AY$1048576" r="L10" sId="2"/>
    <undo index="2" exp="area" ref3D="1" dr="$A$1:$AY$1048576" r="K10" sId="2"/>
    <undo index="2" exp="area" ref3D="1" dr="$A$1:$AY$1048576" r="J10" sId="2"/>
    <undo index="2" exp="area" ref3D="1" dr="$A$1:$AY$1048576" r="I10" sId="2"/>
    <undo index="2" exp="area" ref3D="1" dr="$A$1:$AY$1048576" r="H10" sId="2"/>
    <undo index="2" exp="area" ref3D="1" dr="$A$1:$AY$1048576" r="G10" sId="2"/>
    <undo index="2" exp="area" ref3D="1" dr="$A$1:$AY$1048576" r="F10" sId="2"/>
    <undo index="2" exp="area" ref3D="1" dr="$A$1:$AY$1048576" r="E10" sId="2"/>
    <undo index="2" exp="area" ref3D="1" dr="$A$1:$AY$1048576" r="D10" sId="2"/>
    <undo index="2" exp="area" ref3D="1" dr="$A$1:$AY$1048576" r="C10" sId="2"/>
    <undo index="2" exp="area" ref3D="1" dr="$A$1:$AY$1048576" r="Z9" sId="2"/>
    <undo index="2" exp="area" ref3D="1" dr="$A$1:$AY$1048576" r="Y9" sId="2"/>
    <undo index="2" exp="area" ref3D="1" dr="$A$1:$AY$1048576" r="X9" sId="2"/>
    <undo index="2" exp="area" ref3D="1" dr="$A$1:$AY$1048576" r="W9" sId="2"/>
    <undo index="2" exp="area" ref3D="1" dr="$A$1:$AY$1048576" r="V9" sId="2"/>
    <undo index="2" exp="area" ref3D="1" dr="$A$1:$AY$1048576" r="U9" sId="2"/>
    <undo index="2" exp="area" ref3D="1" dr="$A$1:$AY$1048576" r="T9" sId="2"/>
    <undo index="2" exp="area" ref3D="1" dr="$A$1:$AY$1048576" r="S9" sId="2"/>
    <undo index="2" exp="area" ref3D="1" dr="$A$1:$AY$1048576" r="R9" sId="2"/>
    <undo index="2" exp="area" ref3D="1" dr="$A$1:$AY$1048576" r="Q9" sId="2"/>
    <undo index="2" exp="area" ref3D="1" dr="$A$1:$AY$1048576" r="P9" sId="2"/>
    <undo index="2" exp="area" ref3D="1" dr="$A$1:$AY$1048576" r="O9" sId="2"/>
    <undo index="2" exp="area" ref3D="1" dr="$A$1:$AY$1048576" r="N9" sId="2"/>
    <undo index="2" exp="area" ref3D="1" dr="$A$1:$AY$1048576" r="M9" sId="2"/>
    <undo index="2" exp="area" ref3D="1" dr="$A$1:$AY$1048576" r="L9" sId="2"/>
    <undo index="2" exp="area" ref3D="1" dr="$A$1:$AY$1048576" r="K9" sId="2"/>
    <undo index="2" exp="area" ref3D="1" dr="$A$1:$AY$1048576" r="J9" sId="2"/>
    <undo index="2" exp="area" ref3D="1" dr="$A$1:$AY$1048576" r="I9" sId="2"/>
    <undo index="2" exp="area" ref3D="1" dr="$A$1:$AY$1048576" r="H9" sId="2"/>
    <undo index="2" exp="area" ref3D="1" dr="$A$1:$AY$1048576" r="G9" sId="2"/>
    <undo index="2" exp="area" ref3D="1" dr="$A$1:$AY$1048576" r="F9" sId="2"/>
    <undo index="2" exp="area" ref3D="1" dr="$A$1:$AY$1048576" r="E9" sId="2"/>
    <undo index="2" exp="area" ref3D="1" dr="$A$1:$AY$1048576" r="D9" sId="2"/>
    <undo index="2" exp="area" ref3D="1" dr="$A$1:$AY$1048576" r="C9" sId="2"/>
    <undo index="2" exp="area" ref3D="1" dr="$A$1:$AY$1048576" r="Z8" sId="2"/>
    <undo index="2" exp="area" ref3D="1" dr="$A$1:$AY$1048576" r="Y8" sId="2"/>
    <undo index="2" exp="area" ref3D="1" dr="$A$1:$AY$1048576" r="X8" sId="2"/>
    <undo index="2" exp="area" ref3D="1" dr="$A$1:$AY$1048576" r="W8" sId="2"/>
    <undo index="2" exp="area" ref3D="1" dr="$A$1:$AY$1048576" r="V8" sId="2"/>
    <undo index="2" exp="area" ref3D="1" dr="$A$1:$AY$1048576" r="U8" sId="2"/>
    <undo index="2" exp="area" ref3D="1" dr="$A$1:$AY$1048576" r="T8" sId="2"/>
    <undo index="2" exp="area" ref3D="1" dr="$A$1:$AY$1048576" r="S8" sId="2"/>
    <undo index="2" exp="area" ref3D="1" dr="$A$1:$AY$1048576" r="R8" sId="2"/>
    <undo index="2" exp="area" ref3D="1" dr="$A$1:$AY$1048576" r="Q8" sId="2"/>
    <undo index="2" exp="area" ref3D="1" dr="$A$1:$AY$1048576" r="P8" sId="2"/>
    <undo index="2" exp="area" ref3D="1" dr="$A$1:$AY$1048576" r="O8" sId="2"/>
    <undo index="2" exp="area" ref3D="1" dr="$A$1:$AY$1048576" r="N8" sId="2"/>
    <undo index="2" exp="area" ref3D="1" dr="$A$1:$AY$1048576" r="M8" sId="2"/>
    <undo index="2" exp="area" ref3D="1" dr="$A$1:$AY$1048576" r="L8" sId="2"/>
    <undo index="2" exp="area" ref3D="1" dr="$A$1:$AY$1048576" r="K8" sId="2"/>
    <undo index="2" exp="area" ref3D="1" dr="$A$1:$AY$1048576" r="J8" sId="2"/>
    <undo index="2" exp="area" ref3D="1" dr="$A$1:$AY$1048576" r="I8" sId="2"/>
    <undo index="2" exp="area" ref3D="1" dr="$A$1:$AY$1048576" r="H8" sId="2"/>
    <undo index="2" exp="area" ref3D="1" dr="$A$1:$AY$1048576" r="G8" sId="2"/>
    <undo index="2" exp="area" ref3D="1" dr="$A$1:$AY$1048576" r="F8" sId="2"/>
    <undo index="2" exp="area" ref3D="1" dr="$A$1:$AY$1048576" r="E8" sId="2"/>
    <undo index="2" exp="area" ref3D="1" dr="$A$1:$AY$1048576" r="D8" sId="2"/>
    <undo index="2" exp="area" ref3D="1" dr="$A$1:$AY$1048576" r="C8" sId="2"/>
    <undo index="2" exp="area" ref3D="1" dr="$A$1:$AY$1048576" r="Z7" sId="2"/>
    <undo index="2" exp="area" ref3D="1" dr="$A$1:$AY$1048576" r="Y7" sId="2"/>
    <undo index="2" exp="area" ref3D="1" dr="$A$1:$AY$1048576" r="X7" sId="2"/>
    <undo index="2" exp="area" ref3D="1" dr="$A$1:$AY$1048576" r="W7" sId="2"/>
    <undo index="2" exp="area" ref3D="1" dr="$A$1:$AY$1048576" r="V7" sId="2"/>
    <undo index="2" exp="area" ref3D="1" dr="$A$1:$AY$1048576" r="U7" sId="2"/>
    <undo index="2" exp="area" ref3D="1" dr="$A$1:$AY$1048576" r="T7" sId="2"/>
    <undo index="2" exp="area" ref3D="1" dr="$A$1:$AY$1048576" r="S7" sId="2"/>
    <undo index="2" exp="area" ref3D="1" dr="$A$1:$AY$1048576" r="R7" sId="2"/>
    <undo index="2" exp="area" ref3D="1" dr="$A$1:$AY$1048576" r="Q7" sId="2"/>
    <undo index="2" exp="area" ref3D="1" dr="$A$1:$AY$1048576" r="P7" sId="2"/>
    <undo index="2" exp="area" ref3D="1" dr="$A$1:$AY$1048576" r="O7" sId="2"/>
    <undo index="2" exp="area" ref3D="1" dr="$A$1:$AY$1048576" r="N7" sId="2"/>
    <undo index="2" exp="area" ref3D="1" dr="$A$1:$AY$1048576" r="M7" sId="2"/>
    <undo index="2" exp="area" ref3D="1" dr="$A$1:$AY$1048576" r="L7" sId="2"/>
    <undo index="2" exp="area" ref3D="1" dr="$A$1:$AY$1048576" r="K7" sId="2"/>
    <undo index="2" exp="area" ref3D="1" dr="$A$1:$AY$1048576" r="J7" sId="2"/>
    <undo index="2" exp="area" ref3D="1" dr="$A$1:$AY$1048576" r="I7" sId="2"/>
    <undo index="2" exp="area" ref3D="1" dr="$A$1:$AY$1048576" r="H7" sId="2"/>
    <undo index="2" exp="area" ref3D="1" dr="$A$1:$AY$1048576" r="G7" sId="2"/>
    <undo index="2" exp="area" ref3D="1" dr="$A$1:$AY$1048576" r="F7" sId="2"/>
    <undo index="2" exp="area" ref3D="1" dr="$A$1:$AY$1048576" r="E7" sId="2"/>
    <undo index="2" exp="area" ref3D="1" dr="$A$1:$AY$1048576" r="D7" sId="2"/>
    <undo index="2" exp="area" ref3D="1" dr="$A$1:$AY$1048576" r="C7" sId="2"/>
    <undo index="2" exp="area" ref3D="1" dr="$A$1:$AY$1048576" r="Z6" sId="2"/>
    <undo index="2" exp="area" ref3D="1" dr="$A$1:$AY$1048576" r="Y6" sId="2"/>
    <undo index="2" exp="area" ref3D="1" dr="$A$1:$AY$1048576" r="X6" sId="2"/>
    <undo index="2" exp="area" ref3D="1" dr="$A$1:$AY$1048576" r="W6" sId="2"/>
    <undo index="2" exp="area" ref3D="1" dr="$A$1:$AY$1048576" r="V6" sId="2"/>
    <undo index="2" exp="area" ref3D="1" dr="$A$1:$AY$1048576" r="U6" sId="2"/>
    <undo index="2" exp="area" ref3D="1" dr="$A$1:$AY$1048576" r="T6" sId="2"/>
    <undo index="2" exp="area" ref3D="1" dr="$A$1:$AY$1048576" r="S6" sId="2"/>
    <undo index="2" exp="area" ref3D="1" dr="$A$1:$AY$1048576" r="R6" sId="2"/>
    <undo index="2" exp="area" ref3D="1" dr="$A$1:$AY$1048576" r="Q6" sId="2"/>
    <undo index="2" exp="area" ref3D="1" dr="$A$1:$AY$1048576" r="P6" sId="2"/>
    <undo index="2" exp="area" ref3D="1" dr="$A$1:$AY$1048576" r="O6" sId="2"/>
    <undo index="2" exp="area" ref3D="1" dr="$A$1:$AY$1048576" r="N6" sId="2"/>
    <undo index="2" exp="area" ref3D="1" dr="$A$1:$AY$1048576" r="M6" sId="2"/>
    <undo index="2" exp="area" ref3D="1" dr="$A$1:$AY$1048576" r="L6" sId="2"/>
    <undo index="2" exp="area" ref3D="1" dr="$A$1:$AY$1048576" r="K6" sId="2"/>
    <undo index="2" exp="area" ref3D="1" dr="$A$1:$AY$1048576" r="J6" sId="2"/>
    <undo index="2" exp="area" ref3D="1" dr="$A$1:$AY$1048576" r="I6" sId="2"/>
    <undo index="2" exp="area" ref3D="1" dr="$A$1:$AY$1048576" r="H6" sId="2"/>
    <undo index="2" exp="area" ref3D="1" dr="$A$1:$AY$1048576" r="G6" sId="2"/>
    <undo index="2" exp="area" ref3D="1" dr="$A$1:$AY$1048576" r="F6" sId="2"/>
    <undo index="2" exp="area" ref3D="1" dr="$A$1:$AY$1048576" r="E6" sId="2"/>
    <undo index="2" exp="area" ref3D="1" dr="$A$1:$AY$1048576" r="D6" sId="2"/>
    <undo index="2" exp="area" ref3D="1" dr="$A$1:$AY$1048576" r="C6" sId="2"/>
    <undo index="2" exp="area" ref3D="1" dr="$A$1:$AY$1048576" r="Z5" sId="2"/>
    <undo index="2" exp="area" ref3D="1" dr="$A$1:$AY$1048576" r="Y5" sId="2"/>
    <undo index="2" exp="area" ref3D="1" dr="$A$1:$AY$1048576" r="X5" sId="2"/>
    <undo index="2" exp="area" ref3D="1" dr="$A$1:$AY$1048576" r="W5" sId="2"/>
    <undo index="2" exp="area" ref3D="1" dr="$A$1:$AY$1048576" r="V5" sId="2"/>
    <undo index="2" exp="area" ref3D="1" dr="$A$1:$AY$1048576" r="U5" sId="2"/>
    <undo index="2" exp="area" ref3D="1" dr="$A$1:$AY$1048576" r="T5" sId="2"/>
    <undo index="2" exp="area" ref3D="1" dr="$A$1:$AY$1048576" r="S5" sId="2"/>
    <undo index="2" exp="area" ref3D="1" dr="$A$1:$AY$1048576" r="R5" sId="2"/>
    <undo index="2" exp="area" ref3D="1" dr="$A$1:$AY$1048576" r="Q5" sId="2"/>
    <undo index="2" exp="area" ref3D="1" dr="$A$1:$AY$1048576" r="P5" sId="2"/>
    <undo index="2" exp="area" ref3D="1" dr="$A$1:$AY$1048576" r="O5" sId="2"/>
    <undo index="2" exp="area" ref3D="1" dr="$A$1:$AY$1048576" r="N5" sId="2"/>
    <undo index="2" exp="area" ref3D="1" dr="$A$1:$AY$1048576" r="M5" sId="2"/>
    <undo index="2" exp="area" ref3D="1" dr="$A$1:$AY$1048576" r="L5" sId="2"/>
    <undo index="2" exp="area" ref3D="1" dr="$A$1:$AY$1048576" r="K5" sId="2"/>
    <undo index="2" exp="area" ref3D="1" dr="$A$1:$AY$1048576" r="J5" sId="2"/>
    <undo index="2" exp="area" ref3D="1" dr="$A$1:$AY$1048576" r="I5" sId="2"/>
    <undo index="2" exp="area" ref3D="1" dr="$A$1:$AY$1048576" r="H5" sId="2"/>
    <undo index="2" exp="area" ref3D="1" dr="$A$1:$AY$1048576" r="G5" sId="2"/>
    <undo index="2" exp="area" ref3D="1" dr="$A$1:$AY$1048576" r="F5" sId="2"/>
    <undo index="2" exp="area" ref3D="1" dr="$A$1:$AY$1048576" r="E5" sId="2"/>
    <undo index="2" exp="area" ref3D="1" dr="$A$1:$AY$1048576" r="D5" sId="2"/>
    <undo index="2" exp="area" ref3D="1" dr="$A$1:$AY$1048576" r="C5" sId="2"/>
    <undo index="2" exp="area" ref3D="1" dr="$A$1:$AY$1048576" r="Z4" sId="2"/>
    <undo index="2" exp="area" ref3D="1" dr="$A$1:$AY$1048576" r="Y4" sId="2"/>
    <undo index="2" exp="area" ref3D="1" dr="$A$1:$AY$1048576" r="X4" sId="2"/>
    <undo index="2" exp="area" ref3D="1" dr="$A$1:$AY$1048576" r="W4" sId="2"/>
    <undo index="2" exp="area" ref3D="1" dr="$A$1:$AY$1048576" r="V4" sId="2"/>
    <undo index="2" exp="area" ref3D="1" dr="$A$1:$AY$1048576" r="U4" sId="2"/>
    <undo index="2" exp="area" ref3D="1" dr="$A$1:$AY$1048576" r="T4" sId="2"/>
    <undo index="2" exp="area" ref3D="1" dr="$A$1:$AY$1048576" r="S4" sId="2"/>
    <undo index="2" exp="area" ref3D="1" dr="$A$1:$AY$1048576" r="R4" sId="2"/>
    <undo index="2" exp="area" ref3D="1" dr="$A$1:$AY$1048576" r="Q4" sId="2"/>
    <undo index="2" exp="area" ref3D="1" dr="$A$1:$AY$1048576" r="P4" sId="2"/>
    <undo index="2" exp="area" ref3D="1" dr="$A$1:$AY$1048576" r="O4" sId="2"/>
    <undo index="2" exp="area" ref3D="1" dr="$A$1:$AY$1048576" r="N4" sId="2"/>
    <undo index="2" exp="area" ref3D="1" dr="$A$1:$AY$1048576" r="M4" sId="2"/>
    <undo index="2" exp="area" ref3D="1" dr="$A$1:$AY$1048576" r="L4" sId="2"/>
    <undo index="2" exp="area" ref3D="1" dr="$A$1:$AY$1048576" r="K4" sId="2"/>
    <undo index="2" exp="area" ref3D="1" dr="$A$1:$AY$1048576" r="J4" sId="2"/>
    <undo index="2" exp="area" ref3D="1" dr="$A$1:$AY$1048576" r="I4" sId="2"/>
    <undo index="2" exp="area" ref3D="1" dr="$A$1:$AY$1048576" r="H4" sId="2"/>
    <undo index="2" exp="area" ref3D="1" dr="$A$1:$AY$1048576" r="G4" sId="2"/>
    <undo index="2" exp="area" ref3D="1" dr="$A$1:$AY$1048576" r="F4" sId="2"/>
    <undo index="2" exp="area" ref3D="1" dr="$A$1:$AY$1048576" r="E4" sId="2"/>
    <undo index="2" exp="area" ref3D="1" dr="$A$1:$AY$1048576" r="D4" sId="2"/>
    <undo index="2" exp="area" ref3D="1" dr="$A$1:$AY$1048576" r="C4" sId="2"/>
    <undo index="2" exp="area" ref3D="1" dr="$A$1:$AY$1048576" r="Z3" sId="2"/>
    <undo index="2" exp="area" ref3D="1" dr="$A$1:$AY$1048576" r="Y3" sId="2"/>
    <undo index="2" exp="area" ref3D="1" dr="$A$1:$AY$1048576" r="X3" sId="2"/>
    <undo index="2" exp="area" ref3D="1" dr="$A$1:$AY$1048576" r="W3" sId="2"/>
    <undo index="2" exp="area" ref3D="1" dr="$A$1:$AY$1048576" r="V3" sId="2"/>
    <undo index="2" exp="area" ref3D="1" dr="$A$1:$AY$1048576" r="U3" sId="2"/>
    <undo index="2" exp="area" ref3D="1" dr="$A$1:$AY$1048576" r="T3" sId="2"/>
    <undo index="2" exp="area" ref3D="1" dr="$A$1:$AY$1048576" r="S3" sId="2"/>
    <undo index="2" exp="area" ref3D="1" dr="$A$1:$AY$1048576" r="R3" sId="2"/>
    <undo index="2" exp="area" ref3D="1" dr="$A$1:$AY$1048576" r="Q3" sId="2"/>
    <undo index="2" exp="area" ref3D="1" dr="$A$1:$AY$1048576" r="P3" sId="2"/>
    <undo index="2" exp="area" ref3D="1" dr="$A$1:$AY$1048576" r="O3" sId="2"/>
    <undo index="2" exp="area" ref3D="1" dr="$A$1:$AY$1048576" r="N3" sId="2"/>
    <undo index="2" exp="area" ref3D="1" dr="$A$1:$AY$1048576" r="M3" sId="2"/>
    <undo index="2" exp="area" ref3D="1" dr="$A$1:$AY$1048576" r="L3" sId="2"/>
    <undo index="2" exp="area" ref3D="1" dr="$A$1:$AY$1048576" r="K3" sId="2"/>
    <undo index="2" exp="area" ref3D="1" dr="$A$1:$AY$1048576" r="J3" sId="2"/>
    <undo index="2" exp="area" ref3D="1" dr="$A$1:$AY$1048576" r="I3" sId="2"/>
    <undo index="2" exp="area" ref3D="1" dr="$A$1:$AY$1048576" r="H3" sId="2"/>
    <undo index="2" exp="area" ref3D="1" dr="$A$1:$AY$1048576" r="G3" sId="2"/>
    <undo index="2" exp="area" ref3D="1" dr="$A$1:$AY$1048576" r="F3" sId="2"/>
    <undo index="2" exp="area" ref3D="1" dr="$A$1:$AY$1048576" r="E3" sId="2"/>
    <undo index="2" exp="area" ref3D="1" dr="$A$1:$AY$1048576" r="D3" sId="2"/>
    <undo index="2" exp="area" ref3D="1" dr="$A$1:$AY$1048576" r="C3" sId="2"/>
    <undo index="2" exp="area" ref3D="1" dr="$A$1:$AY$1048576" r="Z2" sId="2"/>
    <undo index="2" exp="area" ref3D="1" dr="$A$1:$AY$1048576" r="Y2" sId="2"/>
    <undo index="2" exp="area" ref3D="1" dr="$A$1:$AY$1048576" r="X2" sId="2"/>
    <undo index="2" exp="area" ref3D="1" dr="$A$1:$AY$1048576" r="W2" sId="2"/>
    <undo index="2" exp="area" ref3D="1" dr="$A$1:$AY$1048576" r="V2" sId="2"/>
    <undo index="2" exp="area" ref3D="1" dr="$A$1:$AY$1048576" r="U2" sId="2"/>
    <undo index="2" exp="area" ref3D="1" dr="$A$1:$AY$1048576" r="T2" sId="2"/>
    <undo index="2" exp="area" ref3D="1" dr="$A$1:$AY$1048576" r="S2" sId="2"/>
    <undo index="2" exp="area" ref3D="1" dr="$A$1:$AY$1048576" r="R2" sId="2"/>
    <undo index="2" exp="area" ref3D="1" dr="$A$1:$AY$1048576" r="Q2" sId="2"/>
    <undo index="2" exp="area" ref3D="1" dr="$A$1:$AY$1048576" r="P2" sId="2"/>
    <undo index="2" exp="area" ref3D="1" dr="$A$1:$AY$1048576" r="O2" sId="2"/>
    <undo index="2" exp="area" ref3D="1" dr="$A$1:$AY$1048576" r="N2" sId="2"/>
    <undo index="2" exp="area" ref3D="1" dr="$A$1:$AY$1048576" r="M2" sId="2"/>
    <undo index="2" exp="area" ref3D="1" dr="$A$1:$AY$1048576" r="L2" sId="2"/>
    <undo index="2" exp="area" ref3D="1" dr="$A$1:$AY$1048576" r="K2" sId="2"/>
    <undo index="2" exp="area" ref3D="1" dr="$A$1:$AY$1048576" r="J2" sId="2"/>
    <undo index="2" exp="area" ref3D="1" dr="$A$1:$AY$1048576" r="I2" sId="2"/>
    <undo index="2" exp="area" ref3D="1" dr="$A$1:$AY$1048576" r="H2" sId="2"/>
    <undo index="2" exp="area" ref3D="1" dr="$A$1:$AY$1048576" r="G2" sId="2"/>
    <undo index="2" exp="area" ref3D="1" dr="$A$1:$AY$1048576" r="F2" sId="2"/>
    <undo index="2" exp="area" ref3D="1" dr="$A$1:$AY$1048576" r="E2" sId="2"/>
    <undo index="2" exp="area" ref3D="1" dr="$A$1:$AY$1048576" r="D2" sId="2"/>
    <undo index="2" exp="area" ref3D="1" dr="$A$1:$AY$1048576" r="C2" sId="2"/>
  </rrc>
  <rrc rId="1509" sId="1" ref="A10:XFD10" action="insertRow">
    <undo index="1" exp="area" ref3D="1" dr="B$1:B$1048576" r="C406" sId="8"/>
    <undo index="1" exp="area" ref3D="1" dr="B$1:B$1048576" r="C405" sId="8"/>
    <undo index="1" exp="area" ref3D="1" dr="B$1:B$1048576" r="C404" sId="8"/>
    <undo index="1" exp="area" ref3D="1" dr="B$1:B$1048576" r="C403" sId="8"/>
    <undo index="1" exp="area" ref3D="1" dr="B$1:B$1048576" r="C402" sId="8"/>
    <undo index="1" exp="area" ref3D="1" dr="B$1:B$1048576" r="C401" sId="8"/>
    <undo index="1" exp="area" ref3D="1" dr="B$1:B$1048576" r="C400" sId="8"/>
    <undo index="1" exp="area" ref3D="1" dr="B$1:B$1048576" r="C399" sId="8"/>
    <undo index="1" exp="area" ref3D="1" dr="B$1:B$1048576" r="C398" sId="8"/>
    <undo index="1" exp="area" ref3D="1" dr="B$1:B$1048576" r="C397" sId="8"/>
    <undo index="1" exp="area" ref3D="1" dr="B$1:B$1048576" r="C396" sId="8"/>
    <undo index="1" exp="area" ref3D="1" dr="B$1:B$1048576" r="C395" sId="8"/>
    <undo index="1" exp="area" ref3D="1" dr="B$1:B$1048576" r="C394" sId="8"/>
    <undo index="1" exp="area" ref3D="1" dr="B$1:B$1048576" r="C393" sId="8"/>
    <undo index="1" exp="area" ref3D="1" dr="B$1:B$1048576" r="C392" sId="8"/>
    <undo index="1" exp="area" ref3D="1" dr="B$1:B$1048576" r="C391" sId="8"/>
    <undo index="1" exp="area" ref3D="1" dr="B$1:B$1048576" r="C390" sId="8"/>
    <undo index="1" exp="area" ref3D="1" dr="B$1:B$1048576" r="C389" sId="8"/>
    <undo index="1" exp="area" ref3D="1" dr="B$1:B$1048576" r="C388" sId="8"/>
    <undo index="1" exp="area" ref3D="1" dr="B$1:B$1048576" r="C387" sId="8"/>
    <undo index="1" exp="area" ref3D="1" dr="B$1:B$1048576" r="C386" sId="8"/>
    <undo index="1" exp="area" ref3D="1" dr="B$1:B$1048576" r="C385" sId="8"/>
    <undo index="1" exp="area" ref3D="1" dr="B$1:B$1048576" r="C384" sId="8"/>
    <undo index="1" exp="area" ref3D="1" dr="B$1:B$1048576" r="C383" sId="8"/>
    <undo index="1" exp="area" ref3D="1" dr="B$1:B$1048576" r="C382" sId="8"/>
    <undo index="1" exp="area" ref3D="1" dr="B$1:B$1048576" r="C381" sId="8"/>
    <undo index="1" exp="area" ref3D="1" dr="B$1:B$1048576" r="C380" sId="8"/>
    <undo index="1" exp="area" ref3D="1" dr="B$1:B$1048576" r="C379" sId="8"/>
    <undo index="1" exp="area" ref3D="1" dr="B$1:B$1048576" r="C378" sId="8"/>
    <undo index="1" exp="area" ref3D="1" dr="B$1:B$1048576" r="C377" sId="8"/>
    <undo index="1" exp="area" ref3D="1" dr="B$1:B$1048576" r="C376" sId="8"/>
    <undo index="1" exp="area" ref3D="1" dr="B$1:B$1048576" r="C375" sId="8"/>
    <undo index="1" exp="area" ref3D="1" dr="B$1:B$1048576" r="C374" sId="8"/>
    <undo index="1" exp="area" ref3D="1" dr="B$1:B$1048576" r="C373" sId="8"/>
    <undo index="1" exp="area" ref3D="1" dr="B$1:B$1048576" r="C372" sId="8"/>
    <undo index="1" exp="area" ref3D="1" dr="B$1:B$1048576" r="C371" sId="8"/>
    <undo index="1" exp="area" ref3D="1" dr="B$1:B$1048576" r="C370" sId="8"/>
    <undo index="1" exp="area" ref3D="1" dr="B$1:B$1048576" r="C369" sId="8"/>
    <undo index="1" exp="area" ref3D="1" dr="B$1:B$1048576" r="C368" sId="8"/>
    <undo index="1" exp="area" ref3D="1" dr="B$1:B$1048576" r="C367" sId="8"/>
    <undo index="1" exp="area" ref3D="1" dr="B$1:B$1048576" r="C366" sId="8"/>
    <undo index="1" exp="area" ref3D="1" dr="B$1:B$1048576" r="C365" sId="8"/>
    <undo index="1" exp="area" ref3D="1" dr="B$1:B$1048576" r="C364" sId="8"/>
    <undo index="1" exp="area" ref3D="1" dr="B$1:B$1048576" r="C363" sId="8"/>
    <undo index="1" exp="area" ref3D="1" dr="B$1:B$1048576" r="C362" sId="8"/>
    <undo index="1" exp="area" ref3D="1" dr="B$1:B$1048576" r="C361" sId="8"/>
    <undo index="1" exp="area" ref3D="1" dr="B$1:B$1048576" r="C360" sId="8"/>
    <undo index="1" exp="area" ref3D="1" dr="B$1:B$1048576" r="C359" sId="8"/>
    <undo index="1" exp="area" ref3D="1" dr="B$1:B$1048576" r="C358" sId="8"/>
    <undo index="1" exp="area" ref3D="1" dr="B$1:B$1048576" r="C357" sId="8"/>
    <undo index="1" exp="area" ref3D="1" dr="B$1:B$1048576" r="C356" sId="8"/>
    <undo index="1" exp="area" ref3D="1" dr="B$1:B$1048576" r="C355" sId="8"/>
    <undo index="1" exp="area" ref3D="1" dr="B$1:B$1048576" r="C354" sId="8"/>
    <undo index="1" exp="area" ref3D="1" dr="B$1:B$1048576" r="C353" sId="8"/>
    <undo index="1" exp="area" ref3D="1" dr="B$1:B$1048576" r="C352" sId="8"/>
    <undo index="1" exp="area" ref3D="1" dr="B$1:B$1048576" r="C351" sId="8"/>
    <undo index="1" exp="area" ref3D="1" dr="B$1:B$1048576" r="C350" sId="8"/>
    <undo index="1" exp="area" ref3D="1" dr="B$1:B$1048576" r="C349" sId="8"/>
    <undo index="1" exp="area" ref3D="1" dr="B$1:B$1048576" r="C348" sId="8"/>
    <undo index="1" exp="area" ref3D="1" dr="B$1:B$1048576" r="C347" sId="8"/>
    <undo index="1" exp="area" ref3D="1" dr="B$1:B$1048576" r="C346" sId="8"/>
    <undo index="1" exp="area" ref3D="1" dr="B$1:B$1048576" r="C345" sId="8"/>
    <undo index="1" exp="area" ref3D="1" dr="B$1:B$1048576" r="C344" sId="8"/>
    <undo index="1" exp="area" ref3D="1" dr="B$1:B$1048576" r="C343" sId="8"/>
    <undo index="1" exp="area" ref3D="1" dr="B$1:B$1048576" r="C342" sId="8"/>
    <undo index="1" exp="area" ref3D="1" dr="B$1:B$1048576" r="C341" sId="8"/>
    <undo index="1" exp="area" ref3D="1" dr="B$1:B$1048576" r="C340" sId="8"/>
    <undo index="1" exp="area" ref3D="1" dr="B$1:B$1048576" r="C339" sId="8"/>
    <undo index="1" exp="area" ref3D="1" dr="B$1:B$1048576" r="C338" sId="8"/>
    <undo index="1" exp="area" ref3D="1" dr="B$1:B$1048576" r="C337" sId="8"/>
    <undo index="1" exp="area" ref3D="1" dr="B$1:B$1048576" r="C336" sId="8"/>
    <undo index="1" exp="area" ref3D="1" dr="B$1:B$1048576" r="C335" sId="8"/>
    <undo index="1" exp="area" ref3D="1" dr="B$1:B$1048576" r="C334" sId="8"/>
    <undo index="1" exp="area" ref3D="1" dr="B$1:B$1048576" r="C333" sId="8"/>
    <undo index="1" exp="area" ref3D="1" dr="B$1:B$1048576" r="C332" sId="8"/>
    <undo index="1" exp="area" ref3D="1" dr="B$1:B$1048576" r="C331" sId="8"/>
    <undo index="1" exp="area" ref3D="1" dr="B$1:B$1048576" r="C330" sId="8"/>
    <undo index="1" exp="area" ref3D="1" dr="B$1:B$1048576" r="C329" sId="8"/>
    <undo index="1" exp="area" ref3D="1" dr="B$1:B$1048576" r="C328" sId="8"/>
    <undo index="1" exp="area" ref3D="1" dr="B$1:B$1048576" r="C327" sId="8"/>
    <undo index="1" exp="area" ref3D="1" dr="B$1:B$1048576" r="C326" sId="8"/>
    <undo index="1" exp="area" ref3D="1" dr="B$1:B$1048576" r="C325" sId="8"/>
    <undo index="1" exp="area" ref3D="1" dr="B$1:B$1048576" r="C324" sId="8"/>
    <undo index="1" exp="area" ref3D="1" dr="B$1:B$1048576" r="C323" sId="8"/>
    <undo index="1" exp="area" ref3D="1" dr="B$1:B$1048576" r="C322" sId="8"/>
    <undo index="1" exp="area" ref3D="1" dr="B$1:B$1048576" r="C321" sId="8"/>
    <undo index="1" exp="area" ref3D="1" dr="B$1:B$1048576" r="C320" sId="8"/>
    <undo index="1" exp="area" ref3D="1" dr="B$1:B$1048576" r="C319" sId="8"/>
    <undo index="1" exp="area" ref3D="1" dr="B$1:B$1048576" r="C318" sId="8"/>
    <undo index="1" exp="area" ref3D="1" dr="B$1:B$1048576" r="C317" sId="8"/>
    <undo index="1" exp="area" ref3D="1" dr="B$1:B$1048576" r="C316" sId="8"/>
    <undo index="1" exp="area" ref3D="1" dr="B$1:B$1048576" r="C315" sId="8"/>
    <undo index="1" exp="area" ref3D="1" dr="B$1:B$1048576" r="C314" sId="8"/>
    <undo index="1" exp="area" ref3D="1" dr="B$1:B$1048576" r="C313" sId="8"/>
    <undo index="1" exp="area" ref3D="1" dr="B$1:B$1048576" r="C312" sId="8"/>
    <undo index="1" exp="area" ref3D="1" dr="B$1:B$1048576" r="C311" sId="8"/>
    <undo index="1" exp="area" ref3D="1" dr="B$1:B$1048576" r="C310" sId="8"/>
    <undo index="1" exp="area" ref3D="1" dr="B$1:B$1048576" r="C309" sId="8"/>
    <undo index="1" exp="area" ref3D="1" dr="B$1:B$1048576" r="C308" sId="8"/>
    <undo index="1" exp="area" ref3D="1" dr="B$1:B$1048576" r="C307" sId="8"/>
    <undo index="1" exp="area" ref3D="1" dr="B$1:B$1048576" r="C306" sId="8"/>
    <undo index="1" exp="area" ref3D="1" dr="B$1:B$1048576" r="C305" sId="8"/>
    <undo index="1" exp="area" ref3D="1" dr="B$1:B$1048576" r="C304" sId="8"/>
    <undo index="1" exp="area" ref3D="1" dr="B$1:B$1048576" r="C303" sId="8"/>
    <undo index="1" exp="area" ref3D="1" dr="B$1:B$1048576" r="C302" sId="8"/>
    <undo index="1" exp="area" ref3D="1" dr="B$1:B$1048576" r="C301" sId="8"/>
    <undo index="1" exp="area" ref3D="1" dr="B$1:B$1048576" r="C300" sId="8"/>
    <undo index="1" exp="area" ref3D="1" dr="B$1:B$1048576" r="C299" sId="8"/>
    <undo index="1" exp="area" ref3D="1" dr="B$1:B$1048576" r="C298" sId="8"/>
    <undo index="1" exp="area" ref3D="1" dr="B$1:B$1048576" r="C297" sId="8"/>
    <undo index="1" exp="area" ref3D="1" dr="B$1:B$1048576" r="C296" sId="8"/>
    <undo index="1" exp="area" ref3D="1" dr="B$1:B$1048576" r="C295" sId="8"/>
    <undo index="1" exp="area" ref3D="1" dr="B$1:B$1048576" r="C294" sId="8"/>
    <undo index="1" exp="area" ref3D="1" dr="B$1:B$1048576" r="C293" sId="8"/>
    <undo index="1" exp="area" ref3D="1" dr="B$1:B$1048576" r="C292" sId="8"/>
    <undo index="1" exp="area" ref3D="1" dr="B$1:B$1048576" r="C291" sId="8"/>
    <undo index="1" exp="area" ref3D="1" dr="B$1:B$1048576" r="C290" sId="8"/>
    <undo index="1" exp="area" ref3D="1" dr="B$1:B$1048576" r="C289" sId="8"/>
    <undo index="1" exp="area" ref3D="1" dr="B$1:B$1048576" r="C288" sId="8"/>
    <undo index="1" exp="area" ref3D="1" dr="B$1:B$1048576" r="C287" sId="8"/>
    <undo index="1" exp="area" ref3D="1" dr="B$1:B$1048576" r="C286" sId="8"/>
    <undo index="1" exp="area" ref3D="1" dr="B$1:B$1048576" r="C285" sId="8"/>
    <undo index="1" exp="area" ref3D="1" dr="B$1:B$1048576" r="C284" sId="8"/>
    <undo index="1" exp="area" ref3D="1" dr="B$1:B$1048576" r="C283" sId="8"/>
    <undo index="1" exp="area" ref3D="1" dr="B$1:B$1048576" r="C282" sId="8"/>
    <undo index="1" exp="area" ref3D="1" dr="B$1:B$1048576" r="C281" sId="8"/>
    <undo index="1" exp="area" ref3D="1" dr="B$1:B$1048576" r="C280" sId="8"/>
    <undo index="1" exp="area" ref3D="1" dr="B$1:B$1048576" r="C279" sId="8"/>
    <undo index="1" exp="area" ref3D="1" dr="B$1:B$1048576" r="C278" sId="8"/>
    <undo index="1" exp="area" ref3D="1" dr="B$1:B$1048576" r="C277" sId="8"/>
    <undo index="1" exp="area" ref3D="1" dr="B$1:B$1048576" r="C276" sId="8"/>
    <undo index="1" exp="area" ref3D="1" dr="B$1:B$1048576" r="C275" sId="8"/>
    <undo index="1" exp="area" ref3D="1" dr="B$1:B$1048576" r="C274" sId="8"/>
    <undo index="1" exp="area" ref3D="1" dr="B$1:B$1048576" r="C273" sId="8"/>
    <undo index="1" exp="area" ref3D="1" dr="B$1:B$1048576" r="C272" sId="8"/>
    <undo index="1" exp="area" ref3D="1" dr="B$1:B$1048576" r="C271" sId="8"/>
    <undo index="1" exp="area" ref3D="1" dr="B$1:B$1048576" r="C270" sId="8"/>
    <undo index="1" exp="area" ref3D="1" dr="B$1:B$1048576" r="C269" sId="8"/>
    <undo index="1" exp="area" ref3D="1" dr="B$1:B$1048576" r="C268" sId="8"/>
    <undo index="1" exp="area" ref3D="1" dr="B$1:B$1048576" r="C267" sId="8"/>
    <undo index="1" exp="area" ref3D="1" dr="B$1:B$1048576" r="C266" sId="8"/>
    <undo index="1" exp="area" ref3D="1" dr="B$1:B$1048576" r="C265" sId="8"/>
    <undo index="1" exp="area" ref3D="1" dr="B$1:B$1048576" r="C264" sId="8"/>
    <undo index="1" exp="area" ref3D="1" dr="B$1:B$1048576" r="C263" sId="8"/>
    <undo index="1" exp="area" ref3D="1" dr="B$1:B$1048576" r="C262" sId="8"/>
    <undo index="1" exp="area" ref3D="1" dr="B$1:B$1048576" r="C261" sId="8"/>
    <undo index="1" exp="area" ref3D="1" dr="B$1:B$1048576" r="C260" sId="8"/>
    <undo index="1" exp="area" ref3D="1" dr="B$1:B$1048576" r="C259" sId="8"/>
    <undo index="1" exp="area" ref3D="1" dr="B$1:B$1048576" r="C258" sId="8"/>
    <undo index="1" exp="area" ref3D="1" dr="B$1:B$1048576" r="C257" sId="8"/>
    <undo index="1" exp="area" ref3D="1" dr="B$1:B$1048576" r="C256" sId="8"/>
    <undo index="1" exp="area" ref3D="1" dr="B$1:B$1048576" r="C255" sId="8"/>
    <undo index="1" exp="area" ref3D="1" dr="B$1:B$1048576" r="C254" sId="8"/>
    <undo index="1" exp="area" ref3D="1" dr="B$1:B$1048576" r="C253" sId="8"/>
    <undo index="1" exp="area" ref3D="1" dr="B$1:B$1048576" r="C252" sId="8"/>
    <undo index="1" exp="area" ref3D="1" dr="B$1:B$1048576" r="C251" sId="8"/>
    <undo index="1" exp="area" ref3D="1" dr="B$1:B$1048576" r="C250" sId="8"/>
    <undo index="1" exp="area" ref3D="1" dr="B$1:B$1048576" r="C249" sId="8"/>
    <undo index="1" exp="area" ref3D="1" dr="B$1:B$1048576" r="C248" sId="8"/>
    <undo index="1" exp="area" ref3D="1" dr="B$1:B$1048576" r="C247" sId="8"/>
    <undo index="1" exp="area" ref3D="1" dr="B$1:B$1048576" r="C246" sId="8"/>
    <undo index="1" exp="area" ref3D="1" dr="B$1:B$1048576" r="C245" sId="8"/>
    <undo index="1" exp="area" ref3D="1" dr="B$1:B$1048576" r="C244" sId="8"/>
    <undo index="1" exp="area" ref3D="1" dr="B$1:B$1048576" r="C243" sId="8"/>
    <undo index="1" exp="area" ref3D="1" dr="B$1:B$1048576" r="C242" sId="8"/>
    <undo index="1" exp="area" ref3D="1" dr="B$1:B$1048576" r="C241" sId="8"/>
    <undo index="1" exp="area" ref3D="1" dr="B$1:B$1048576" r="C240" sId="8"/>
    <undo index="1" exp="area" ref3D="1" dr="B$1:B$1048576" r="C239" sId="8"/>
    <undo index="1" exp="area" ref3D="1" dr="B$1:B$1048576" r="C238" sId="8"/>
    <undo index="1" exp="area" ref3D="1" dr="B$1:B$1048576" r="C237" sId="8"/>
    <undo index="1" exp="area" ref3D="1" dr="B$1:B$1048576" r="C236" sId="8"/>
    <undo index="1" exp="area" ref3D="1" dr="B$1:B$1048576" r="C235" sId="8"/>
    <undo index="1" exp="area" ref3D="1" dr="B$1:B$1048576" r="C234" sId="8"/>
    <undo index="1" exp="area" ref3D="1" dr="B$1:B$1048576" r="C233" sId="8"/>
    <undo index="1" exp="area" ref3D="1" dr="B$1:B$1048576" r="C232" sId="8"/>
    <undo index="1" exp="area" ref3D="1" dr="B$1:B$1048576" r="C231" sId="8"/>
    <undo index="1" exp="area" ref3D="1" dr="B$1:B$1048576" r="C230" sId="8"/>
    <undo index="1" exp="area" ref3D="1" dr="B$1:B$1048576" r="C229" sId="8"/>
    <undo index="1" exp="area" ref3D="1" dr="B$1:B$1048576" r="C228" sId="8"/>
    <undo index="1" exp="area" ref3D="1" dr="B$1:B$1048576" r="C227" sId="8"/>
    <undo index="1" exp="area" ref3D="1" dr="B$1:B$1048576" r="C226" sId="8"/>
    <undo index="1" exp="area" ref3D="1" dr="B$1:B$1048576" r="C225" sId="8"/>
    <undo index="1" exp="area" ref3D="1" dr="B$1:B$1048576" r="C224" sId="8"/>
    <undo index="1" exp="area" ref3D="1" dr="B$1:B$1048576" r="C223" sId="8"/>
    <undo index="1" exp="area" ref3D="1" dr="B$1:B$1048576" r="C222" sId="8"/>
    <undo index="1" exp="area" ref3D="1" dr="B$1:B$1048576" r="C221" sId="8"/>
    <undo index="1" exp="area" ref3D="1" dr="B$1:B$1048576" r="C220" sId="8"/>
    <undo index="1" exp="area" ref3D="1" dr="B$1:B$1048576" r="C219" sId="8"/>
    <undo index="1" exp="area" ref3D="1" dr="B$1:B$1048576" r="C218" sId="8"/>
    <undo index="1" exp="area" ref3D="1" dr="B$1:B$1048576" r="C217" sId="8"/>
    <undo index="1" exp="area" ref3D="1" dr="B$1:B$1048576" r="C216" sId="8"/>
    <undo index="1" exp="area" ref3D="1" dr="B$1:B$1048576" r="C215" sId="8"/>
    <undo index="1" exp="area" ref3D="1" dr="B$1:B$1048576" r="C214" sId="8"/>
    <undo index="1" exp="area" ref3D="1" dr="B$1:B$1048576" r="C213" sId="8"/>
    <undo index="1" exp="area" ref3D="1" dr="B$1:B$1048576" r="C212" sId="8"/>
    <undo index="1" exp="area" ref3D="1" dr="B$1:B$1048576" r="C211" sId="8"/>
    <undo index="1" exp="area" ref3D="1" dr="B$1:B$1048576" r="C210" sId="8"/>
    <undo index="1" exp="area" ref3D="1" dr="B$1:B$1048576" r="C209" sId="8"/>
    <undo index="1" exp="area" ref3D="1" dr="B$1:B$1048576" r="C208" sId="8"/>
    <undo index="1" exp="area" ref3D="1" dr="B$1:B$1048576" r="C207" sId="8"/>
    <undo index="1" exp="area" ref3D="1" dr="B$1:B$1048576" r="C206" sId="8"/>
    <undo index="1" exp="area" ref3D="1" dr="B$1:B$1048576" r="C205" sId="8"/>
    <undo index="1" exp="area" ref3D="1" dr="B$1:B$1048576" r="C204" sId="8"/>
    <undo index="1" exp="area" ref3D="1" dr="B$1:B$1048576" r="C203" sId="8"/>
    <undo index="1" exp="area" ref3D="1" dr="B$1:B$1048576" r="C202" sId="8"/>
    <undo index="1" exp="area" ref3D="1" dr="B$1:B$1048576" r="C201" sId="8"/>
    <undo index="1" exp="area" ref3D="1" dr="B$1:B$1048576" r="C200" sId="8"/>
    <undo index="1" exp="area" ref3D="1" dr="B$1:B$1048576" r="C199" sId="8"/>
    <undo index="1" exp="area" ref3D="1" dr="B$1:B$1048576" r="C198" sId="8"/>
    <undo index="1" exp="area" ref3D="1" dr="B$1:B$1048576" r="C197" sId="8"/>
    <undo index="1" exp="area" ref3D="1" dr="B$1:B$1048576" r="C196" sId="8"/>
    <undo index="1" exp="area" ref3D="1" dr="B$1:B$1048576" r="C195" sId="8"/>
    <undo index="1" exp="area" ref3D="1" dr="B$1:B$1048576" r="C194" sId="8"/>
    <undo index="1" exp="area" ref3D="1" dr="B$1:B$1048576" r="C193" sId="8"/>
    <undo index="1" exp="area" ref3D="1" dr="B$1:B$1048576" r="C192" sId="8"/>
    <undo index="1" exp="area" ref3D="1" dr="B$1:B$1048576" r="C191" sId="8"/>
    <undo index="1" exp="area" ref3D="1" dr="B$1:B$1048576" r="C190" sId="8"/>
    <undo index="1" exp="area" ref3D="1" dr="B$1:B$1048576" r="C189" sId="8"/>
    <undo index="1" exp="area" ref3D="1" dr="B$1:B$1048576" r="C188" sId="8"/>
    <undo index="1" exp="area" ref3D="1" dr="B$1:B$1048576" r="C187" sId="8"/>
    <undo index="1" exp="area" ref3D="1" dr="B$1:B$1048576" r="C186" sId="8"/>
    <undo index="1" exp="area" ref3D="1" dr="B$1:B$1048576" r="C185" sId="8"/>
    <undo index="1" exp="area" ref3D="1" dr="B$1:B$1048576" r="C184" sId="8"/>
    <undo index="1" exp="area" ref3D="1" dr="B$1:B$1048576" r="C183" sId="8"/>
    <undo index="1" exp="area" ref3D="1" dr="B$1:B$1048576" r="C182" sId="8"/>
    <undo index="1" exp="area" ref3D="1" dr="B$1:B$1048576" r="C181" sId="8"/>
    <undo index="1" exp="area" ref3D="1" dr="B$1:B$1048576" r="C180" sId="8"/>
    <undo index="1" exp="area" ref3D="1" dr="B$1:B$1048576" r="C179" sId="8"/>
    <undo index="1" exp="area" ref3D="1" dr="B$1:B$1048576" r="C178" sId="8"/>
    <undo index="1" exp="area" ref3D="1" dr="B$1:B$1048576" r="C177" sId="8"/>
    <undo index="1" exp="area" ref3D="1" dr="B$1:B$1048576" r="C176" sId="8"/>
    <undo index="1" exp="area" ref3D="1" dr="B$1:B$1048576" r="C175" sId="8"/>
    <undo index="1" exp="area" ref3D="1" dr="B$1:B$1048576" r="C174" sId="8"/>
    <undo index="1" exp="area" ref3D="1" dr="B$1:B$1048576" r="C173" sId="8"/>
    <undo index="1" exp="area" ref3D="1" dr="B$1:B$1048576" r="C172" sId="8"/>
    <undo index="1" exp="area" ref3D="1" dr="B$1:B$1048576" r="C171" sId="8"/>
    <undo index="1" exp="area" ref3D="1" dr="B$1:B$1048576" r="C170" sId="8"/>
    <undo index="1" exp="area" ref3D="1" dr="B$1:B$1048576" r="C169" sId="8"/>
    <undo index="1" exp="area" ref3D="1" dr="B$1:B$1048576" r="C168" sId="8"/>
    <undo index="1" exp="area" ref3D="1" dr="B$1:B$1048576" r="C167" sId="8"/>
    <undo index="1" exp="area" ref3D="1" dr="B$1:B$1048576" r="C166" sId="8"/>
    <undo index="1" exp="area" ref3D="1" dr="B$1:B$1048576" r="C165" sId="8"/>
    <undo index="1" exp="area" ref3D="1" dr="B$1:B$1048576" r="C164" sId="8"/>
    <undo index="1" exp="area" ref3D="1" dr="B$1:B$1048576" r="C163" sId="8"/>
    <undo index="1" exp="area" ref3D="1" dr="B$1:B$1048576" r="C162" sId="8"/>
    <undo index="1" exp="area" ref3D="1" dr="B$1:B$1048576" r="C161" sId="8"/>
    <undo index="1" exp="area" ref3D="1" dr="B$1:B$1048576" r="C160" sId="8"/>
    <undo index="1" exp="area" ref3D="1" dr="B$1:B$1048576" r="C159" sId="8"/>
    <undo index="1" exp="area" ref3D="1" dr="B$1:B$1048576" r="C158" sId="8"/>
    <undo index="1" exp="area" ref3D="1" dr="B$1:B$1048576" r="C157" sId="8"/>
    <undo index="1" exp="area" ref3D="1" dr="B$1:B$1048576" r="C156" sId="8"/>
    <undo index="1" exp="area" ref3D="1" dr="B$1:B$1048576" r="C155" sId="8"/>
    <undo index="1" exp="area" ref3D="1" dr="B$1:B$1048576" r="C154" sId="8"/>
    <undo index="1" exp="area" ref3D="1" dr="B$1:B$1048576" r="C153" sId="8"/>
    <undo index="1" exp="area" ref3D="1" dr="B$1:B$1048576" r="C152" sId="8"/>
    <undo index="1" exp="area" ref3D="1" dr="B$1:B$1048576" r="C151" sId="8"/>
    <undo index="1" exp="area" ref3D="1" dr="B$1:B$1048576" r="C150" sId="8"/>
    <undo index="1" exp="area" ref3D="1" dr="B$1:B$1048576" r="C149" sId="8"/>
    <undo index="1" exp="area" ref3D="1" dr="B$1:B$1048576" r="C148" sId="8"/>
    <undo index="1" exp="area" ref3D="1" dr="B$1:B$1048576" r="C147" sId="8"/>
    <undo index="1" exp="area" ref3D="1" dr="B$1:B$1048576" r="C146" sId="8"/>
    <undo index="1" exp="area" ref3D="1" dr="B$1:B$1048576" r="C145" sId="8"/>
    <undo index="1" exp="area" ref3D="1" dr="B$1:B$1048576" r="C144" sId="8"/>
    <undo index="1" exp="area" ref3D="1" dr="B$1:B$1048576" r="C143" sId="8"/>
    <undo index="1" exp="area" ref3D="1" dr="B$1:B$1048576" r="C142" sId="8"/>
    <undo index="1" exp="area" ref3D="1" dr="B$1:B$1048576" r="C141" sId="8"/>
    <undo index="1" exp="area" ref3D="1" dr="B$1:B$1048576" r="C140" sId="8"/>
    <undo index="1" exp="area" ref3D="1" dr="B$1:B$1048576" r="C139" sId="8"/>
    <undo index="1" exp="area" ref3D="1" dr="B$1:B$1048576" r="C138" sId="8"/>
    <undo index="1" exp="area" ref3D="1" dr="B$1:B$1048576" r="C137" sId="8"/>
    <undo index="1" exp="area" ref3D="1" dr="B$1:B$1048576" r="C136" sId="8"/>
    <undo index="1" exp="area" ref3D="1" dr="B$1:B$1048576" r="C135" sId="8"/>
    <undo index="1" exp="area" ref3D="1" dr="B$1:B$1048576" r="C134" sId="8"/>
    <undo index="1" exp="area" ref3D="1" dr="B$1:B$1048576" r="C133" sId="8"/>
    <undo index="1" exp="area" ref3D="1" dr="B$1:B$1048576" r="C132" sId="8"/>
    <undo index="1" exp="area" ref3D="1" dr="B$1:B$1048576" r="C131" sId="8"/>
    <undo index="1" exp="area" ref3D="1" dr="B$1:B$1048576" r="C130" sId="8"/>
    <undo index="1" exp="area" ref3D="1" dr="B$1:B$1048576" r="C129" sId="8"/>
    <undo index="1" exp="area" ref3D="1" dr="B$1:B$1048576" r="C128" sId="8"/>
    <undo index="1" exp="area" ref3D="1" dr="B$1:B$1048576" r="C127" sId="8"/>
    <undo index="1" exp="area" ref3D="1" dr="B$1:B$1048576" r="C126" sId="8"/>
    <undo index="1" exp="area" ref3D="1" dr="B$1:B$1048576" r="C125" sId="8"/>
    <undo index="1" exp="area" ref3D="1" dr="B$1:B$1048576" r="C124" sId="8"/>
    <undo index="1" exp="area" ref3D="1" dr="B$1:B$1048576" r="C123" sId="8"/>
    <undo index="1" exp="area" ref3D="1" dr="B$1:B$1048576" r="C122" sId="8"/>
    <undo index="1" exp="area" ref3D="1" dr="B$1:B$1048576" r="C121" sId="8"/>
    <undo index="1" exp="area" ref3D="1" dr="B$1:B$1048576" r="C120" sId="8"/>
    <undo index="1" exp="area" ref3D="1" dr="B$1:B$1048576" r="C119" sId="8"/>
    <undo index="1" exp="area" ref3D="1" dr="B$1:B$1048576" r="C118" sId="8"/>
    <undo index="1" exp="area" ref3D="1" dr="B$1:B$1048576" r="C117" sId="8"/>
    <undo index="1" exp="area" ref3D="1" dr="B$1:B$1048576" r="C116" sId="8"/>
    <undo index="1" exp="area" ref3D="1" dr="B$1:B$1048576" r="C115" sId="8"/>
    <undo index="1" exp="area" ref3D="1" dr="B$1:B$1048576" r="C114" sId="8"/>
    <undo index="1" exp="area" ref3D="1" dr="B$1:B$1048576" r="C113" sId="8"/>
    <undo index="1" exp="area" ref3D="1" dr="B$1:B$1048576" r="C112" sId="8"/>
    <undo index="1" exp="area" ref3D="1" dr="B$1:B$1048576" r="C111" sId="8"/>
    <undo index="1" exp="area" ref3D="1" dr="B$1:B$1048576" r="C110" sId="8"/>
    <undo index="1" exp="area" ref3D="1" dr="B$1:B$1048576" r="C109" sId="8"/>
    <undo index="1" exp="area" ref3D="1" dr="B$1:B$1048576" r="C108" sId="8"/>
    <undo index="1" exp="area" ref3D="1" dr="B$1:B$1048576" r="C107" sId="8"/>
    <undo index="1" exp="area" ref3D="1" dr="B$1:B$1048576" r="C106" sId="8"/>
    <undo index="1" exp="area" ref3D="1" dr="B$1:B$1048576" r="C105" sId="8"/>
    <undo index="1" exp="area" ref3D="1" dr="B$1:B$1048576" r="C104" sId="8"/>
    <undo index="1" exp="area" ref3D="1" dr="B$1:B$1048576" r="C103" sId="8"/>
    <undo index="1" exp="area" ref3D="1" dr="B$1:B$1048576" r="C102" sId="8"/>
    <undo index="1" exp="area" ref3D="1" dr="B$1:B$1048576" r="C101" sId="8"/>
    <undo index="1" exp="area" ref3D="1" dr="B$1:B$1048576" r="C100" sId="8"/>
    <undo index="1" exp="area" ref3D="1" dr="B$1:B$1048576" r="C99" sId="8"/>
    <undo index="1" exp="area" ref3D="1" dr="B$1:B$1048576" r="C98" sId="8"/>
    <undo index="1" exp="area" ref3D="1" dr="B$1:B$1048576" r="C97" sId="8"/>
    <undo index="1" exp="area" ref3D="1" dr="B$1:B$1048576" r="C96" sId="8"/>
    <undo index="1" exp="area" ref3D="1" dr="B$1:B$1048576" r="C95" sId="8"/>
    <undo index="1" exp="area" ref3D="1" dr="B$1:B$1048576" r="C94" sId="8"/>
    <undo index="1" exp="area" ref3D="1" dr="B$1:B$1048576" r="C93" sId="8"/>
    <undo index="1" exp="area" ref3D="1" dr="B$1:B$1048576" r="C92" sId="8"/>
    <undo index="1" exp="area" ref3D="1" dr="B$1:B$1048576" r="C91" sId="8"/>
    <undo index="1" exp="area" ref3D="1" dr="B$1:B$1048576" r="C90" sId="8"/>
    <undo index="1" exp="area" ref3D="1" dr="B$1:B$1048576" r="C89" sId="8"/>
    <undo index="1" exp="area" ref3D="1" dr="B$1:B$1048576" r="C88" sId="8"/>
    <undo index="1" exp="area" ref3D="1" dr="B$1:B$1048576" r="C87" sId="8"/>
    <undo index="1" exp="area" ref3D="1" dr="B$1:B$1048576" r="C86" sId="8"/>
    <undo index="1" exp="area" ref3D="1" dr="B$1:B$1048576" r="C85" sId="8"/>
    <undo index="1" exp="area" ref3D="1" dr="B$1:B$1048576" r="C84" sId="8"/>
    <undo index="1" exp="area" ref3D="1" dr="B$1:B$1048576" r="C83" sId="8"/>
    <undo index="1" exp="area" ref3D="1" dr="B$1:B$1048576" r="C82" sId="8"/>
    <undo index="1" exp="area" ref3D="1" dr="B$1:B$1048576" r="C81" sId="8"/>
    <undo index="1" exp="area" ref3D="1" dr="B$1:B$1048576" r="C80" sId="8"/>
    <undo index="1" exp="area" ref3D="1" dr="B$1:B$1048576" r="C79" sId="8"/>
    <undo index="1" exp="area" ref3D="1" dr="B$1:B$1048576" r="C78" sId="8"/>
    <undo index="1" exp="area" ref3D="1" dr="B$1:B$1048576" r="C77" sId="8"/>
    <undo index="1" exp="area" ref3D="1" dr="B$1:B$1048576" r="C76" sId="8"/>
    <undo index="1" exp="area" ref3D="1" dr="B$1:B$1048576" r="C75" sId="8"/>
    <undo index="1" exp="area" ref3D="1" dr="B$1:B$1048576" r="C74" sId="8"/>
    <undo index="1" exp="area" ref3D="1" dr="B$1:B$1048576" r="C73" sId="8"/>
    <undo index="1" exp="area" ref3D="1" dr="B$1:B$1048576" r="C72" sId="8"/>
    <undo index="1" exp="area" ref3D="1" dr="B$1:B$1048576" r="C71" sId="8"/>
    <undo index="1" exp="area" ref3D="1" dr="B$1:B$1048576" r="C70" sId="8"/>
    <undo index="1" exp="area" ref3D="1" dr="B$1:B$1048576" r="C69" sId="8"/>
    <undo index="1" exp="area" ref3D="1" dr="B$1:B$1048576" r="C68" sId="8"/>
    <undo index="1" exp="area" ref3D="1" dr="B$1:B$1048576" r="C67" sId="8"/>
    <undo index="1" exp="area" ref3D="1" dr="B$1:B$1048576" r="C66" sId="8"/>
    <undo index="1" exp="area" ref3D="1" dr="B$1:B$1048576" r="C65" sId="8"/>
    <undo index="1" exp="area" ref3D="1" dr="B$1:B$1048576" r="C64" sId="8"/>
    <undo index="1" exp="area" ref3D="1" dr="B$1:B$1048576" r="C63" sId="8"/>
    <undo index="1" exp="area" ref3D="1" dr="B$1:B$1048576" r="C62" sId="8"/>
    <undo index="1" exp="area" ref3D="1" dr="B$1:B$1048576" r="C61" sId="8"/>
    <undo index="1" exp="area" ref3D="1" dr="B$1:B$1048576" r="C60" sId="8"/>
    <undo index="1" exp="area" ref3D="1" dr="B$1:B$1048576" r="C59" sId="8"/>
    <undo index="1" exp="area" ref3D="1" dr="B$1:B$1048576" r="C58" sId="8"/>
    <undo index="1" exp="area" ref3D="1" dr="B$1:B$1048576" r="C57" sId="8"/>
    <undo index="1" exp="area" ref3D="1" dr="B$1:B$1048576" r="C56" sId="8"/>
    <undo index="1" exp="area" ref3D="1" dr="B$1:B$1048576" r="C55" sId="8"/>
    <undo index="1" exp="area" ref3D="1" dr="B$1:B$1048576" r="C54" sId="8"/>
    <undo index="1" exp="area" ref3D="1" dr="B$1:B$1048576" r="C53" sId="8"/>
    <undo index="1" exp="area" ref3D="1" dr="B$1:B$1048576" r="C52" sId="8"/>
    <undo index="1" exp="area" ref3D="1" dr="B$1:B$1048576" r="C51" sId="8"/>
    <undo index="1" exp="area" ref3D="1" dr="B$1:B$1048576" r="C50" sId="8"/>
    <undo index="1" exp="area" ref3D="1" dr="B$1:B$1048576" r="C49" sId="8"/>
    <undo index="1" exp="area" ref3D="1" dr="B$1:B$1048576" r="C48" sId="8"/>
    <undo index="1" exp="area" ref3D="1" dr="B$1:B$1048576" r="C47" sId="8"/>
    <undo index="1" exp="area" ref3D="1" dr="B$1:B$1048576" r="C46" sId="8"/>
    <undo index="1" exp="area" ref3D="1" dr="B$1:B$1048576" r="C45" sId="8"/>
    <undo index="1" exp="area" ref3D="1" dr="B$1:B$1048576" r="C44" sId="8"/>
    <undo index="1" exp="area" ref3D="1" dr="B$1:B$1048576" r="C43" sId="8"/>
    <undo index="1" exp="area" ref3D="1" dr="B$1:B$1048576" r="C42" sId="8"/>
    <undo index="1" exp="area" ref3D="1" dr="B$1:B$1048576" r="C41" sId="8"/>
    <undo index="1" exp="area" ref3D="1" dr="B$1:B$1048576" r="C40" sId="8"/>
    <undo index="1" exp="area" ref3D="1" dr="B$1:B$1048576" r="C39" sId="8"/>
    <undo index="1" exp="area" ref3D="1" dr="B$1:B$1048576" r="C38" sId="8"/>
    <undo index="1" exp="area" ref3D="1" dr="B$1:B$1048576" r="C37" sId="8"/>
    <undo index="1" exp="area" ref3D="1" dr="B$1:B$1048576" r="C36" sId="8"/>
    <undo index="1" exp="area" ref3D="1" dr="B$1:B$1048576" r="C35" sId="8"/>
    <undo index="1" exp="area" ref3D="1" dr="B$1:B$1048576" r="C34" sId="8"/>
    <undo index="1" exp="area" ref3D="1" dr="B$1:B$1048576" r="C33" sId="8"/>
    <undo index="1" exp="area" ref3D="1" dr="B$1:B$1048576" r="C32" sId="8"/>
    <undo index="1" exp="area" ref3D="1" dr="B$1:B$1048576" r="C31" sId="8"/>
    <undo index="1" exp="area" ref3D="1" dr="B$1:B$1048576" r="C30" sId="8"/>
    <undo index="1" exp="area" ref3D="1" dr="B$1:B$1048576" r="C29" sId="8"/>
    <undo index="1" exp="area" ref3D="1" dr="B$1:B$1048576" r="C28" sId="8"/>
    <undo index="1" exp="area" ref3D="1" dr="B$1:B$1048576" r="C27" sId="8"/>
    <undo index="1" exp="area" ref3D="1" dr="B$1:B$1048576" r="C26" sId="8"/>
    <undo index="1" exp="area" ref3D="1" dr="B$1:B$1048576" r="C25" sId="8"/>
    <undo index="1" exp="area" ref3D="1" dr="B$1:B$1048576" r="C24" sId="8"/>
    <undo index="1" exp="area" ref3D="1" dr="B$1:B$1048576" r="C23" sId="8"/>
    <undo index="1" exp="area" ref3D="1" dr="B$1:B$1048576" r="C22" sId="8"/>
    <undo index="1" exp="area" ref3D="1" dr="B$1:B$1048576" r="C21" sId="8"/>
    <undo index="1" exp="area" ref3D="1" dr="B$1:B$1048576" r="C20" sId="8"/>
    <undo index="1" exp="area" ref3D="1" dr="B$1:B$1048576" r="C19" sId="8"/>
    <undo index="1" exp="area" ref3D="1" dr="B$1:B$1048576" r="C18" sId="8"/>
    <undo index="1" exp="area" ref3D="1" dr="B$1:B$1048576" r="C17" sId="8"/>
    <undo index="1" exp="area" ref3D="1" dr="B$1:B$1048576" r="C16" sId="8"/>
    <undo index="1" exp="area" ref3D="1" dr="B$1:B$1048576" r="C15" sId="8"/>
    <undo index="1" exp="area" ref3D="1" dr="B$1:B$1048576" r="C14" sId="8"/>
    <undo index="1" exp="area" ref3D="1" dr="B$1:B$1048576" r="C13" sId="8"/>
    <undo index="1" exp="area" ref3D="1" dr="B$1:B$1048576" r="C12" sId="8"/>
    <undo index="1" exp="area" ref3D="1" dr="B$1:B$1048576" r="C11" sId="8"/>
    <undo index="1" exp="area" ref3D="1" dr="B$1:B$1048576" r="C10" sId="8"/>
    <undo index="1" exp="area" ref3D="1" dr="B$1:B$1048576" r="C9" sId="8"/>
    <undo index="1" exp="area" ref3D="1" dr="B$1:B$1048576" r="C8" sId="8"/>
    <undo index="1" exp="area" ref3D="1" dr="B$1:B$1048576" r="C7" sId="8"/>
    <undo index="1" exp="area" ref3D="1" dr="B$1:B$1048576" r="C6" sId="8"/>
    <undo index="1" exp="area" ref3D="1" dr="B$1:B$1048576" r="C5" sId="8"/>
    <undo index="1" exp="area" ref3D="1" dr="B$1:B$1048576" r="C4" sId="8"/>
    <undo index="1" exp="area" ref3D="1" dr="B$1:B$1048576" r="C3" sId="8"/>
    <undo index="1" exp="area" ref3D="1" dr="B$1:B$1048576" r="C2" sId="8"/>
    <undo index="1" exp="area" ref3D="1" dr="B$1:B$1048576" r="C408" sId="7"/>
    <undo index="1" exp="area" ref3D="1" dr="B$1:B$1048576" r="C407" sId="7"/>
    <undo index="1" exp="area" ref3D="1" dr="B$1:B$1048576" r="C406" sId="7"/>
    <undo index="1" exp="area" ref3D="1" dr="B$1:B$1048576" r="C405" sId="7"/>
    <undo index="1" exp="area" ref3D="1" dr="B$1:B$1048576" r="C404" sId="7"/>
    <undo index="1" exp="area" ref3D="1" dr="B$1:B$1048576" r="C403" sId="7"/>
    <undo index="1" exp="area" ref3D="1" dr="B$1:B$1048576" r="C402" sId="7"/>
    <undo index="1" exp="area" ref3D="1" dr="B$1:B$1048576" r="C401" sId="7"/>
    <undo index="1" exp="area" ref3D="1" dr="B$1:B$1048576" r="C400" sId="7"/>
    <undo index="1" exp="area" ref3D="1" dr="B$1:B$1048576" r="C399" sId="7"/>
    <undo index="1" exp="area" ref3D="1" dr="B$1:B$1048576" r="C398" sId="7"/>
    <undo index="1" exp="area" ref3D="1" dr="B$1:B$1048576" r="C397" sId="7"/>
    <undo index="1" exp="area" ref3D="1" dr="B$1:B$1048576" r="C396" sId="7"/>
    <undo index="1" exp="area" ref3D="1" dr="B$1:B$1048576" r="C395" sId="7"/>
    <undo index="1" exp="area" ref3D="1" dr="B$1:B$1048576" r="C394" sId="7"/>
    <undo index="1" exp="area" ref3D="1" dr="B$1:B$1048576" r="C393" sId="7"/>
    <undo index="1" exp="area" ref3D="1" dr="B$1:B$1048576" r="C392" sId="7"/>
    <undo index="1" exp="area" ref3D="1" dr="B$1:B$1048576" r="C391" sId="7"/>
    <undo index="1" exp="area" ref3D="1" dr="B$1:B$1048576" r="C390" sId="7"/>
    <undo index="1" exp="area" ref3D="1" dr="B$1:B$1048576" r="C389" sId="7"/>
    <undo index="1" exp="area" ref3D="1" dr="B$1:B$1048576" r="C388" sId="7"/>
    <undo index="1" exp="area" ref3D="1" dr="B$1:B$1048576" r="C387" sId="7"/>
    <undo index="1" exp="area" ref3D="1" dr="B$1:B$1048576" r="C386" sId="7"/>
    <undo index="1" exp="area" ref3D="1" dr="B$1:B$1048576" r="C385" sId="7"/>
    <undo index="1" exp="area" ref3D="1" dr="B$1:B$1048576" r="C384" sId="7"/>
    <undo index="1" exp="area" ref3D="1" dr="B$1:B$1048576" r="C383" sId="7"/>
    <undo index="1" exp="area" ref3D="1" dr="B$1:B$1048576" r="C382" sId="7"/>
    <undo index="1" exp="area" ref3D="1" dr="B$1:B$1048576" r="C381" sId="7"/>
    <undo index="1" exp="area" ref3D="1" dr="B$1:B$1048576" r="C380" sId="7"/>
    <undo index="1" exp="area" ref3D="1" dr="B$1:B$1048576" r="C379" sId="7"/>
    <undo index="1" exp="area" ref3D="1" dr="B$1:B$1048576" r="C378" sId="7"/>
    <undo index="1" exp="area" ref3D="1" dr="B$1:B$1048576" r="C377" sId="7"/>
    <undo index="1" exp="area" ref3D="1" dr="B$1:B$1048576" r="C376" sId="7"/>
    <undo index="1" exp="area" ref3D="1" dr="B$1:B$1048576" r="C375" sId="7"/>
    <undo index="1" exp="area" ref3D="1" dr="B$1:B$1048576" r="C374" sId="7"/>
    <undo index="1" exp="area" ref3D="1" dr="B$1:B$1048576" r="C373" sId="7"/>
    <undo index="1" exp="area" ref3D="1" dr="B$1:B$1048576" r="C372" sId="7"/>
    <undo index="1" exp="area" ref3D="1" dr="B$1:B$1048576" r="C371" sId="7"/>
    <undo index="1" exp="area" ref3D="1" dr="B$1:B$1048576" r="C370" sId="7"/>
    <undo index="1" exp="area" ref3D="1" dr="B$1:B$1048576" r="C369" sId="7"/>
    <undo index="1" exp="area" ref3D="1" dr="B$1:B$1048576" r="C368" sId="7"/>
    <undo index="1" exp="area" ref3D="1" dr="B$1:B$1048576" r="C367" sId="7"/>
    <undo index="1" exp="area" ref3D="1" dr="B$1:B$1048576" r="C366" sId="7"/>
    <undo index="1" exp="area" ref3D="1" dr="B$1:B$1048576" r="C365" sId="7"/>
    <undo index="1" exp="area" ref3D="1" dr="B$1:B$1048576" r="C364" sId="7"/>
    <undo index="1" exp="area" ref3D="1" dr="B$1:B$1048576" r="C363" sId="7"/>
    <undo index="1" exp="area" ref3D="1" dr="B$1:B$1048576" r="C362" sId="7"/>
    <undo index="1" exp="area" ref3D="1" dr="B$1:B$1048576" r="C361" sId="7"/>
    <undo index="1" exp="area" ref3D="1" dr="B$1:B$1048576" r="C360" sId="7"/>
    <undo index="1" exp="area" ref3D="1" dr="B$1:B$1048576" r="C359" sId="7"/>
    <undo index="1" exp="area" ref3D="1" dr="B$1:B$1048576" r="C358" sId="7"/>
    <undo index="1" exp="area" ref3D="1" dr="B$1:B$1048576" r="C357" sId="7"/>
    <undo index="1" exp="area" ref3D="1" dr="B$1:B$1048576" r="C356" sId="7"/>
    <undo index="1" exp="area" ref3D="1" dr="B$1:B$1048576" r="C355" sId="7"/>
    <undo index="1" exp="area" ref3D="1" dr="B$1:B$1048576" r="C354" sId="7"/>
    <undo index="1" exp="area" ref3D="1" dr="B$1:B$1048576" r="C353" sId="7"/>
    <undo index="1" exp="area" ref3D="1" dr="B$1:B$1048576" r="C352" sId="7"/>
    <undo index="1" exp="area" ref3D="1" dr="B$1:B$1048576" r="C351" sId="7"/>
    <undo index="1" exp="area" ref3D="1" dr="B$1:B$1048576" r="C350" sId="7"/>
    <undo index="1" exp="area" ref3D="1" dr="B$1:B$1048576" r="C349" sId="7"/>
    <undo index="1" exp="area" ref3D="1" dr="B$1:B$1048576" r="C348" sId="7"/>
    <undo index="1" exp="area" ref3D="1" dr="B$1:B$1048576" r="C347" sId="7"/>
    <undo index="1" exp="area" ref3D="1" dr="B$1:B$1048576" r="C346" sId="7"/>
    <undo index="1" exp="area" ref3D="1" dr="B$1:B$1048576" r="C345" sId="7"/>
    <undo index="1" exp="area" ref3D="1" dr="B$1:B$1048576" r="C344" sId="7"/>
    <undo index="1" exp="area" ref3D="1" dr="B$1:B$1048576" r="C343" sId="7"/>
    <undo index="1" exp="area" ref3D="1" dr="B$1:B$1048576" r="C342" sId="7"/>
    <undo index="1" exp="area" ref3D="1" dr="B$1:B$1048576" r="C341" sId="7"/>
    <undo index="1" exp="area" ref3D="1" dr="B$1:B$1048576" r="C340" sId="7"/>
    <undo index="1" exp="area" ref3D="1" dr="B$1:B$1048576" r="C339" sId="7"/>
    <undo index="1" exp="area" ref3D="1" dr="B$1:B$1048576" r="C338" sId="7"/>
    <undo index="1" exp="area" ref3D="1" dr="B$1:B$1048576" r="C337" sId="7"/>
    <undo index="1" exp="area" ref3D="1" dr="B$1:B$1048576" r="C336" sId="7"/>
    <undo index="1" exp="area" ref3D="1" dr="B$1:B$1048576" r="C335" sId="7"/>
    <undo index="1" exp="area" ref3D="1" dr="B$1:B$1048576" r="C334" sId="7"/>
    <undo index="1" exp="area" ref3D="1" dr="B$1:B$1048576" r="C333" sId="7"/>
    <undo index="1" exp="area" ref3D="1" dr="B$1:B$1048576" r="C332" sId="7"/>
    <undo index="1" exp="area" ref3D="1" dr="B$1:B$1048576" r="C331" sId="7"/>
    <undo index="1" exp="area" ref3D="1" dr="B$1:B$1048576" r="C330" sId="7"/>
    <undo index="1" exp="area" ref3D="1" dr="B$1:B$1048576" r="C329" sId="7"/>
    <undo index="1" exp="area" ref3D="1" dr="B$1:B$1048576" r="C328" sId="7"/>
    <undo index="1" exp="area" ref3D="1" dr="B$1:B$1048576" r="C327" sId="7"/>
    <undo index="1" exp="area" ref3D="1" dr="B$1:B$1048576" r="C326" sId="7"/>
    <undo index="1" exp="area" ref3D="1" dr="B$1:B$1048576" r="C325" sId="7"/>
    <undo index="1" exp="area" ref3D="1" dr="B$1:B$1048576" r="C324" sId="7"/>
    <undo index="1" exp="area" ref3D="1" dr="B$1:B$1048576" r="C323" sId="7"/>
    <undo index="1" exp="area" ref3D="1" dr="B$1:B$1048576" r="C322" sId="7"/>
    <undo index="1" exp="area" ref3D="1" dr="B$1:B$1048576" r="C321" sId="7"/>
    <undo index="1" exp="area" ref3D="1" dr="B$1:B$1048576" r="C320" sId="7"/>
    <undo index="1" exp="area" ref3D="1" dr="B$1:B$1048576" r="C319" sId="7"/>
    <undo index="1" exp="area" ref3D="1" dr="B$1:B$1048576" r="C318" sId="7"/>
    <undo index="1" exp="area" ref3D="1" dr="B$1:B$1048576" r="C317" sId="7"/>
    <undo index="1" exp="area" ref3D="1" dr="B$1:B$1048576" r="C316" sId="7"/>
    <undo index="1" exp="area" ref3D="1" dr="B$1:B$1048576" r="C315" sId="7"/>
    <undo index="1" exp="area" ref3D="1" dr="B$1:B$1048576" r="C314" sId="7"/>
    <undo index="1" exp="area" ref3D="1" dr="B$1:B$1048576" r="C313" sId="7"/>
    <undo index="1" exp="area" ref3D="1" dr="B$1:B$1048576" r="C312" sId="7"/>
    <undo index="1" exp="area" ref3D="1" dr="B$1:B$1048576" r="C311" sId="7"/>
    <undo index="1" exp="area" ref3D="1" dr="B$1:B$1048576" r="C310" sId="7"/>
    <undo index="1" exp="area" ref3D="1" dr="B$1:B$1048576" r="C309" sId="7"/>
    <undo index="1" exp="area" ref3D="1" dr="B$1:B$1048576" r="C308" sId="7"/>
    <undo index="1" exp="area" ref3D="1" dr="B$1:B$1048576" r="C307" sId="7"/>
    <undo index="1" exp="area" ref3D="1" dr="B$1:B$1048576" r="C306" sId="7"/>
    <undo index="1" exp="area" ref3D="1" dr="B$1:B$1048576" r="C305" sId="7"/>
    <undo index="1" exp="area" ref3D="1" dr="B$1:B$1048576" r="C304" sId="7"/>
    <undo index="1" exp="area" ref3D="1" dr="B$1:B$1048576" r="C303" sId="7"/>
    <undo index="1" exp="area" ref3D="1" dr="B$1:B$1048576" r="C302" sId="7"/>
    <undo index="1" exp="area" ref3D="1" dr="B$1:B$1048576" r="C301" sId="7"/>
    <undo index="1" exp="area" ref3D="1" dr="B$1:B$1048576" r="C300" sId="7"/>
    <undo index="1" exp="area" ref3D="1" dr="B$1:B$1048576" r="C299" sId="7"/>
    <undo index="1" exp="area" ref3D="1" dr="B$1:B$1048576" r="C298" sId="7"/>
    <undo index="1" exp="area" ref3D="1" dr="B$1:B$1048576" r="C297" sId="7"/>
    <undo index="1" exp="area" ref3D="1" dr="B$1:B$1048576" r="C296" sId="7"/>
    <undo index="1" exp="area" ref3D="1" dr="B$1:B$1048576" r="C295" sId="7"/>
    <undo index="1" exp="area" ref3D="1" dr="B$1:B$1048576" r="C294" sId="7"/>
    <undo index="1" exp="area" ref3D="1" dr="B$1:B$1048576" r="C293" sId="7"/>
    <undo index="1" exp="area" ref3D="1" dr="B$1:B$1048576" r="C292" sId="7"/>
    <undo index="1" exp="area" ref3D="1" dr="B$1:B$1048576" r="C291" sId="7"/>
    <undo index="1" exp="area" ref3D="1" dr="B$1:B$1048576" r="C290" sId="7"/>
    <undo index="1" exp="area" ref3D="1" dr="B$1:B$1048576" r="C289" sId="7"/>
    <undo index="1" exp="area" ref3D="1" dr="B$1:B$1048576" r="C288" sId="7"/>
    <undo index="1" exp="area" ref3D="1" dr="B$1:B$1048576" r="C287" sId="7"/>
    <undo index="1" exp="area" ref3D="1" dr="B$1:B$1048576" r="C286" sId="7"/>
    <undo index="1" exp="area" ref3D="1" dr="B$1:B$1048576" r="C285" sId="7"/>
    <undo index="1" exp="area" ref3D="1" dr="B$1:B$1048576" r="C284" sId="7"/>
    <undo index="1" exp="area" ref3D="1" dr="B$1:B$1048576" r="C283" sId="7"/>
    <undo index="1" exp="area" ref3D="1" dr="B$1:B$1048576" r="C282" sId="7"/>
    <undo index="1" exp="area" ref3D="1" dr="B$1:B$1048576" r="C281" sId="7"/>
    <undo index="1" exp="area" ref3D="1" dr="B$1:B$1048576" r="C280" sId="7"/>
    <undo index="1" exp="area" ref3D="1" dr="B$1:B$1048576" r="C279" sId="7"/>
    <undo index="1" exp="area" ref3D="1" dr="B$1:B$1048576" r="C278" sId="7"/>
    <undo index="1" exp="area" ref3D="1" dr="B$1:B$1048576" r="C277" sId="7"/>
    <undo index="1" exp="area" ref3D="1" dr="B$1:B$1048576" r="C276" sId="7"/>
    <undo index="1" exp="area" ref3D="1" dr="B$1:B$1048576" r="C275" sId="7"/>
    <undo index="1" exp="area" ref3D="1" dr="B$1:B$1048576" r="C274" sId="7"/>
    <undo index="1" exp="area" ref3D="1" dr="B$1:B$1048576" r="C273" sId="7"/>
    <undo index="1" exp="area" ref3D="1" dr="B$1:B$1048576" r="C272" sId="7"/>
    <undo index="1" exp="area" ref3D="1" dr="B$1:B$1048576" r="C271" sId="7"/>
    <undo index="1" exp="area" ref3D="1" dr="B$1:B$1048576" r="C270" sId="7"/>
    <undo index="1" exp="area" ref3D="1" dr="B$1:B$1048576" r="C269" sId="7"/>
    <undo index="1" exp="area" ref3D="1" dr="B$1:B$1048576" r="C268" sId="7"/>
    <undo index="1" exp="area" ref3D="1" dr="B$1:B$1048576" r="C267" sId="7"/>
    <undo index="1" exp="area" ref3D="1" dr="B$1:B$1048576" r="C266" sId="7"/>
    <undo index="1" exp="area" ref3D="1" dr="B$1:B$1048576" r="C265" sId="7"/>
    <undo index="1" exp="area" ref3D="1" dr="B$1:B$1048576" r="C264" sId="7"/>
    <undo index="1" exp="area" ref3D="1" dr="B$1:B$1048576" r="C263" sId="7"/>
    <undo index="1" exp="area" ref3D="1" dr="B$1:B$1048576" r="C262" sId="7"/>
    <undo index="1" exp="area" ref3D="1" dr="B$1:B$1048576" r="C261" sId="7"/>
    <undo index="1" exp="area" ref3D="1" dr="B$1:B$1048576" r="C260" sId="7"/>
    <undo index="1" exp="area" ref3D="1" dr="B$1:B$1048576" r="C259" sId="7"/>
    <undo index="1" exp="area" ref3D="1" dr="B$1:B$1048576" r="C258" sId="7"/>
    <undo index="1" exp="area" ref3D="1" dr="B$1:B$1048576" r="C257" sId="7"/>
    <undo index="1" exp="area" ref3D="1" dr="B$1:B$1048576" r="C256" sId="7"/>
    <undo index="1" exp="area" ref3D="1" dr="B$1:B$1048576" r="C255" sId="7"/>
    <undo index="1" exp="area" ref3D="1" dr="B$1:B$1048576" r="C254" sId="7"/>
    <undo index="1" exp="area" ref3D="1" dr="B$1:B$1048576" r="C253" sId="7"/>
    <undo index="1" exp="area" ref3D="1" dr="B$1:B$1048576" r="C252" sId="7"/>
    <undo index="1" exp="area" ref3D="1" dr="B$1:B$1048576" r="C251" sId="7"/>
    <undo index="1" exp="area" ref3D="1" dr="B$1:B$1048576" r="C250" sId="7"/>
    <undo index="1" exp="area" ref3D="1" dr="B$1:B$1048576" r="C249" sId="7"/>
    <undo index="1" exp="area" ref3D="1" dr="B$1:B$1048576" r="C248" sId="7"/>
    <undo index="1" exp="area" ref3D="1" dr="B$1:B$1048576" r="C247" sId="7"/>
    <undo index="1" exp="area" ref3D="1" dr="B$1:B$1048576" r="C246" sId="7"/>
    <undo index="1" exp="area" ref3D="1" dr="B$1:B$1048576" r="C245" sId="7"/>
    <undo index="1" exp="area" ref3D="1" dr="B$1:B$1048576" r="C244" sId="7"/>
    <undo index="1" exp="area" ref3D="1" dr="B$1:B$1048576" r="C243" sId="7"/>
    <undo index="1" exp="area" ref3D="1" dr="B$1:B$1048576" r="C242" sId="7"/>
    <undo index="1" exp="area" ref3D="1" dr="B$1:B$1048576" r="C241" sId="7"/>
    <undo index="1" exp="area" ref3D="1" dr="B$1:B$1048576" r="C240" sId="7"/>
    <undo index="1" exp="area" ref3D="1" dr="B$1:B$1048576" r="C239" sId="7"/>
    <undo index="1" exp="area" ref3D="1" dr="B$1:B$1048576" r="C238" sId="7"/>
    <undo index="1" exp="area" ref3D="1" dr="B$1:B$1048576" r="C237" sId="7"/>
    <undo index="1" exp="area" ref3D="1" dr="B$1:B$1048576" r="C236" sId="7"/>
    <undo index="1" exp="area" ref3D="1" dr="B$1:B$1048576" r="C235" sId="7"/>
    <undo index="1" exp="area" ref3D="1" dr="B$1:B$1048576" r="C234" sId="7"/>
    <undo index="1" exp="area" ref3D="1" dr="B$1:B$1048576" r="C233" sId="7"/>
    <undo index="1" exp="area" ref3D="1" dr="B$1:B$1048576" r="C232" sId="7"/>
    <undo index="1" exp="area" ref3D="1" dr="B$1:B$1048576" r="C231" sId="7"/>
    <undo index="1" exp="area" ref3D="1" dr="B$1:B$1048576" r="C230" sId="7"/>
    <undo index="1" exp="area" ref3D="1" dr="B$1:B$1048576" r="C229" sId="7"/>
    <undo index="1" exp="area" ref3D="1" dr="B$1:B$1048576" r="C228" sId="7"/>
    <undo index="1" exp="area" ref3D="1" dr="B$1:B$1048576" r="C227" sId="7"/>
    <undo index="1" exp="area" ref3D="1" dr="B$1:B$1048576" r="C226" sId="7"/>
    <undo index="1" exp="area" ref3D="1" dr="B$1:B$1048576" r="C225" sId="7"/>
    <undo index="1" exp="area" ref3D="1" dr="B$1:B$1048576" r="C224" sId="7"/>
    <undo index="1" exp="area" ref3D="1" dr="B$1:B$1048576" r="C223" sId="7"/>
    <undo index="1" exp="area" ref3D="1" dr="B$1:B$1048576" r="C222" sId="7"/>
    <undo index="1" exp="area" ref3D="1" dr="B$1:B$1048576" r="C221" sId="7"/>
    <undo index="1" exp="area" ref3D="1" dr="B$1:B$1048576" r="C220" sId="7"/>
    <undo index="1" exp="area" ref3D="1" dr="B$1:B$1048576" r="C219" sId="7"/>
    <undo index="1" exp="area" ref3D="1" dr="B$1:B$1048576" r="C218" sId="7"/>
    <undo index="1" exp="area" ref3D="1" dr="B$1:B$1048576" r="C217" sId="7"/>
    <undo index="1" exp="area" ref3D="1" dr="B$1:B$1048576" r="C216" sId="7"/>
    <undo index="1" exp="area" ref3D="1" dr="B$1:B$1048576" r="C215" sId="7"/>
    <undo index="1" exp="area" ref3D="1" dr="B$1:B$1048576" r="C214" sId="7"/>
    <undo index="1" exp="area" ref3D="1" dr="B$1:B$1048576" r="C213" sId="7"/>
    <undo index="1" exp="area" ref3D="1" dr="B$1:B$1048576" r="C212" sId="7"/>
    <undo index="1" exp="area" ref3D="1" dr="B$1:B$1048576" r="C211" sId="7"/>
    <undo index="1" exp="area" ref3D="1" dr="B$1:B$1048576" r="C210" sId="7"/>
    <undo index="1" exp="area" ref3D="1" dr="B$1:B$1048576" r="C209" sId="7"/>
    <undo index="1" exp="area" ref3D="1" dr="B$1:B$1048576" r="C208" sId="7"/>
    <undo index="1" exp="area" ref3D="1" dr="B$1:B$1048576" r="C207" sId="7"/>
    <undo index="1" exp="area" ref3D="1" dr="B$1:B$1048576" r="C206" sId="7"/>
    <undo index="1" exp="area" ref3D="1" dr="B$1:B$1048576" r="C205" sId="7"/>
    <undo index="1" exp="area" ref3D="1" dr="B$1:B$1048576" r="C204" sId="7"/>
    <undo index="1" exp="area" ref3D="1" dr="B$1:B$1048576" r="C203" sId="7"/>
    <undo index="1" exp="area" ref3D="1" dr="B$1:B$1048576" r="C202" sId="7"/>
    <undo index="1" exp="area" ref3D="1" dr="B$1:B$1048576" r="C201" sId="7"/>
    <undo index="1" exp="area" ref3D="1" dr="B$1:B$1048576" r="C200" sId="7"/>
    <undo index="1" exp="area" ref3D="1" dr="B$1:B$1048576" r="C199" sId="7"/>
    <undo index="1" exp="area" ref3D="1" dr="B$1:B$1048576" r="C198" sId="7"/>
    <undo index="1" exp="area" ref3D="1" dr="B$1:B$1048576" r="C197" sId="7"/>
    <undo index="1" exp="area" ref3D="1" dr="B$1:B$1048576" r="C196" sId="7"/>
    <undo index="1" exp="area" ref3D="1" dr="B$1:B$1048576" r="C195" sId="7"/>
    <undo index="1" exp="area" ref3D="1" dr="B$1:B$1048576" r="C194" sId="7"/>
    <undo index="1" exp="area" ref3D="1" dr="B$1:B$1048576" r="C193" sId="7"/>
    <undo index="1" exp="area" ref3D="1" dr="B$1:B$1048576" r="C192" sId="7"/>
    <undo index="1" exp="area" ref3D="1" dr="B$1:B$1048576" r="C191" sId="7"/>
    <undo index="1" exp="area" ref3D="1" dr="B$1:B$1048576" r="C190" sId="7"/>
    <undo index="1" exp="area" ref3D="1" dr="B$1:B$1048576" r="C189" sId="7"/>
    <undo index="1" exp="area" ref3D="1" dr="B$1:B$1048576" r="C188" sId="7"/>
    <undo index="1" exp="area" ref3D="1" dr="B$1:B$1048576" r="C187" sId="7"/>
    <undo index="1" exp="area" ref3D="1" dr="B$1:B$1048576" r="C186" sId="7"/>
    <undo index="1" exp="area" ref3D="1" dr="B$1:B$1048576" r="C185" sId="7"/>
    <undo index="1" exp="area" ref3D="1" dr="B$1:B$1048576" r="C184" sId="7"/>
    <undo index="1" exp="area" ref3D="1" dr="B$1:B$1048576" r="C183" sId="7"/>
    <undo index="1" exp="area" ref3D="1" dr="B$1:B$1048576" r="C182" sId="7"/>
    <undo index="1" exp="area" ref3D="1" dr="B$1:B$1048576" r="C181" sId="7"/>
    <undo index="1" exp="area" ref3D="1" dr="B$1:B$1048576" r="C180" sId="7"/>
    <undo index="1" exp="area" ref3D="1" dr="B$1:B$1048576" r="C179" sId="7"/>
    <undo index="1" exp="area" ref3D="1" dr="B$1:B$1048576" r="C178" sId="7"/>
    <undo index="1" exp="area" ref3D="1" dr="B$1:B$1048576" r="C177" sId="7"/>
    <undo index="1" exp="area" ref3D="1" dr="B$1:B$1048576" r="C176" sId="7"/>
    <undo index="1" exp="area" ref3D="1" dr="B$1:B$1048576" r="C175" sId="7"/>
    <undo index="1" exp="area" ref3D="1" dr="B$1:B$1048576" r="C174" sId="7"/>
    <undo index="1" exp="area" ref3D="1" dr="B$1:B$1048576" r="C173" sId="7"/>
    <undo index="1" exp="area" ref3D="1" dr="B$1:B$1048576" r="C172" sId="7"/>
    <undo index="1" exp="area" ref3D="1" dr="B$1:B$1048576" r="C171" sId="7"/>
    <undo index="1" exp="area" ref3D="1" dr="B$1:B$1048576" r="C170" sId="7"/>
    <undo index="1" exp="area" ref3D="1" dr="B$1:B$1048576" r="C169" sId="7"/>
    <undo index="1" exp="area" ref3D="1" dr="B$1:B$1048576" r="C168" sId="7"/>
    <undo index="1" exp="area" ref3D="1" dr="B$1:B$1048576" r="C167" sId="7"/>
    <undo index="1" exp="area" ref3D="1" dr="B$1:B$1048576" r="C166" sId="7"/>
    <undo index="1" exp="area" ref3D="1" dr="B$1:B$1048576" r="C165" sId="7"/>
    <undo index="1" exp="area" ref3D="1" dr="B$1:B$1048576" r="C164" sId="7"/>
    <undo index="1" exp="area" ref3D="1" dr="B$1:B$1048576" r="C163" sId="7"/>
    <undo index="1" exp="area" ref3D="1" dr="B$1:B$1048576" r="C162" sId="7"/>
    <undo index="1" exp="area" ref3D="1" dr="B$1:B$1048576" r="C161" sId="7"/>
    <undo index="1" exp="area" ref3D="1" dr="B$1:B$1048576" r="C160" sId="7"/>
    <undo index="1" exp="area" ref3D="1" dr="B$1:B$1048576" r="C159" sId="7"/>
    <undo index="1" exp="area" ref3D="1" dr="B$1:B$1048576" r="C158" sId="7"/>
    <undo index="1" exp="area" ref3D="1" dr="B$1:B$1048576" r="C157" sId="7"/>
    <undo index="1" exp="area" ref3D="1" dr="B$1:B$1048576" r="C156" sId="7"/>
    <undo index="1" exp="area" ref3D="1" dr="B$1:B$1048576" r="C155" sId="7"/>
    <undo index="1" exp="area" ref3D="1" dr="B$1:B$1048576" r="C154" sId="7"/>
    <undo index="1" exp="area" ref3D="1" dr="B$1:B$1048576" r="C153" sId="7"/>
    <undo index="1" exp="area" ref3D="1" dr="B$1:B$1048576" r="C152" sId="7"/>
    <undo index="1" exp="area" ref3D="1" dr="B$1:B$1048576" r="C151" sId="7"/>
    <undo index="1" exp="area" ref3D="1" dr="B$1:B$1048576" r="C150" sId="7"/>
    <undo index="1" exp="area" ref3D="1" dr="B$1:B$1048576" r="C149" sId="7"/>
    <undo index="1" exp="area" ref3D="1" dr="B$1:B$1048576" r="C148" sId="7"/>
    <undo index="1" exp="area" ref3D="1" dr="B$1:B$1048576" r="C147" sId="7"/>
    <undo index="1" exp="area" ref3D="1" dr="B$1:B$1048576" r="C146" sId="7"/>
    <undo index="1" exp="area" ref3D="1" dr="B$1:B$1048576" r="C145" sId="7"/>
    <undo index="1" exp="area" ref3D="1" dr="B$1:B$1048576" r="C144" sId="7"/>
    <undo index="1" exp="area" ref3D="1" dr="B$1:B$1048576" r="C143" sId="7"/>
    <undo index="1" exp="area" ref3D="1" dr="B$1:B$1048576" r="C142" sId="7"/>
    <undo index="1" exp="area" ref3D="1" dr="B$1:B$1048576" r="C141" sId="7"/>
    <undo index="1" exp="area" ref3D="1" dr="B$1:B$1048576" r="C140" sId="7"/>
    <undo index="1" exp="area" ref3D="1" dr="B$1:B$1048576" r="C139" sId="7"/>
    <undo index="1" exp="area" ref3D="1" dr="B$1:B$1048576" r="C138" sId="7"/>
    <undo index="1" exp="area" ref3D="1" dr="B$1:B$1048576" r="C137" sId="7"/>
    <undo index="1" exp="area" ref3D="1" dr="B$1:B$1048576" r="C136" sId="7"/>
    <undo index="1" exp="area" ref3D="1" dr="B$1:B$1048576" r="C135" sId="7"/>
    <undo index="1" exp="area" ref3D="1" dr="B$1:B$1048576" r="C134" sId="7"/>
    <undo index="1" exp="area" ref3D="1" dr="B$1:B$1048576" r="C133" sId="7"/>
    <undo index="1" exp="area" ref3D="1" dr="B$1:B$1048576" r="C132" sId="7"/>
    <undo index="1" exp="area" ref3D="1" dr="B$1:B$1048576" r="C131" sId="7"/>
    <undo index="1" exp="area" ref3D="1" dr="B$1:B$1048576" r="C130" sId="7"/>
    <undo index="1" exp="area" ref3D="1" dr="B$1:B$1048576" r="C129" sId="7"/>
    <undo index="1" exp="area" ref3D="1" dr="B$1:B$1048576" r="C128" sId="7"/>
    <undo index="1" exp="area" ref3D="1" dr="B$1:B$1048576" r="C127" sId="7"/>
    <undo index="1" exp="area" ref3D="1" dr="B$1:B$1048576" r="C126" sId="7"/>
    <undo index="1" exp="area" ref3D="1" dr="B$1:B$1048576" r="C125" sId="7"/>
    <undo index="1" exp="area" ref3D="1" dr="B$1:B$1048576" r="C124" sId="7"/>
    <undo index="1" exp="area" ref3D="1" dr="B$1:B$1048576" r="C123" sId="7"/>
    <undo index="1" exp="area" ref3D="1" dr="B$1:B$1048576" r="C122" sId="7"/>
    <undo index="1" exp="area" ref3D="1" dr="B$1:B$1048576" r="C121" sId="7"/>
    <undo index="1" exp="area" ref3D="1" dr="B$1:B$1048576" r="C120" sId="7"/>
    <undo index="1" exp="area" ref3D="1" dr="B$1:B$1048576" r="C119" sId="7"/>
    <undo index="1" exp="area" ref3D="1" dr="B$1:B$1048576" r="C118" sId="7"/>
    <undo index="1" exp="area" ref3D="1" dr="B$1:B$1048576" r="C117" sId="7"/>
    <undo index="1" exp="area" ref3D="1" dr="B$1:B$1048576" r="C116" sId="7"/>
    <undo index="1" exp="area" ref3D="1" dr="B$1:B$1048576" r="C115" sId="7"/>
    <undo index="1" exp="area" ref3D="1" dr="B$1:B$1048576" r="C114" sId="7"/>
    <undo index="1" exp="area" ref3D="1" dr="B$1:B$1048576" r="C113" sId="7"/>
    <undo index="1" exp="area" ref3D="1" dr="B$1:B$1048576" r="C112" sId="7"/>
    <undo index="1" exp="area" ref3D="1" dr="B$1:B$1048576" r="C111" sId="7"/>
    <undo index="1" exp="area" ref3D="1" dr="B$1:B$1048576" r="C110" sId="7"/>
    <undo index="1" exp="area" ref3D="1" dr="B$1:B$1048576" r="C109" sId="7"/>
    <undo index="1" exp="area" ref3D="1" dr="B$1:B$1048576" r="C108" sId="7"/>
    <undo index="1" exp="area" ref3D="1" dr="B$1:B$1048576" r="C107" sId="7"/>
    <undo index="1" exp="area" ref3D="1" dr="B$1:B$1048576" r="C106" sId="7"/>
    <undo index="1" exp="area" ref3D="1" dr="B$1:B$1048576" r="C105" sId="7"/>
    <undo index="1" exp="area" ref3D="1" dr="B$1:B$1048576" r="C104" sId="7"/>
    <undo index="1" exp="area" ref3D="1" dr="B$1:B$1048576" r="C103" sId="7"/>
    <undo index="1" exp="area" ref3D="1" dr="B$1:B$1048576" r="C102" sId="7"/>
    <undo index="1" exp="area" ref3D="1" dr="B$1:B$1048576" r="C101" sId="7"/>
    <undo index="1" exp="area" ref3D="1" dr="B$1:B$1048576" r="C100" sId="7"/>
    <undo index="1" exp="area" ref3D="1" dr="B$1:B$1048576" r="C99" sId="7"/>
    <undo index="1" exp="area" ref3D="1" dr="B$1:B$1048576" r="C98" sId="7"/>
    <undo index="1" exp="area" ref3D="1" dr="B$1:B$1048576" r="C97" sId="7"/>
    <undo index="1" exp="area" ref3D="1" dr="B$1:B$1048576" r="C96" sId="7"/>
    <undo index="1" exp="area" ref3D="1" dr="B$1:B$1048576" r="C95" sId="7"/>
    <undo index="1" exp="area" ref3D="1" dr="B$1:B$1048576" r="C94" sId="7"/>
    <undo index="1" exp="area" ref3D="1" dr="B$1:B$1048576" r="C93" sId="7"/>
    <undo index="1" exp="area" ref3D="1" dr="B$1:B$1048576" r="C92" sId="7"/>
    <undo index="1" exp="area" ref3D="1" dr="B$1:B$1048576" r="C91" sId="7"/>
    <undo index="1" exp="area" ref3D="1" dr="B$1:B$1048576" r="C90" sId="7"/>
    <undo index="1" exp="area" ref3D="1" dr="B$1:B$1048576" r="C89" sId="7"/>
    <undo index="1" exp="area" ref3D="1" dr="B$1:B$1048576" r="C88" sId="7"/>
    <undo index="1" exp="area" ref3D="1" dr="B$1:B$1048576" r="C87" sId="7"/>
    <undo index="1" exp="area" ref3D="1" dr="B$1:B$1048576" r="C86" sId="7"/>
    <undo index="1" exp="area" ref3D="1" dr="B$1:B$1048576" r="C85" sId="7"/>
    <undo index="1" exp="area" ref3D="1" dr="B$1:B$1048576" r="C84" sId="7"/>
    <undo index="1" exp="area" ref3D="1" dr="B$1:B$1048576" r="C83" sId="7"/>
    <undo index="1" exp="area" ref3D="1" dr="B$1:B$1048576" r="C82" sId="7"/>
    <undo index="1" exp="area" ref3D="1" dr="B$1:B$1048576" r="C81" sId="7"/>
    <undo index="1" exp="area" ref3D="1" dr="B$1:B$1048576" r="C80" sId="7"/>
    <undo index="1" exp="area" ref3D="1" dr="B$1:B$1048576" r="C79" sId="7"/>
    <undo index="1" exp="area" ref3D="1" dr="B$1:B$1048576" r="C78" sId="7"/>
    <undo index="1" exp="area" ref3D="1" dr="B$1:B$1048576" r="C77" sId="7"/>
    <undo index="1" exp="area" ref3D="1" dr="B$1:B$1048576" r="C76" sId="7"/>
    <undo index="1" exp="area" ref3D="1" dr="B$1:B$1048576" r="C75" sId="7"/>
    <undo index="1" exp="area" ref3D="1" dr="B$1:B$1048576" r="C74" sId="7"/>
    <undo index="1" exp="area" ref3D="1" dr="B$1:B$1048576" r="C73" sId="7"/>
    <undo index="1" exp="area" ref3D="1" dr="B$1:B$1048576" r="C72" sId="7"/>
    <undo index="1" exp="area" ref3D="1" dr="B$1:B$1048576" r="C71" sId="7"/>
    <undo index="1" exp="area" ref3D="1" dr="B$1:B$1048576" r="C70" sId="7"/>
    <undo index="1" exp="area" ref3D="1" dr="B$1:B$1048576" r="C69" sId="7"/>
    <undo index="1" exp="area" ref3D="1" dr="B$1:B$1048576" r="C68" sId="7"/>
    <undo index="1" exp="area" ref3D="1" dr="B$1:B$1048576" r="C67" sId="7"/>
    <undo index="1" exp="area" ref3D="1" dr="B$1:B$1048576" r="C66" sId="7"/>
    <undo index="1" exp="area" ref3D="1" dr="B$1:B$1048576" r="C65" sId="7"/>
    <undo index="1" exp="area" ref3D="1" dr="B$1:B$1048576" r="C64" sId="7"/>
    <undo index="1" exp="area" ref3D="1" dr="B$1:B$1048576" r="C63" sId="7"/>
    <undo index="1" exp="area" ref3D="1" dr="B$1:B$1048576" r="C62" sId="7"/>
    <undo index="1" exp="area" ref3D="1" dr="B$1:B$1048576" r="C61" sId="7"/>
    <undo index="1" exp="area" ref3D="1" dr="B$1:B$1048576" r="C60" sId="7"/>
    <undo index="1" exp="area" ref3D="1" dr="B$1:B$1048576" r="C59" sId="7"/>
    <undo index="1" exp="area" ref3D="1" dr="B$1:B$1048576" r="C58" sId="7"/>
    <undo index="1" exp="area" ref3D="1" dr="B$1:B$1048576" r="C57" sId="7"/>
    <undo index="1" exp="area" ref3D="1" dr="B$1:B$1048576" r="C56" sId="7"/>
    <undo index="1" exp="area" ref3D="1" dr="B$1:B$1048576" r="C55" sId="7"/>
    <undo index="1" exp="area" ref3D="1" dr="B$1:B$1048576" r="C54" sId="7"/>
    <undo index="1" exp="area" ref3D="1" dr="B$1:B$1048576" r="C53" sId="7"/>
    <undo index="1" exp="area" ref3D="1" dr="B$1:B$1048576" r="C52" sId="7"/>
    <undo index="1" exp="area" ref3D="1" dr="B$1:B$1048576" r="C51" sId="7"/>
    <undo index="1" exp="area" ref3D="1" dr="B$1:B$1048576" r="C50" sId="7"/>
    <undo index="1" exp="area" ref3D="1" dr="B$1:B$1048576" r="C49" sId="7"/>
    <undo index="1" exp="area" ref3D="1" dr="B$1:B$1048576" r="C48" sId="7"/>
    <undo index="1" exp="area" ref3D="1" dr="B$1:B$1048576" r="C47" sId="7"/>
    <undo index="1" exp="area" ref3D="1" dr="B$1:B$1048576" r="C46" sId="7"/>
    <undo index="1" exp="area" ref3D="1" dr="B$1:B$1048576" r="C45" sId="7"/>
    <undo index="1" exp="area" ref3D="1" dr="B$1:B$1048576" r="C44" sId="7"/>
    <undo index="1" exp="area" ref3D="1" dr="B$1:B$1048576" r="C43" sId="7"/>
    <undo index="1" exp="area" ref3D="1" dr="B$1:B$1048576" r="C42" sId="7"/>
    <undo index="1" exp="area" ref3D="1" dr="B$1:B$1048576" r="C41" sId="7"/>
    <undo index="1" exp="area" ref3D="1" dr="B$1:B$1048576" r="C40" sId="7"/>
    <undo index="1" exp="area" ref3D="1" dr="B$1:B$1048576" r="C39" sId="7"/>
    <undo index="1" exp="area" ref3D="1" dr="B$1:B$1048576" r="C38" sId="7"/>
    <undo index="1" exp="area" ref3D="1" dr="B$1:B$1048576" r="C37" sId="7"/>
    <undo index="1" exp="area" ref3D="1" dr="B$1:B$1048576" r="C36" sId="7"/>
    <undo index="1" exp="area" ref3D="1" dr="B$1:B$1048576" r="C35" sId="7"/>
    <undo index="1" exp="area" ref3D="1" dr="B$1:B$1048576" r="C34" sId="7"/>
    <undo index="1" exp="area" ref3D="1" dr="B$1:B$1048576" r="C33" sId="7"/>
    <undo index="1" exp="area" ref3D="1" dr="B$1:B$1048576" r="C32" sId="7"/>
    <undo index="1" exp="area" ref3D="1" dr="B$1:B$1048576" r="C31" sId="7"/>
    <undo index="1" exp="area" ref3D="1" dr="B$1:B$1048576" r="C30" sId="7"/>
    <undo index="1" exp="area" ref3D="1" dr="B$1:B$1048576" r="C29" sId="7"/>
    <undo index="1" exp="area" ref3D="1" dr="B$1:B$1048576" r="C28" sId="7"/>
    <undo index="1" exp="area" ref3D="1" dr="B$1:B$1048576" r="C27" sId="7"/>
    <undo index="1" exp="area" ref3D="1" dr="B$1:B$1048576" r="C26" sId="7"/>
    <undo index="1" exp="area" ref3D="1" dr="B$1:B$1048576" r="C25" sId="7"/>
    <undo index="1" exp="area" ref3D="1" dr="B$1:B$1048576" r="C24" sId="7"/>
    <undo index="1" exp="area" ref3D="1" dr="B$1:B$1048576" r="C23" sId="7"/>
    <undo index="1" exp="area" ref3D="1" dr="B$1:B$1048576" r="C22" sId="7"/>
    <undo index="1" exp="area" ref3D="1" dr="B$1:B$1048576" r="C21" sId="7"/>
    <undo index="1" exp="area" ref3D="1" dr="B$1:B$1048576" r="C20" sId="7"/>
    <undo index="1" exp="area" ref3D="1" dr="B$1:B$1048576" r="C19" sId="7"/>
    <undo index="1" exp="area" ref3D="1" dr="B$1:B$1048576" r="C18" sId="7"/>
    <undo index="1" exp="area" ref3D="1" dr="B$1:B$1048576" r="C17" sId="7"/>
    <undo index="1" exp="area" ref3D="1" dr="B$1:B$1048576" r="C16" sId="7"/>
    <undo index="1" exp="area" ref3D="1" dr="B$1:B$1048576" r="C15" sId="7"/>
    <undo index="1" exp="area" ref3D="1" dr="B$1:B$1048576" r="C14" sId="7"/>
    <undo index="1" exp="area" ref3D="1" dr="B$1:B$1048576" r="C13" sId="7"/>
    <undo index="1" exp="area" ref3D="1" dr="B$1:B$1048576" r="C12" sId="7"/>
    <undo index="1" exp="area" ref3D="1" dr="B$1:B$1048576" r="C11" sId="7"/>
    <undo index="1" exp="area" ref3D="1" dr="B$1:B$1048576" r="C10" sId="7"/>
    <undo index="1" exp="area" ref3D="1" dr="B$1:B$1048576" r="C9" sId="7"/>
    <undo index="1" exp="area" ref3D="1" dr="B$1:B$1048576" r="C8" sId="7"/>
    <undo index="1" exp="area" ref3D="1" dr="B$1:B$1048576" r="C7" sId="7"/>
    <undo index="1" exp="area" ref3D="1" dr="B$1:B$1048576" r="C6" sId="7"/>
    <undo index="1" exp="area" ref3D="1" dr="B$1:B$1048576" r="C5" sId="7"/>
    <undo index="1" exp="area" ref3D="1" dr="B$1:B$1048576" r="C4" sId="7"/>
    <undo index="1" exp="area" ref3D="1" dr="B$1:B$1048576" r="C3" sId="7"/>
    <undo index="1" exp="area" ref3D="1" dr="B$1:B$1048576" r="C2" sId="7"/>
    <undo index="1" exp="area" ref3D="1" dr="B$1:B$1048576" r="D406" sId="6"/>
    <undo index="1" exp="area" ref3D="1" dr="B$1:B$1048576" r="D405" sId="6"/>
    <undo index="1" exp="area" ref3D="1" dr="B$1:B$1048576" r="D404" sId="6"/>
    <undo index="1" exp="area" ref3D="1" dr="B$1:B$1048576" r="D403" sId="6"/>
    <undo index="1" exp="area" ref3D="1" dr="B$1:B$1048576" r="D402" sId="6"/>
    <undo index="1" exp="area" ref3D="1" dr="B$1:B$1048576" r="D401" sId="6"/>
    <undo index="1" exp="area" ref3D="1" dr="B$1:B$1048576" r="D400" sId="6"/>
    <undo index="1" exp="area" ref3D="1" dr="B$1:B$1048576" r="D399" sId="6"/>
    <undo index="1" exp="area" ref3D="1" dr="B$1:B$1048576" r="D398" sId="6"/>
    <undo index="1" exp="area" ref3D="1" dr="B$1:B$1048576" r="D397" sId="6"/>
    <undo index="1" exp="area" ref3D="1" dr="B$1:B$1048576" r="D396" sId="6"/>
    <undo index="1" exp="area" ref3D="1" dr="B$1:B$1048576" r="D395" sId="6"/>
    <undo index="1" exp="area" ref3D="1" dr="B$1:B$1048576" r="D394" sId="6"/>
    <undo index="1" exp="area" ref3D="1" dr="B$1:B$1048576" r="D393" sId="6"/>
    <undo index="1" exp="area" ref3D="1" dr="B$1:B$1048576" r="D392" sId="6"/>
    <undo index="1" exp="area" ref3D="1" dr="B$1:B$1048576" r="D391" sId="6"/>
    <undo index="1" exp="area" ref3D="1" dr="B$1:B$1048576" r="D390" sId="6"/>
    <undo index="1" exp="area" ref3D="1" dr="B$1:B$1048576" r="D389" sId="6"/>
    <undo index="1" exp="area" ref3D="1" dr="B$1:B$1048576" r="D388" sId="6"/>
    <undo index="1" exp="area" ref3D="1" dr="B$1:B$1048576" r="D387" sId="6"/>
    <undo index="1" exp="area" ref3D="1" dr="B$1:B$1048576" r="D386" sId="6"/>
    <undo index="1" exp="area" ref3D="1" dr="B$1:B$1048576" r="D385" sId="6"/>
    <undo index="1" exp="area" ref3D="1" dr="B$1:B$1048576" r="D384" sId="6"/>
    <undo index="1" exp="area" ref3D="1" dr="B$1:B$1048576" r="D383" sId="6"/>
    <undo index="1" exp="area" ref3D="1" dr="B$1:B$1048576" r="D382" sId="6"/>
    <undo index="1" exp="area" ref3D="1" dr="B$1:B$1048576" r="D381" sId="6"/>
    <undo index="1" exp="area" ref3D="1" dr="B$1:B$1048576" r="D380" sId="6"/>
    <undo index="1" exp="area" ref3D="1" dr="B$1:B$1048576" r="D379" sId="6"/>
    <undo index="1" exp="area" ref3D="1" dr="B$1:B$1048576" r="D378" sId="6"/>
    <undo index="1" exp="area" ref3D="1" dr="B$1:B$1048576" r="D377" sId="6"/>
    <undo index="1" exp="area" ref3D="1" dr="B$1:B$1048576" r="D376" sId="6"/>
    <undo index="1" exp="area" ref3D="1" dr="B$1:B$1048576" r="D375" sId="6"/>
    <undo index="1" exp="area" ref3D="1" dr="B$1:B$1048576" r="D374" sId="6"/>
    <undo index="1" exp="area" ref3D="1" dr="B$1:B$1048576" r="D373" sId="6"/>
    <undo index="1" exp="area" ref3D="1" dr="B$1:B$1048576" r="D372" sId="6"/>
    <undo index="1" exp="area" ref3D="1" dr="B$1:B$1048576" r="D371" sId="6"/>
    <undo index="1" exp="area" ref3D="1" dr="B$1:B$1048576" r="D370" sId="6"/>
    <undo index="1" exp="area" ref3D="1" dr="B$1:B$1048576" r="D369" sId="6"/>
    <undo index="1" exp="area" ref3D="1" dr="B$1:B$1048576" r="D368" sId="6"/>
    <undo index="1" exp="area" ref3D="1" dr="B$1:B$1048576" r="D367" sId="6"/>
    <undo index="1" exp="area" ref3D="1" dr="B$1:B$1048576" r="D366" sId="6"/>
    <undo index="1" exp="area" ref3D="1" dr="B$1:B$1048576" r="D365" sId="6"/>
    <undo index="1" exp="area" ref3D="1" dr="B$1:B$1048576" r="D364" sId="6"/>
    <undo index="1" exp="area" ref3D="1" dr="B$1:B$1048576" r="D363" sId="6"/>
    <undo index="1" exp="area" ref3D="1" dr="B$1:B$1048576" r="D362" sId="6"/>
    <undo index="1" exp="area" ref3D="1" dr="B$1:B$1048576" r="D361" sId="6"/>
    <undo index="1" exp="area" ref3D="1" dr="B$1:B$1048576" r="D360" sId="6"/>
    <undo index="1" exp="area" ref3D="1" dr="B$1:B$1048576" r="D359" sId="6"/>
    <undo index="1" exp="area" ref3D="1" dr="B$1:B$1048576" r="D358" sId="6"/>
    <undo index="1" exp="area" ref3D="1" dr="B$1:B$1048576" r="D357" sId="6"/>
    <undo index="1" exp="area" ref3D="1" dr="B$1:B$1048576" r="D356" sId="6"/>
    <undo index="1" exp="area" ref3D="1" dr="B$1:B$1048576" r="D355" sId="6"/>
    <undo index="1" exp="area" ref3D="1" dr="B$1:B$1048576" r="D354" sId="6"/>
    <undo index="1" exp="area" ref3D="1" dr="B$1:B$1048576" r="D353" sId="6"/>
    <undo index="1" exp="area" ref3D="1" dr="B$1:B$1048576" r="D352" sId="6"/>
    <undo index="1" exp="area" ref3D="1" dr="B$1:B$1048576" r="D351" sId="6"/>
    <undo index="1" exp="area" ref3D="1" dr="B$1:B$1048576" r="D350" sId="6"/>
    <undo index="1" exp="area" ref3D="1" dr="B$1:B$1048576" r="D349" sId="6"/>
    <undo index="1" exp="area" ref3D="1" dr="B$1:B$1048576" r="D348" sId="6"/>
    <undo index="1" exp="area" ref3D="1" dr="B$1:B$1048576" r="D347" sId="6"/>
    <undo index="1" exp="area" ref3D="1" dr="B$1:B$1048576" r="D346" sId="6"/>
    <undo index="1" exp="area" ref3D="1" dr="B$1:B$1048576" r="D345" sId="6"/>
    <undo index="1" exp="area" ref3D="1" dr="B$1:B$1048576" r="D344" sId="6"/>
    <undo index="1" exp="area" ref3D="1" dr="B$1:B$1048576" r="D343" sId="6"/>
    <undo index="1" exp="area" ref3D="1" dr="B$1:B$1048576" r="D342" sId="6"/>
    <undo index="1" exp="area" ref3D="1" dr="B$1:B$1048576" r="D341" sId="6"/>
    <undo index="1" exp="area" ref3D="1" dr="B$1:B$1048576" r="D340" sId="6"/>
    <undo index="1" exp="area" ref3D="1" dr="B$1:B$1048576" r="D339" sId="6"/>
    <undo index="1" exp="area" ref3D="1" dr="B$1:B$1048576" r="D338" sId="6"/>
    <undo index="1" exp="area" ref3D="1" dr="B$1:B$1048576" r="D337" sId="6"/>
    <undo index="1" exp="area" ref3D="1" dr="B$1:B$1048576" r="D336" sId="6"/>
    <undo index="1" exp="area" ref3D="1" dr="B$1:B$1048576" r="D335" sId="6"/>
    <undo index="1" exp="area" ref3D="1" dr="B$1:B$1048576" r="D334" sId="6"/>
    <undo index="1" exp="area" ref3D="1" dr="B$1:B$1048576" r="D333" sId="6"/>
    <undo index="1" exp="area" ref3D="1" dr="B$1:B$1048576" r="D332" sId="6"/>
    <undo index="1" exp="area" ref3D="1" dr="B$1:B$1048576" r="D331" sId="6"/>
    <undo index="1" exp="area" ref3D="1" dr="B$1:B$1048576" r="D330" sId="6"/>
    <undo index="1" exp="area" ref3D="1" dr="B$1:B$1048576" r="D329" sId="6"/>
    <undo index="1" exp="area" ref3D="1" dr="B$1:B$1048576" r="D328" sId="6"/>
    <undo index="1" exp="area" ref3D="1" dr="B$1:B$1048576" r="D327" sId="6"/>
    <undo index="1" exp="area" ref3D="1" dr="B$1:B$1048576" r="D326" sId="6"/>
    <undo index="1" exp="area" ref3D="1" dr="B$1:B$1048576" r="D325" sId="6"/>
    <undo index="1" exp="area" ref3D="1" dr="B$1:B$1048576" r="D324" sId="6"/>
    <undo index="1" exp="area" ref3D="1" dr="B$1:B$1048576" r="D323" sId="6"/>
    <undo index="1" exp="area" ref3D="1" dr="B$1:B$1048576" r="D322" sId="6"/>
    <undo index="1" exp="area" ref3D="1" dr="B$1:B$1048576" r="D321" sId="6"/>
    <undo index="1" exp="area" ref3D="1" dr="B$1:B$1048576" r="D320" sId="6"/>
    <undo index="1" exp="area" ref3D="1" dr="B$1:B$1048576" r="D319" sId="6"/>
    <undo index="1" exp="area" ref3D="1" dr="B$1:B$1048576" r="D318" sId="6"/>
    <undo index="1" exp="area" ref3D="1" dr="B$1:B$1048576" r="D317" sId="6"/>
    <undo index="1" exp="area" ref3D="1" dr="B$1:B$1048576" r="D316" sId="6"/>
    <undo index="1" exp="area" ref3D="1" dr="B$1:B$1048576" r="D315" sId="6"/>
    <undo index="1" exp="area" ref3D="1" dr="B$1:B$1048576" r="D314" sId="6"/>
    <undo index="1" exp="area" ref3D="1" dr="B$1:B$1048576" r="D313" sId="6"/>
    <undo index="1" exp="area" ref3D="1" dr="B$1:B$1048576" r="D312" sId="6"/>
    <undo index="1" exp="area" ref3D="1" dr="B$1:B$1048576" r="D311" sId="6"/>
    <undo index="1" exp="area" ref3D="1" dr="B$1:B$1048576" r="D310" sId="6"/>
    <undo index="1" exp="area" ref3D="1" dr="B$1:B$1048576" r="D309" sId="6"/>
    <undo index="1" exp="area" ref3D="1" dr="B$1:B$1048576" r="D308" sId="6"/>
    <undo index="1" exp="area" ref3D="1" dr="B$1:B$1048576" r="D307" sId="6"/>
    <undo index="1" exp="area" ref3D="1" dr="B$1:B$1048576" r="D306" sId="6"/>
    <undo index="1" exp="area" ref3D="1" dr="B$1:B$1048576" r="D305" sId="6"/>
    <undo index="1" exp="area" ref3D="1" dr="B$1:B$1048576" r="D304" sId="6"/>
    <undo index="1" exp="area" ref3D="1" dr="B$1:B$1048576" r="D303" sId="6"/>
    <undo index="1" exp="area" ref3D="1" dr="B$1:B$1048576" r="D302" sId="6"/>
    <undo index="1" exp="area" ref3D="1" dr="B$1:B$1048576" r="D301" sId="6"/>
    <undo index="1" exp="area" ref3D="1" dr="B$1:B$1048576" r="D300" sId="6"/>
    <undo index="1" exp="area" ref3D="1" dr="B$1:B$1048576" r="D299" sId="6"/>
    <undo index="1" exp="area" ref3D="1" dr="B$1:B$1048576" r="D298" sId="6"/>
    <undo index="1" exp="area" ref3D="1" dr="B$1:B$1048576" r="D297" sId="6"/>
    <undo index="1" exp="area" ref3D="1" dr="B$1:B$1048576" r="D296" sId="6"/>
    <undo index="1" exp="area" ref3D="1" dr="B$1:B$1048576" r="D295" sId="6"/>
    <undo index="1" exp="area" ref3D="1" dr="B$1:B$1048576" r="D294" sId="6"/>
    <undo index="1" exp="area" ref3D="1" dr="B$1:B$1048576" r="D293" sId="6"/>
    <undo index="1" exp="area" ref3D="1" dr="B$1:B$1048576" r="D292" sId="6"/>
    <undo index="1" exp="area" ref3D="1" dr="B$1:B$1048576" r="D291" sId="6"/>
    <undo index="1" exp="area" ref3D="1" dr="B$1:B$1048576" r="D290" sId="6"/>
    <undo index="1" exp="area" ref3D="1" dr="B$1:B$1048576" r="D289" sId="6"/>
    <undo index="1" exp="area" ref3D="1" dr="B$1:B$1048576" r="D288" sId="6"/>
    <undo index="1" exp="area" ref3D="1" dr="B$1:B$1048576" r="D287" sId="6"/>
    <undo index="1" exp="area" ref3D="1" dr="B$1:B$1048576" r="D286" sId="6"/>
    <undo index="1" exp="area" ref3D="1" dr="B$1:B$1048576" r="D285" sId="6"/>
    <undo index="1" exp="area" ref3D="1" dr="B$1:B$1048576" r="D284" sId="6"/>
    <undo index="1" exp="area" ref3D="1" dr="B$1:B$1048576" r="D283" sId="6"/>
    <undo index="1" exp="area" ref3D="1" dr="B$1:B$1048576" r="D282" sId="6"/>
    <undo index="1" exp="area" ref3D="1" dr="B$1:B$1048576" r="D281" sId="6"/>
    <undo index="1" exp="area" ref3D="1" dr="B$1:B$1048576" r="D280" sId="6"/>
    <undo index="1" exp="area" ref3D="1" dr="B$1:B$1048576" r="D279" sId="6"/>
    <undo index="1" exp="area" ref3D="1" dr="B$1:B$1048576" r="D278" sId="6"/>
    <undo index="1" exp="area" ref3D="1" dr="B$1:B$1048576" r="D277" sId="6"/>
    <undo index="1" exp="area" ref3D="1" dr="B$1:B$1048576" r="D276" sId="6"/>
    <undo index="1" exp="area" ref3D="1" dr="B$1:B$1048576" r="D275" sId="6"/>
    <undo index="1" exp="area" ref3D="1" dr="B$1:B$1048576" r="D274" sId="6"/>
    <undo index="1" exp="area" ref3D="1" dr="B$1:B$1048576" r="D273" sId="6"/>
    <undo index="1" exp="area" ref3D="1" dr="B$1:B$1048576" r="D272" sId="6"/>
    <undo index="1" exp="area" ref3D="1" dr="B$1:B$1048576" r="D271" sId="6"/>
    <undo index="1" exp="area" ref3D="1" dr="B$1:B$1048576" r="D270" sId="6"/>
    <undo index="1" exp="area" ref3D="1" dr="B$1:B$1048576" r="D269" sId="6"/>
    <undo index="1" exp="area" ref3D="1" dr="B$1:B$1048576" r="D268" sId="6"/>
    <undo index="1" exp="area" ref3D="1" dr="B$1:B$1048576" r="D267" sId="6"/>
    <undo index="1" exp="area" ref3D="1" dr="B$1:B$1048576" r="D266" sId="6"/>
    <undo index="1" exp="area" ref3D="1" dr="B$1:B$1048576" r="D265" sId="6"/>
    <undo index="1" exp="area" ref3D="1" dr="B$1:B$1048576" r="D264" sId="6"/>
    <undo index="1" exp="area" ref3D="1" dr="B$1:B$1048576" r="D263" sId="6"/>
    <undo index="1" exp="area" ref3D="1" dr="B$1:B$1048576" r="D262" sId="6"/>
    <undo index="1" exp="area" ref3D="1" dr="B$1:B$1048576" r="D261" sId="6"/>
    <undo index="1" exp="area" ref3D="1" dr="B$1:B$1048576" r="D260" sId="6"/>
    <undo index="1" exp="area" ref3D="1" dr="B$1:B$1048576" r="D259" sId="6"/>
    <undo index="1" exp="area" ref3D="1" dr="B$1:B$1048576" r="D258" sId="6"/>
    <undo index="1" exp="area" ref3D="1" dr="B$1:B$1048576" r="D257" sId="6"/>
    <undo index="1" exp="area" ref3D="1" dr="B$1:B$1048576" r="D256" sId="6"/>
    <undo index="1" exp="area" ref3D="1" dr="B$1:B$1048576" r="D255" sId="6"/>
    <undo index="1" exp="area" ref3D="1" dr="B$1:B$1048576" r="D254" sId="6"/>
    <undo index="1" exp="area" ref3D="1" dr="B$1:B$1048576" r="D253" sId="6"/>
    <undo index="1" exp="area" ref3D="1" dr="B$1:B$1048576" r="D252" sId="6"/>
    <undo index="1" exp="area" ref3D="1" dr="B$1:B$1048576" r="D251" sId="6"/>
    <undo index="1" exp="area" ref3D="1" dr="B$1:B$1048576" r="D250" sId="6"/>
    <undo index="1" exp="area" ref3D="1" dr="B$1:B$1048576" r="D249" sId="6"/>
    <undo index="1" exp="area" ref3D="1" dr="B$1:B$1048576" r="D248" sId="6"/>
    <undo index="1" exp="area" ref3D="1" dr="B$1:B$1048576" r="D247" sId="6"/>
    <undo index="1" exp="area" ref3D="1" dr="B$1:B$1048576" r="D246" sId="6"/>
    <undo index="1" exp="area" ref3D="1" dr="B$1:B$1048576" r="D245" sId="6"/>
    <undo index="1" exp="area" ref3D="1" dr="B$1:B$1048576" r="D244" sId="6"/>
    <undo index="1" exp="area" ref3D="1" dr="B$1:B$1048576" r="D243" sId="6"/>
    <undo index="1" exp="area" ref3D="1" dr="B$1:B$1048576" r="D242" sId="6"/>
    <undo index="1" exp="area" ref3D="1" dr="B$1:B$1048576" r="D241" sId="6"/>
    <undo index="1" exp="area" ref3D="1" dr="B$1:B$1048576" r="D240" sId="6"/>
    <undo index="1" exp="area" ref3D="1" dr="B$1:B$1048576" r="D239" sId="6"/>
    <undo index="1" exp="area" ref3D="1" dr="B$1:B$1048576" r="D238" sId="6"/>
    <undo index="1" exp="area" ref3D="1" dr="B$1:B$1048576" r="D237" sId="6"/>
    <undo index="1" exp="area" ref3D="1" dr="B$1:B$1048576" r="D236" sId="6"/>
    <undo index="1" exp="area" ref3D="1" dr="B$1:B$1048576" r="D235" sId="6"/>
    <undo index="1" exp="area" ref3D="1" dr="B$1:B$1048576" r="D234" sId="6"/>
    <undo index="1" exp="area" ref3D="1" dr="B$1:B$1048576" r="D233" sId="6"/>
    <undo index="1" exp="area" ref3D="1" dr="B$1:B$1048576" r="D232" sId="6"/>
    <undo index="1" exp="area" ref3D="1" dr="B$1:B$1048576" r="D231" sId="6"/>
    <undo index="1" exp="area" ref3D="1" dr="B$1:B$1048576" r="D230" sId="6"/>
    <undo index="1" exp="area" ref3D="1" dr="B$1:B$1048576" r="D229" sId="6"/>
    <undo index="1" exp="area" ref3D="1" dr="B$1:B$1048576" r="D228" sId="6"/>
    <undo index="1" exp="area" ref3D="1" dr="B$1:B$1048576" r="D227" sId="6"/>
    <undo index="1" exp="area" ref3D="1" dr="B$1:B$1048576" r="D226" sId="6"/>
    <undo index="1" exp="area" ref3D="1" dr="B$1:B$1048576" r="D225" sId="6"/>
    <undo index="1" exp="area" ref3D="1" dr="B$1:B$1048576" r="D224" sId="6"/>
    <undo index="1" exp="area" ref3D="1" dr="B$1:B$1048576" r="D223" sId="6"/>
    <undo index="1" exp="area" ref3D="1" dr="B$1:B$1048576" r="D222" sId="6"/>
    <undo index="1" exp="area" ref3D="1" dr="B$1:B$1048576" r="D221" sId="6"/>
    <undo index="1" exp="area" ref3D="1" dr="B$1:B$1048576" r="D220" sId="6"/>
    <undo index="1" exp="area" ref3D="1" dr="B$1:B$1048576" r="D219" sId="6"/>
    <undo index="1" exp="area" ref3D="1" dr="B$1:B$1048576" r="D218" sId="6"/>
    <undo index="1" exp="area" ref3D="1" dr="B$1:B$1048576" r="D217" sId="6"/>
    <undo index="1" exp="area" ref3D="1" dr="B$1:B$1048576" r="D216" sId="6"/>
    <undo index="1" exp="area" ref3D="1" dr="B$1:B$1048576" r="D215" sId="6"/>
    <undo index="1" exp="area" ref3D="1" dr="B$1:B$1048576" r="D214" sId="6"/>
    <undo index="1" exp="area" ref3D="1" dr="B$1:B$1048576" r="D213" sId="6"/>
    <undo index="1" exp="area" ref3D="1" dr="B$1:B$1048576" r="D212" sId="6"/>
    <undo index="1" exp="area" ref3D="1" dr="B$1:B$1048576" r="D211" sId="6"/>
    <undo index="1" exp="area" ref3D="1" dr="B$1:B$1048576" r="D210" sId="6"/>
    <undo index="1" exp="area" ref3D="1" dr="B$1:B$1048576" r="D209" sId="6"/>
    <undo index="1" exp="area" ref3D="1" dr="B$1:B$1048576" r="D208" sId="6"/>
    <undo index="1" exp="area" ref3D="1" dr="B$1:B$1048576" r="D207" sId="6"/>
    <undo index="1" exp="area" ref3D="1" dr="B$1:B$1048576" r="D206" sId="6"/>
    <undo index="1" exp="area" ref3D="1" dr="B$1:B$1048576" r="D205" sId="6"/>
    <undo index="1" exp="area" ref3D="1" dr="B$1:B$1048576" r="D204" sId="6"/>
    <undo index="1" exp="area" ref3D="1" dr="B$1:B$1048576" r="D203" sId="6"/>
    <undo index="1" exp="area" ref3D="1" dr="B$1:B$1048576" r="D202" sId="6"/>
    <undo index="1" exp="area" ref3D="1" dr="B$1:B$1048576" r="D201" sId="6"/>
    <undo index="1" exp="area" ref3D="1" dr="B$1:B$1048576" r="D200" sId="6"/>
    <undo index="1" exp="area" ref3D="1" dr="B$1:B$1048576" r="D199" sId="6"/>
    <undo index="1" exp="area" ref3D="1" dr="B$1:B$1048576" r="D198" sId="6"/>
    <undo index="1" exp="area" ref3D="1" dr="B$1:B$1048576" r="D197" sId="6"/>
    <undo index="1" exp="area" ref3D="1" dr="B$1:B$1048576" r="D196" sId="6"/>
    <undo index="1" exp="area" ref3D="1" dr="B$1:B$1048576" r="D195" sId="6"/>
    <undo index="1" exp="area" ref3D="1" dr="B$1:B$1048576" r="D194" sId="6"/>
    <undo index="1" exp="area" ref3D="1" dr="B$1:B$1048576" r="D193" sId="6"/>
    <undo index="1" exp="area" ref3D="1" dr="B$1:B$1048576" r="D192" sId="6"/>
    <undo index="1" exp="area" ref3D="1" dr="B$1:B$1048576" r="D191" sId="6"/>
    <undo index="1" exp="area" ref3D="1" dr="B$1:B$1048576" r="D190" sId="6"/>
    <undo index="1" exp="area" ref3D="1" dr="B$1:B$1048576" r="D189" sId="6"/>
    <undo index="1" exp="area" ref3D="1" dr="B$1:B$1048576" r="D188" sId="6"/>
    <undo index="1" exp="area" ref3D="1" dr="B$1:B$1048576" r="D187" sId="6"/>
    <undo index="1" exp="area" ref3D="1" dr="B$1:B$1048576" r="D186" sId="6"/>
    <undo index="1" exp="area" ref3D="1" dr="B$1:B$1048576" r="D185" sId="6"/>
    <undo index="1" exp="area" ref3D="1" dr="B$1:B$1048576" r="D184" sId="6"/>
    <undo index="1" exp="area" ref3D="1" dr="B$1:B$1048576" r="D183" sId="6"/>
    <undo index="1" exp="area" ref3D="1" dr="B$1:B$1048576" r="D182" sId="6"/>
    <undo index="1" exp="area" ref3D="1" dr="B$1:B$1048576" r="D181" sId="6"/>
    <undo index="1" exp="area" ref3D="1" dr="B$1:B$1048576" r="D180" sId="6"/>
    <undo index="1" exp="area" ref3D="1" dr="B$1:B$1048576" r="D179" sId="6"/>
    <undo index="1" exp="area" ref3D="1" dr="B$1:B$1048576" r="D178" sId="6"/>
    <undo index="1" exp="area" ref3D="1" dr="B$1:B$1048576" r="D177" sId="6"/>
    <undo index="1" exp="area" ref3D="1" dr="B$1:B$1048576" r="D176" sId="6"/>
    <undo index="1" exp="area" ref3D="1" dr="B$1:B$1048576" r="D175" sId="6"/>
    <undo index="1" exp="area" ref3D="1" dr="B$1:B$1048576" r="D174" sId="6"/>
    <undo index="1" exp="area" ref3D="1" dr="B$1:B$1048576" r="D173" sId="6"/>
    <undo index="1" exp="area" ref3D="1" dr="B$1:B$1048576" r="D172" sId="6"/>
    <undo index="1" exp="area" ref3D="1" dr="B$1:B$1048576" r="D171" sId="6"/>
    <undo index="1" exp="area" ref3D="1" dr="B$1:B$1048576" r="D170" sId="6"/>
    <undo index="1" exp="area" ref3D="1" dr="B$1:B$1048576" r="D169" sId="6"/>
    <undo index="1" exp="area" ref3D="1" dr="B$1:B$1048576" r="D168" sId="6"/>
    <undo index="1" exp="area" ref3D="1" dr="B$1:B$1048576" r="D167" sId="6"/>
    <undo index="1" exp="area" ref3D="1" dr="B$1:B$1048576" r="D166" sId="6"/>
    <undo index="1" exp="area" ref3D="1" dr="B$1:B$1048576" r="D165" sId="6"/>
    <undo index="1" exp="area" ref3D="1" dr="B$1:B$1048576" r="D164" sId="6"/>
    <undo index="1" exp="area" ref3D="1" dr="B$1:B$1048576" r="D163" sId="6"/>
    <undo index="1" exp="area" ref3D="1" dr="B$1:B$1048576" r="D162" sId="6"/>
    <undo index="1" exp="area" ref3D="1" dr="B$1:B$1048576" r="D161" sId="6"/>
    <undo index="1" exp="area" ref3D="1" dr="B$1:B$1048576" r="D160" sId="6"/>
    <undo index="1" exp="area" ref3D="1" dr="B$1:B$1048576" r="D159" sId="6"/>
    <undo index="1" exp="area" ref3D="1" dr="B$1:B$1048576" r="D158" sId="6"/>
    <undo index="1" exp="area" ref3D="1" dr="B$1:B$1048576" r="D157" sId="6"/>
    <undo index="1" exp="area" ref3D="1" dr="B$1:B$1048576" r="D156" sId="6"/>
    <undo index="1" exp="area" ref3D="1" dr="B$1:B$1048576" r="D155" sId="6"/>
    <undo index="1" exp="area" ref3D="1" dr="B$1:B$1048576" r="D154" sId="6"/>
    <undo index="1" exp="area" ref3D="1" dr="B$1:B$1048576" r="D153" sId="6"/>
    <undo index="1" exp="area" ref3D="1" dr="B$1:B$1048576" r="D152" sId="6"/>
    <undo index="1" exp="area" ref3D="1" dr="B$1:B$1048576" r="D151" sId="6"/>
    <undo index="1" exp="area" ref3D="1" dr="B$1:B$1048576" r="D150" sId="6"/>
    <undo index="1" exp="area" ref3D="1" dr="B$1:B$1048576" r="D149" sId="6"/>
    <undo index="1" exp="area" ref3D="1" dr="B$1:B$1048576" r="D148" sId="6"/>
    <undo index="1" exp="area" ref3D="1" dr="B$1:B$1048576" r="D147" sId="6"/>
    <undo index="1" exp="area" ref3D="1" dr="B$1:B$1048576" r="D146" sId="6"/>
    <undo index="1" exp="area" ref3D="1" dr="B$1:B$1048576" r="D145" sId="6"/>
    <undo index="1" exp="area" ref3D="1" dr="B$1:B$1048576" r="D144" sId="6"/>
    <undo index="1" exp="area" ref3D="1" dr="B$1:B$1048576" r="D143" sId="6"/>
    <undo index="1" exp="area" ref3D="1" dr="B$1:B$1048576" r="D142" sId="6"/>
    <undo index="1" exp="area" ref3D="1" dr="B$1:B$1048576" r="D141" sId="6"/>
    <undo index="1" exp="area" ref3D="1" dr="B$1:B$1048576" r="D140" sId="6"/>
    <undo index="1" exp="area" ref3D="1" dr="B$1:B$1048576" r="D139" sId="6"/>
    <undo index="1" exp="area" ref3D="1" dr="B$1:B$1048576" r="D138" sId="6"/>
    <undo index="1" exp="area" ref3D="1" dr="B$1:B$1048576" r="D137" sId="6"/>
    <undo index="1" exp="area" ref3D="1" dr="B$1:B$1048576" r="D136" sId="6"/>
    <undo index="1" exp="area" ref3D="1" dr="B$1:B$1048576" r="D135" sId="6"/>
    <undo index="1" exp="area" ref3D="1" dr="B$1:B$1048576" r="D134" sId="6"/>
    <undo index="1" exp="area" ref3D="1" dr="B$1:B$1048576" r="D133" sId="6"/>
    <undo index="1" exp="area" ref3D="1" dr="B$1:B$1048576" r="D132" sId="6"/>
    <undo index="1" exp="area" ref3D="1" dr="B$1:B$1048576" r="D131" sId="6"/>
    <undo index="1" exp="area" ref3D="1" dr="B$1:B$1048576" r="D130" sId="6"/>
    <undo index="1" exp="area" ref3D="1" dr="B$1:B$1048576" r="D129" sId="6"/>
    <undo index="1" exp="area" ref3D="1" dr="B$1:B$1048576" r="D128" sId="6"/>
    <undo index="1" exp="area" ref3D="1" dr="B$1:B$1048576" r="D127" sId="6"/>
    <undo index="1" exp="area" ref3D="1" dr="B$1:B$1048576" r="D126" sId="6"/>
    <undo index="1" exp="area" ref3D="1" dr="B$1:B$1048576" r="D125" sId="6"/>
    <undo index="1" exp="area" ref3D="1" dr="B$1:B$1048576" r="D124" sId="6"/>
    <undo index="1" exp="area" ref3D="1" dr="B$1:B$1048576" r="D123" sId="6"/>
    <undo index="1" exp="area" ref3D="1" dr="B$1:B$1048576" r="D122" sId="6"/>
    <undo index="1" exp="area" ref3D="1" dr="B$1:B$1048576" r="D121" sId="6"/>
    <undo index="1" exp="area" ref3D="1" dr="B$1:B$1048576" r="D120" sId="6"/>
    <undo index="1" exp="area" ref3D="1" dr="B$1:B$1048576" r="D119" sId="6"/>
    <undo index="1" exp="area" ref3D="1" dr="B$1:B$1048576" r="D118" sId="6"/>
    <undo index="1" exp="area" ref3D="1" dr="B$1:B$1048576" r="D117" sId="6"/>
    <undo index="1" exp="area" ref3D="1" dr="B$1:B$1048576" r="D116" sId="6"/>
    <undo index="1" exp="area" ref3D="1" dr="B$1:B$1048576" r="D115" sId="6"/>
    <undo index="1" exp="area" ref3D="1" dr="B$1:B$1048576" r="D114" sId="6"/>
    <undo index="1" exp="area" ref3D="1" dr="B$1:B$1048576" r="D113" sId="6"/>
    <undo index="1" exp="area" ref3D="1" dr="B$1:B$1048576" r="D112" sId="6"/>
    <undo index="1" exp="area" ref3D="1" dr="B$1:B$1048576" r="D111" sId="6"/>
    <undo index="1" exp="area" ref3D="1" dr="B$1:B$1048576" r="D110" sId="6"/>
    <undo index="1" exp="area" ref3D="1" dr="B$1:B$1048576" r="D109" sId="6"/>
    <undo index="1" exp="area" ref3D="1" dr="B$1:B$1048576" r="D108" sId="6"/>
    <undo index="1" exp="area" ref3D="1" dr="B$1:B$1048576" r="D107" sId="6"/>
    <undo index="1" exp="area" ref3D="1" dr="B$1:B$1048576" r="D106" sId="6"/>
    <undo index="1" exp="area" ref3D="1" dr="B$1:B$1048576" r="D105" sId="6"/>
    <undo index="1" exp="area" ref3D="1" dr="B$1:B$1048576" r="D104" sId="6"/>
    <undo index="1" exp="area" ref3D="1" dr="B$1:B$1048576" r="D103" sId="6"/>
    <undo index="1" exp="area" ref3D="1" dr="B$1:B$1048576" r="D102" sId="6"/>
    <undo index="1" exp="area" ref3D="1" dr="B$1:B$1048576" r="D101" sId="6"/>
    <undo index="1" exp="area" ref3D="1" dr="B$1:B$1048576" r="D100" sId="6"/>
    <undo index="1" exp="area" ref3D="1" dr="B$1:B$1048576" r="D99" sId="6"/>
    <undo index="1" exp="area" ref3D="1" dr="B$1:B$1048576" r="D98" sId="6"/>
    <undo index="1" exp="area" ref3D="1" dr="B$1:B$1048576" r="D97" sId="6"/>
    <undo index="1" exp="area" ref3D="1" dr="B$1:B$1048576" r="D96" sId="6"/>
    <undo index="1" exp="area" ref3D="1" dr="B$1:B$1048576" r="D95" sId="6"/>
    <undo index="1" exp="area" ref3D="1" dr="B$1:B$1048576" r="D94" sId="6"/>
    <undo index="1" exp="area" ref3D="1" dr="B$1:B$1048576" r="D93" sId="6"/>
    <undo index="1" exp="area" ref3D="1" dr="B$1:B$1048576" r="D92" sId="6"/>
    <undo index="1" exp="area" ref3D="1" dr="B$1:B$1048576" r="D91" sId="6"/>
    <undo index="1" exp="area" ref3D="1" dr="B$1:B$1048576" r="D90" sId="6"/>
    <undo index="1" exp="area" ref3D="1" dr="B$1:B$1048576" r="D89" sId="6"/>
    <undo index="1" exp="area" ref3D="1" dr="B$1:B$1048576" r="D88" sId="6"/>
    <undo index="1" exp="area" ref3D="1" dr="B$1:B$1048576" r="D87" sId="6"/>
    <undo index="1" exp="area" ref3D="1" dr="B$1:B$1048576" r="D86" sId="6"/>
    <undo index="1" exp="area" ref3D="1" dr="B$1:B$1048576" r="D85" sId="6"/>
    <undo index="1" exp="area" ref3D="1" dr="B$1:B$1048576" r="D84" sId="6"/>
    <undo index="1" exp="area" ref3D="1" dr="B$1:B$1048576" r="D83" sId="6"/>
    <undo index="1" exp="area" ref3D="1" dr="B$1:B$1048576" r="D82" sId="6"/>
    <undo index="1" exp="area" ref3D="1" dr="B$1:B$1048576" r="D81" sId="6"/>
    <undo index="1" exp="area" ref3D="1" dr="B$1:B$1048576" r="D80" sId="6"/>
    <undo index="1" exp="area" ref3D="1" dr="B$1:B$1048576" r="D79" sId="6"/>
    <undo index="1" exp="area" ref3D="1" dr="B$1:B$1048576" r="D78" sId="6"/>
    <undo index="1" exp="area" ref3D="1" dr="B$1:B$1048576" r="D77" sId="6"/>
    <undo index="1" exp="area" ref3D="1" dr="B$1:B$1048576" r="D76" sId="6"/>
    <undo index="1" exp="area" ref3D="1" dr="B$1:B$1048576" r="D75" sId="6"/>
    <undo index="1" exp="area" ref3D="1" dr="B$1:B$1048576" r="D74" sId="6"/>
    <undo index="1" exp="area" ref3D="1" dr="B$1:B$1048576" r="D73" sId="6"/>
    <undo index="1" exp="area" ref3D="1" dr="B$1:B$1048576" r="D72" sId="6"/>
    <undo index="1" exp="area" ref3D="1" dr="B$1:B$1048576" r="D71" sId="6"/>
    <undo index="1" exp="area" ref3D="1" dr="B$1:B$1048576" r="D70" sId="6"/>
    <undo index="1" exp="area" ref3D="1" dr="B$1:B$1048576" r="D69" sId="6"/>
    <undo index="1" exp="area" ref3D="1" dr="B$1:B$1048576" r="D68" sId="6"/>
    <undo index="1" exp="area" ref3D="1" dr="B$1:B$1048576" r="D67" sId="6"/>
    <undo index="1" exp="area" ref3D="1" dr="B$1:B$1048576" r="D66" sId="6"/>
    <undo index="1" exp="area" ref3D="1" dr="B$1:B$1048576" r="D65" sId="6"/>
    <undo index="1" exp="area" ref3D="1" dr="B$1:B$1048576" r="D64" sId="6"/>
    <undo index="1" exp="area" ref3D="1" dr="B$1:B$1048576" r="D63" sId="6"/>
    <undo index="1" exp="area" ref3D="1" dr="B$1:B$1048576" r="D62" sId="6"/>
    <undo index="1" exp="area" ref3D="1" dr="B$1:B$1048576" r="D61" sId="6"/>
    <undo index="1" exp="area" ref3D="1" dr="B$1:B$1048576" r="D60" sId="6"/>
    <undo index="1" exp="area" ref3D="1" dr="B$1:B$1048576" r="D59" sId="6"/>
    <undo index="1" exp="area" ref3D="1" dr="B$1:B$1048576" r="D58" sId="6"/>
    <undo index="1" exp="area" ref3D="1" dr="B$1:B$1048576" r="D57" sId="6"/>
    <undo index="1" exp="area" ref3D="1" dr="B$1:B$1048576" r="D56" sId="6"/>
    <undo index="1" exp="area" ref3D="1" dr="B$1:B$1048576" r="D55" sId="6"/>
    <undo index="1" exp="area" ref3D="1" dr="B$1:B$1048576" r="D54" sId="6"/>
    <undo index="1" exp="area" ref3D="1" dr="B$1:B$1048576" r="D53" sId="6"/>
    <undo index="1" exp="area" ref3D="1" dr="B$1:B$1048576" r="D52" sId="6"/>
    <undo index="1" exp="area" ref3D="1" dr="B$1:B$1048576" r="D51" sId="6"/>
    <undo index="1" exp="area" ref3D="1" dr="B$1:B$1048576" r="D50" sId="6"/>
    <undo index="1" exp="area" ref3D="1" dr="B$1:B$1048576" r="D49" sId="6"/>
    <undo index="1" exp="area" ref3D="1" dr="B$1:B$1048576" r="D48" sId="6"/>
    <undo index="1" exp="area" ref3D="1" dr="B$1:B$1048576" r="D47" sId="6"/>
    <undo index="1" exp="area" ref3D="1" dr="B$1:B$1048576" r="D46" sId="6"/>
    <undo index="1" exp="area" ref3D="1" dr="B$1:B$1048576" r="D45" sId="6"/>
    <undo index="1" exp="area" ref3D="1" dr="B$1:B$1048576" r="D44" sId="6"/>
    <undo index="1" exp="area" ref3D="1" dr="B$1:B$1048576" r="D43" sId="6"/>
    <undo index="1" exp="area" ref3D="1" dr="B$1:B$1048576" r="D42" sId="6"/>
    <undo index="1" exp="area" ref3D="1" dr="B$1:B$1048576" r="D41" sId="6"/>
    <undo index="1" exp="area" ref3D="1" dr="B$1:B$1048576" r="D40" sId="6"/>
    <undo index="1" exp="area" ref3D="1" dr="B$1:B$1048576" r="D39" sId="6"/>
    <undo index="1" exp="area" ref3D="1" dr="B$1:B$1048576" r="D38" sId="6"/>
    <undo index="1" exp="area" ref3D="1" dr="B$1:B$1048576" r="D37" sId="6"/>
    <undo index="1" exp="area" ref3D="1" dr="B$1:B$1048576" r="D36" sId="6"/>
    <undo index="1" exp="area" ref3D="1" dr="B$1:B$1048576" r="D35" sId="6"/>
    <undo index="1" exp="area" ref3D="1" dr="B$1:B$1048576" r="D34" sId="6"/>
    <undo index="1" exp="area" ref3D="1" dr="B$1:B$1048576" r="D33" sId="6"/>
    <undo index="1" exp="area" ref3D="1" dr="B$1:B$1048576" r="D32" sId="6"/>
    <undo index="1" exp="area" ref3D="1" dr="B$1:B$1048576" r="D31" sId="6"/>
    <undo index="1" exp="area" ref3D="1" dr="B$1:B$1048576" r="D30" sId="6"/>
    <undo index="1" exp="area" ref3D="1" dr="B$1:B$1048576" r="D29" sId="6"/>
    <undo index="1" exp="area" ref3D="1" dr="B$1:B$1048576" r="D28" sId="6"/>
    <undo index="1" exp="area" ref3D="1" dr="B$1:B$1048576" r="D27" sId="6"/>
    <undo index="1" exp="area" ref3D="1" dr="B$1:B$1048576" r="D26" sId="6"/>
    <undo index="1" exp="area" ref3D="1" dr="B$1:B$1048576" r="D25" sId="6"/>
    <undo index="1" exp="area" ref3D="1" dr="B$1:B$1048576" r="D24" sId="6"/>
    <undo index="1" exp="area" ref3D="1" dr="B$1:B$1048576" r="D23" sId="6"/>
    <undo index="1" exp="area" ref3D="1" dr="B$1:B$1048576" r="D22" sId="6"/>
    <undo index="1" exp="area" ref3D="1" dr="B$1:B$1048576" r="D21" sId="6"/>
    <undo index="1" exp="area" ref3D="1" dr="B$1:B$1048576" r="D20" sId="6"/>
    <undo index="1" exp="area" ref3D="1" dr="B$1:B$1048576" r="D19" sId="6"/>
    <undo index="1" exp="area" ref3D="1" dr="B$1:B$1048576" r="D18" sId="6"/>
    <undo index="1" exp="area" ref3D="1" dr="B$1:B$1048576" r="D17" sId="6"/>
    <undo index="1" exp="area" ref3D="1" dr="B$1:B$1048576" r="D16" sId="6"/>
    <undo index="1" exp="area" ref3D="1" dr="B$1:B$1048576" r="D15" sId="6"/>
    <undo index="1" exp="area" ref3D="1" dr="B$1:B$1048576" r="D14" sId="6"/>
    <undo index="1" exp="area" ref3D="1" dr="B$1:B$1048576" r="D13" sId="6"/>
    <undo index="1" exp="area" ref3D="1" dr="B$1:B$1048576" r="D12" sId="6"/>
    <undo index="1" exp="area" ref3D="1" dr="B$1:B$1048576" r="D11" sId="6"/>
    <undo index="1" exp="area" ref3D="1" dr="B$1:B$1048576" r="D10" sId="6"/>
    <undo index="1" exp="area" ref3D="1" dr="B$1:B$1048576" r="D9" sId="6"/>
    <undo index="1" exp="area" ref3D="1" dr="B$1:B$1048576" r="D8" sId="6"/>
    <undo index="1" exp="area" ref3D="1" dr="B$1:B$1048576" r="D7" sId="6"/>
    <undo index="1" exp="area" ref3D="1" dr="B$1:B$1048576" r="D6" sId="6"/>
    <undo index="1" exp="area" ref3D="1" dr="B$1:B$1048576" r="D5" sId="6"/>
    <undo index="1" exp="area" ref3D="1" dr="B$1:B$1048576" r="D4" sId="6"/>
    <undo index="1" exp="area" ref3D="1" dr="B$1:B$1048576" r="D3" sId="6"/>
    <undo index="1" exp="area" ref3D="1" dr="B$1:B$1048576" r="D2" sId="6"/>
    <undo index="1" exp="area" ref3D="1" dr="B$1:B$1048576" r="AO406" sId="5"/>
    <undo index="1" exp="area" ref3D="1" dr="B$1:B$1048576" r="AO405" sId="5"/>
    <undo index="1" exp="area" ref3D="1" dr="B$1:B$1048576" r="AO404" sId="5"/>
    <undo index="1" exp="area" ref3D="1" dr="B$1:B$1048576" r="AO403" sId="5"/>
    <undo index="1" exp="area" ref3D="1" dr="B$1:B$1048576" r="AO402" sId="5"/>
    <undo index="1" exp="area" ref3D="1" dr="B$1:B$1048576" r="AO401" sId="5"/>
    <undo index="1" exp="area" ref3D="1" dr="B$1:B$1048576" r="AO400" sId="5"/>
    <undo index="1" exp="area" ref3D="1" dr="B$1:B$1048576" r="AO399" sId="5"/>
    <undo index="1" exp="area" ref3D="1" dr="B$1:B$1048576" r="AO398" sId="5"/>
    <undo index="1" exp="area" ref3D="1" dr="B$1:B$1048576" r="AO397" sId="5"/>
    <undo index="1" exp="area" ref3D="1" dr="B$1:B$1048576" r="AO396" sId="5"/>
    <undo index="1" exp="area" ref3D="1" dr="B$1:B$1048576" r="AO395" sId="5"/>
    <undo index="1" exp="area" ref3D="1" dr="B$1:B$1048576" r="AO394" sId="5"/>
    <undo index="1" exp="area" ref3D="1" dr="B$1:B$1048576" r="AO393" sId="5"/>
    <undo index="1" exp="area" ref3D="1" dr="B$1:B$1048576" r="AO392" sId="5"/>
    <undo index="1" exp="area" ref3D="1" dr="B$1:B$1048576" r="AO391" sId="5"/>
    <undo index="1" exp="area" ref3D="1" dr="B$1:B$1048576" r="AO390" sId="5"/>
    <undo index="1" exp="area" ref3D="1" dr="B$1:B$1048576" r="AO389" sId="5"/>
    <undo index="1" exp="area" ref3D="1" dr="B$1:B$1048576" r="AO388" sId="5"/>
    <undo index="1" exp="area" ref3D="1" dr="B$1:B$1048576" r="AO387" sId="5"/>
    <undo index="1" exp="area" ref3D="1" dr="B$1:B$1048576" r="AO386" sId="5"/>
    <undo index="1" exp="area" ref3D="1" dr="B$1:B$1048576" r="AO385" sId="5"/>
    <undo index="1" exp="area" ref3D="1" dr="B$1:B$1048576" r="AO384" sId="5"/>
    <undo index="1" exp="area" ref3D="1" dr="B$1:B$1048576" r="AO383" sId="5"/>
    <undo index="1" exp="area" ref3D="1" dr="B$1:B$1048576" r="AO382" sId="5"/>
    <undo index="1" exp="area" ref3D="1" dr="B$1:B$1048576" r="AO381" sId="5"/>
    <undo index="1" exp="area" ref3D="1" dr="B$1:B$1048576" r="AO380" sId="5"/>
    <undo index="1" exp="area" ref3D="1" dr="B$1:B$1048576" r="AO379" sId="5"/>
    <undo index="1" exp="area" ref3D="1" dr="B$1:B$1048576" r="AO378" sId="5"/>
    <undo index="1" exp="area" ref3D="1" dr="B$1:B$1048576" r="AO377" sId="5"/>
    <undo index="1" exp="area" ref3D="1" dr="B$1:B$1048576" r="AO376" sId="5"/>
    <undo index="1" exp="area" ref3D="1" dr="B$1:B$1048576" r="AO375" sId="5"/>
    <undo index="1" exp="area" ref3D="1" dr="B$1:B$1048576" r="AO374" sId="5"/>
    <undo index="1" exp="area" ref3D="1" dr="B$1:B$1048576" r="AO373" sId="5"/>
    <undo index="1" exp="area" ref3D="1" dr="B$1:B$1048576" r="AO372" sId="5"/>
    <undo index="1" exp="area" ref3D="1" dr="B$1:B$1048576" r="AO371" sId="5"/>
    <undo index="1" exp="area" ref3D="1" dr="B$1:B$1048576" r="AO370" sId="5"/>
    <undo index="1" exp="area" ref3D="1" dr="B$1:B$1048576" r="AO369" sId="5"/>
    <undo index="1" exp="area" ref3D="1" dr="B$1:B$1048576" r="AO368" sId="5"/>
    <undo index="1" exp="area" ref3D="1" dr="B$1:B$1048576" r="AO367" sId="5"/>
    <undo index="1" exp="area" ref3D="1" dr="B$1:B$1048576" r="AO366" sId="5"/>
    <undo index="1" exp="area" ref3D="1" dr="B$1:B$1048576" r="AO365" sId="5"/>
    <undo index="1" exp="area" ref3D="1" dr="B$1:B$1048576" r="AO364" sId="5"/>
    <undo index="1" exp="area" ref3D="1" dr="B$1:B$1048576" r="AO363" sId="5"/>
    <undo index="1" exp="area" ref3D="1" dr="B$1:B$1048576" r="AO362" sId="5"/>
    <undo index="1" exp="area" ref3D="1" dr="B$1:B$1048576" r="AO361" sId="5"/>
    <undo index="1" exp="area" ref3D="1" dr="B$1:B$1048576" r="AO360" sId="5"/>
    <undo index="1" exp="area" ref3D="1" dr="B$1:B$1048576" r="AO359" sId="5"/>
    <undo index="1" exp="area" ref3D="1" dr="B$1:B$1048576" r="AO358" sId="5"/>
    <undo index="1" exp="area" ref3D="1" dr="B$1:B$1048576" r="AO357" sId="5"/>
    <undo index="1" exp="area" ref3D="1" dr="B$1:B$1048576" r="AO356" sId="5"/>
    <undo index="1" exp="area" ref3D="1" dr="B$1:B$1048576" r="AO355" sId="5"/>
    <undo index="1" exp="area" ref3D="1" dr="B$1:B$1048576" r="AO354" sId="5"/>
    <undo index="1" exp="area" ref3D="1" dr="B$1:B$1048576" r="AO353" sId="5"/>
    <undo index="1" exp="area" ref3D="1" dr="B$1:B$1048576" r="AO352" sId="5"/>
    <undo index="1" exp="area" ref3D="1" dr="B$1:B$1048576" r="AO351" sId="5"/>
    <undo index="1" exp="area" ref3D="1" dr="B$1:B$1048576" r="AO350" sId="5"/>
    <undo index="1" exp="area" ref3D="1" dr="B$1:B$1048576" r="AO349" sId="5"/>
    <undo index="1" exp="area" ref3D="1" dr="B$1:B$1048576" r="AO348" sId="5"/>
    <undo index="1" exp="area" ref3D="1" dr="B$1:B$1048576" r="AO347" sId="5"/>
    <undo index="1" exp="area" ref3D="1" dr="B$1:B$1048576" r="AO346" sId="5"/>
    <undo index="1" exp="area" ref3D="1" dr="B$1:B$1048576" r="AO345" sId="5"/>
    <undo index="1" exp="area" ref3D="1" dr="B$1:B$1048576" r="AO344" sId="5"/>
    <undo index="1" exp="area" ref3D="1" dr="B$1:B$1048576" r="AO343" sId="5"/>
    <undo index="1" exp="area" ref3D="1" dr="B$1:B$1048576" r="AO342" sId="5"/>
    <undo index="1" exp="area" ref3D="1" dr="B$1:B$1048576" r="AO341" sId="5"/>
    <undo index="1" exp="area" ref3D="1" dr="B$1:B$1048576" r="AO340" sId="5"/>
    <undo index="1" exp="area" ref3D="1" dr="B$1:B$1048576" r="AO339" sId="5"/>
    <undo index="1" exp="area" ref3D="1" dr="B$1:B$1048576" r="AO338" sId="5"/>
    <undo index="1" exp="area" ref3D="1" dr="B$1:B$1048576" r="AO337" sId="5"/>
    <undo index="1" exp="area" ref3D="1" dr="B$1:B$1048576" r="AO336" sId="5"/>
    <undo index="1" exp="area" ref3D="1" dr="B$1:B$1048576" r="AO335" sId="5"/>
    <undo index="1" exp="area" ref3D="1" dr="B$1:B$1048576" r="AO334" sId="5"/>
    <undo index="1" exp="area" ref3D="1" dr="B$1:B$1048576" r="AO333" sId="5"/>
    <undo index="1" exp="area" ref3D="1" dr="B$1:B$1048576" r="AO332" sId="5"/>
    <undo index="1" exp="area" ref3D="1" dr="B$1:B$1048576" r="AO331" sId="5"/>
    <undo index="1" exp="area" ref3D="1" dr="B$1:B$1048576" r="AO330" sId="5"/>
    <undo index="1" exp="area" ref3D="1" dr="B$1:B$1048576" r="AO329" sId="5"/>
    <undo index="1" exp="area" ref3D="1" dr="B$1:B$1048576" r="AO328" sId="5"/>
    <undo index="1" exp="area" ref3D="1" dr="B$1:B$1048576" r="AO327" sId="5"/>
    <undo index="1" exp="area" ref3D="1" dr="B$1:B$1048576" r="AO326" sId="5"/>
    <undo index="1" exp="area" ref3D="1" dr="B$1:B$1048576" r="AO325" sId="5"/>
    <undo index="1" exp="area" ref3D="1" dr="B$1:B$1048576" r="AO324" sId="5"/>
    <undo index="1" exp="area" ref3D="1" dr="B$1:B$1048576" r="AO323" sId="5"/>
    <undo index="1" exp="area" ref3D="1" dr="B$1:B$1048576" r="AO322" sId="5"/>
    <undo index="1" exp="area" ref3D="1" dr="B$1:B$1048576" r="AO321" sId="5"/>
    <undo index="1" exp="area" ref3D="1" dr="B$1:B$1048576" r="AO320" sId="5"/>
    <undo index="1" exp="area" ref3D="1" dr="B$1:B$1048576" r="AO319" sId="5"/>
    <undo index="1" exp="area" ref3D="1" dr="B$1:B$1048576" r="AO318" sId="5"/>
    <undo index="1" exp="area" ref3D="1" dr="B$1:B$1048576" r="AO317" sId="5"/>
    <undo index="1" exp="area" ref3D="1" dr="B$1:B$1048576" r="AO316" sId="5"/>
    <undo index="1" exp="area" ref3D="1" dr="B$1:B$1048576" r="AO315" sId="5"/>
    <undo index="1" exp="area" ref3D="1" dr="B$1:B$1048576" r="AO314" sId="5"/>
    <undo index="1" exp="area" ref3D="1" dr="B$1:B$1048576" r="AO313" sId="5"/>
    <undo index="1" exp="area" ref3D="1" dr="B$1:B$1048576" r="AO312" sId="5"/>
    <undo index="1" exp="area" ref3D="1" dr="B$1:B$1048576" r="AO311" sId="5"/>
    <undo index="1" exp="area" ref3D="1" dr="B$1:B$1048576" r="AO310" sId="5"/>
    <undo index="1" exp="area" ref3D="1" dr="B$1:B$1048576" r="AO309" sId="5"/>
    <undo index="1" exp="area" ref3D="1" dr="B$1:B$1048576" r="AO308" sId="5"/>
    <undo index="1" exp="area" ref3D="1" dr="B$1:B$1048576" r="AO307" sId="5"/>
    <undo index="1" exp="area" ref3D="1" dr="B$1:B$1048576" r="AO306" sId="5"/>
    <undo index="1" exp="area" ref3D="1" dr="B$1:B$1048576" r="AO305" sId="5"/>
    <undo index="1" exp="area" ref3D="1" dr="B$1:B$1048576" r="AO304" sId="5"/>
    <undo index="1" exp="area" ref3D="1" dr="B$1:B$1048576" r="AO303" sId="5"/>
    <undo index="1" exp="area" ref3D="1" dr="B$1:B$1048576" r="AO302" sId="5"/>
    <undo index="1" exp="area" ref3D="1" dr="B$1:B$1048576" r="AO301" sId="5"/>
    <undo index="1" exp="area" ref3D="1" dr="B$1:B$1048576" r="AO300" sId="5"/>
    <undo index="1" exp="area" ref3D="1" dr="B$1:B$1048576" r="AO299" sId="5"/>
    <undo index="1" exp="area" ref3D="1" dr="B$1:B$1048576" r="AO298" sId="5"/>
    <undo index="1" exp="area" ref3D="1" dr="B$1:B$1048576" r="AO297" sId="5"/>
    <undo index="1" exp="area" ref3D="1" dr="B$1:B$1048576" r="AO296" sId="5"/>
    <undo index="1" exp="area" ref3D="1" dr="B$1:B$1048576" r="AO295" sId="5"/>
    <undo index="1" exp="area" ref3D="1" dr="B$1:B$1048576" r="AO294" sId="5"/>
    <undo index="1" exp="area" ref3D="1" dr="B$1:B$1048576" r="AO293" sId="5"/>
    <undo index="1" exp="area" ref3D="1" dr="B$1:B$1048576" r="AO292" sId="5"/>
    <undo index="1" exp="area" ref3D="1" dr="B$1:B$1048576" r="AO291" sId="5"/>
    <undo index="1" exp="area" ref3D="1" dr="B$1:B$1048576" r="AO290" sId="5"/>
    <undo index="1" exp="area" ref3D="1" dr="B$1:B$1048576" r="AO289" sId="5"/>
    <undo index="1" exp="area" ref3D="1" dr="B$1:B$1048576" r="AO288" sId="5"/>
    <undo index="1" exp="area" ref3D="1" dr="B$1:B$1048576" r="AO287" sId="5"/>
    <undo index="1" exp="area" ref3D="1" dr="B$1:B$1048576" r="AO286" sId="5"/>
    <undo index="1" exp="area" ref3D="1" dr="B$1:B$1048576" r="AO285" sId="5"/>
    <undo index="1" exp="area" ref3D="1" dr="B$1:B$1048576" r="AO284" sId="5"/>
    <undo index="1" exp="area" ref3D="1" dr="B$1:B$1048576" r="AO283" sId="5"/>
    <undo index="1" exp="area" ref3D="1" dr="B$1:B$1048576" r="AO282" sId="5"/>
    <undo index="1" exp="area" ref3D="1" dr="B$1:B$1048576" r="AO281" sId="5"/>
    <undo index="1" exp="area" ref3D="1" dr="B$1:B$1048576" r="AO280" sId="5"/>
    <undo index="1" exp="area" ref3D="1" dr="B$1:B$1048576" r="AO279" sId="5"/>
    <undo index="1" exp="area" ref3D="1" dr="B$1:B$1048576" r="AO278" sId="5"/>
    <undo index="1" exp="area" ref3D="1" dr="B$1:B$1048576" r="AO277" sId="5"/>
    <undo index="1" exp="area" ref3D="1" dr="B$1:B$1048576" r="AO276" sId="5"/>
    <undo index="1" exp="area" ref3D="1" dr="B$1:B$1048576" r="AO275" sId="5"/>
    <undo index="1" exp="area" ref3D="1" dr="B$1:B$1048576" r="AO274" sId="5"/>
    <undo index="1" exp="area" ref3D="1" dr="B$1:B$1048576" r="AO273" sId="5"/>
    <undo index="1" exp="area" ref3D="1" dr="B$1:B$1048576" r="AO272" sId="5"/>
    <undo index="1" exp="area" ref3D="1" dr="B$1:B$1048576" r="AO271" sId="5"/>
    <undo index="1" exp="area" ref3D="1" dr="B$1:B$1048576" r="AO270" sId="5"/>
    <undo index="1" exp="area" ref3D="1" dr="B$1:B$1048576" r="AO269" sId="5"/>
    <undo index="1" exp="area" ref3D="1" dr="B$1:B$1048576" r="AO268" sId="5"/>
    <undo index="1" exp="area" ref3D="1" dr="B$1:B$1048576" r="AO267" sId="5"/>
    <undo index="1" exp="area" ref3D="1" dr="B$1:B$1048576" r="AO266" sId="5"/>
    <undo index="1" exp="area" ref3D="1" dr="B$1:B$1048576" r="AO265" sId="5"/>
    <undo index="1" exp="area" ref3D="1" dr="B$1:B$1048576" r="AO264" sId="5"/>
    <undo index="1" exp="area" ref3D="1" dr="B$1:B$1048576" r="AO263" sId="5"/>
    <undo index="1" exp="area" ref3D="1" dr="B$1:B$1048576" r="AO262" sId="5"/>
    <undo index="1" exp="area" ref3D="1" dr="B$1:B$1048576" r="AO261" sId="5"/>
    <undo index="1" exp="area" ref3D="1" dr="B$1:B$1048576" r="AO260" sId="5"/>
    <undo index="1" exp="area" ref3D="1" dr="B$1:B$1048576" r="AO259" sId="5"/>
    <undo index="1" exp="area" ref3D="1" dr="B$1:B$1048576" r="AO258" sId="5"/>
    <undo index="1" exp="area" ref3D="1" dr="B$1:B$1048576" r="AO257" sId="5"/>
    <undo index="1" exp="area" ref3D="1" dr="B$1:B$1048576" r="AO256" sId="5"/>
    <undo index="1" exp="area" ref3D="1" dr="B$1:B$1048576" r="AO255" sId="5"/>
    <undo index="1" exp="area" ref3D="1" dr="B$1:B$1048576" r="AO254" sId="5"/>
    <undo index="1" exp="area" ref3D="1" dr="B$1:B$1048576" r="AO253" sId="5"/>
    <undo index="1" exp="area" ref3D="1" dr="B$1:B$1048576" r="AO252" sId="5"/>
    <undo index="1" exp="area" ref3D="1" dr="B$1:B$1048576" r="AO251" sId="5"/>
    <undo index="1" exp="area" ref3D="1" dr="B$1:B$1048576" r="AO250" sId="5"/>
    <undo index="1" exp="area" ref3D="1" dr="B$1:B$1048576" r="AO249" sId="5"/>
    <undo index="1" exp="area" ref3D="1" dr="B$1:B$1048576" r="AO248" sId="5"/>
    <undo index="1" exp="area" ref3D="1" dr="B$1:B$1048576" r="AO247" sId="5"/>
    <undo index="1" exp="area" ref3D="1" dr="B$1:B$1048576" r="AO246" sId="5"/>
    <undo index="1" exp="area" ref3D="1" dr="B$1:B$1048576" r="AO245" sId="5"/>
    <undo index="1" exp="area" ref3D="1" dr="B$1:B$1048576" r="AO244" sId="5"/>
    <undo index="1" exp="area" ref3D="1" dr="B$1:B$1048576" r="AO243" sId="5"/>
    <undo index="1" exp="area" ref3D="1" dr="B$1:B$1048576" r="AO242" sId="5"/>
    <undo index="1" exp="area" ref3D="1" dr="B$1:B$1048576" r="AO241" sId="5"/>
    <undo index="1" exp="area" ref3D="1" dr="B$1:B$1048576" r="AO240" sId="5"/>
    <undo index="1" exp="area" ref3D="1" dr="B$1:B$1048576" r="AO239" sId="5"/>
    <undo index="1" exp="area" ref3D="1" dr="B$1:B$1048576" r="AO238" sId="5"/>
    <undo index="1" exp="area" ref3D="1" dr="B$1:B$1048576" r="AO237" sId="5"/>
    <undo index="1" exp="area" ref3D="1" dr="B$1:B$1048576" r="AO236" sId="5"/>
    <undo index="1" exp="area" ref3D="1" dr="B$1:B$1048576" r="AO235" sId="5"/>
    <undo index="1" exp="area" ref3D="1" dr="B$1:B$1048576" r="AO234" sId="5"/>
    <undo index="1" exp="area" ref3D="1" dr="B$1:B$1048576" r="AO233" sId="5"/>
    <undo index="1" exp="area" ref3D="1" dr="B$1:B$1048576" r="AO232" sId="5"/>
    <undo index="1" exp="area" ref3D="1" dr="B$1:B$1048576" r="AO231" sId="5"/>
    <undo index="1" exp="area" ref3D="1" dr="B$1:B$1048576" r="AO230" sId="5"/>
    <undo index="1" exp="area" ref3D="1" dr="B$1:B$1048576" r="AO229" sId="5"/>
    <undo index="1" exp="area" ref3D="1" dr="B$1:B$1048576" r="AO228" sId="5"/>
    <undo index="1" exp="area" ref3D="1" dr="B$1:B$1048576" r="AO227" sId="5"/>
    <undo index="1" exp="area" ref3D="1" dr="B$1:B$1048576" r="AO226" sId="5"/>
    <undo index="1" exp="area" ref3D="1" dr="B$1:B$1048576" r="AO225" sId="5"/>
    <undo index="1" exp="area" ref3D="1" dr="B$1:B$1048576" r="AO224" sId="5"/>
    <undo index="1" exp="area" ref3D="1" dr="B$1:B$1048576" r="AO223" sId="5"/>
    <undo index="1" exp="area" ref3D="1" dr="B$1:B$1048576" r="AO222" sId="5"/>
    <undo index="1" exp="area" ref3D="1" dr="B$1:B$1048576" r="AO221" sId="5"/>
    <undo index="1" exp="area" ref3D="1" dr="B$1:B$1048576" r="AO220" sId="5"/>
    <undo index="1" exp="area" ref3D="1" dr="B$1:B$1048576" r="AO219" sId="5"/>
    <undo index="1" exp="area" ref3D="1" dr="B$1:B$1048576" r="AO218" sId="5"/>
    <undo index="1" exp="area" ref3D="1" dr="B$1:B$1048576" r="AO217" sId="5"/>
    <undo index="1" exp="area" ref3D="1" dr="B$1:B$1048576" r="AO216" sId="5"/>
    <undo index="1" exp="area" ref3D="1" dr="B$1:B$1048576" r="AO215" sId="5"/>
    <undo index="1" exp="area" ref3D="1" dr="B$1:B$1048576" r="AO214" sId="5"/>
    <undo index="1" exp="area" ref3D="1" dr="B$1:B$1048576" r="AO213" sId="5"/>
    <undo index="1" exp="area" ref3D="1" dr="B$1:B$1048576" r="AO212" sId="5"/>
    <undo index="1" exp="area" ref3D="1" dr="B$1:B$1048576" r="AO211" sId="5"/>
    <undo index="1" exp="area" ref3D="1" dr="B$1:B$1048576" r="AO210" sId="5"/>
    <undo index="1" exp="area" ref3D="1" dr="B$1:B$1048576" r="AO209" sId="5"/>
    <undo index="1" exp="area" ref3D="1" dr="B$1:B$1048576" r="AO208" sId="5"/>
    <undo index="1" exp="area" ref3D="1" dr="B$1:B$1048576" r="AO207" sId="5"/>
    <undo index="1" exp="area" ref3D="1" dr="B$1:B$1048576" r="AO206" sId="5"/>
    <undo index="1" exp="area" ref3D="1" dr="B$1:B$1048576" r="AO205" sId="5"/>
    <undo index="1" exp="area" ref3D="1" dr="B$1:B$1048576" r="AO204" sId="5"/>
    <undo index="1" exp="area" ref3D="1" dr="B$1:B$1048576" r="AO203" sId="5"/>
    <undo index="1" exp="area" ref3D="1" dr="B$1:B$1048576" r="AO202" sId="5"/>
    <undo index="1" exp="area" ref3D="1" dr="B$1:B$1048576" r="AO201" sId="5"/>
    <undo index="1" exp="area" ref3D="1" dr="B$1:B$1048576" r="AO200" sId="5"/>
    <undo index="1" exp="area" ref3D="1" dr="B$1:B$1048576" r="AO199" sId="5"/>
    <undo index="1" exp="area" ref3D="1" dr="B$1:B$1048576" r="AO198" sId="5"/>
    <undo index="1" exp="area" ref3D="1" dr="B$1:B$1048576" r="AO197" sId="5"/>
    <undo index="1" exp="area" ref3D="1" dr="B$1:B$1048576" r="AO196" sId="5"/>
    <undo index="1" exp="area" ref3D="1" dr="B$1:B$1048576" r="AO195" sId="5"/>
    <undo index="1" exp="area" ref3D="1" dr="B$1:B$1048576" r="AO194" sId="5"/>
    <undo index="1" exp="area" ref3D="1" dr="B$1:B$1048576" r="AO193" sId="5"/>
    <undo index="1" exp="area" ref3D="1" dr="B$1:B$1048576" r="AO192" sId="5"/>
    <undo index="1" exp="area" ref3D="1" dr="B$1:B$1048576" r="AO191" sId="5"/>
    <undo index="1" exp="area" ref3D="1" dr="B$1:B$1048576" r="AO190" sId="5"/>
    <undo index="1" exp="area" ref3D="1" dr="B$1:B$1048576" r="AO189" sId="5"/>
    <undo index="1" exp="area" ref3D="1" dr="B$1:B$1048576" r="AO188" sId="5"/>
    <undo index="1" exp="area" ref3D="1" dr="B$1:B$1048576" r="AO187" sId="5"/>
    <undo index="1" exp="area" ref3D="1" dr="B$1:B$1048576" r="AO186" sId="5"/>
    <undo index="1" exp="area" ref3D="1" dr="B$1:B$1048576" r="AO185" sId="5"/>
    <undo index="1" exp="area" ref3D="1" dr="B$1:B$1048576" r="AO184" sId="5"/>
    <undo index="1" exp="area" ref3D="1" dr="B$1:B$1048576" r="AO183" sId="5"/>
    <undo index="1" exp="area" ref3D="1" dr="B$1:B$1048576" r="AO182" sId="5"/>
    <undo index="1" exp="area" ref3D="1" dr="B$1:B$1048576" r="AO181" sId="5"/>
    <undo index="1" exp="area" ref3D="1" dr="B$1:B$1048576" r="AO180" sId="5"/>
    <undo index="1" exp="area" ref3D="1" dr="B$1:B$1048576" r="AO179" sId="5"/>
    <undo index="1" exp="area" ref3D="1" dr="B$1:B$1048576" r="AO178" sId="5"/>
    <undo index="1" exp="area" ref3D="1" dr="B$1:B$1048576" r="AO177" sId="5"/>
    <undo index="1" exp="area" ref3D="1" dr="B$1:B$1048576" r="AO176" sId="5"/>
    <undo index="1" exp="area" ref3D="1" dr="B$1:B$1048576" r="AO175" sId="5"/>
    <undo index="1" exp="area" ref3D="1" dr="B$1:B$1048576" r="AO174" sId="5"/>
    <undo index="1" exp="area" ref3D="1" dr="B$1:B$1048576" r="AO173" sId="5"/>
    <undo index="1" exp="area" ref3D="1" dr="B$1:B$1048576" r="AO172" sId="5"/>
    <undo index="1" exp="area" ref3D="1" dr="B$1:B$1048576" r="AO171" sId="5"/>
    <undo index="1" exp="area" ref3D="1" dr="B$1:B$1048576" r="AO170" sId="5"/>
    <undo index="1" exp="area" ref3D="1" dr="B$1:B$1048576" r="AO169" sId="5"/>
    <undo index="1" exp="area" ref3D="1" dr="B$1:B$1048576" r="AO168" sId="5"/>
    <undo index="1" exp="area" ref3D="1" dr="B$1:B$1048576" r="AO167" sId="5"/>
    <undo index="1" exp="area" ref3D="1" dr="B$1:B$1048576" r="AO166" sId="5"/>
    <undo index="1" exp="area" ref3D="1" dr="B$1:B$1048576" r="AO165" sId="5"/>
    <undo index="1" exp="area" ref3D="1" dr="B$1:B$1048576" r="AO164" sId="5"/>
    <undo index="1" exp="area" ref3D="1" dr="B$1:B$1048576" r="AO163" sId="5"/>
    <undo index="1" exp="area" ref3D="1" dr="B$1:B$1048576" r="AO162" sId="5"/>
    <undo index="1" exp="area" ref3D="1" dr="B$1:B$1048576" r="AO161" sId="5"/>
    <undo index="1" exp="area" ref3D="1" dr="B$1:B$1048576" r="AO160" sId="5"/>
    <undo index="1" exp="area" ref3D="1" dr="B$1:B$1048576" r="AO159" sId="5"/>
    <undo index="1" exp="area" ref3D="1" dr="B$1:B$1048576" r="AO158" sId="5"/>
    <undo index="1" exp="area" ref3D="1" dr="B$1:B$1048576" r="AO157" sId="5"/>
    <undo index="1" exp="area" ref3D="1" dr="B$1:B$1048576" r="AO156" sId="5"/>
    <undo index="1" exp="area" ref3D="1" dr="B$1:B$1048576" r="AO155" sId="5"/>
    <undo index="1" exp="area" ref3D="1" dr="B$1:B$1048576" r="AO154" sId="5"/>
    <undo index="1" exp="area" ref3D="1" dr="B$1:B$1048576" r="AO153" sId="5"/>
    <undo index="1" exp="area" ref3D="1" dr="B$1:B$1048576" r="AO152" sId="5"/>
    <undo index="1" exp="area" ref3D="1" dr="B$1:B$1048576" r="AO151" sId="5"/>
    <undo index="1" exp="area" ref3D="1" dr="B$1:B$1048576" r="AO150" sId="5"/>
    <undo index="1" exp="area" ref3D="1" dr="B$1:B$1048576" r="AO149" sId="5"/>
    <undo index="1" exp="area" ref3D="1" dr="B$1:B$1048576" r="AO148" sId="5"/>
    <undo index="1" exp="area" ref3D="1" dr="B$1:B$1048576" r="AO147" sId="5"/>
    <undo index="1" exp="area" ref3D="1" dr="B$1:B$1048576" r="AO146" sId="5"/>
    <undo index="1" exp="area" ref3D="1" dr="B$1:B$1048576" r="AO145" sId="5"/>
    <undo index="1" exp="area" ref3D="1" dr="B$1:B$1048576" r="AO144" sId="5"/>
    <undo index="1" exp="area" ref3D="1" dr="B$1:B$1048576" r="AO143" sId="5"/>
    <undo index="1" exp="area" ref3D="1" dr="B$1:B$1048576" r="AO142" sId="5"/>
    <undo index="1" exp="area" ref3D="1" dr="B$1:B$1048576" r="AO141" sId="5"/>
    <undo index="1" exp="area" ref3D="1" dr="B$1:B$1048576" r="AO140" sId="5"/>
    <undo index="1" exp="area" ref3D="1" dr="B$1:B$1048576" r="AO139" sId="5"/>
    <undo index="1" exp="area" ref3D="1" dr="B$1:B$1048576" r="AO138" sId="5"/>
    <undo index="1" exp="area" ref3D="1" dr="B$1:B$1048576" r="AO137" sId="5"/>
    <undo index="1" exp="area" ref3D="1" dr="B$1:B$1048576" r="AO136" sId="5"/>
    <undo index="1" exp="area" ref3D="1" dr="B$1:B$1048576" r="AO135" sId="5"/>
    <undo index="1" exp="area" ref3D="1" dr="B$1:B$1048576" r="AO134" sId="5"/>
    <undo index="1" exp="area" ref3D="1" dr="B$1:B$1048576" r="AO133" sId="5"/>
    <undo index="1" exp="area" ref3D="1" dr="B$1:B$1048576" r="AO132" sId="5"/>
    <undo index="1" exp="area" ref3D="1" dr="B$1:B$1048576" r="AO131" sId="5"/>
    <undo index="1" exp="area" ref3D="1" dr="B$1:B$1048576" r="AO130" sId="5"/>
    <undo index="1" exp="area" ref3D="1" dr="B$1:B$1048576" r="AO129" sId="5"/>
    <undo index="1" exp="area" ref3D="1" dr="B$1:B$1048576" r="AO128" sId="5"/>
    <undo index="1" exp="area" ref3D="1" dr="B$1:B$1048576" r="AO127" sId="5"/>
    <undo index="1" exp="area" ref3D="1" dr="B$1:B$1048576" r="AO126" sId="5"/>
    <undo index="1" exp="area" ref3D="1" dr="B$1:B$1048576" r="AO125" sId="5"/>
    <undo index="1" exp="area" ref3D="1" dr="B$1:B$1048576" r="AO124" sId="5"/>
    <undo index="1" exp="area" ref3D="1" dr="B$1:B$1048576" r="AO123" sId="5"/>
    <undo index="1" exp="area" ref3D="1" dr="B$1:B$1048576" r="AO122" sId="5"/>
    <undo index="1" exp="area" ref3D="1" dr="B$1:B$1048576" r="AO121" sId="5"/>
    <undo index="1" exp="area" ref3D="1" dr="B$1:B$1048576" r="AO120" sId="5"/>
    <undo index="1" exp="area" ref3D="1" dr="B$1:B$1048576" r="AO119" sId="5"/>
    <undo index="1" exp="area" ref3D="1" dr="B$1:B$1048576" r="AO118" sId="5"/>
    <undo index="1" exp="area" ref3D="1" dr="B$1:B$1048576" r="AO117" sId="5"/>
    <undo index="1" exp="area" ref3D="1" dr="B$1:B$1048576" r="AO116" sId="5"/>
    <undo index="1" exp="area" ref3D="1" dr="B$1:B$1048576" r="AO115" sId="5"/>
    <undo index="1" exp="area" ref3D="1" dr="B$1:B$1048576" r="AO114" sId="5"/>
    <undo index="1" exp="area" ref3D="1" dr="B$1:B$1048576" r="AO113" sId="5"/>
    <undo index="1" exp="area" ref3D="1" dr="B$1:B$1048576" r="AO112" sId="5"/>
    <undo index="1" exp="area" ref3D="1" dr="B$1:B$1048576" r="AO111" sId="5"/>
    <undo index="1" exp="area" ref3D="1" dr="B$1:B$1048576" r="AO110" sId="5"/>
    <undo index="1" exp="area" ref3D="1" dr="B$1:B$1048576" r="AO109" sId="5"/>
    <undo index="1" exp="area" ref3D="1" dr="B$1:B$1048576" r="AO108" sId="5"/>
    <undo index="1" exp="area" ref3D="1" dr="B$1:B$1048576" r="AO107" sId="5"/>
    <undo index="1" exp="area" ref3D="1" dr="B$1:B$1048576" r="AO106" sId="5"/>
    <undo index="1" exp="area" ref3D="1" dr="B$1:B$1048576" r="AO105" sId="5"/>
    <undo index="1" exp="area" ref3D="1" dr="B$1:B$1048576" r="AO104" sId="5"/>
    <undo index="1" exp="area" ref3D="1" dr="B$1:B$1048576" r="AO103" sId="5"/>
    <undo index="1" exp="area" ref3D="1" dr="B$1:B$1048576" r="AO102" sId="5"/>
    <undo index="1" exp="area" ref3D="1" dr="B$1:B$1048576" r="AO101" sId="5"/>
    <undo index="1" exp="area" ref3D="1" dr="B$1:B$1048576" r="AO100" sId="5"/>
    <undo index="1" exp="area" ref3D="1" dr="B$1:B$1048576" r="AO99" sId="5"/>
    <undo index="1" exp="area" ref3D="1" dr="B$1:B$1048576" r="AO98" sId="5"/>
    <undo index="1" exp="area" ref3D="1" dr="B$1:B$1048576" r="AO97" sId="5"/>
    <undo index="1" exp="area" ref3D="1" dr="B$1:B$1048576" r="AO96" sId="5"/>
    <undo index="1" exp="area" ref3D="1" dr="B$1:B$1048576" r="AO95" sId="5"/>
    <undo index="1" exp="area" ref3D="1" dr="B$1:B$1048576" r="AO94" sId="5"/>
    <undo index="1" exp="area" ref3D="1" dr="B$1:B$1048576" r="AO93" sId="5"/>
    <undo index="1" exp="area" ref3D="1" dr="B$1:B$1048576" r="AO92" sId="5"/>
    <undo index="1" exp="area" ref3D="1" dr="B$1:B$1048576" r="AO91" sId="5"/>
    <undo index="1" exp="area" ref3D="1" dr="B$1:B$1048576" r="AO90" sId="5"/>
    <undo index="1" exp="area" ref3D="1" dr="B$1:B$1048576" r="AO89" sId="5"/>
    <undo index="1" exp="area" ref3D="1" dr="B$1:B$1048576" r="AO88" sId="5"/>
    <undo index="1" exp="area" ref3D="1" dr="B$1:B$1048576" r="AO87" sId="5"/>
    <undo index="1" exp="area" ref3D="1" dr="B$1:B$1048576" r="AO86" sId="5"/>
    <undo index="1" exp="area" ref3D="1" dr="B$1:B$1048576" r="AO85" sId="5"/>
    <undo index="1" exp="area" ref3D="1" dr="B$1:B$1048576" r="AO84" sId="5"/>
    <undo index="1" exp="area" ref3D="1" dr="B$1:B$1048576" r="AO83" sId="5"/>
    <undo index="1" exp="area" ref3D="1" dr="B$1:B$1048576" r="AO82" sId="5"/>
    <undo index="1" exp="area" ref3D="1" dr="B$1:B$1048576" r="AO81" sId="5"/>
    <undo index="1" exp="area" ref3D="1" dr="B$1:B$1048576" r="AO80" sId="5"/>
    <undo index="1" exp="area" ref3D="1" dr="B$1:B$1048576" r="AO79" sId="5"/>
    <undo index="1" exp="area" ref3D="1" dr="B$1:B$1048576" r="AO78" sId="5"/>
    <undo index="1" exp="area" ref3D="1" dr="B$1:B$1048576" r="AO77" sId="5"/>
    <undo index="1" exp="area" ref3D="1" dr="B$1:B$1048576" r="AO76" sId="5"/>
    <undo index="1" exp="area" ref3D="1" dr="B$1:B$1048576" r="AO75" sId="5"/>
    <undo index="1" exp="area" ref3D="1" dr="B$1:B$1048576" r="AO74" sId="5"/>
    <undo index="1" exp="area" ref3D="1" dr="B$1:B$1048576" r="AO73" sId="5"/>
    <undo index="1" exp="area" ref3D="1" dr="B$1:B$1048576" r="AO72" sId="5"/>
    <undo index="1" exp="area" ref3D="1" dr="B$1:B$1048576" r="AO71" sId="5"/>
    <undo index="1" exp="area" ref3D="1" dr="B$1:B$1048576" r="AO70" sId="5"/>
    <undo index="1" exp="area" ref3D="1" dr="B$1:B$1048576" r="AO69" sId="5"/>
    <undo index="1" exp="area" ref3D="1" dr="B$1:B$1048576" r="AO68" sId="5"/>
    <undo index="1" exp="area" ref3D="1" dr="B$1:B$1048576" r="AO67" sId="5"/>
    <undo index="1" exp="area" ref3D="1" dr="B$1:B$1048576" r="AO66" sId="5"/>
    <undo index="1" exp="area" ref3D="1" dr="B$1:B$1048576" r="AO65" sId="5"/>
    <undo index="1" exp="area" ref3D="1" dr="B$1:B$1048576" r="AO64" sId="5"/>
    <undo index="1" exp="area" ref3D="1" dr="B$1:B$1048576" r="AO63" sId="5"/>
    <undo index="1" exp="area" ref3D="1" dr="B$1:B$1048576" r="AO62" sId="5"/>
    <undo index="1" exp="area" ref3D="1" dr="B$1:B$1048576" r="AO61" sId="5"/>
    <undo index="1" exp="area" ref3D="1" dr="B$1:B$1048576" r="AO60" sId="5"/>
    <undo index="1" exp="area" ref3D="1" dr="B$1:B$1048576" r="AO59" sId="5"/>
    <undo index="1" exp="area" ref3D="1" dr="B$1:B$1048576" r="AO58" sId="5"/>
    <undo index="1" exp="area" ref3D="1" dr="B$1:B$1048576" r="AO57" sId="5"/>
    <undo index="1" exp="area" ref3D="1" dr="B$1:B$1048576" r="AO56" sId="5"/>
    <undo index="1" exp="area" ref3D="1" dr="B$1:B$1048576" r="AO55" sId="5"/>
    <undo index="1" exp="area" ref3D="1" dr="B$1:B$1048576" r="AO54" sId="5"/>
    <undo index="1" exp="area" ref3D="1" dr="B$1:B$1048576" r="AO53" sId="5"/>
    <undo index="1" exp="area" ref3D="1" dr="B$1:B$1048576" r="AO52" sId="5"/>
    <undo index="1" exp="area" ref3D="1" dr="B$1:B$1048576" r="AO51" sId="5"/>
    <undo index="1" exp="area" ref3D="1" dr="B$1:B$1048576" r="AO50" sId="5"/>
    <undo index="1" exp="area" ref3D="1" dr="B$1:B$1048576" r="AO49" sId="5"/>
    <undo index="1" exp="area" ref3D="1" dr="B$1:B$1048576" r="AO48" sId="5"/>
    <undo index="1" exp="area" ref3D="1" dr="B$1:B$1048576" r="AO47" sId="5"/>
    <undo index="1" exp="area" ref3D="1" dr="B$1:B$1048576" r="AO46" sId="5"/>
    <undo index="1" exp="area" ref3D="1" dr="B$1:B$1048576" r="AO45" sId="5"/>
    <undo index="1" exp="area" ref3D="1" dr="B$1:B$1048576" r="AO44" sId="5"/>
    <undo index="1" exp="area" ref3D="1" dr="B$1:B$1048576" r="AO43" sId="5"/>
    <undo index="1" exp="area" ref3D="1" dr="B$1:B$1048576" r="AO42" sId="5"/>
    <undo index="1" exp="area" ref3D="1" dr="B$1:B$1048576" r="AO41" sId="5"/>
    <undo index="1" exp="area" ref3D="1" dr="B$1:B$1048576" r="AO40" sId="5"/>
    <undo index="1" exp="area" ref3D="1" dr="B$1:B$1048576" r="AO39" sId="5"/>
    <undo index="1" exp="area" ref3D="1" dr="B$1:B$1048576" r="AO38" sId="5"/>
    <undo index="1" exp="area" ref3D="1" dr="B$1:B$1048576" r="AO37" sId="5"/>
    <undo index="1" exp="area" ref3D="1" dr="B$1:B$1048576" r="AO36" sId="5"/>
    <undo index="1" exp="area" ref3D="1" dr="B$1:B$1048576" r="AO35" sId="5"/>
    <undo index="1" exp="area" ref3D="1" dr="B$1:B$1048576" r="AO34" sId="5"/>
    <undo index="1" exp="area" ref3D="1" dr="B$1:B$1048576" r="AO33" sId="5"/>
    <undo index="1" exp="area" ref3D="1" dr="B$1:B$1048576" r="AO32" sId="5"/>
    <undo index="1" exp="area" ref3D="1" dr="B$1:B$1048576" r="AO31" sId="5"/>
    <undo index="1" exp="area" ref3D="1" dr="B$1:B$1048576" r="AO30" sId="5"/>
    <undo index="1" exp="area" ref3D="1" dr="B$1:B$1048576" r="AO29" sId="5"/>
    <undo index="1" exp="area" ref3D="1" dr="B$1:B$1048576" r="AO28" sId="5"/>
    <undo index="1" exp="area" ref3D="1" dr="B$1:B$1048576" r="AO27" sId="5"/>
    <undo index="1" exp="area" ref3D="1" dr="B$1:B$1048576" r="AO26" sId="5"/>
    <undo index="1" exp="area" ref3D="1" dr="B$1:B$1048576" r="AO25" sId="5"/>
    <undo index="1" exp="area" ref3D="1" dr="B$1:B$1048576" r="AO24" sId="5"/>
    <undo index="1" exp="area" ref3D="1" dr="B$1:B$1048576" r="AO23" sId="5"/>
    <undo index="1" exp="area" ref3D="1" dr="B$1:B$1048576" r="AO22" sId="5"/>
    <undo index="1" exp="area" ref3D="1" dr="B$1:B$1048576" r="AO21" sId="5"/>
    <undo index="1" exp="area" ref3D="1" dr="B$1:B$1048576" r="AO20" sId="5"/>
    <undo index="1" exp="area" ref3D="1" dr="B$1:B$1048576" r="AO19" sId="5"/>
    <undo index="1" exp="area" ref3D="1" dr="B$1:B$1048576" r="AO18" sId="5"/>
    <undo index="1" exp="area" ref3D="1" dr="B$1:B$1048576" r="AO17" sId="5"/>
    <undo index="1" exp="area" ref3D="1" dr="B$1:B$1048576" r="AO16" sId="5"/>
    <undo index="1" exp="area" ref3D="1" dr="B$1:B$1048576" r="AO15" sId="5"/>
    <undo index="1" exp="area" ref3D="1" dr="B$1:B$1048576" r="AO14" sId="5"/>
    <undo index="1" exp="area" ref3D="1" dr="B$1:B$1048576" r="AO13" sId="5"/>
    <undo index="1" exp="area" ref3D="1" dr="B$1:B$1048576" r="AO12" sId="5"/>
    <undo index="1" exp="area" ref3D="1" dr="B$1:B$1048576" r="AO11" sId="5"/>
    <undo index="1" exp="area" ref3D="1" dr="B$1:B$1048576" r="AO10" sId="5"/>
    <undo index="1" exp="area" ref3D="1" dr="B$1:B$1048576" r="AO9" sId="5"/>
    <undo index="1" exp="area" ref3D="1" dr="B$1:B$1048576" r="AO8" sId="5"/>
    <undo index="1" exp="area" ref3D="1" dr="B$1:B$1048576" r="AO7" sId="5"/>
    <undo index="1" exp="area" ref3D="1" dr="B$1:B$1048576" r="AO6" sId="5"/>
    <undo index="1" exp="area" ref3D="1" dr="B$1:B$1048576" r="AO5" sId="5"/>
    <undo index="1" exp="area" ref3D="1" dr="B$1:B$1048576" r="AO4" sId="5"/>
    <undo index="1" exp="area" ref3D="1" dr="B$1:B$1048576" r="AO3" sId="5"/>
    <undo index="1" exp="area" ref3D="1" dr="B$1:B$1048576" r="AO2" sId="5"/>
    <undo index="1" exp="area" ref3D="1" dr="B$1:B$1048576" r="AI406" sId="4"/>
    <undo index="1" exp="area" ref3D="1" dr="B$1:B$1048576" r="AI405" sId="4"/>
    <undo index="1" exp="area" ref3D="1" dr="B$1:B$1048576" r="AI404" sId="4"/>
    <undo index="1" exp="area" ref3D="1" dr="B$1:B$1048576" r="AI403" sId="4"/>
    <undo index="1" exp="area" ref3D="1" dr="B$1:B$1048576" r="AI402" sId="4"/>
    <undo index="1" exp="area" ref3D="1" dr="B$1:B$1048576" r="AI401" sId="4"/>
    <undo index="1" exp="area" ref3D="1" dr="B$1:B$1048576" r="AI400" sId="4"/>
    <undo index="1" exp="area" ref3D="1" dr="B$1:B$1048576" r="AI399" sId="4"/>
    <undo index="1" exp="area" ref3D="1" dr="B$1:B$1048576" r="AI398" sId="4"/>
    <undo index="1" exp="area" ref3D="1" dr="B$1:B$1048576" r="AI397" sId="4"/>
    <undo index="1" exp="area" ref3D="1" dr="B$1:B$1048576" r="AI396" sId="4"/>
    <undo index="1" exp="area" ref3D="1" dr="B$1:B$1048576" r="AI395" sId="4"/>
    <undo index="1" exp="area" ref3D="1" dr="B$1:B$1048576" r="AI394" sId="4"/>
    <undo index="1" exp="area" ref3D="1" dr="B$1:B$1048576" r="AI393" sId="4"/>
    <undo index="1" exp="area" ref3D="1" dr="B$1:B$1048576" r="AI392" sId="4"/>
    <undo index="1" exp="area" ref3D="1" dr="B$1:B$1048576" r="AI391" sId="4"/>
    <undo index="1" exp="area" ref3D="1" dr="B$1:B$1048576" r="AI390" sId="4"/>
    <undo index="1" exp="area" ref3D="1" dr="B$1:B$1048576" r="AI389" sId="4"/>
    <undo index="1" exp="area" ref3D="1" dr="B$1:B$1048576" r="AI388" sId="4"/>
    <undo index="1" exp="area" ref3D="1" dr="B$1:B$1048576" r="AI387" sId="4"/>
    <undo index="1" exp="area" ref3D="1" dr="B$1:B$1048576" r="AI386" sId="4"/>
    <undo index="1" exp="area" ref3D="1" dr="B$1:B$1048576" r="AI385" sId="4"/>
    <undo index="1" exp="area" ref3D="1" dr="B$1:B$1048576" r="AI384" sId="4"/>
    <undo index="1" exp="area" ref3D="1" dr="B$1:B$1048576" r="AI383" sId="4"/>
    <undo index="1" exp="area" ref3D="1" dr="B$1:B$1048576" r="AI382" sId="4"/>
    <undo index="1" exp="area" ref3D="1" dr="B$1:B$1048576" r="AI381" sId="4"/>
    <undo index="1" exp="area" ref3D="1" dr="B$1:B$1048576" r="AI380" sId="4"/>
    <undo index="1" exp="area" ref3D="1" dr="B$1:B$1048576" r="AI379" sId="4"/>
    <undo index="1" exp="area" ref3D="1" dr="B$1:B$1048576" r="AI378" sId="4"/>
    <undo index="1" exp="area" ref3D="1" dr="B$1:B$1048576" r="AI377" sId="4"/>
    <undo index="1" exp="area" ref3D="1" dr="B$1:B$1048576" r="AI376" sId="4"/>
    <undo index="1" exp="area" ref3D="1" dr="B$1:B$1048576" r="AI375" sId="4"/>
    <undo index="1" exp="area" ref3D="1" dr="B$1:B$1048576" r="AI374" sId="4"/>
    <undo index="1" exp="area" ref3D="1" dr="B$1:B$1048576" r="AI373" sId="4"/>
    <undo index="1" exp="area" ref3D="1" dr="B$1:B$1048576" r="AI372" sId="4"/>
    <undo index="1" exp="area" ref3D="1" dr="B$1:B$1048576" r="AI371" sId="4"/>
    <undo index="1" exp="area" ref3D="1" dr="B$1:B$1048576" r="AI370" sId="4"/>
    <undo index="1" exp="area" ref3D="1" dr="B$1:B$1048576" r="AI369" sId="4"/>
    <undo index="1" exp="area" ref3D="1" dr="B$1:B$1048576" r="AI368" sId="4"/>
    <undo index="1" exp="area" ref3D="1" dr="B$1:B$1048576" r="AI367" sId="4"/>
    <undo index="1" exp="area" ref3D="1" dr="B$1:B$1048576" r="AI366" sId="4"/>
    <undo index="1" exp="area" ref3D="1" dr="B$1:B$1048576" r="AI365" sId="4"/>
    <undo index="1" exp="area" ref3D="1" dr="B$1:B$1048576" r="AI364" sId="4"/>
    <undo index="1" exp="area" ref3D="1" dr="B$1:B$1048576" r="AI363" sId="4"/>
    <undo index="1" exp="area" ref3D="1" dr="B$1:B$1048576" r="AI362" sId="4"/>
    <undo index="1" exp="area" ref3D="1" dr="B$1:B$1048576" r="AI361" sId="4"/>
    <undo index="1" exp="area" ref3D="1" dr="B$1:B$1048576" r="AI360" sId="4"/>
    <undo index="1" exp="area" ref3D="1" dr="B$1:B$1048576" r="AI359" sId="4"/>
    <undo index="1" exp="area" ref3D="1" dr="B$1:B$1048576" r="AI358" sId="4"/>
    <undo index="1" exp="area" ref3D="1" dr="B$1:B$1048576" r="AI357" sId="4"/>
    <undo index="1" exp="area" ref3D="1" dr="B$1:B$1048576" r="AI356" sId="4"/>
    <undo index="1" exp="area" ref3D="1" dr="B$1:B$1048576" r="AI355" sId="4"/>
    <undo index="1" exp="area" ref3D="1" dr="B$1:B$1048576" r="AI354" sId="4"/>
    <undo index="1" exp="area" ref3D="1" dr="B$1:B$1048576" r="AI353" sId="4"/>
    <undo index="1" exp="area" ref3D="1" dr="B$1:B$1048576" r="AI352" sId="4"/>
    <undo index="1" exp="area" ref3D="1" dr="B$1:B$1048576" r="AI351" sId="4"/>
    <undo index="1" exp="area" ref3D="1" dr="B$1:B$1048576" r="AI350" sId="4"/>
    <undo index="1" exp="area" ref3D="1" dr="B$1:B$1048576" r="AI349" sId="4"/>
    <undo index="1" exp="area" ref3D="1" dr="B$1:B$1048576" r="AI348" sId="4"/>
    <undo index="1" exp="area" ref3D="1" dr="B$1:B$1048576" r="AI347" sId="4"/>
    <undo index="1" exp="area" ref3D="1" dr="B$1:B$1048576" r="AI346" sId="4"/>
    <undo index="1" exp="area" ref3D="1" dr="B$1:B$1048576" r="AI345" sId="4"/>
    <undo index="1" exp="area" ref3D="1" dr="B$1:B$1048576" r="AI344" sId="4"/>
    <undo index="1" exp="area" ref3D="1" dr="B$1:B$1048576" r="AI343" sId="4"/>
    <undo index="1" exp="area" ref3D="1" dr="B$1:B$1048576" r="AI342" sId="4"/>
    <undo index="1" exp="area" ref3D="1" dr="B$1:B$1048576" r="AI341" sId="4"/>
    <undo index="1" exp="area" ref3D="1" dr="B$1:B$1048576" r="AI340" sId="4"/>
    <undo index="1" exp="area" ref3D="1" dr="B$1:B$1048576" r="AI339" sId="4"/>
    <undo index="1" exp="area" ref3D="1" dr="B$1:B$1048576" r="AI338" sId="4"/>
    <undo index="1" exp="area" ref3D="1" dr="B$1:B$1048576" r="AI337" sId="4"/>
    <undo index="1" exp="area" ref3D="1" dr="B$1:B$1048576" r="AI336" sId="4"/>
    <undo index="1" exp="area" ref3D="1" dr="B$1:B$1048576" r="AI335" sId="4"/>
    <undo index="1" exp="area" ref3D="1" dr="B$1:B$1048576" r="AI334" sId="4"/>
    <undo index="1" exp="area" ref3D="1" dr="B$1:B$1048576" r="AI333" sId="4"/>
    <undo index="1" exp="area" ref3D="1" dr="B$1:B$1048576" r="AI332" sId="4"/>
    <undo index="1" exp="area" ref3D="1" dr="B$1:B$1048576" r="AI331" sId="4"/>
    <undo index="1" exp="area" ref3D="1" dr="B$1:B$1048576" r="AI330" sId="4"/>
    <undo index="1" exp="area" ref3D="1" dr="B$1:B$1048576" r="AI329" sId="4"/>
    <undo index="1" exp="area" ref3D="1" dr="B$1:B$1048576" r="AI328" sId="4"/>
    <undo index="1" exp="area" ref3D="1" dr="B$1:B$1048576" r="AI327" sId="4"/>
    <undo index="1" exp="area" ref3D="1" dr="B$1:B$1048576" r="AI326" sId="4"/>
    <undo index="1" exp="area" ref3D="1" dr="B$1:B$1048576" r="AI325" sId="4"/>
    <undo index="1" exp="area" ref3D="1" dr="B$1:B$1048576" r="AI324" sId="4"/>
    <undo index="1" exp="area" ref3D="1" dr="B$1:B$1048576" r="AI323" sId="4"/>
    <undo index="1" exp="area" ref3D="1" dr="B$1:B$1048576" r="AI322" sId="4"/>
    <undo index="1" exp="area" ref3D="1" dr="B$1:B$1048576" r="AI321" sId="4"/>
    <undo index="1" exp="area" ref3D="1" dr="B$1:B$1048576" r="AI320" sId="4"/>
    <undo index="1" exp="area" ref3D="1" dr="B$1:B$1048576" r="AI319" sId="4"/>
    <undo index="1" exp="area" ref3D="1" dr="B$1:B$1048576" r="AI318" sId="4"/>
    <undo index="1" exp="area" ref3D="1" dr="B$1:B$1048576" r="AI317" sId="4"/>
    <undo index="1" exp="area" ref3D="1" dr="B$1:B$1048576" r="AI316" sId="4"/>
    <undo index="1" exp="area" ref3D="1" dr="B$1:B$1048576" r="AI315" sId="4"/>
    <undo index="1" exp="area" ref3D="1" dr="B$1:B$1048576" r="AI314" sId="4"/>
    <undo index="1" exp="area" ref3D="1" dr="B$1:B$1048576" r="AI313" sId="4"/>
    <undo index="1" exp="area" ref3D="1" dr="B$1:B$1048576" r="AI312" sId="4"/>
    <undo index="1" exp="area" ref3D="1" dr="B$1:B$1048576" r="AI311" sId="4"/>
    <undo index="1" exp="area" ref3D="1" dr="B$1:B$1048576" r="AI310" sId="4"/>
    <undo index="1" exp="area" ref3D="1" dr="B$1:B$1048576" r="AI309" sId="4"/>
    <undo index="1" exp="area" ref3D="1" dr="B$1:B$1048576" r="AI308" sId="4"/>
    <undo index="1" exp="area" ref3D="1" dr="B$1:B$1048576" r="AI307" sId="4"/>
    <undo index="1" exp="area" ref3D="1" dr="B$1:B$1048576" r="AI306" sId="4"/>
    <undo index="1" exp="area" ref3D="1" dr="B$1:B$1048576" r="AI305" sId="4"/>
    <undo index="1" exp="area" ref3D="1" dr="B$1:B$1048576" r="AI304" sId="4"/>
    <undo index="1" exp="area" ref3D="1" dr="B$1:B$1048576" r="AI303" sId="4"/>
    <undo index="1" exp="area" ref3D="1" dr="B$1:B$1048576" r="AI302" sId="4"/>
    <undo index="1" exp="area" ref3D="1" dr="B$1:B$1048576" r="AI301" sId="4"/>
    <undo index="1" exp="area" ref3D="1" dr="B$1:B$1048576" r="AI300" sId="4"/>
    <undo index="1" exp="area" ref3D="1" dr="B$1:B$1048576" r="AI299" sId="4"/>
    <undo index="1" exp="area" ref3D="1" dr="B$1:B$1048576" r="AI298" sId="4"/>
    <undo index="1" exp="area" ref3D="1" dr="B$1:B$1048576" r="AI297" sId="4"/>
    <undo index="1" exp="area" ref3D="1" dr="B$1:B$1048576" r="AI296" sId="4"/>
    <undo index="1" exp="area" ref3D="1" dr="B$1:B$1048576" r="AI295" sId="4"/>
    <undo index="1" exp="area" ref3D="1" dr="B$1:B$1048576" r="AI294" sId="4"/>
    <undo index="1" exp="area" ref3D="1" dr="B$1:B$1048576" r="AI293" sId="4"/>
    <undo index="1" exp="area" ref3D="1" dr="B$1:B$1048576" r="AI292" sId="4"/>
    <undo index="1" exp="area" ref3D="1" dr="B$1:B$1048576" r="AI291" sId="4"/>
    <undo index="1" exp="area" ref3D="1" dr="B$1:B$1048576" r="AI290" sId="4"/>
    <undo index="1" exp="area" ref3D="1" dr="B$1:B$1048576" r="AI289" sId="4"/>
    <undo index="1" exp="area" ref3D="1" dr="B$1:B$1048576" r="AI288" sId="4"/>
    <undo index="1" exp="area" ref3D="1" dr="B$1:B$1048576" r="AI287" sId="4"/>
    <undo index="1" exp="area" ref3D="1" dr="B$1:B$1048576" r="AI286" sId="4"/>
    <undo index="1" exp="area" ref3D="1" dr="B$1:B$1048576" r="AI285" sId="4"/>
    <undo index="1" exp="area" ref3D="1" dr="B$1:B$1048576" r="AI284" sId="4"/>
    <undo index="1" exp="area" ref3D="1" dr="B$1:B$1048576" r="AI283" sId="4"/>
    <undo index="1" exp="area" ref3D="1" dr="B$1:B$1048576" r="AI282" sId="4"/>
    <undo index="1" exp="area" ref3D="1" dr="B$1:B$1048576" r="AI281" sId="4"/>
    <undo index="1" exp="area" ref3D="1" dr="B$1:B$1048576" r="AI280" sId="4"/>
    <undo index="1" exp="area" ref3D="1" dr="B$1:B$1048576" r="AI279" sId="4"/>
    <undo index="1" exp="area" ref3D="1" dr="B$1:B$1048576" r="AI278" sId="4"/>
    <undo index="1" exp="area" ref3D="1" dr="B$1:B$1048576" r="AI277" sId="4"/>
    <undo index="1" exp="area" ref3D="1" dr="B$1:B$1048576" r="AI276" sId="4"/>
    <undo index="1" exp="area" ref3D="1" dr="B$1:B$1048576" r="AI275" sId="4"/>
    <undo index="1" exp="area" ref3D="1" dr="B$1:B$1048576" r="AI274" sId="4"/>
    <undo index="1" exp="area" ref3D="1" dr="B$1:B$1048576" r="AI273" sId="4"/>
    <undo index="1" exp="area" ref3D="1" dr="B$1:B$1048576" r="AI272" sId="4"/>
    <undo index="1" exp="area" ref3D="1" dr="B$1:B$1048576" r="AI271" sId="4"/>
    <undo index="1" exp="area" ref3D="1" dr="B$1:B$1048576" r="AI270" sId="4"/>
    <undo index="1" exp="area" ref3D="1" dr="B$1:B$1048576" r="AI269" sId="4"/>
    <undo index="1" exp="area" ref3D="1" dr="B$1:B$1048576" r="AI268" sId="4"/>
    <undo index="1" exp="area" ref3D="1" dr="B$1:B$1048576" r="AI267" sId="4"/>
    <undo index="1" exp="area" ref3D="1" dr="B$1:B$1048576" r="AI266" sId="4"/>
    <undo index="1" exp="area" ref3D="1" dr="B$1:B$1048576" r="AI265" sId="4"/>
    <undo index="1" exp="area" ref3D="1" dr="B$1:B$1048576" r="AI264" sId="4"/>
    <undo index="1" exp="area" ref3D="1" dr="B$1:B$1048576" r="AI263" sId="4"/>
    <undo index="1" exp="area" ref3D="1" dr="B$1:B$1048576" r="AI262" sId="4"/>
    <undo index="1" exp="area" ref3D="1" dr="B$1:B$1048576" r="AI261" sId="4"/>
    <undo index="1" exp="area" ref3D="1" dr="B$1:B$1048576" r="AI260" sId="4"/>
    <undo index="1" exp="area" ref3D="1" dr="B$1:B$1048576" r="AI259" sId="4"/>
    <undo index="1" exp="area" ref3D="1" dr="B$1:B$1048576" r="AI258" sId="4"/>
    <undo index="1" exp="area" ref3D="1" dr="B$1:B$1048576" r="AI257" sId="4"/>
    <undo index="1" exp="area" ref3D="1" dr="B$1:B$1048576" r="AI256" sId="4"/>
    <undo index="1" exp="area" ref3D="1" dr="B$1:B$1048576" r="AI255" sId="4"/>
    <undo index="1" exp="area" ref3D="1" dr="B$1:B$1048576" r="AI254" sId="4"/>
    <undo index="1" exp="area" ref3D="1" dr="B$1:B$1048576" r="AI253" sId="4"/>
    <undo index="1" exp="area" ref3D="1" dr="B$1:B$1048576" r="AI252" sId="4"/>
    <undo index="1" exp="area" ref3D="1" dr="B$1:B$1048576" r="AI251" sId="4"/>
    <undo index="1" exp="area" ref3D="1" dr="B$1:B$1048576" r="AI250" sId="4"/>
    <undo index="1" exp="area" ref3D="1" dr="B$1:B$1048576" r="AI249" sId="4"/>
    <undo index="1" exp="area" ref3D="1" dr="B$1:B$1048576" r="AI248" sId="4"/>
    <undo index="1" exp="area" ref3D="1" dr="B$1:B$1048576" r="AI247" sId="4"/>
    <undo index="1" exp="area" ref3D="1" dr="B$1:B$1048576" r="AI246" sId="4"/>
    <undo index="1" exp="area" ref3D="1" dr="B$1:B$1048576" r="AI245" sId="4"/>
    <undo index="1" exp="area" ref3D="1" dr="B$1:B$1048576" r="AI244" sId="4"/>
    <undo index="1" exp="area" ref3D="1" dr="B$1:B$1048576" r="AI243" sId="4"/>
    <undo index="1" exp="area" ref3D="1" dr="B$1:B$1048576" r="AI242" sId="4"/>
    <undo index="1" exp="area" ref3D="1" dr="B$1:B$1048576" r="AI241" sId="4"/>
    <undo index="1" exp="area" ref3D="1" dr="B$1:B$1048576" r="AI240" sId="4"/>
    <undo index="1" exp="area" ref3D="1" dr="B$1:B$1048576" r="AI239" sId="4"/>
    <undo index="1" exp="area" ref3D="1" dr="B$1:B$1048576" r="AI238" sId="4"/>
    <undo index="1" exp="area" ref3D="1" dr="B$1:B$1048576" r="AI237" sId="4"/>
    <undo index="1" exp="area" ref3D="1" dr="B$1:B$1048576" r="AI236" sId="4"/>
    <undo index="1" exp="area" ref3D="1" dr="B$1:B$1048576" r="AI235" sId="4"/>
    <undo index="1" exp="area" ref3D="1" dr="B$1:B$1048576" r="AI234" sId="4"/>
    <undo index="1" exp="area" ref3D="1" dr="B$1:B$1048576" r="AI233" sId="4"/>
    <undo index="1" exp="area" ref3D="1" dr="B$1:B$1048576" r="AI232" sId="4"/>
    <undo index="1" exp="area" ref3D="1" dr="B$1:B$1048576" r="AI231" sId="4"/>
    <undo index="1" exp="area" ref3D="1" dr="B$1:B$1048576" r="AI230" sId="4"/>
    <undo index="1" exp="area" ref3D="1" dr="B$1:B$1048576" r="AI229" sId="4"/>
    <undo index="1" exp="area" ref3D="1" dr="B$1:B$1048576" r="AI228" sId="4"/>
    <undo index="1" exp="area" ref3D="1" dr="B$1:B$1048576" r="AI227" sId="4"/>
    <undo index="1" exp="area" ref3D="1" dr="B$1:B$1048576" r="AI226" sId="4"/>
    <undo index="1" exp="area" ref3D="1" dr="B$1:B$1048576" r="AI225" sId="4"/>
    <undo index="1" exp="area" ref3D="1" dr="B$1:B$1048576" r="AI224" sId="4"/>
    <undo index="1" exp="area" ref3D="1" dr="B$1:B$1048576" r="AI223" sId="4"/>
    <undo index="1" exp="area" ref3D="1" dr="B$1:B$1048576" r="AI222" sId="4"/>
    <undo index="1" exp="area" ref3D="1" dr="B$1:B$1048576" r="AI221" sId="4"/>
    <undo index="1" exp="area" ref3D="1" dr="B$1:B$1048576" r="AI220" sId="4"/>
    <undo index="1" exp="area" ref3D="1" dr="B$1:B$1048576" r="AI219" sId="4"/>
    <undo index="1" exp="area" ref3D="1" dr="B$1:B$1048576" r="AI218" sId="4"/>
    <undo index="1" exp="area" ref3D="1" dr="B$1:B$1048576" r="AI217" sId="4"/>
    <undo index="1" exp="area" ref3D="1" dr="B$1:B$1048576" r="AI216" sId="4"/>
    <undo index="1" exp="area" ref3D="1" dr="B$1:B$1048576" r="AI215" sId="4"/>
    <undo index="1" exp="area" ref3D="1" dr="B$1:B$1048576" r="AI214" sId="4"/>
    <undo index="1" exp="area" ref3D="1" dr="B$1:B$1048576" r="AI213" sId="4"/>
    <undo index="1" exp="area" ref3D="1" dr="B$1:B$1048576" r="AI212" sId="4"/>
    <undo index="1" exp="area" ref3D="1" dr="B$1:B$1048576" r="AI211" sId="4"/>
    <undo index="1" exp="area" ref3D="1" dr="B$1:B$1048576" r="AI210" sId="4"/>
    <undo index="1" exp="area" ref3D="1" dr="B$1:B$1048576" r="AI209" sId="4"/>
    <undo index="1" exp="area" ref3D="1" dr="B$1:B$1048576" r="AI208" sId="4"/>
    <undo index="1" exp="area" ref3D="1" dr="B$1:B$1048576" r="AI207" sId="4"/>
    <undo index="1" exp="area" ref3D="1" dr="B$1:B$1048576" r="AI206" sId="4"/>
    <undo index="1" exp="area" ref3D="1" dr="B$1:B$1048576" r="AI205" sId="4"/>
    <undo index="1" exp="area" ref3D="1" dr="B$1:B$1048576" r="AI204" sId="4"/>
    <undo index="1" exp="area" ref3D="1" dr="B$1:B$1048576" r="AI203" sId="4"/>
    <undo index="1" exp="area" ref3D="1" dr="B$1:B$1048576" r="AI202" sId="4"/>
    <undo index="1" exp="area" ref3D="1" dr="B$1:B$1048576" r="AI201" sId="4"/>
    <undo index="1" exp="area" ref3D="1" dr="B$1:B$1048576" r="AI200" sId="4"/>
    <undo index="1" exp="area" ref3D="1" dr="B$1:B$1048576" r="AI199" sId="4"/>
    <undo index="1" exp="area" ref3D="1" dr="B$1:B$1048576" r="AI198" sId="4"/>
    <undo index="1" exp="area" ref3D="1" dr="B$1:B$1048576" r="AI197" sId="4"/>
    <undo index="1" exp="area" ref3D="1" dr="B$1:B$1048576" r="AI196" sId="4"/>
    <undo index="1" exp="area" ref3D="1" dr="B$1:B$1048576" r="AI195" sId="4"/>
    <undo index="1" exp="area" ref3D="1" dr="B$1:B$1048576" r="AI194" sId="4"/>
    <undo index="1" exp="area" ref3D="1" dr="B$1:B$1048576" r="AI193" sId="4"/>
    <undo index="1" exp="area" ref3D="1" dr="B$1:B$1048576" r="AI192" sId="4"/>
    <undo index="1" exp="area" ref3D="1" dr="B$1:B$1048576" r="AI191" sId="4"/>
    <undo index="1" exp="area" ref3D="1" dr="B$1:B$1048576" r="AI190" sId="4"/>
    <undo index="1" exp="area" ref3D="1" dr="B$1:B$1048576" r="AI189" sId="4"/>
    <undo index="1" exp="area" ref3D="1" dr="B$1:B$1048576" r="AI188" sId="4"/>
    <undo index="1" exp="area" ref3D="1" dr="B$1:B$1048576" r="AI187" sId="4"/>
    <undo index="1" exp="area" ref3D="1" dr="B$1:B$1048576" r="AI186" sId="4"/>
    <undo index="1" exp="area" ref3D="1" dr="B$1:B$1048576" r="AI185" sId="4"/>
    <undo index="1" exp="area" ref3D="1" dr="B$1:B$1048576" r="AI184" sId="4"/>
    <undo index="1" exp="area" ref3D="1" dr="B$1:B$1048576" r="AI183" sId="4"/>
    <undo index="1" exp="area" ref3D="1" dr="B$1:B$1048576" r="AI182" sId="4"/>
    <undo index="1" exp="area" ref3D="1" dr="B$1:B$1048576" r="AI181" sId="4"/>
    <undo index="1" exp="area" ref3D="1" dr="B$1:B$1048576" r="AI180" sId="4"/>
    <undo index="1" exp="area" ref3D="1" dr="B$1:B$1048576" r="AI179" sId="4"/>
    <undo index="1" exp="area" ref3D="1" dr="B$1:B$1048576" r="AI178" sId="4"/>
    <undo index="1" exp="area" ref3D="1" dr="B$1:B$1048576" r="AI177" sId="4"/>
    <undo index="1" exp="area" ref3D="1" dr="B$1:B$1048576" r="AI176" sId="4"/>
    <undo index="1" exp="area" ref3D="1" dr="B$1:B$1048576" r="AI175" sId="4"/>
    <undo index="1" exp="area" ref3D="1" dr="B$1:B$1048576" r="AI174" sId="4"/>
    <undo index="1" exp="area" ref3D="1" dr="B$1:B$1048576" r="AI173" sId="4"/>
    <undo index="1" exp="area" ref3D="1" dr="B$1:B$1048576" r="AI172" sId="4"/>
    <undo index="1" exp="area" ref3D="1" dr="B$1:B$1048576" r="AI171" sId="4"/>
    <undo index="1" exp="area" ref3D="1" dr="B$1:B$1048576" r="AI170" sId="4"/>
    <undo index="1" exp="area" ref3D="1" dr="B$1:B$1048576" r="AI169" sId="4"/>
    <undo index="1" exp="area" ref3D="1" dr="B$1:B$1048576" r="AI168" sId="4"/>
    <undo index="1" exp="area" ref3D="1" dr="B$1:B$1048576" r="AI167" sId="4"/>
    <undo index="1" exp="area" ref3D="1" dr="B$1:B$1048576" r="AI166" sId="4"/>
    <undo index="1" exp="area" ref3D="1" dr="B$1:B$1048576" r="AI165" sId="4"/>
    <undo index="1" exp="area" ref3D="1" dr="B$1:B$1048576" r="AI164" sId="4"/>
    <undo index="1" exp="area" ref3D="1" dr="B$1:B$1048576" r="AI163" sId="4"/>
    <undo index="1" exp="area" ref3D="1" dr="B$1:B$1048576" r="AI162" sId="4"/>
    <undo index="1" exp="area" ref3D="1" dr="B$1:B$1048576" r="AI161" sId="4"/>
    <undo index="1" exp="area" ref3D="1" dr="B$1:B$1048576" r="AI160" sId="4"/>
    <undo index="1" exp="area" ref3D="1" dr="B$1:B$1048576" r="AI159" sId="4"/>
    <undo index="1" exp="area" ref3D="1" dr="B$1:B$1048576" r="AI158" sId="4"/>
    <undo index="1" exp="area" ref3D="1" dr="B$1:B$1048576" r="AI157" sId="4"/>
    <undo index="1" exp="area" ref3D="1" dr="B$1:B$1048576" r="AI156" sId="4"/>
    <undo index="1" exp="area" ref3D="1" dr="B$1:B$1048576" r="AI155" sId="4"/>
    <undo index="1" exp="area" ref3D="1" dr="B$1:B$1048576" r="AI154" sId="4"/>
    <undo index="1" exp="area" ref3D="1" dr="B$1:B$1048576" r="AI153" sId="4"/>
    <undo index="1" exp="area" ref3D="1" dr="B$1:B$1048576" r="AI152" sId="4"/>
    <undo index="1" exp="area" ref3D="1" dr="B$1:B$1048576" r="AI151" sId="4"/>
    <undo index="1" exp="area" ref3D="1" dr="B$1:B$1048576" r="AI150" sId="4"/>
    <undo index="1" exp="area" ref3D="1" dr="B$1:B$1048576" r="AI149" sId="4"/>
    <undo index="1" exp="area" ref3D="1" dr="B$1:B$1048576" r="AI148" sId="4"/>
    <undo index="1" exp="area" ref3D="1" dr="B$1:B$1048576" r="AI147" sId="4"/>
    <undo index="1" exp="area" ref3D="1" dr="B$1:B$1048576" r="AI146" sId="4"/>
    <undo index="1" exp="area" ref3D="1" dr="B$1:B$1048576" r="AI145" sId="4"/>
    <undo index="1" exp="area" ref3D="1" dr="B$1:B$1048576" r="AI144" sId="4"/>
    <undo index="1" exp="area" ref3D="1" dr="B$1:B$1048576" r="AI143" sId="4"/>
    <undo index="1" exp="area" ref3D="1" dr="B$1:B$1048576" r="AI142" sId="4"/>
    <undo index="1" exp="area" ref3D="1" dr="B$1:B$1048576" r="AI141" sId="4"/>
    <undo index="1" exp="area" ref3D="1" dr="B$1:B$1048576" r="AI140" sId="4"/>
    <undo index="1" exp="area" ref3D="1" dr="B$1:B$1048576" r="AI139" sId="4"/>
    <undo index="1" exp="area" ref3D="1" dr="B$1:B$1048576" r="AI138" sId="4"/>
    <undo index="1" exp="area" ref3D="1" dr="B$1:B$1048576" r="AI137" sId="4"/>
    <undo index="1" exp="area" ref3D="1" dr="B$1:B$1048576" r="AI136" sId="4"/>
    <undo index="1" exp="area" ref3D="1" dr="B$1:B$1048576" r="AI135" sId="4"/>
    <undo index="1" exp="area" ref3D="1" dr="B$1:B$1048576" r="AI134" sId="4"/>
    <undo index="1" exp="area" ref3D="1" dr="B$1:B$1048576" r="AI133" sId="4"/>
    <undo index="1" exp="area" ref3D="1" dr="B$1:B$1048576" r="AI132" sId="4"/>
    <undo index="1" exp="area" ref3D="1" dr="B$1:B$1048576" r="AI131" sId="4"/>
    <undo index="1" exp="area" ref3D="1" dr="B$1:B$1048576" r="AI130" sId="4"/>
    <undo index="1" exp="area" ref3D="1" dr="B$1:B$1048576" r="AI129" sId="4"/>
    <undo index="1" exp="area" ref3D="1" dr="B$1:B$1048576" r="AI128" sId="4"/>
    <undo index="1" exp="area" ref3D="1" dr="B$1:B$1048576" r="AI127" sId="4"/>
    <undo index="1" exp="area" ref3D="1" dr="B$1:B$1048576" r="AI126" sId="4"/>
    <undo index="1" exp="area" ref3D="1" dr="B$1:B$1048576" r="AI125" sId="4"/>
    <undo index="1" exp="area" ref3D="1" dr="B$1:B$1048576" r="AI124" sId="4"/>
    <undo index="1" exp="area" ref3D="1" dr="B$1:B$1048576" r="AI123" sId="4"/>
    <undo index="1" exp="area" ref3D="1" dr="B$1:B$1048576" r="AI122" sId="4"/>
    <undo index="1" exp="area" ref3D="1" dr="B$1:B$1048576" r="AI121" sId="4"/>
    <undo index="1" exp="area" ref3D="1" dr="B$1:B$1048576" r="AI120" sId="4"/>
    <undo index="1" exp="area" ref3D="1" dr="B$1:B$1048576" r="AI119" sId="4"/>
    <undo index="1" exp="area" ref3D="1" dr="B$1:B$1048576" r="AI118" sId="4"/>
    <undo index="1" exp="area" ref3D="1" dr="B$1:B$1048576" r="AI117" sId="4"/>
    <undo index="1" exp="area" ref3D="1" dr="B$1:B$1048576" r="AI116" sId="4"/>
    <undo index="1" exp="area" ref3D="1" dr="B$1:B$1048576" r="AI115" sId="4"/>
    <undo index="1" exp="area" ref3D="1" dr="B$1:B$1048576" r="AI114" sId="4"/>
    <undo index="1" exp="area" ref3D="1" dr="B$1:B$1048576" r="AI113" sId="4"/>
    <undo index="1" exp="area" ref3D="1" dr="B$1:B$1048576" r="AI112" sId="4"/>
    <undo index="1" exp="area" ref3D="1" dr="B$1:B$1048576" r="AI111" sId="4"/>
    <undo index="1" exp="area" ref3D="1" dr="B$1:B$1048576" r="AI110" sId="4"/>
    <undo index="1" exp="area" ref3D="1" dr="B$1:B$1048576" r="AI109" sId="4"/>
    <undo index="1" exp="area" ref3D="1" dr="B$1:B$1048576" r="AI108" sId="4"/>
    <undo index="1" exp="area" ref3D="1" dr="B$1:B$1048576" r="AI107" sId="4"/>
    <undo index="1" exp="area" ref3D="1" dr="B$1:B$1048576" r="AI106" sId="4"/>
    <undo index="1" exp="area" ref3D="1" dr="B$1:B$1048576" r="AI105" sId="4"/>
    <undo index="1" exp="area" ref3D="1" dr="B$1:B$1048576" r="AI104" sId="4"/>
    <undo index="1" exp="area" ref3D="1" dr="B$1:B$1048576" r="AI103" sId="4"/>
    <undo index="1" exp="area" ref3D="1" dr="B$1:B$1048576" r="AI102" sId="4"/>
    <undo index="1" exp="area" ref3D="1" dr="B$1:B$1048576" r="AI101" sId="4"/>
    <undo index="1" exp="area" ref3D="1" dr="B$1:B$1048576" r="AI100" sId="4"/>
    <undo index="1" exp="area" ref3D="1" dr="B$1:B$1048576" r="AI99" sId="4"/>
    <undo index="1" exp="area" ref3D="1" dr="B$1:B$1048576" r="AI98" sId="4"/>
    <undo index="1" exp="area" ref3D="1" dr="B$1:B$1048576" r="AI97" sId="4"/>
    <undo index="1" exp="area" ref3D="1" dr="B$1:B$1048576" r="AI96" sId="4"/>
    <undo index="1" exp="area" ref3D="1" dr="B$1:B$1048576" r="AI95" sId="4"/>
    <undo index="1" exp="area" ref3D="1" dr="B$1:B$1048576" r="AI94" sId="4"/>
    <undo index="1" exp="area" ref3D="1" dr="B$1:B$1048576" r="AI93" sId="4"/>
    <undo index="1" exp="area" ref3D="1" dr="B$1:B$1048576" r="AI92" sId="4"/>
    <undo index="1" exp="area" ref3D="1" dr="B$1:B$1048576" r="AI91" sId="4"/>
    <undo index="1" exp="area" ref3D="1" dr="B$1:B$1048576" r="AI90" sId="4"/>
    <undo index="1" exp="area" ref3D="1" dr="B$1:B$1048576" r="AI89" sId="4"/>
    <undo index="1" exp="area" ref3D="1" dr="B$1:B$1048576" r="AI88" sId="4"/>
    <undo index="1" exp="area" ref3D="1" dr="B$1:B$1048576" r="AI87" sId="4"/>
    <undo index="1" exp="area" ref3D="1" dr="B$1:B$1048576" r="AI86" sId="4"/>
    <undo index="1" exp="area" ref3D="1" dr="B$1:B$1048576" r="AI85" sId="4"/>
    <undo index="1" exp="area" ref3D="1" dr="B$1:B$1048576" r="AI84" sId="4"/>
    <undo index="1" exp="area" ref3D="1" dr="B$1:B$1048576" r="AI83" sId="4"/>
    <undo index="1" exp="area" ref3D="1" dr="B$1:B$1048576" r="AI82" sId="4"/>
    <undo index="1" exp="area" ref3D="1" dr="B$1:B$1048576" r="AI81" sId="4"/>
    <undo index="1" exp="area" ref3D="1" dr="B$1:B$1048576" r="AI80" sId="4"/>
    <undo index="1" exp="area" ref3D="1" dr="B$1:B$1048576" r="AI79" sId="4"/>
    <undo index="1" exp="area" ref3D="1" dr="B$1:B$1048576" r="AI78" sId="4"/>
    <undo index="1" exp="area" ref3D="1" dr="B$1:B$1048576" r="AI77" sId="4"/>
    <undo index="1" exp="area" ref3D="1" dr="B$1:B$1048576" r="AI76" sId="4"/>
    <undo index="1" exp="area" ref3D="1" dr="B$1:B$1048576" r="AI75" sId="4"/>
    <undo index="1" exp="area" ref3D="1" dr="B$1:B$1048576" r="AI74" sId="4"/>
    <undo index="1" exp="area" ref3D="1" dr="B$1:B$1048576" r="AI73" sId="4"/>
    <undo index="1" exp="area" ref3D="1" dr="B$1:B$1048576" r="AI72" sId="4"/>
    <undo index="1" exp="area" ref3D="1" dr="B$1:B$1048576" r="AI71" sId="4"/>
    <undo index="1" exp="area" ref3D="1" dr="B$1:B$1048576" r="AI70" sId="4"/>
    <undo index="1" exp="area" ref3D="1" dr="B$1:B$1048576" r="AI69" sId="4"/>
    <undo index="1" exp="area" ref3D="1" dr="B$1:B$1048576" r="AI68" sId="4"/>
    <undo index="1" exp="area" ref3D="1" dr="B$1:B$1048576" r="AI67" sId="4"/>
    <undo index="1" exp="area" ref3D="1" dr="B$1:B$1048576" r="AI66" sId="4"/>
    <undo index="1" exp="area" ref3D="1" dr="B$1:B$1048576" r="AI65" sId="4"/>
    <undo index="1" exp="area" ref3D="1" dr="B$1:B$1048576" r="AI64" sId="4"/>
    <undo index="1" exp="area" ref3D="1" dr="B$1:B$1048576" r="AI63" sId="4"/>
    <undo index="1" exp="area" ref3D="1" dr="B$1:B$1048576" r="AI62" sId="4"/>
    <undo index="1" exp="area" ref3D="1" dr="B$1:B$1048576" r="AI61" sId="4"/>
    <undo index="1" exp="area" ref3D="1" dr="B$1:B$1048576" r="AI60" sId="4"/>
    <undo index="1" exp="area" ref3D="1" dr="B$1:B$1048576" r="AI59" sId="4"/>
    <undo index="1" exp="area" ref3D="1" dr="B$1:B$1048576" r="AI58" sId="4"/>
    <undo index="1" exp="area" ref3D="1" dr="B$1:B$1048576" r="AI57" sId="4"/>
    <undo index="1" exp="area" ref3D="1" dr="B$1:B$1048576" r="AI56" sId="4"/>
    <undo index="1" exp="area" ref3D="1" dr="B$1:B$1048576" r="AI55" sId="4"/>
    <undo index="1" exp="area" ref3D="1" dr="B$1:B$1048576" r="AI54" sId="4"/>
    <undo index="1" exp="area" ref3D="1" dr="B$1:B$1048576" r="AI53" sId="4"/>
    <undo index="1" exp="area" ref3D="1" dr="B$1:B$1048576" r="AI52" sId="4"/>
    <undo index="1" exp="area" ref3D="1" dr="B$1:B$1048576" r="AI51" sId="4"/>
    <undo index="1" exp="area" ref3D="1" dr="B$1:B$1048576" r="AI50" sId="4"/>
    <undo index="1" exp="area" ref3D="1" dr="B$1:B$1048576" r="AI49" sId="4"/>
    <undo index="1" exp="area" ref3D="1" dr="B$1:B$1048576" r="AI48" sId="4"/>
    <undo index="1" exp="area" ref3D="1" dr="B$1:B$1048576" r="AI47" sId="4"/>
    <undo index="1" exp="area" ref3D="1" dr="B$1:B$1048576" r="AI46" sId="4"/>
    <undo index="1" exp="area" ref3D="1" dr="B$1:B$1048576" r="AI45" sId="4"/>
    <undo index="1" exp="area" ref3D="1" dr="B$1:B$1048576" r="AI44" sId="4"/>
    <undo index="1" exp="area" ref3D="1" dr="B$1:B$1048576" r="AI43" sId="4"/>
    <undo index="1" exp="area" ref3D="1" dr="B$1:B$1048576" r="AI42" sId="4"/>
    <undo index="1" exp="area" ref3D="1" dr="B$1:B$1048576" r="AI41" sId="4"/>
    <undo index="1" exp="area" ref3D="1" dr="B$1:B$1048576" r="AI40" sId="4"/>
    <undo index="1" exp="area" ref3D="1" dr="B$1:B$1048576" r="AI39" sId="4"/>
    <undo index="1" exp="area" ref3D="1" dr="B$1:B$1048576" r="AI38" sId="4"/>
    <undo index="1" exp="area" ref3D="1" dr="B$1:B$1048576" r="AI37" sId="4"/>
    <undo index="1" exp="area" ref3D="1" dr="B$1:B$1048576" r="AI36" sId="4"/>
    <undo index="1" exp="area" ref3D="1" dr="B$1:B$1048576" r="AI35" sId="4"/>
    <undo index="1" exp="area" ref3D="1" dr="B$1:B$1048576" r="AI34" sId="4"/>
    <undo index="1" exp="area" ref3D="1" dr="B$1:B$1048576" r="AI33" sId="4"/>
    <undo index="1" exp="area" ref3D="1" dr="B$1:B$1048576" r="AI32" sId="4"/>
    <undo index="1" exp="area" ref3D="1" dr="B$1:B$1048576" r="AI31" sId="4"/>
    <undo index="1" exp="area" ref3D="1" dr="B$1:B$1048576" r="AI30" sId="4"/>
    <undo index="1" exp="area" ref3D="1" dr="B$1:B$1048576" r="AI29" sId="4"/>
    <undo index="1" exp="area" ref3D="1" dr="B$1:B$1048576" r="AI28" sId="4"/>
    <undo index="1" exp="area" ref3D="1" dr="B$1:B$1048576" r="AI27" sId="4"/>
    <undo index="1" exp="area" ref3D="1" dr="B$1:B$1048576" r="AI26" sId="4"/>
    <undo index="1" exp="area" ref3D="1" dr="B$1:B$1048576" r="AI25" sId="4"/>
    <undo index="1" exp="area" ref3D="1" dr="B$1:B$1048576" r="AI24" sId="4"/>
    <undo index="1" exp="area" ref3D="1" dr="B$1:B$1048576" r="AI23" sId="4"/>
    <undo index="1" exp="area" ref3D="1" dr="B$1:B$1048576" r="AI22" sId="4"/>
    <undo index="1" exp="area" ref3D="1" dr="B$1:B$1048576" r="AI21" sId="4"/>
    <undo index="1" exp="area" ref3D="1" dr="B$1:B$1048576" r="AI20" sId="4"/>
    <undo index="1" exp="area" ref3D="1" dr="B$1:B$1048576" r="AI19" sId="4"/>
    <undo index="1" exp="area" ref3D="1" dr="B$1:B$1048576" r="AI18" sId="4"/>
    <undo index="1" exp="area" ref3D="1" dr="B$1:B$1048576" r="AI17" sId="4"/>
    <undo index="1" exp="area" ref3D="1" dr="B$1:B$1048576" r="AI16" sId="4"/>
    <undo index="1" exp="area" ref3D="1" dr="B$1:B$1048576" r="AI15" sId="4"/>
    <undo index="1" exp="area" ref3D="1" dr="B$1:B$1048576" r="AI14" sId="4"/>
    <undo index="1" exp="area" ref3D="1" dr="B$1:B$1048576" r="AI13" sId="4"/>
    <undo index="1" exp="area" ref3D="1" dr="B$1:B$1048576" r="AI12" sId="4"/>
    <undo index="1" exp="area" ref3D="1" dr="B$1:B$1048576" r="AI11" sId="4"/>
    <undo index="1" exp="area" ref3D="1" dr="B$1:B$1048576" r="AI10" sId="4"/>
    <undo index="1" exp="area" ref3D="1" dr="B$1:B$1048576" r="AI9" sId="4"/>
    <undo index="1" exp="area" ref3D="1" dr="B$1:B$1048576" r="AI8" sId="4"/>
    <undo index="1" exp="area" ref3D="1" dr="B$1:B$1048576" r="AI7" sId="4"/>
    <undo index="1" exp="area" ref3D="1" dr="B$1:B$1048576" r="AI6" sId="4"/>
    <undo index="1" exp="area" ref3D="1" dr="B$1:B$1048576" r="AI5" sId="4"/>
    <undo index="1" exp="area" ref3D="1" dr="B$1:B$1048576" r="AI4" sId="4"/>
    <undo index="1" exp="area" ref3D="1" dr="B$1:B$1048576" r="AI3" sId="4"/>
    <undo index="1" exp="area" ref3D="1" dr="B$1:B$1048576" r="AI2" sId="4"/>
    <undo index="2" exp="area" ref3D="1" dr="$A$1:$AY$1048576" r="H38" sId="3"/>
    <undo index="2" exp="area" ref3D="1" dr="$A$1:$AY$1048576" r="G38" sId="3"/>
    <undo index="2" exp="area" ref3D="1" dr="$A$1:$AY$1048576" r="H37" sId="3"/>
    <undo index="2" exp="area" ref3D="1" dr="$A$1:$AY$1048576" r="G37" sId="3"/>
    <undo index="2" exp="area" ref3D="1" dr="$A$1:$AY$1048576" r="H36" sId="3"/>
    <undo index="2" exp="area" ref3D="1" dr="$A$1:$AY$1048576" r="G36" sId="3"/>
    <undo index="2" exp="area" ref3D="1" dr="$A$1:$AY$1048576" r="H35" sId="3"/>
    <undo index="2" exp="area" ref3D="1" dr="$A$1:$AY$1048576" r="G35" sId="3"/>
    <undo index="2" exp="area" ref3D="1" dr="$A$1:$AY$1048576" r="H34" sId="3"/>
    <undo index="2" exp="area" ref3D="1" dr="$A$1:$AY$1048576" r="G34" sId="3"/>
    <undo index="2" exp="area" ref3D="1" dr="$A$1:$AY$1048576" r="H33" sId="3"/>
    <undo index="2" exp="area" ref3D="1" dr="$A$1:$AY$1048576" r="G33" sId="3"/>
    <undo index="2" exp="area" ref3D="1" dr="$A$1:$AY$1048576" r="H32" sId="3"/>
    <undo index="2" exp="area" ref3D="1" dr="$A$1:$AY$1048576" r="G32" sId="3"/>
    <undo index="2" exp="area" ref3D="1" dr="$A$1:$AY$1048576" r="H31" sId="3"/>
    <undo index="2" exp="area" ref3D="1" dr="$A$1:$AY$1048576" r="G31" sId="3"/>
    <undo index="2" exp="area" ref3D="1" dr="$A$1:$AY$1048576" r="H30" sId="3"/>
    <undo index="2" exp="area" ref3D="1" dr="$A$1:$AY$1048576" r="G30" sId="3"/>
    <undo index="2" exp="area" ref3D="1" dr="$A$1:$AY$1048576" r="H29" sId="3"/>
    <undo index="2" exp="area" ref3D="1" dr="$A$1:$AY$1048576" r="G29" sId="3"/>
    <undo index="2" exp="area" ref3D="1" dr="$A$1:$AY$1048576" r="H28" sId="3"/>
    <undo index="2" exp="area" ref3D="1" dr="$A$1:$AY$1048576" r="G28" sId="3"/>
    <undo index="2" exp="area" ref3D="1" dr="$A$1:$AY$1048576" r="H27" sId="3"/>
    <undo index="2" exp="area" ref3D="1" dr="$A$1:$AY$1048576" r="G27" sId="3"/>
    <undo index="2" exp="area" ref3D="1" dr="$A$1:$AY$1048576" r="H26" sId="3"/>
    <undo index="2" exp="area" ref3D="1" dr="$A$1:$AY$1048576" r="G26" sId="3"/>
    <undo index="2" exp="area" ref3D="1" dr="$A$1:$AY$1048576" r="H25" sId="3"/>
    <undo index="2" exp="area" ref3D="1" dr="$A$1:$AY$1048576" r="G25" sId="3"/>
    <undo index="2" exp="area" ref3D="1" dr="$A$1:$AY$1048576" r="H24" sId="3"/>
    <undo index="2" exp="area" ref3D="1" dr="$A$1:$AY$1048576" r="G24" sId="3"/>
    <undo index="2" exp="area" ref3D="1" dr="$A$1:$AY$1048576" r="H23" sId="3"/>
    <undo index="2" exp="area" ref3D="1" dr="$A$1:$AY$1048576" r="G23" sId="3"/>
    <undo index="2" exp="area" ref3D="1" dr="$A$1:$AY$1048576" r="H22" sId="3"/>
    <undo index="2" exp="area" ref3D="1" dr="$A$1:$AY$1048576" r="G22" sId="3"/>
    <undo index="2" exp="area" ref3D="1" dr="$A$1:$AY$1048576" r="H21" sId="3"/>
    <undo index="2" exp="area" ref3D="1" dr="$A$1:$AY$1048576" r="G21" sId="3"/>
    <undo index="2" exp="area" ref3D="1" dr="$A$1:$AY$1048576" r="H20" sId="3"/>
    <undo index="2" exp="area" ref3D="1" dr="$A$1:$AY$1048576" r="G20" sId="3"/>
    <undo index="2" exp="area" ref3D="1" dr="$A$1:$AY$1048576" r="H19" sId="3"/>
    <undo index="2" exp="area" ref3D="1" dr="$A$1:$AY$1048576" r="G19" sId="3"/>
    <undo index="2" exp="area" ref3D="1" dr="$A$1:$AY$1048576" r="H18" sId="3"/>
    <undo index="2" exp="area" ref3D="1" dr="$A$1:$AY$1048576" r="G18" sId="3"/>
    <undo index="2" exp="area" ref3D="1" dr="$A$1:$AY$1048576" r="H17" sId="3"/>
    <undo index="2" exp="area" ref3D="1" dr="$A$1:$AY$1048576" r="G17" sId="3"/>
    <undo index="2" exp="area" ref3D="1" dr="$A$1:$AY$1048576" r="H16" sId="3"/>
    <undo index="2" exp="area" ref3D="1" dr="$A$1:$AY$1048576" r="G16" sId="3"/>
    <undo index="2" exp="area" ref3D="1" dr="$A$1:$AY$1048576" r="H15" sId="3"/>
    <undo index="2" exp="area" ref3D="1" dr="$A$1:$AY$1048576" r="G15" sId="3"/>
    <undo index="2" exp="area" ref3D="1" dr="$A$1:$AY$1048576" r="H14" sId="3"/>
    <undo index="2" exp="area" ref3D="1" dr="$A$1:$AY$1048576" r="G14" sId="3"/>
    <undo index="2" exp="area" ref3D="1" dr="$A$1:$AY$1048576" r="H13" sId="3"/>
    <undo index="2" exp="area" ref3D="1" dr="$A$1:$AY$1048576" r="G13" sId="3"/>
    <undo index="2" exp="area" ref3D="1" dr="$A$1:$AY$1048576" r="H12" sId="3"/>
    <undo index="2" exp="area" ref3D="1" dr="$A$1:$AY$1048576" r="G12" sId="3"/>
    <undo index="2" exp="area" ref3D="1" dr="$A$1:$AY$1048576" r="H11" sId="3"/>
    <undo index="2" exp="area" ref3D="1" dr="$A$1:$AY$1048576" r="G11" sId="3"/>
    <undo index="2" exp="area" ref3D="1" dr="$A$1:$AY$1048576" r="H10" sId="3"/>
    <undo index="2" exp="area" ref3D="1" dr="$A$1:$AY$1048576" r="G10" sId="3"/>
    <undo index="2" exp="area" ref3D="1" dr="$A$1:$AY$1048576" r="H9" sId="3"/>
    <undo index="2" exp="area" ref3D="1" dr="$A$1:$AY$1048576" r="G9" sId="3"/>
    <undo index="2" exp="area" ref3D="1" dr="$A$1:$AY$1048576" r="H8" sId="3"/>
    <undo index="2" exp="area" ref3D="1" dr="$A$1:$AY$1048576" r="G8" sId="3"/>
    <undo index="2" exp="area" ref3D="1" dr="$A$1:$AY$1048576" r="H7" sId="3"/>
    <undo index="2" exp="area" ref3D="1" dr="$A$1:$AY$1048576" r="G7" sId="3"/>
    <undo index="2" exp="area" ref3D="1" dr="$A$1:$AY$1048576" r="H6" sId="3"/>
    <undo index="2" exp="area" ref3D="1" dr="$A$1:$AY$1048576" r="G6" sId="3"/>
    <undo index="2" exp="area" ref3D="1" dr="$A$1:$AY$1048576" r="H5" sId="3"/>
    <undo index="2" exp="area" ref3D="1" dr="$A$1:$AY$1048576" r="G5" sId="3"/>
    <undo index="2" exp="area" ref3D="1" dr="$A$1:$AY$1048576" r="Z42" sId="2"/>
    <undo index="2" exp="area" ref3D="1" dr="$A$1:$AY$1048576" r="Y42" sId="2"/>
    <undo index="2" exp="area" ref3D="1" dr="$A$1:$AY$1048576" r="X42" sId="2"/>
    <undo index="2" exp="area" ref3D="1" dr="$A$1:$AY$1048576" r="W42" sId="2"/>
    <undo index="2" exp="area" ref3D="1" dr="$A$1:$AY$1048576" r="V42" sId="2"/>
    <undo index="2" exp="area" ref3D="1" dr="$A$1:$AY$1048576" r="U42" sId="2"/>
    <undo index="2" exp="area" ref3D="1" dr="$A$1:$AY$1048576" r="T42" sId="2"/>
    <undo index="2" exp="area" ref3D="1" dr="$A$1:$AY$1048576" r="S42" sId="2"/>
    <undo index="2" exp="area" ref3D="1" dr="$A$1:$AY$1048576" r="R42" sId="2"/>
    <undo index="2" exp="area" ref3D="1" dr="$A$1:$AY$1048576" r="Q42" sId="2"/>
    <undo index="2" exp="area" ref3D="1" dr="$A$1:$AY$1048576" r="P42" sId="2"/>
    <undo index="2" exp="area" ref3D="1" dr="$A$1:$AY$1048576" r="O42" sId="2"/>
    <undo index="2" exp="area" ref3D="1" dr="$A$1:$AY$1048576" r="N42" sId="2"/>
    <undo index="2" exp="area" ref3D="1" dr="$A$1:$AY$1048576" r="M42" sId="2"/>
    <undo index="2" exp="area" ref3D="1" dr="$A$1:$AY$1048576" r="L42" sId="2"/>
    <undo index="2" exp="area" ref3D="1" dr="$A$1:$AY$1048576" r="K42" sId="2"/>
    <undo index="2" exp="area" ref3D="1" dr="$A$1:$AY$1048576" r="J42" sId="2"/>
    <undo index="2" exp="area" ref3D="1" dr="$A$1:$AY$1048576" r="I42" sId="2"/>
    <undo index="2" exp="area" ref3D="1" dr="$A$1:$AY$1048576" r="H42" sId="2"/>
    <undo index="2" exp="area" ref3D="1" dr="$A$1:$AY$1048576" r="G42" sId="2"/>
    <undo index="2" exp="area" ref3D="1" dr="$A$1:$AY$1048576" r="F42" sId="2"/>
    <undo index="2" exp="area" ref3D="1" dr="$A$1:$AY$1048576" r="E42" sId="2"/>
    <undo index="2" exp="area" ref3D="1" dr="$A$1:$AY$1048576" r="D42" sId="2"/>
    <undo index="2" exp="area" ref3D="1" dr="$A$1:$AY$1048576" r="C42" sId="2"/>
    <undo index="2" exp="area" ref3D="1" dr="$A$1:$AY$1048576" r="Z41" sId="2"/>
    <undo index="2" exp="area" ref3D="1" dr="$A$1:$AY$1048576" r="Y41" sId="2"/>
    <undo index="2" exp="area" ref3D="1" dr="$A$1:$AY$1048576" r="X41" sId="2"/>
    <undo index="2" exp="area" ref3D="1" dr="$A$1:$AY$1048576" r="W41" sId="2"/>
    <undo index="2" exp="area" ref3D="1" dr="$A$1:$AY$1048576" r="V41" sId="2"/>
    <undo index="2" exp="area" ref3D="1" dr="$A$1:$AY$1048576" r="U41" sId="2"/>
    <undo index="2" exp="area" ref3D="1" dr="$A$1:$AY$1048576" r="T41" sId="2"/>
    <undo index="2" exp="area" ref3D="1" dr="$A$1:$AY$1048576" r="S41" sId="2"/>
    <undo index="2" exp="area" ref3D="1" dr="$A$1:$AY$1048576" r="R41" sId="2"/>
    <undo index="2" exp="area" ref3D="1" dr="$A$1:$AY$1048576" r="Q41" sId="2"/>
    <undo index="2" exp="area" ref3D="1" dr="$A$1:$AY$1048576" r="P41" sId="2"/>
    <undo index="2" exp="area" ref3D="1" dr="$A$1:$AY$1048576" r="O41" sId="2"/>
    <undo index="2" exp="area" ref3D="1" dr="$A$1:$AY$1048576" r="N41" sId="2"/>
    <undo index="2" exp="area" ref3D="1" dr="$A$1:$AY$1048576" r="M41" sId="2"/>
    <undo index="2" exp="area" ref3D="1" dr="$A$1:$AY$1048576" r="L41" sId="2"/>
    <undo index="2" exp="area" ref3D="1" dr="$A$1:$AY$1048576" r="K41" sId="2"/>
    <undo index="2" exp="area" ref3D="1" dr="$A$1:$AY$1048576" r="J41" sId="2"/>
    <undo index="2" exp="area" ref3D="1" dr="$A$1:$AY$1048576" r="I41" sId="2"/>
    <undo index="2" exp="area" ref3D="1" dr="$A$1:$AY$1048576" r="H41" sId="2"/>
    <undo index="2" exp="area" ref3D="1" dr="$A$1:$AY$1048576" r="G41" sId="2"/>
    <undo index="2" exp="area" ref3D="1" dr="$A$1:$AY$1048576" r="F41" sId="2"/>
    <undo index="2" exp="area" ref3D="1" dr="$A$1:$AY$1048576" r="E41" sId="2"/>
    <undo index="2" exp="area" ref3D="1" dr="$A$1:$AY$1048576" r="D41" sId="2"/>
    <undo index="2" exp="area" ref3D="1" dr="$A$1:$AY$1048576" r="C41" sId="2"/>
    <undo index="2" exp="area" ref3D="1" dr="$A$1:$AY$1048576" r="Z40" sId="2"/>
    <undo index="2" exp="area" ref3D="1" dr="$A$1:$AY$1048576" r="Y40" sId="2"/>
    <undo index="2" exp="area" ref3D="1" dr="$A$1:$AY$1048576" r="X40" sId="2"/>
    <undo index="2" exp="area" ref3D="1" dr="$A$1:$AY$1048576" r="W40" sId="2"/>
    <undo index="2" exp="area" ref3D="1" dr="$A$1:$AY$1048576" r="V40" sId="2"/>
    <undo index="2" exp="area" ref3D="1" dr="$A$1:$AY$1048576" r="U40" sId="2"/>
    <undo index="2" exp="area" ref3D="1" dr="$A$1:$AY$1048576" r="T40" sId="2"/>
    <undo index="2" exp="area" ref3D="1" dr="$A$1:$AY$1048576" r="S40" sId="2"/>
    <undo index="2" exp="area" ref3D="1" dr="$A$1:$AY$1048576" r="R40" sId="2"/>
    <undo index="2" exp="area" ref3D="1" dr="$A$1:$AY$1048576" r="Q40" sId="2"/>
    <undo index="2" exp="area" ref3D="1" dr="$A$1:$AY$1048576" r="P40" sId="2"/>
    <undo index="2" exp="area" ref3D="1" dr="$A$1:$AY$1048576" r="O40" sId="2"/>
    <undo index="2" exp="area" ref3D="1" dr="$A$1:$AY$1048576" r="N40" sId="2"/>
    <undo index="2" exp="area" ref3D="1" dr="$A$1:$AY$1048576" r="M40" sId="2"/>
    <undo index="2" exp="area" ref3D="1" dr="$A$1:$AY$1048576" r="L40" sId="2"/>
    <undo index="2" exp="area" ref3D="1" dr="$A$1:$AY$1048576" r="K40" sId="2"/>
    <undo index="2" exp="area" ref3D="1" dr="$A$1:$AY$1048576" r="J40" sId="2"/>
    <undo index="2" exp="area" ref3D="1" dr="$A$1:$AY$1048576" r="I40" sId="2"/>
    <undo index="2" exp="area" ref3D="1" dr="$A$1:$AY$1048576" r="H40" sId="2"/>
    <undo index="2" exp="area" ref3D="1" dr="$A$1:$AY$1048576" r="G40" sId="2"/>
    <undo index="2" exp="area" ref3D="1" dr="$A$1:$AY$1048576" r="F40" sId="2"/>
    <undo index="2" exp="area" ref3D="1" dr="$A$1:$AY$1048576" r="E40" sId="2"/>
    <undo index="2" exp="area" ref3D="1" dr="$A$1:$AY$1048576" r="D40" sId="2"/>
    <undo index="2" exp="area" ref3D="1" dr="$A$1:$AY$1048576" r="C40" sId="2"/>
    <undo index="2" exp="area" ref3D="1" dr="$A$1:$AY$1048576" r="Z39" sId="2"/>
    <undo index="2" exp="area" ref3D="1" dr="$A$1:$AY$1048576" r="Y39" sId="2"/>
    <undo index="2" exp="area" ref3D="1" dr="$A$1:$AY$1048576" r="X39" sId="2"/>
    <undo index="2" exp="area" ref3D="1" dr="$A$1:$AY$1048576" r="W39" sId="2"/>
    <undo index="2" exp="area" ref3D="1" dr="$A$1:$AY$1048576" r="V39" sId="2"/>
    <undo index="2" exp="area" ref3D="1" dr="$A$1:$AY$1048576" r="U39" sId="2"/>
    <undo index="2" exp="area" ref3D="1" dr="$A$1:$AY$1048576" r="T39" sId="2"/>
    <undo index="2" exp="area" ref3D="1" dr="$A$1:$AY$1048576" r="S39" sId="2"/>
    <undo index="2" exp="area" ref3D="1" dr="$A$1:$AY$1048576" r="R39" sId="2"/>
    <undo index="2" exp="area" ref3D="1" dr="$A$1:$AY$1048576" r="Q39" sId="2"/>
    <undo index="2" exp="area" ref3D="1" dr="$A$1:$AY$1048576" r="P39" sId="2"/>
    <undo index="2" exp="area" ref3D="1" dr="$A$1:$AY$1048576" r="O39" sId="2"/>
    <undo index="2" exp="area" ref3D="1" dr="$A$1:$AY$1048576" r="N39" sId="2"/>
    <undo index="2" exp="area" ref3D="1" dr="$A$1:$AY$1048576" r="M39" sId="2"/>
    <undo index="2" exp="area" ref3D="1" dr="$A$1:$AY$1048576" r="L39" sId="2"/>
    <undo index="2" exp="area" ref3D="1" dr="$A$1:$AY$1048576" r="K39" sId="2"/>
    <undo index="2" exp="area" ref3D="1" dr="$A$1:$AY$1048576" r="J39" sId="2"/>
    <undo index="2" exp="area" ref3D="1" dr="$A$1:$AY$1048576" r="I39" sId="2"/>
    <undo index="2" exp="area" ref3D="1" dr="$A$1:$AY$1048576" r="H39" sId="2"/>
    <undo index="2" exp="area" ref3D="1" dr="$A$1:$AY$1048576" r="G39" sId="2"/>
    <undo index="2" exp="area" ref3D="1" dr="$A$1:$AY$1048576" r="F39" sId="2"/>
    <undo index="2" exp="area" ref3D="1" dr="$A$1:$AY$1048576" r="E39" sId="2"/>
    <undo index="2" exp="area" ref3D="1" dr="$A$1:$AY$1048576" r="D39" sId="2"/>
    <undo index="2" exp="area" ref3D="1" dr="$A$1:$AY$1048576" r="C39" sId="2"/>
    <undo index="2" exp="area" ref3D="1" dr="$A$1:$AY$1048576" r="Z38" sId="2"/>
    <undo index="2" exp="area" ref3D="1" dr="$A$1:$AY$1048576" r="Y38" sId="2"/>
    <undo index="2" exp="area" ref3D="1" dr="$A$1:$AY$1048576" r="X38" sId="2"/>
    <undo index="2" exp="area" ref3D="1" dr="$A$1:$AY$1048576" r="W38" sId="2"/>
    <undo index="2" exp="area" ref3D="1" dr="$A$1:$AY$1048576" r="V38" sId="2"/>
    <undo index="2" exp="area" ref3D="1" dr="$A$1:$AY$1048576" r="U38" sId="2"/>
    <undo index="2" exp="area" ref3D="1" dr="$A$1:$AY$1048576" r="T38" sId="2"/>
    <undo index="2" exp="area" ref3D="1" dr="$A$1:$AY$1048576" r="S38" sId="2"/>
    <undo index="2" exp="area" ref3D="1" dr="$A$1:$AY$1048576" r="R38" sId="2"/>
    <undo index="2" exp="area" ref3D="1" dr="$A$1:$AY$1048576" r="Q38" sId="2"/>
    <undo index="2" exp="area" ref3D="1" dr="$A$1:$AY$1048576" r="P38" sId="2"/>
    <undo index="2" exp="area" ref3D="1" dr="$A$1:$AY$1048576" r="O38" sId="2"/>
    <undo index="2" exp="area" ref3D="1" dr="$A$1:$AY$1048576" r="N38" sId="2"/>
    <undo index="2" exp="area" ref3D="1" dr="$A$1:$AY$1048576" r="M38" sId="2"/>
    <undo index="2" exp="area" ref3D="1" dr="$A$1:$AY$1048576" r="L38" sId="2"/>
    <undo index="2" exp="area" ref3D="1" dr="$A$1:$AY$1048576" r="K38" sId="2"/>
    <undo index="2" exp="area" ref3D="1" dr="$A$1:$AY$1048576" r="J38" sId="2"/>
    <undo index="2" exp="area" ref3D="1" dr="$A$1:$AY$1048576" r="I38" sId="2"/>
    <undo index="2" exp="area" ref3D="1" dr="$A$1:$AY$1048576" r="H38" sId="2"/>
    <undo index="2" exp="area" ref3D="1" dr="$A$1:$AY$1048576" r="G38" sId="2"/>
    <undo index="2" exp="area" ref3D="1" dr="$A$1:$AY$1048576" r="F38" sId="2"/>
    <undo index="2" exp="area" ref3D="1" dr="$A$1:$AY$1048576" r="E38" sId="2"/>
    <undo index="2" exp="area" ref3D="1" dr="$A$1:$AY$1048576" r="D38" sId="2"/>
    <undo index="2" exp="area" ref3D="1" dr="$A$1:$AY$1048576" r="C38" sId="2"/>
    <undo index="2" exp="area" ref3D="1" dr="$A$1:$AY$1048576" r="Z37" sId="2"/>
    <undo index="2" exp="area" ref3D="1" dr="$A$1:$AY$1048576" r="Y37" sId="2"/>
    <undo index="2" exp="area" ref3D="1" dr="$A$1:$AY$1048576" r="X37" sId="2"/>
    <undo index="2" exp="area" ref3D="1" dr="$A$1:$AY$1048576" r="W37" sId="2"/>
    <undo index="2" exp="area" ref3D="1" dr="$A$1:$AY$1048576" r="V37" sId="2"/>
    <undo index="2" exp="area" ref3D="1" dr="$A$1:$AY$1048576" r="U37" sId="2"/>
    <undo index="2" exp="area" ref3D="1" dr="$A$1:$AY$1048576" r="T37" sId="2"/>
    <undo index="2" exp="area" ref3D="1" dr="$A$1:$AY$1048576" r="S37" sId="2"/>
    <undo index="2" exp="area" ref3D="1" dr="$A$1:$AY$1048576" r="R37" sId="2"/>
    <undo index="2" exp="area" ref3D="1" dr="$A$1:$AY$1048576" r="Q37" sId="2"/>
    <undo index="2" exp="area" ref3D="1" dr="$A$1:$AY$1048576" r="P37" sId="2"/>
    <undo index="2" exp="area" ref3D="1" dr="$A$1:$AY$1048576" r="O37" sId="2"/>
    <undo index="2" exp="area" ref3D="1" dr="$A$1:$AY$1048576" r="N37" sId="2"/>
    <undo index="2" exp="area" ref3D="1" dr="$A$1:$AY$1048576" r="M37" sId="2"/>
    <undo index="2" exp="area" ref3D="1" dr="$A$1:$AY$1048576" r="L37" sId="2"/>
    <undo index="2" exp="area" ref3D="1" dr="$A$1:$AY$1048576" r="K37" sId="2"/>
    <undo index="2" exp="area" ref3D="1" dr="$A$1:$AY$1048576" r="J37" sId="2"/>
    <undo index="2" exp="area" ref3D="1" dr="$A$1:$AY$1048576" r="I37" sId="2"/>
    <undo index="2" exp="area" ref3D="1" dr="$A$1:$AY$1048576" r="H37" sId="2"/>
    <undo index="2" exp="area" ref3D="1" dr="$A$1:$AY$1048576" r="G37" sId="2"/>
    <undo index="2" exp="area" ref3D="1" dr="$A$1:$AY$1048576" r="F37" sId="2"/>
    <undo index="2" exp="area" ref3D="1" dr="$A$1:$AY$1048576" r="E37" sId="2"/>
    <undo index="2" exp="area" ref3D="1" dr="$A$1:$AY$1048576" r="D37" sId="2"/>
    <undo index="2" exp="area" ref3D="1" dr="$A$1:$AY$1048576" r="C37" sId="2"/>
    <undo index="2" exp="area" ref3D="1" dr="$A$1:$AY$1048576" r="Z36" sId="2"/>
    <undo index="2" exp="area" ref3D="1" dr="$A$1:$AY$1048576" r="Y36" sId="2"/>
    <undo index="2" exp="area" ref3D="1" dr="$A$1:$AY$1048576" r="X36" sId="2"/>
    <undo index="2" exp="area" ref3D="1" dr="$A$1:$AY$1048576" r="W36" sId="2"/>
    <undo index="2" exp="area" ref3D="1" dr="$A$1:$AY$1048576" r="V36" sId="2"/>
    <undo index="2" exp="area" ref3D="1" dr="$A$1:$AY$1048576" r="U36" sId="2"/>
    <undo index="2" exp="area" ref3D="1" dr="$A$1:$AY$1048576" r="T36" sId="2"/>
    <undo index="2" exp="area" ref3D="1" dr="$A$1:$AY$1048576" r="S36" sId="2"/>
    <undo index="2" exp="area" ref3D="1" dr="$A$1:$AY$1048576" r="R36" sId="2"/>
    <undo index="2" exp="area" ref3D="1" dr="$A$1:$AY$1048576" r="Q36" sId="2"/>
    <undo index="2" exp="area" ref3D="1" dr="$A$1:$AY$1048576" r="P36" sId="2"/>
    <undo index="2" exp="area" ref3D="1" dr="$A$1:$AY$1048576" r="O36" sId="2"/>
    <undo index="2" exp="area" ref3D="1" dr="$A$1:$AY$1048576" r="N36" sId="2"/>
    <undo index="2" exp="area" ref3D="1" dr="$A$1:$AY$1048576" r="M36" sId="2"/>
    <undo index="2" exp="area" ref3D="1" dr="$A$1:$AY$1048576" r="L36" sId="2"/>
    <undo index="2" exp="area" ref3D="1" dr="$A$1:$AY$1048576" r="K36" sId="2"/>
    <undo index="2" exp="area" ref3D="1" dr="$A$1:$AY$1048576" r="J36" sId="2"/>
    <undo index="2" exp="area" ref3D="1" dr="$A$1:$AY$1048576" r="I36" sId="2"/>
    <undo index="2" exp="area" ref3D="1" dr="$A$1:$AY$1048576" r="H36" sId="2"/>
    <undo index="2" exp="area" ref3D="1" dr="$A$1:$AY$1048576" r="G36" sId="2"/>
    <undo index="2" exp="area" ref3D="1" dr="$A$1:$AY$1048576" r="F36" sId="2"/>
    <undo index="2" exp="area" ref3D="1" dr="$A$1:$AY$1048576" r="E36" sId="2"/>
    <undo index="2" exp="area" ref3D="1" dr="$A$1:$AY$1048576" r="D36" sId="2"/>
    <undo index="2" exp="area" ref3D="1" dr="$A$1:$AY$1048576" r="C36" sId="2"/>
    <undo index="2" exp="area" ref3D="1" dr="$A$1:$AY$1048576" r="Z35" sId="2"/>
    <undo index="2" exp="area" ref3D="1" dr="$A$1:$AY$1048576" r="Y35" sId="2"/>
    <undo index="2" exp="area" ref3D="1" dr="$A$1:$AY$1048576" r="X35" sId="2"/>
    <undo index="2" exp="area" ref3D="1" dr="$A$1:$AY$1048576" r="W35" sId="2"/>
    <undo index="2" exp="area" ref3D="1" dr="$A$1:$AY$1048576" r="V35" sId="2"/>
    <undo index="2" exp="area" ref3D="1" dr="$A$1:$AY$1048576" r="U35" sId="2"/>
    <undo index="2" exp="area" ref3D="1" dr="$A$1:$AY$1048576" r="T35" sId="2"/>
    <undo index="2" exp="area" ref3D="1" dr="$A$1:$AY$1048576" r="S35" sId="2"/>
    <undo index="2" exp="area" ref3D="1" dr="$A$1:$AY$1048576" r="R35" sId="2"/>
    <undo index="2" exp="area" ref3D="1" dr="$A$1:$AY$1048576" r="Q35" sId="2"/>
    <undo index="2" exp="area" ref3D="1" dr="$A$1:$AY$1048576" r="P35" sId="2"/>
    <undo index="2" exp="area" ref3D="1" dr="$A$1:$AY$1048576" r="O35" sId="2"/>
    <undo index="2" exp="area" ref3D="1" dr="$A$1:$AY$1048576" r="N35" sId="2"/>
    <undo index="2" exp="area" ref3D="1" dr="$A$1:$AY$1048576" r="M35" sId="2"/>
    <undo index="2" exp="area" ref3D="1" dr="$A$1:$AY$1048576" r="L35" sId="2"/>
    <undo index="2" exp="area" ref3D="1" dr="$A$1:$AY$1048576" r="K35" sId="2"/>
    <undo index="2" exp="area" ref3D="1" dr="$A$1:$AY$1048576" r="J35" sId="2"/>
    <undo index="2" exp="area" ref3D="1" dr="$A$1:$AY$1048576" r="I35" sId="2"/>
    <undo index="2" exp="area" ref3D="1" dr="$A$1:$AY$1048576" r="H35" sId="2"/>
    <undo index="2" exp="area" ref3D="1" dr="$A$1:$AY$1048576" r="G35" sId="2"/>
    <undo index="2" exp="area" ref3D="1" dr="$A$1:$AY$1048576" r="F35" sId="2"/>
    <undo index="2" exp="area" ref3D="1" dr="$A$1:$AY$1048576" r="E35" sId="2"/>
    <undo index="2" exp="area" ref3D="1" dr="$A$1:$AY$1048576" r="D35" sId="2"/>
    <undo index="2" exp="area" ref3D="1" dr="$A$1:$AY$1048576" r="C35" sId="2"/>
    <undo index="2" exp="area" ref3D="1" dr="$A$1:$AY$1048576" r="Z34" sId="2"/>
    <undo index="2" exp="area" ref3D="1" dr="$A$1:$AY$1048576" r="Y34" sId="2"/>
    <undo index="2" exp="area" ref3D="1" dr="$A$1:$AY$1048576" r="X34" sId="2"/>
    <undo index="2" exp="area" ref3D="1" dr="$A$1:$AY$1048576" r="W34" sId="2"/>
    <undo index="2" exp="area" ref3D="1" dr="$A$1:$AY$1048576" r="V34" sId="2"/>
    <undo index="2" exp="area" ref3D="1" dr="$A$1:$AY$1048576" r="U34" sId="2"/>
    <undo index="2" exp="area" ref3D="1" dr="$A$1:$AY$1048576" r="T34" sId="2"/>
    <undo index="2" exp="area" ref3D="1" dr="$A$1:$AY$1048576" r="S34" sId="2"/>
    <undo index="2" exp="area" ref3D="1" dr="$A$1:$AY$1048576" r="R34" sId="2"/>
    <undo index="2" exp="area" ref3D="1" dr="$A$1:$AY$1048576" r="Q34" sId="2"/>
    <undo index="2" exp="area" ref3D="1" dr="$A$1:$AY$1048576" r="P34" sId="2"/>
    <undo index="2" exp="area" ref3D="1" dr="$A$1:$AY$1048576" r="O34" sId="2"/>
    <undo index="2" exp="area" ref3D="1" dr="$A$1:$AY$1048576" r="N34" sId="2"/>
    <undo index="2" exp="area" ref3D="1" dr="$A$1:$AY$1048576" r="M34" sId="2"/>
    <undo index="2" exp="area" ref3D="1" dr="$A$1:$AY$1048576" r="L34" sId="2"/>
    <undo index="2" exp="area" ref3D="1" dr="$A$1:$AY$1048576" r="K34" sId="2"/>
    <undo index="2" exp="area" ref3D="1" dr="$A$1:$AY$1048576" r="J34" sId="2"/>
    <undo index="2" exp="area" ref3D="1" dr="$A$1:$AY$1048576" r="I34" sId="2"/>
    <undo index="2" exp="area" ref3D="1" dr="$A$1:$AY$1048576" r="H34" sId="2"/>
    <undo index="2" exp="area" ref3D="1" dr="$A$1:$AY$1048576" r="G34" sId="2"/>
    <undo index="2" exp="area" ref3D="1" dr="$A$1:$AY$1048576" r="F34" sId="2"/>
    <undo index="2" exp="area" ref3D="1" dr="$A$1:$AY$1048576" r="E34" sId="2"/>
    <undo index="2" exp="area" ref3D="1" dr="$A$1:$AY$1048576" r="D34" sId="2"/>
    <undo index="2" exp="area" ref3D="1" dr="$A$1:$AY$1048576" r="C34" sId="2"/>
    <undo index="2" exp="area" ref3D="1" dr="$A$1:$AY$1048576" r="Z33" sId="2"/>
    <undo index="2" exp="area" ref3D="1" dr="$A$1:$AY$1048576" r="Y33" sId="2"/>
    <undo index="2" exp="area" ref3D="1" dr="$A$1:$AY$1048576" r="X33" sId="2"/>
    <undo index="2" exp="area" ref3D="1" dr="$A$1:$AY$1048576" r="W33" sId="2"/>
    <undo index="2" exp="area" ref3D="1" dr="$A$1:$AY$1048576" r="V33" sId="2"/>
    <undo index="2" exp="area" ref3D="1" dr="$A$1:$AY$1048576" r="U33" sId="2"/>
    <undo index="2" exp="area" ref3D="1" dr="$A$1:$AY$1048576" r="T33" sId="2"/>
    <undo index="2" exp="area" ref3D="1" dr="$A$1:$AY$1048576" r="S33" sId="2"/>
    <undo index="2" exp="area" ref3D="1" dr="$A$1:$AY$1048576" r="R33" sId="2"/>
    <undo index="2" exp="area" ref3D="1" dr="$A$1:$AY$1048576" r="Q33" sId="2"/>
    <undo index="2" exp="area" ref3D="1" dr="$A$1:$AY$1048576" r="P33" sId="2"/>
    <undo index="2" exp="area" ref3D="1" dr="$A$1:$AY$1048576" r="O33" sId="2"/>
    <undo index="2" exp="area" ref3D="1" dr="$A$1:$AY$1048576" r="N33" sId="2"/>
    <undo index="2" exp="area" ref3D="1" dr="$A$1:$AY$1048576" r="M33" sId="2"/>
    <undo index="2" exp="area" ref3D="1" dr="$A$1:$AY$1048576" r="L33" sId="2"/>
    <undo index="2" exp="area" ref3D="1" dr="$A$1:$AY$1048576" r="K33" sId="2"/>
    <undo index="2" exp="area" ref3D="1" dr="$A$1:$AY$1048576" r="J33" sId="2"/>
    <undo index="2" exp="area" ref3D="1" dr="$A$1:$AY$1048576" r="I33" sId="2"/>
    <undo index="2" exp="area" ref3D="1" dr="$A$1:$AY$1048576" r="H33" sId="2"/>
    <undo index="2" exp="area" ref3D="1" dr="$A$1:$AY$1048576" r="G33" sId="2"/>
    <undo index="2" exp="area" ref3D="1" dr="$A$1:$AY$1048576" r="F33" sId="2"/>
    <undo index="2" exp="area" ref3D="1" dr="$A$1:$AY$1048576" r="E33" sId="2"/>
    <undo index="2" exp="area" ref3D="1" dr="$A$1:$AY$1048576" r="D33" sId="2"/>
    <undo index="2" exp="area" ref3D="1" dr="$A$1:$AY$1048576" r="C33" sId="2"/>
    <undo index="2" exp="area" ref3D="1" dr="$A$1:$AY$1048576" r="Z32" sId="2"/>
    <undo index="2" exp="area" ref3D="1" dr="$A$1:$AY$1048576" r="Y32" sId="2"/>
    <undo index="2" exp="area" ref3D="1" dr="$A$1:$AY$1048576" r="X32" sId="2"/>
    <undo index="2" exp="area" ref3D="1" dr="$A$1:$AY$1048576" r="W32" sId="2"/>
    <undo index="2" exp="area" ref3D="1" dr="$A$1:$AY$1048576" r="V32" sId="2"/>
    <undo index="2" exp="area" ref3D="1" dr="$A$1:$AY$1048576" r="U32" sId="2"/>
    <undo index="2" exp="area" ref3D="1" dr="$A$1:$AY$1048576" r="T32" sId="2"/>
    <undo index="2" exp="area" ref3D="1" dr="$A$1:$AY$1048576" r="S32" sId="2"/>
    <undo index="2" exp="area" ref3D="1" dr="$A$1:$AY$1048576" r="R32" sId="2"/>
    <undo index="2" exp="area" ref3D="1" dr="$A$1:$AY$1048576" r="Q32" sId="2"/>
    <undo index="2" exp="area" ref3D="1" dr="$A$1:$AY$1048576" r="P32" sId="2"/>
    <undo index="2" exp="area" ref3D="1" dr="$A$1:$AY$1048576" r="O32" sId="2"/>
    <undo index="2" exp="area" ref3D="1" dr="$A$1:$AY$1048576" r="N32" sId="2"/>
    <undo index="2" exp="area" ref3D="1" dr="$A$1:$AY$1048576" r="M32" sId="2"/>
    <undo index="2" exp="area" ref3D="1" dr="$A$1:$AY$1048576" r="L32" sId="2"/>
    <undo index="2" exp="area" ref3D="1" dr="$A$1:$AY$1048576" r="K32" sId="2"/>
    <undo index="2" exp="area" ref3D="1" dr="$A$1:$AY$1048576" r="J32" sId="2"/>
    <undo index="2" exp="area" ref3D="1" dr="$A$1:$AY$1048576" r="I32" sId="2"/>
    <undo index="2" exp="area" ref3D="1" dr="$A$1:$AY$1048576" r="H32" sId="2"/>
    <undo index="2" exp="area" ref3D="1" dr="$A$1:$AY$1048576" r="G32" sId="2"/>
    <undo index="2" exp="area" ref3D="1" dr="$A$1:$AY$1048576" r="F32" sId="2"/>
    <undo index="2" exp="area" ref3D="1" dr="$A$1:$AY$1048576" r="E32" sId="2"/>
    <undo index="2" exp="area" ref3D="1" dr="$A$1:$AY$1048576" r="D32" sId="2"/>
    <undo index="2" exp="area" ref3D="1" dr="$A$1:$AY$1048576" r="C32" sId="2"/>
    <undo index="2" exp="area" ref3D="1" dr="$A$1:$AY$1048576" r="Z31" sId="2"/>
    <undo index="2" exp="area" ref3D="1" dr="$A$1:$AY$1048576" r="Y31" sId="2"/>
    <undo index="2" exp="area" ref3D="1" dr="$A$1:$AY$1048576" r="X31" sId="2"/>
    <undo index="2" exp="area" ref3D="1" dr="$A$1:$AY$1048576" r="W31" sId="2"/>
    <undo index="2" exp="area" ref3D="1" dr="$A$1:$AY$1048576" r="V31" sId="2"/>
    <undo index="2" exp="area" ref3D="1" dr="$A$1:$AY$1048576" r="U31" sId="2"/>
    <undo index="2" exp="area" ref3D="1" dr="$A$1:$AY$1048576" r="T31" sId="2"/>
    <undo index="2" exp="area" ref3D="1" dr="$A$1:$AY$1048576" r="S31" sId="2"/>
    <undo index="2" exp="area" ref3D="1" dr="$A$1:$AY$1048576" r="R31" sId="2"/>
    <undo index="2" exp="area" ref3D="1" dr="$A$1:$AY$1048576" r="Q31" sId="2"/>
    <undo index="2" exp="area" ref3D="1" dr="$A$1:$AY$1048576" r="P31" sId="2"/>
    <undo index="2" exp="area" ref3D="1" dr="$A$1:$AY$1048576" r="O31" sId="2"/>
    <undo index="2" exp="area" ref3D="1" dr="$A$1:$AY$1048576" r="N31" sId="2"/>
    <undo index="2" exp="area" ref3D="1" dr="$A$1:$AY$1048576" r="M31" sId="2"/>
    <undo index="2" exp="area" ref3D="1" dr="$A$1:$AY$1048576" r="L31" sId="2"/>
    <undo index="2" exp="area" ref3D="1" dr="$A$1:$AY$1048576" r="K31" sId="2"/>
    <undo index="2" exp="area" ref3D="1" dr="$A$1:$AY$1048576" r="J31" sId="2"/>
    <undo index="2" exp="area" ref3D="1" dr="$A$1:$AY$1048576" r="I31" sId="2"/>
    <undo index="2" exp="area" ref3D="1" dr="$A$1:$AY$1048576" r="H31" sId="2"/>
    <undo index="2" exp="area" ref3D="1" dr="$A$1:$AY$1048576" r="G31" sId="2"/>
    <undo index="2" exp="area" ref3D="1" dr="$A$1:$AY$1048576" r="F31" sId="2"/>
    <undo index="2" exp="area" ref3D="1" dr="$A$1:$AY$1048576" r="E31" sId="2"/>
    <undo index="2" exp="area" ref3D="1" dr="$A$1:$AY$1048576" r="D31" sId="2"/>
    <undo index="2" exp="area" ref3D="1" dr="$A$1:$AY$1048576" r="C31" sId="2"/>
    <undo index="2" exp="area" ref3D="1" dr="$A$1:$AY$1048576" r="Z30" sId="2"/>
    <undo index="2" exp="area" ref3D="1" dr="$A$1:$AY$1048576" r="Y30" sId="2"/>
    <undo index="2" exp="area" ref3D="1" dr="$A$1:$AY$1048576" r="X30" sId="2"/>
    <undo index="2" exp="area" ref3D="1" dr="$A$1:$AY$1048576" r="W30" sId="2"/>
    <undo index="2" exp="area" ref3D="1" dr="$A$1:$AY$1048576" r="V30" sId="2"/>
    <undo index="2" exp="area" ref3D="1" dr="$A$1:$AY$1048576" r="U30" sId="2"/>
    <undo index="2" exp="area" ref3D="1" dr="$A$1:$AY$1048576" r="T30" sId="2"/>
    <undo index="2" exp="area" ref3D="1" dr="$A$1:$AY$1048576" r="S30" sId="2"/>
    <undo index="2" exp="area" ref3D="1" dr="$A$1:$AY$1048576" r="R30" sId="2"/>
    <undo index="2" exp="area" ref3D="1" dr="$A$1:$AY$1048576" r="Q30" sId="2"/>
    <undo index="2" exp="area" ref3D="1" dr="$A$1:$AY$1048576" r="P30" sId="2"/>
    <undo index="2" exp="area" ref3D="1" dr="$A$1:$AY$1048576" r="O30" sId="2"/>
    <undo index="2" exp="area" ref3D="1" dr="$A$1:$AY$1048576" r="N30" sId="2"/>
    <undo index="2" exp="area" ref3D="1" dr="$A$1:$AY$1048576" r="M30" sId="2"/>
    <undo index="2" exp="area" ref3D="1" dr="$A$1:$AY$1048576" r="L30" sId="2"/>
    <undo index="2" exp="area" ref3D="1" dr="$A$1:$AY$1048576" r="K30" sId="2"/>
    <undo index="2" exp="area" ref3D="1" dr="$A$1:$AY$1048576" r="J30" sId="2"/>
    <undo index="2" exp="area" ref3D="1" dr="$A$1:$AY$1048576" r="I30" sId="2"/>
    <undo index="2" exp="area" ref3D="1" dr="$A$1:$AY$1048576" r="H30" sId="2"/>
    <undo index="2" exp="area" ref3D="1" dr="$A$1:$AY$1048576" r="G30" sId="2"/>
    <undo index="2" exp="area" ref3D="1" dr="$A$1:$AY$1048576" r="F30" sId="2"/>
    <undo index="2" exp="area" ref3D="1" dr="$A$1:$AY$1048576" r="E30" sId="2"/>
    <undo index="2" exp="area" ref3D="1" dr="$A$1:$AY$1048576" r="D30" sId="2"/>
    <undo index="2" exp="area" ref3D="1" dr="$A$1:$AY$1048576" r="C30" sId="2"/>
    <undo index="2" exp="area" ref3D="1" dr="$A$1:$AY$1048576" r="Z29" sId="2"/>
    <undo index="2" exp="area" ref3D="1" dr="$A$1:$AY$1048576" r="Y29" sId="2"/>
    <undo index="2" exp="area" ref3D="1" dr="$A$1:$AY$1048576" r="X29" sId="2"/>
    <undo index="2" exp="area" ref3D="1" dr="$A$1:$AY$1048576" r="W29" sId="2"/>
    <undo index="2" exp="area" ref3D="1" dr="$A$1:$AY$1048576" r="V29" sId="2"/>
    <undo index="2" exp="area" ref3D="1" dr="$A$1:$AY$1048576" r="U29" sId="2"/>
    <undo index="2" exp="area" ref3D="1" dr="$A$1:$AY$1048576" r="T29" sId="2"/>
    <undo index="2" exp="area" ref3D="1" dr="$A$1:$AY$1048576" r="S29" sId="2"/>
    <undo index="2" exp="area" ref3D="1" dr="$A$1:$AY$1048576" r="R29" sId="2"/>
    <undo index="2" exp="area" ref3D="1" dr="$A$1:$AY$1048576" r="Q29" sId="2"/>
    <undo index="2" exp="area" ref3D="1" dr="$A$1:$AY$1048576" r="P29" sId="2"/>
    <undo index="2" exp="area" ref3D="1" dr="$A$1:$AY$1048576" r="O29" sId="2"/>
    <undo index="2" exp="area" ref3D="1" dr="$A$1:$AY$1048576" r="N29" sId="2"/>
    <undo index="2" exp="area" ref3D="1" dr="$A$1:$AY$1048576" r="M29" sId="2"/>
    <undo index="2" exp="area" ref3D="1" dr="$A$1:$AY$1048576" r="L29" sId="2"/>
    <undo index="2" exp="area" ref3D="1" dr="$A$1:$AY$1048576" r="K29" sId="2"/>
    <undo index="2" exp="area" ref3D="1" dr="$A$1:$AY$1048576" r="J29" sId="2"/>
    <undo index="2" exp="area" ref3D="1" dr="$A$1:$AY$1048576" r="I29" sId="2"/>
    <undo index="2" exp="area" ref3D="1" dr="$A$1:$AY$1048576" r="H29" sId="2"/>
    <undo index="2" exp="area" ref3D="1" dr="$A$1:$AY$1048576" r="G29" sId="2"/>
    <undo index="2" exp="area" ref3D="1" dr="$A$1:$AY$1048576" r="F29" sId="2"/>
    <undo index="2" exp="area" ref3D="1" dr="$A$1:$AY$1048576" r="E29" sId="2"/>
    <undo index="2" exp="area" ref3D="1" dr="$A$1:$AY$1048576" r="D29" sId="2"/>
    <undo index="2" exp="area" ref3D="1" dr="$A$1:$AY$1048576" r="C29" sId="2"/>
    <undo index="2" exp="area" ref3D="1" dr="$A$1:$AY$1048576" r="Z28" sId="2"/>
    <undo index="2" exp="area" ref3D="1" dr="$A$1:$AY$1048576" r="Y28" sId="2"/>
    <undo index="2" exp="area" ref3D="1" dr="$A$1:$AY$1048576" r="X28" sId="2"/>
    <undo index="2" exp="area" ref3D="1" dr="$A$1:$AY$1048576" r="W28" sId="2"/>
    <undo index="2" exp="area" ref3D="1" dr="$A$1:$AY$1048576" r="V28" sId="2"/>
    <undo index="2" exp="area" ref3D="1" dr="$A$1:$AY$1048576" r="U28" sId="2"/>
    <undo index="2" exp="area" ref3D="1" dr="$A$1:$AY$1048576" r="T28" sId="2"/>
    <undo index="2" exp="area" ref3D="1" dr="$A$1:$AY$1048576" r="S28" sId="2"/>
    <undo index="2" exp="area" ref3D="1" dr="$A$1:$AY$1048576" r="R28" sId="2"/>
    <undo index="2" exp="area" ref3D="1" dr="$A$1:$AY$1048576" r="Q28" sId="2"/>
    <undo index="2" exp="area" ref3D="1" dr="$A$1:$AY$1048576" r="P28" sId="2"/>
    <undo index="2" exp="area" ref3D="1" dr="$A$1:$AY$1048576" r="O28" sId="2"/>
    <undo index="2" exp="area" ref3D="1" dr="$A$1:$AY$1048576" r="N28" sId="2"/>
    <undo index="2" exp="area" ref3D="1" dr="$A$1:$AY$1048576" r="M28" sId="2"/>
    <undo index="2" exp="area" ref3D="1" dr="$A$1:$AY$1048576" r="L28" sId="2"/>
    <undo index="2" exp="area" ref3D="1" dr="$A$1:$AY$1048576" r="K28" sId="2"/>
    <undo index="2" exp="area" ref3D="1" dr="$A$1:$AY$1048576" r="J28" sId="2"/>
    <undo index="2" exp="area" ref3D="1" dr="$A$1:$AY$1048576" r="I28" sId="2"/>
    <undo index="2" exp="area" ref3D="1" dr="$A$1:$AY$1048576" r="H28" sId="2"/>
    <undo index="2" exp="area" ref3D="1" dr="$A$1:$AY$1048576" r="G28" sId="2"/>
    <undo index="2" exp="area" ref3D="1" dr="$A$1:$AY$1048576" r="F28" sId="2"/>
    <undo index="2" exp="area" ref3D="1" dr="$A$1:$AY$1048576" r="E28" sId="2"/>
    <undo index="2" exp="area" ref3D="1" dr="$A$1:$AY$1048576" r="D28" sId="2"/>
    <undo index="2" exp="area" ref3D="1" dr="$A$1:$AY$1048576" r="C28" sId="2"/>
    <undo index="2" exp="area" ref3D="1" dr="$A$1:$AY$1048576" r="Z27" sId="2"/>
    <undo index="2" exp="area" ref3D="1" dr="$A$1:$AY$1048576" r="Y27" sId="2"/>
    <undo index="2" exp="area" ref3D="1" dr="$A$1:$AY$1048576" r="X27" sId="2"/>
    <undo index="2" exp="area" ref3D="1" dr="$A$1:$AY$1048576" r="W27" sId="2"/>
    <undo index="2" exp="area" ref3D="1" dr="$A$1:$AY$1048576" r="V27" sId="2"/>
    <undo index="2" exp="area" ref3D="1" dr="$A$1:$AY$1048576" r="U27" sId="2"/>
    <undo index="2" exp="area" ref3D="1" dr="$A$1:$AY$1048576" r="T27" sId="2"/>
    <undo index="2" exp="area" ref3D="1" dr="$A$1:$AY$1048576" r="S27" sId="2"/>
    <undo index="2" exp="area" ref3D="1" dr="$A$1:$AY$1048576" r="R27" sId="2"/>
    <undo index="2" exp="area" ref3D="1" dr="$A$1:$AY$1048576" r="Q27" sId="2"/>
    <undo index="2" exp="area" ref3D="1" dr="$A$1:$AY$1048576" r="P27" sId="2"/>
    <undo index="2" exp="area" ref3D="1" dr="$A$1:$AY$1048576" r="O27" sId="2"/>
    <undo index="2" exp="area" ref3D="1" dr="$A$1:$AY$1048576" r="N27" sId="2"/>
    <undo index="2" exp="area" ref3D="1" dr="$A$1:$AY$1048576" r="M27" sId="2"/>
    <undo index="2" exp="area" ref3D="1" dr="$A$1:$AY$1048576" r="L27" sId="2"/>
    <undo index="2" exp="area" ref3D="1" dr="$A$1:$AY$1048576" r="K27" sId="2"/>
    <undo index="2" exp="area" ref3D="1" dr="$A$1:$AY$1048576" r="J27" sId="2"/>
    <undo index="2" exp="area" ref3D="1" dr="$A$1:$AY$1048576" r="I27" sId="2"/>
    <undo index="2" exp="area" ref3D="1" dr="$A$1:$AY$1048576" r="H27" sId="2"/>
    <undo index="2" exp="area" ref3D="1" dr="$A$1:$AY$1048576" r="G27" sId="2"/>
    <undo index="2" exp="area" ref3D="1" dr="$A$1:$AY$1048576" r="F27" sId="2"/>
    <undo index="2" exp="area" ref3D="1" dr="$A$1:$AY$1048576" r="E27" sId="2"/>
    <undo index="2" exp="area" ref3D="1" dr="$A$1:$AY$1048576" r="D27" sId="2"/>
    <undo index="2" exp="area" ref3D="1" dr="$A$1:$AY$1048576" r="C27" sId="2"/>
    <undo index="2" exp="area" ref3D="1" dr="$A$1:$AY$1048576" r="Z26" sId="2"/>
    <undo index="2" exp="area" ref3D="1" dr="$A$1:$AY$1048576" r="Y26" sId="2"/>
    <undo index="2" exp="area" ref3D="1" dr="$A$1:$AY$1048576" r="X26" sId="2"/>
    <undo index="2" exp="area" ref3D="1" dr="$A$1:$AY$1048576" r="W26" sId="2"/>
    <undo index="2" exp="area" ref3D="1" dr="$A$1:$AY$1048576" r="V26" sId="2"/>
    <undo index="2" exp="area" ref3D="1" dr="$A$1:$AY$1048576" r="U26" sId="2"/>
    <undo index="2" exp="area" ref3D="1" dr="$A$1:$AY$1048576" r="T26" sId="2"/>
    <undo index="2" exp="area" ref3D="1" dr="$A$1:$AY$1048576" r="S26" sId="2"/>
    <undo index="2" exp="area" ref3D="1" dr="$A$1:$AY$1048576" r="R26" sId="2"/>
    <undo index="2" exp="area" ref3D="1" dr="$A$1:$AY$1048576" r="Q26" sId="2"/>
    <undo index="2" exp="area" ref3D="1" dr="$A$1:$AY$1048576" r="P26" sId="2"/>
    <undo index="2" exp="area" ref3D="1" dr="$A$1:$AY$1048576" r="O26" sId="2"/>
    <undo index="2" exp="area" ref3D="1" dr="$A$1:$AY$1048576" r="N26" sId="2"/>
    <undo index="2" exp="area" ref3D="1" dr="$A$1:$AY$1048576" r="M26" sId="2"/>
    <undo index="2" exp="area" ref3D="1" dr="$A$1:$AY$1048576" r="L26" sId="2"/>
    <undo index="2" exp="area" ref3D="1" dr="$A$1:$AY$1048576" r="K26" sId="2"/>
    <undo index="2" exp="area" ref3D="1" dr="$A$1:$AY$1048576" r="J26" sId="2"/>
    <undo index="2" exp="area" ref3D="1" dr="$A$1:$AY$1048576" r="I26" sId="2"/>
    <undo index="2" exp="area" ref3D="1" dr="$A$1:$AY$1048576" r="H26" sId="2"/>
    <undo index="2" exp="area" ref3D="1" dr="$A$1:$AY$1048576" r="G26" sId="2"/>
    <undo index="2" exp="area" ref3D="1" dr="$A$1:$AY$1048576" r="F26" sId="2"/>
    <undo index="2" exp="area" ref3D="1" dr="$A$1:$AY$1048576" r="E26" sId="2"/>
    <undo index="2" exp="area" ref3D="1" dr="$A$1:$AY$1048576" r="D26" sId="2"/>
    <undo index="2" exp="area" ref3D="1" dr="$A$1:$AY$1048576" r="C26" sId="2"/>
    <undo index="2" exp="area" ref3D="1" dr="$A$1:$AY$1048576" r="Z25" sId="2"/>
    <undo index="2" exp="area" ref3D="1" dr="$A$1:$AY$1048576" r="Y25" sId="2"/>
    <undo index="2" exp="area" ref3D="1" dr="$A$1:$AY$1048576" r="X25" sId="2"/>
    <undo index="2" exp="area" ref3D="1" dr="$A$1:$AY$1048576" r="W25" sId="2"/>
    <undo index="2" exp="area" ref3D="1" dr="$A$1:$AY$1048576" r="V25" sId="2"/>
    <undo index="2" exp="area" ref3D="1" dr="$A$1:$AY$1048576" r="U25" sId="2"/>
    <undo index="2" exp="area" ref3D="1" dr="$A$1:$AY$1048576" r="T25" sId="2"/>
    <undo index="2" exp="area" ref3D="1" dr="$A$1:$AY$1048576" r="S25" sId="2"/>
    <undo index="2" exp="area" ref3D="1" dr="$A$1:$AY$1048576" r="R25" sId="2"/>
    <undo index="2" exp="area" ref3D="1" dr="$A$1:$AY$1048576" r="Q25" sId="2"/>
    <undo index="2" exp="area" ref3D="1" dr="$A$1:$AY$1048576" r="P25" sId="2"/>
    <undo index="2" exp="area" ref3D="1" dr="$A$1:$AY$1048576" r="O25" sId="2"/>
    <undo index="2" exp="area" ref3D="1" dr="$A$1:$AY$1048576" r="N25" sId="2"/>
    <undo index="2" exp="area" ref3D="1" dr="$A$1:$AY$1048576" r="M25" sId="2"/>
    <undo index="2" exp="area" ref3D="1" dr="$A$1:$AY$1048576" r="L25" sId="2"/>
    <undo index="2" exp="area" ref3D="1" dr="$A$1:$AY$1048576" r="K25" sId="2"/>
    <undo index="2" exp="area" ref3D="1" dr="$A$1:$AY$1048576" r="J25" sId="2"/>
    <undo index="2" exp="area" ref3D="1" dr="$A$1:$AY$1048576" r="I25" sId="2"/>
    <undo index="2" exp="area" ref3D="1" dr="$A$1:$AY$1048576" r="H25" sId="2"/>
    <undo index="2" exp="area" ref3D="1" dr="$A$1:$AY$1048576" r="G25" sId="2"/>
    <undo index="2" exp="area" ref3D="1" dr="$A$1:$AY$1048576" r="F25" sId="2"/>
    <undo index="2" exp="area" ref3D="1" dr="$A$1:$AY$1048576" r="E25" sId="2"/>
    <undo index="2" exp="area" ref3D="1" dr="$A$1:$AY$1048576" r="D25" sId="2"/>
    <undo index="2" exp="area" ref3D="1" dr="$A$1:$AY$1048576" r="C25" sId="2"/>
    <undo index="2" exp="area" ref3D="1" dr="$A$1:$AY$1048576" r="Z24" sId="2"/>
    <undo index="2" exp="area" ref3D="1" dr="$A$1:$AY$1048576" r="Y24" sId="2"/>
    <undo index="2" exp="area" ref3D="1" dr="$A$1:$AY$1048576" r="X24" sId="2"/>
    <undo index="2" exp="area" ref3D="1" dr="$A$1:$AY$1048576" r="W24" sId="2"/>
    <undo index="2" exp="area" ref3D="1" dr="$A$1:$AY$1048576" r="V24" sId="2"/>
    <undo index="2" exp="area" ref3D="1" dr="$A$1:$AY$1048576" r="U24" sId="2"/>
    <undo index="2" exp="area" ref3D="1" dr="$A$1:$AY$1048576" r="T24" sId="2"/>
    <undo index="2" exp="area" ref3D="1" dr="$A$1:$AY$1048576" r="S24" sId="2"/>
    <undo index="2" exp="area" ref3D="1" dr="$A$1:$AY$1048576" r="R24" sId="2"/>
    <undo index="2" exp="area" ref3D="1" dr="$A$1:$AY$1048576" r="Q24" sId="2"/>
    <undo index="2" exp="area" ref3D="1" dr="$A$1:$AY$1048576" r="P24" sId="2"/>
    <undo index="2" exp="area" ref3D="1" dr="$A$1:$AY$1048576" r="O24" sId="2"/>
    <undo index="2" exp="area" ref3D="1" dr="$A$1:$AY$1048576" r="N24" sId="2"/>
    <undo index="2" exp="area" ref3D="1" dr="$A$1:$AY$1048576" r="M24" sId="2"/>
    <undo index="2" exp="area" ref3D="1" dr="$A$1:$AY$1048576" r="L24" sId="2"/>
    <undo index="2" exp="area" ref3D="1" dr="$A$1:$AY$1048576" r="K24" sId="2"/>
    <undo index="2" exp="area" ref3D="1" dr="$A$1:$AY$1048576" r="J24" sId="2"/>
    <undo index="2" exp="area" ref3D="1" dr="$A$1:$AY$1048576" r="I24" sId="2"/>
    <undo index="2" exp="area" ref3D="1" dr="$A$1:$AY$1048576" r="H24" sId="2"/>
    <undo index="2" exp="area" ref3D="1" dr="$A$1:$AY$1048576" r="G24" sId="2"/>
    <undo index="2" exp="area" ref3D="1" dr="$A$1:$AY$1048576" r="F24" sId="2"/>
    <undo index="2" exp="area" ref3D="1" dr="$A$1:$AY$1048576" r="E24" sId="2"/>
    <undo index="2" exp="area" ref3D="1" dr="$A$1:$AY$1048576" r="D24" sId="2"/>
    <undo index="2" exp="area" ref3D="1" dr="$A$1:$AY$1048576" r="C24" sId="2"/>
    <undo index="2" exp="area" ref3D="1" dr="$A$1:$AY$1048576" r="Z23" sId="2"/>
    <undo index="2" exp="area" ref3D="1" dr="$A$1:$AY$1048576" r="Y23" sId="2"/>
    <undo index="2" exp="area" ref3D="1" dr="$A$1:$AY$1048576" r="X23" sId="2"/>
    <undo index="2" exp="area" ref3D="1" dr="$A$1:$AY$1048576" r="W23" sId="2"/>
    <undo index="2" exp="area" ref3D="1" dr="$A$1:$AY$1048576" r="V23" sId="2"/>
    <undo index="2" exp="area" ref3D="1" dr="$A$1:$AY$1048576" r="U23" sId="2"/>
    <undo index="2" exp="area" ref3D="1" dr="$A$1:$AY$1048576" r="T23" sId="2"/>
    <undo index="2" exp="area" ref3D="1" dr="$A$1:$AY$1048576" r="S23" sId="2"/>
    <undo index="2" exp="area" ref3D="1" dr="$A$1:$AY$1048576" r="R23" sId="2"/>
    <undo index="2" exp="area" ref3D="1" dr="$A$1:$AY$1048576" r="Q23" sId="2"/>
    <undo index="2" exp="area" ref3D="1" dr="$A$1:$AY$1048576" r="P23" sId="2"/>
    <undo index="2" exp="area" ref3D="1" dr="$A$1:$AY$1048576" r="O23" sId="2"/>
    <undo index="2" exp="area" ref3D="1" dr="$A$1:$AY$1048576" r="N23" sId="2"/>
    <undo index="2" exp="area" ref3D="1" dr="$A$1:$AY$1048576" r="M23" sId="2"/>
    <undo index="2" exp="area" ref3D="1" dr="$A$1:$AY$1048576" r="L23" sId="2"/>
    <undo index="2" exp="area" ref3D="1" dr="$A$1:$AY$1048576" r="K23" sId="2"/>
    <undo index="2" exp="area" ref3D="1" dr="$A$1:$AY$1048576" r="J23" sId="2"/>
    <undo index="2" exp="area" ref3D="1" dr="$A$1:$AY$1048576" r="I23" sId="2"/>
    <undo index="2" exp="area" ref3D="1" dr="$A$1:$AY$1048576" r="H23" sId="2"/>
    <undo index="2" exp="area" ref3D="1" dr="$A$1:$AY$1048576" r="G23" sId="2"/>
    <undo index="2" exp="area" ref3D="1" dr="$A$1:$AY$1048576" r="F23" sId="2"/>
    <undo index="2" exp="area" ref3D="1" dr="$A$1:$AY$1048576" r="E23" sId="2"/>
    <undo index="2" exp="area" ref3D="1" dr="$A$1:$AY$1048576" r="D23" sId="2"/>
    <undo index="2" exp="area" ref3D="1" dr="$A$1:$AY$1048576" r="C23" sId="2"/>
    <undo index="2" exp="area" ref3D="1" dr="$A$1:$AY$1048576" r="Z22" sId="2"/>
    <undo index="2" exp="area" ref3D="1" dr="$A$1:$AY$1048576" r="Y22" sId="2"/>
    <undo index="2" exp="area" ref3D="1" dr="$A$1:$AY$1048576" r="X22" sId="2"/>
    <undo index="2" exp="area" ref3D="1" dr="$A$1:$AY$1048576" r="W22" sId="2"/>
    <undo index="2" exp="area" ref3D="1" dr="$A$1:$AY$1048576" r="V22" sId="2"/>
    <undo index="2" exp="area" ref3D="1" dr="$A$1:$AY$1048576" r="U22" sId="2"/>
    <undo index="2" exp="area" ref3D="1" dr="$A$1:$AY$1048576" r="T22" sId="2"/>
    <undo index="2" exp="area" ref3D="1" dr="$A$1:$AY$1048576" r="S22" sId="2"/>
    <undo index="2" exp="area" ref3D="1" dr="$A$1:$AY$1048576" r="R22" sId="2"/>
    <undo index="2" exp="area" ref3D="1" dr="$A$1:$AY$1048576" r="Q22" sId="2"/>
    <undo index="2" exp="area" ref3D="1" dr="$A$1:$AY$1048576" r="P22" sId="2"/>
    <undo index="2" exp="area" ref3D="1" dr="$A$1:$AY$1048576" r="O22" sId="2"/>
    <undo index="2" exp="area" ref3D="1" dr="$A$1:$AY$1048576" r="N22" sId="2"/>
    <undo index="2" exp="area" ref3D="1" dr="$A$1:$AY$1048576" r="M22" sId="2"/>
    <undo index="2" exp="area" ref3D="1" dr="$A$1:$AY$1048576" r="L22" sId="2"/>
    <undo index="2" exp="area" ref3D="1" dr="$A$1:$AY$1048576" r="K22" sId="2"/>
    <undo index="2" exp="area" ref3D="1" dr="$A$1:$AY$1048576" r="J22" sId="2"/>
    <undo index="2" exp="area" ref3D="1" dr="$A$1:$AY$1048576" r="I22" sId="2"/>
    <undo index="2" exp="area" ref3D="1" dr="$A$1:$AY$1048576" r="H22" sId="2"/>
    <undo index="2" exp="area" ref3D="1" dr="$A$1:$AY$1048576" r="G22" sId="2"/>
    <undo index="2" exp="area" ref3D="1" dr="$A$1:$AY$1048576" r="F22" sId="2"/>
    <undo index="2" exp="area" ref3D="1" dr="$A$1:$AY$1048576" r="E22" sId="2"/>
    <undo index="2" exp="area" ref3D="1" dr="$A$1:$AY$1048576" r="D22" sId="2"/>
    <undo index="2" exp="area" ref3D="1" dr="$A$1:$AY$1048576" r="C22" sId="2"/>
    <undo index="2" exp="area" ref3D="1" dr="$A$1:$AY$1048576" r="Z21" sId="2"/>
    <undo index="2" exp="area" ref3D="1" dr="$A$1:$AY$1048576" r="Y21" sId="2"/>
    <undo index="2" exp="area" ref3D="1" dr="$A$1:$AY$1048576" r="X21" sId="2"/>
    <undo index="2" exp="area" ref3D="1" dr="$A$1:$AY$1048576" r="W21" sId="2"/>
    <undo index="2" exp="area" ref3D="1" dr="$A$1:$AY$1048576" r="V21" sId="2"/>
    <undo index="2" exp="area" ref3D="1" dr="$A$1:$AY$1048576" r="U21" sId="2"/>
    <undo index="2" exp="area" ref3D="1" dr="$A$1:$AY$1048576" r="T21" sId="2"/>
    <undo index="2" exp="area" ref3D="1" dr="$A$1:$AY$1048576" r="S21" sId="2"/>
    <undo index="2" exp="area" ref3D="1" dr="$A$1:$AY$1048576" r="R21" sId="2"/>
    <undo index="2" exp="area" ref3D="1" dr="$A$1:$AY$1048576" r="Q21" sId="2"/>
    <undo index="2" exp="area" ref3D="1" dr="$A$1:$AY$1048576" r="P21" sId="2"/>
    <undo index="2" exp="area" ref3D="1" dr="$A$1:$AY$1048576" r="O21" sId="2"/>
    <undo index="2" exp="area" ref3D="1" dr="$A$1:$AY$1048576" r="N21" sId="2"/>
    <undo index="2" exp="area" ref3D="1" dr="$A$1:$AY$1048576" r="M21" sId="2"/>
    <undo index="2" exp="area" ref3D="1" dr="$A$1:$AY$1048576" r="L21" sId="2"/>
    <undo index="2" exp="area" ref3D="1" dr="$A$1:$AY$1048576" r="K21" sId="2"/>
    <undo index="2" exp="area" ref3D="1" dr="$A$1:$AY$1048576" r="J21" sId="2"/>
    <undo index="2" exp="area" ref3D="1" dr="$A$1:$AY$1048576" r="I21" sId="2"/>
    <undo index="2" exp="area" ref3D="1" dr="$A$1:$AY$1048576" r="H21" sId="2"/>
    <undo index="2" exp="area" ref3D="1" dr="$A$1:$AY$1048576" r="G21" sId="2"/>
    <undo index="2" exp="area" ref3D="1" dr="$A$1:$AY$1048576" r="F21" sId="2"/>
    <undo index="2" exp="area" ref3D="1" dr="$A$1:$AY$1048576" r="E21" sId="2"/>
    <undo index="2" exp="area" ref3D="1" dr="$A$1:$AY$1048576" r="D21" sId="2"/>
    <undo index="2" exp="area" ref3D="1" dr="$A$1:$AY$1048576" r="C21" sId="2"/>
    <undo index="2" exp="area" ref3D="1" dr="$A$1:$AY$1048576" r="Z20" sId="2"/>
    <undo index="2" exp="area" ref3D="1" dr="$A$1:$AY$1048576" r="Y20" sId="2"/>
    <undo index="2" exp="area" ref3D="1" dr="$A$1:$AY$1048576" r="X20" sId="2"/>
    <undo index="2" exp="area" ref3D="1" dr="$A$1:$AY$1048576" r="W20" sId="2"/>
    <undo index="2" exp="area" ref3D="1" dr="$A$1:$AY$1048576" r="V20" sId="2"/>
    <undo index="2" exp="area" ref3D="1" dr="$A$1:$AY$1048576" r="U20" sId="2"/>
    <undo index="2" exp="area" ref3D="1" dr="$A$1:$AY$1048576" r="T20" sId="2"/>
    <undo index="2" exp="area" ref3D="1" dr="$A$1:$AY$1048576" r="S20" sId="2"/>
    <undo index="2" exp="area" ref3D="1" dr="$A$1:$AY$1048576" r="R20" sId="2"/>
    <undo index="2" exp="area" ref3D="1" dr="$A$1:$AY$1048576" r="Q20" sId="2"/>
    <undo index="2" exp="area" ref3D="1" dr="$A$1:$AY$1048576" r="P20" sId="2"/>
    <undo index="2" exp="area" ref3D="1" dr="$A$1:$AY$1048576" r="O20" sId="2"/>
    <undo index="2" exp="area" ref3D="1" dr="$A$1:$AY$1048576" r="N20" sId="2"/>
    <undo index="2" exp="area" ref3D="1" dr="$A$1:$AY$1048576" r="M20" sId="2"/>
    <undo index="2" exp="area" ref3D="1" dr="$A$1:$AY$1048576" r="L20" sId="2"/>
    <undo index="2" exp="area" ref3D="1" dr="$A$1:$AY$1048576" r="K20" sId="2"/>
    <undo index="2" exp="area" ref3D="1" dr="$A$1:$AY$1048576" r="J20" sId="2"/>
    <undo index="2" exp="area" ref3D="1" dr="$A$1:$AY$1048576" r="I20" sId="2"/>
    <undo index="2" exp="area" ref3D="1" dr="$A$1:$AY$1048576" r="H20" sId="2"/>
    <undo index="2" exp="area" ref3D="1" dr="$A$1:$AY$1048576" r="G20" sId="2"/>
    <undo index="2" exp="area" ref3D="1" dr="$A$1:$AY$1048576" r="F20" sId="2"/>
    <undo index="2" exp="area" ref3D="1" dr="$A$1:$AY$1048576" r="E20" sId="2"/>
    <undo index="2" exp="area" ref3D="1" dr="$A$1:$AY$1048576" r="D20" sId="2"/>
    <undo index="2" exp="area" ref3D="1" dr="$A$1:$AY$1048576" r="C20" sId="2"/>
    <undo index="2" exp="area" ref3D="1" dr="$A$1:$AY$1048576" r="Z19" sId="2"/>
    <undo index="2" exp="area" ref3D="1" dr="$A$1:$AY$1048576" r="Y19" sId="2"/>
    <undo index="2" exp="area" ref3D="1" dr="$A$1:$AY$1048576" r="X19" sId="2"/>
    <undo index="2" exp="area" ref3D="1" dr="$A$1:$AY$1048576" r="W19" sId="2"/>
    <undo index="2" exp="area" ref3D="1" dr="$A$1:$AY$1048576" r="V19" sId="2"/>
    <undo index="2" exp="area" ref3D="1" dr="$A$1:$AY$1048576" r="U19" sId="2"/>
    <undo index="2" exp="area" ref3D="1" dr="$A$1:$AY$1048576" r="T19" sId="2"/>
    <undo index="2" exp="area" ref3D="1" dr="$A$1:$AY$1048576" r="S19" sId="2"/>
    <undo index="2" exp="area" ref3D="1" dr="$A$1:$AY$1048576" r="R19" sId="2"/>
    <undo index="2" exp="area" ref3D="1" dr="$A$1:$AY$1048576" r="Q19" sId="2"/>
    <undo index="2" exp="area" ref3D="1" dr="$A$1:$AY$1048576" r="P19" sId="2"/>
    <undo index="2" exp="area" ref3D="1" dr="$A$1:$AY$1048576" r="O19" sId="2"/>
    <undo index="2" exp="area" ref3D="1" dr="$A$1:$AY$1048576" r="N19" sId="2"/>
    <undo index="2" exp="area" ref3D="1" dr="$A$1:$AY$1048576" r="M19" sId="2"/>
    <undo index="2" exp="area" ref3D="1" dr="$A$1:$AY$1048576" r="L19" sId="2"/>
    <undo index="2" exp="area" ref3D="1" dr="$A$1:$AY$1048576" r="K19" sId="2"/>
    <undo index="2" exp="area" ref3D="1" dr="$A$1:$AY$1048576" r="J19" sId="2"/>
    <undo index="2" exp="area" ref3D="1" dr="$A$1:$AY$1048576" r="I19" sId="2"/>
    <undo index="2" exp="area" ref3D="1" dr="$A$1:$AY$1048576" r="H19" sId="2"/>
    <undo index="2" exp="area" ref3D="1" dr="$A$1:$AY$1048576" r="G19" sId="2"/>
    <undo index="2" exp="area" ref3D="1" dr="$A$1:$AY$1048576" r="F19" sId="2"/>
    <undo index="2" exp="area" ref3D="1" dr="$A$1:$AY$1048576" r="E19" sId="2"/>
    <undo index="2" exp="area" ref3D="1" dr="$A$1:$AY$1048576" r="D19" sId="2"/>
    <undo index="2" exp="area" ref3D="1" dr="$A$1:$AY$1048576" r="C19" sId="2"/>
    <undo index="2" exp="area" ref3D="1" dr="$A$1:$AY$1048576" r="Z18" sId="2"/>
    <undo index="2" exp="area" ref3D="1" dr="$A$1:$AY$1048576" r="Y18" sId="2"/>
    <undo index="2" exp="area" ref3D="1" dr="$A$1:$AY$1048576" r="X18" sId="2"/>
    <undo index="2" exp="area" ref3D="1" dr="$A$1:$AY$1048576" r="W18" sId="2"/>
    <undo index="2" exp="area" ref3D="1" dr="$A$1:$AY$1048576" r="V18" sId="2"/>
    <undo index="2" exp="area" ref3D="1" dr="$A$1:$AY$1048576" r="U18" sId="2"/>
    <undo index="2" exp="area" ref3D="1" dr="$A$1:$AY$1048576" r="T18" sId="2"/>
    <undo index="2" exp="area" ref3D="1" dr="$A$1:$AY$1048576" r="S18" sId="2"/>
    <undo index="2" exp="area" ref3D="1" dr="$A$1:$AY$1048576" r="R18" sId="2"/>
    <undo index="2" exp="area" ref3D="1" dr="$A$1:$AY$1048576" r="Q18" sId="2"/>
    <undo index="2" exp="area" ref3D="1" dr="$A$1:$AY$1048576" r="P18" sId="2"/>
    <undo index="2" exp="area" ref3D="1" dr="$A$1:$AY$1048576" r="O18" sId="2"/>
    <undo index="2" exp="area" ref3D="1" dr="$A$1:$AY$1048576" r="N18" sId="2"/>
    <undo index="2" exp="area" ref3D="1" dr="$A$1:$AY$1048576" r="M18" sId="2"/>
    <undo index="2" exp="area" ref3D="1" dr="$A$1:$AY$1048576" r="L18" sId="2"/>
    <undo index="2" exp="area" ref3D="1" dr="$A$1:$AY$1048576" r="K18" sId="2"/>
    <undo index="2" exp="area" ref3D="1" dr="$A$1:$AY$1048576" r="J18" sId="2"/>
    <undo index="2" exp="area" ref3D="1" dr="$A$1:$AY$1048576" r="I18" sId="2"/>
    <undo index="2" exp="area" ref3D="1" dr="$A$1:$AY$1048576" r="H18" sId="2"/>
    <undo index="2" exp="area" ref3D="1" dr="$A$1:$AY$1048576" r="G18" sId="2"/>
    <undo index="2" exp="area" ref3D="1" dr="$A$1:$AY$1048576" r="F18" sId="2"/>
    <undo index="2" exp="area" ref3D="1" dr="$A$1:$AY$1048576" r="E18" sId="2"/>
    <undo index="2" exp="area" ref3D="1" dr="$A$1:$AY$1048576" r="D18" sId="2"/>
    <undo index="2" exp="area" ref3D="1" dr="$A$1:$AY$1048576" r="C18" sId="2"/>
    <undo index="2" exp="area" ref3D="1" dr="$A$1:$AY$1048576" r="Z17" sId="2"/>
    <undo index="2" exp="area" ref3D="1" dr="$A$1:$AY$1048576" r="Y17" sId="2"/>
    <undo index="2" exp="area" ref3D="1" dr="$A$1:$AY$1048576" r="X17" sId="2"/>
    <undo index="2" exp="area" ref3D="1" dr="$A$1:$AY$1048576" r="W17" sId="2"/>
    <undo index="2" exp="area" ref3D="1" dr="$A$1:$AY$1048576" r="V17" sId="2"/>
    <undo index="2" exp="area" ref3D="1" dr="$A$1:$AY$1048576" r="U17" sId="2"/>
    <undo index="2" exp="area" ref3D="1" dr="$A$1:$AY$1048576" r="T17" sId="2"/>
    <undo index="2" exp="area" ref3D="1" dr="$A$1:$AY$1048576" r="S17" sId="2"/>
    <undo index="2" exp="area" ref3D="1" dr="$A$1:$AY$1048576" r="R17" sId="2"/>
    <undo index="2" exp="area" ref3D="1" dr="$A$1:$AY$1048576" r="Q17" sId="2"/>
    <undo index="2" exp="area" ref3D="1" dr="$A$1:$AY$1048576" r="P17" sId="2"/>
    <undo index="2" exp="area" ref3D="1" dr="$A$1:$AY$1048576" r="O17" sId="2"/>
    <undo index="2" exp="area" ref3D="1" dr="$A$1:$AY$1048576" r="N17" sId="2"/>
    <undo index="2" exp="area" ref3D="1" dr="$A$1:$AY$1048576" r="M17" sId="2"/>
    <undo index="2" exp="area" ref3D="1" dr="$A$1:$AY$1048576" r="L17" sId="2"/>
    <undo index="2" exp="area" ref3D="1" dr="$A$1:$AY$1048576" r="K17" sId="2"/>
    <undo index="2" exp="area" ref3D="1" dr="$A$1:$AY$1048576" r="J17" sId="2"/>
    <undo index="2" exp="area" ref3D="1" dr="$A$1:$AY$1048576" r="I17" sId="2"/>
    <undo index="2" exp="area" ref3D="1" dr="$A$1:$AY$1048576" r="H17" sId="2"/>
    <undo index="2" exp="area" ref3D="1" dr="$A$1:$AY$1048576" r="G17" sId="2"/>
    <undo index="2" exp="area" ref3D="1" dr="$A$1:$AY$1048576" r="F17" sId="2"/>
    <undo index="2" exp="area" ref3D="1" dr="$A$1:$AY$1048576" r="E17" sId="2"/>
    <undo index="2" exp="area" ref3D="1" dr="$A$1:$AY$1048576" r="D17" sId="2"/>
    <undo index="2" exp="area" ref3D="1" dr="$A$1:$AY$1048576" r="C17" sId="2"/>
    <undo index="2" exp="area" ref3D="1" dr="$A$1:$AY$1048576" r="Z16" sId="2"/>
    <undo index="2" exp="area" ref3D="1" dr="$A$1:$AY$1048576" r="Y16" sId="2"/>
    <undo index="2" exp="area" ref3D="1" dr="$A$1:$AY$1048576" r="X16" sId="2"/>
    <undo index="2" exp="area" ref3D="1" dr="$A$1:$AY$1048576" r="W16" sId="2"/>
    <undo index="2" exp="area" ref3D="1" dr="$A$1:$AY$1048576" r="V16" sId="2"/>
    <undo index="2" exp="area" ref3D="1" dr="$A$1:$AY$1048576" r="U16" sId="2"/>
    <undo index="2" exp="area" ref3D="1" dr="$A$1:$AY$1048576" r="T16" sId="2"/>
    <undo index="2" exp="area" ref3D="1" dr="$A$1:$AY$1048576" r="S16" sId="2"/>
    <undo index="2" exp="area" ref3D="1" dr="$A$1:$AY$1048576" r="R16" sId="2"/>
    <undo index="2" exp="area" ref3D="1" dr="$A$1:$AY$1048576" r="Q16" sId="2"/>
    <undo index="2" exp="area" ref3D="1" dr="$A$1:$AY$1048576" r="P16" sId="2"/>
    <undo index="2" exp="area" ref3D="1" dr="$A$1:$AY$1048576" r="O16" sId="2"/>
    <undo index="2" exp="area" ref3D="1" dr="$A$1:$AY$1048576" r="N16" sId="2"/>
    <undo index="2" exp="area" ref3D="1" dr="$A$1:$AY$1048576" r="M16" sId="2"/>
    <undo index="2" exp="area" ref3D="1" dr="$A$1:$AY$1048576" r="L16" sId="2"/>
    <undo index="2" exp="area" ref3D="1" dr="$A$1:$AY$1048576" r="K16" sId="2"/>
    <undo index="2" exp="area" ref3D="1" dr="$A$1:$AY$1048576" r="J16" sId="2"/>
    <undo index="2" exp="area" ref3D="1" dr="$A$1:$AY$1048576" r="I16" sId="2"/>
    <undo index="2" exp="area" ref3D="1" dr="$A$1:$AY$1048576" r="H16" sId="2"/>
    <undo index="2" exp="area" ref3D="1" dr="$A$1:$AY$1048576" r="G16" sId="2"/>
    <undo index="2" exp="area" ref3D="1" dr="$A$1:$AY$1048576" r="F16" sId="2"/>
    <undo index="2" exp="area" ref3D="1" dr="$A$1:$AY$1048576" r="E16" sId="2"/>
    <undo index="2" exp="area" ref3D="1" dr="$A$1:$AY$1048576" r="D16" sId="2"/>
    <undo index="2" exp="area" ref3D="1" dr="$A$1:$AY$1048576" r="C16" sId="2"/>
    <undo index="2" exp="area" ref3D="1" dr="$A$1:$AY$1048576" r="Z15" sId="2"/>
    <undo index="2" exp="area" ref3D="1" dr="$A$1:$AY$1048576" r="Y15" sId="2"/>
    <undo index="2" exp="area" ref3D="1" dr="$A$1:$AY$1048576" r="X15" sId="2"/>
    <undo index="2" exp="area" ref3D="1" dr="$A$1:$AY$1048576" r="W15" sId="2"/>
    <undo index="2" exp="area" ref3D="1" dr="$A$1:$AY$1048576" r="V15" sId="2"/>
    <undo index="2" exp="area" ref3D="1" dr="$A$1:$AY$1048576" r="U15" sId="2"/>
    <undo index="2" exp="area" ref3D="1" dr="$A$1:$AY$1048576" r="T15" sId="2"/>
    <undo index="2" exp="area" ref3D="1" dr="$A$1:$AY$1048576" r="S15" sId="2"/>
    <undo index="2" exp="area" ref3D="1" dr="$A$1:$AY$1048576" r="R15" sId="2"/>
    <undo index="2" exp="area" ref3D="1" dr="$A$1:$AY$1048576" r="Q15" sId="2"/>
    <undo index="2" exp="area" ref3D="1" dr="$A$1:$AY$1048576" r="P15" sId="2"/>
    <undo index="2" exp="area" ref3D="1" dr="$A$1:$AY$1048576" r="O15" sId="2"/>
    <undo index="2" exp="area" ref3D="1" dr="$A$1:$AY$1048576" r="N15" sId="2"/>
    <undo index="2" exp="area" ref3D="1" dr="$A$1:$AY$1048576" r="M15" sId="2"/>
    <undo index="2" exp="area" ref3D="1" dr="$A$1:$AY$1048576" r="L15" sId="2"/>
    <undo index="2" exp="area" ref3D="1" dr="$A$1:$AY$1048576" r="K15" sId="2"/>
    <undo index="2" exp="area" ref3D="1" dr="$A$1:$AY$1048576" r="J15" sId="2"/>
    <undo index="2" exp="area" ref3D="1" dr="$A$1:$AY$1048576" r="I15" sId="2"/>
    <undo index="2" exp="area" ref3D="1" dr="$A$1:$AY$1048576" r="H15" sId="2"/>
    <undo index="2" exp="area" ref3D="1" dr="$A$1:$AY$1048576" r="G15" sId="2"/>
    <undo index="2" exp="area" ref3D="1" dr="$A$1:$AY$1048576" r="F15" sId="2"/>
    <undo index="2" exp="area" ref3D="1" dr="$A$1:$AY$1048576" r="E15" sId="2"/>
    <undo index="2" exp="area" ref3D="1" dr="$A$1:$AY$1048576" r="D15" sId="2"/>
    <undo index="2" exp="area" ref3D="1" dr="$A$1:$AY$1048576" r="C15" sId="2"/>
    <undo index="2" exp="area" ref3D="1" dr="$A$1:$AY$1048576" r="Z14" sId="2"/>
    <undo index="2" exp="area" ref3D="1" dr="$A$1:$AY$1048576" r="Y14" sId="2"/>
    <undo index="2" exp="area" ref3D="1" dr="$A$1:$AY$1048576" r="X14" sId="2"/>
    <undo index="2" exp="area" ref3D="1" dr="$A$1:$AY$1048576" r="W14" sId="2"/>
    <undo index="2" exp="area" ref3D="1" dr="$A$1:$AY$1048576" r="V14" sId="2"/>
    <undo index="2" exp="area" ref3D="1" dr="$A$1:$AY$1048576" r="U14" sId="2"/>
    <undo index="2" exp="area" ref3D="1" dr="$A$1:$AY$1048576" r="T14" sId="2"/>
    <undo index="2" exp="area" ref3D="1" dr="$A$1:$AY$1048576" r="S14" sId="2"/>
    <undo index="2" exp="area" ref3D="1" dr="$A$1:$AY$1048576" r="R14" sId="2"/>
    <undo index="2" exp="area" ref3D="1" dr="$A$1:$AY$1048576" r="Q14" sId="2"/>
    <undo index="2" exp="area" ref3D="1" dr="$A$1:$AY$1048576" r="P14" sId="2"/>
    <undo index="2" exp="area" ref3D="1" dr="$A$1:$AY$1048576" r="O14" sId="2"/>
    <undo index="2" exp="area" ref3D="1" dr="$A$1:$AY$1048576" r="N14" sId="2"/>
    <undo index="2" exp="area" ref3D="1" dr="$A$1:$AY$1048576" r="M14" sId="2"/>
    <undo index="2" exp="area" ref3D="1" dr="$A$1:$AY$1048576" r="L14" sId="2"/>
    <undo index="2" exp="area" ref3D="1" dr="$A$1:$AY$1048576" r="K14" sId="2"/>
    <undo index="2" exp="area" ref3D="1" dr="$A$1:$AY$1048576" r="J14" sId="2"/>
    <undo index="2" exp="area" ref3D="1" dr="$A$1:$AY$1048576" r="I14" sId="2"/>
    <undo index="2" exp="area" ref3D="1" dr="$A$1:$AY$1048576" r="H14" sId="2"/>
    <undo index="2" exp="area" ref3D="1" dr="$A$1:$AY$1048576" r="G14" sId="2"/>
    <undo index="2" exp="area" ref3D="1" dr="$A$1:$AY$1048576" r="F14" sId="2"/>
    <undo index="2" exp="area" ref3D="1" dr="$A$1:$AY$1048576" r="E14" sId="2"/>
    <undo index="2" exp="area" ref3D="1" dr="$A$1:$AY$1048576" r="D14" sId="2"/>
    <undo index="2" exp="area" ref3D="1" dr="$A$1:$AY$1048576" r="C14" sId="2"/>
    <undo index="2" exp="area" ref3D="1" dr="$A$1:$AY$1048576" r="Z13" sId="2"/>
    <undo index="2" exp="area" ref3D="1" dr="$A$1:$AY$1048576" r="Y13" sId="2"/>
    <undo index="2" exp="area" ref3D="1" dr="$A$1:$AY$1048576" r="X13" sId="2"/>
    <undo index="2" exp="area" ref3D="1" dr="$A$1:$AY$1048576" r="W13" sId="2"/>
    <undo index="2" exp="area" ref3D="1" dr="$A$1:$AY$1048576" r="V13" sId="2"/>
    <undo index="2" exp="area" ref3D="1" dr="$A$1:$AY$1048576" r="U13" sId="2"/>
    <undo index="2" exp="area" ref3D="1" dr="$A$1:$AY$1048576" r="T13" sId="2"/>
    <undo index="2" exp="area" ref3D="1" dr="$A$1:$AY$1048576" r="S13" sId="2"/>
    <undo index="2" exp="area" ref3D="1" dr="$A$1:$AY$1048576" r="R13" sId="2"/>
    <undo index="2" exp="area" ref3D="1" dr="$A$1:$AY$1048576" r="Q13" sId="2"/>
    <undo index="2" exp="area" ref3D="1" dr="$A$1:$AY$1048576" r="P13" sId="2"/>
    <undo index="2" exp="area" ref3D="1" dr="$A$1:$AY$1048576" r="O13" sId="2"/>
    <undo index="2" exp="area" ref3D="1" dr="$A$1:$AY$1048576" r="N13" sId="2"/>
    <undo index="2" exp="area" ref3D="1" dr="$A$1:$AY$1048576" r="M13" sId="2"/>
    <undo index="2" exp="area" ref3D="1" dr="$A$1:$AY$1048576" r="L13" sId="2"/>
    <undo index="2" exp="area" ref3D="1" dr="$A$1:$AY$1048576" r="K13" sId="2"/>
    <undo index="2" exp="area" ref3D="1" dr="$A$1:$AY$1048576" r="J13" sId="2"/>
    <undo index="2" exp="area" ref3D="1" dr="$A$1:$AY$1048576" r="I13" sId="2"/>
    <undo index="2" exp="area" ref3D="1" dr="$A$1:$AY$1048576" r="H13" sId="2"/>
    <undo index="2" exp="area" ref3D="1" dr="$A$1:$AY$1048576" r="G13" sId="2"/>
    <undo index="2" exp="area" ref3D="1" dr="$A$1:$AY$1048576" r="F13" sId="2"/>
    <undo index="2" exp="area" ref3D="1" dr="$A$1:$AY$1048576" r="E13" sId="2"/>
    <undo index="2" exp="area" ref3D="1" dr="$A$1:$AY$1048576" r="D13" sId="2"/>
    <undo index="2" exp="area" ref3D="1" dr="$A$1:$AY$1048576" r="C13" sId="2"/>
    <undo index="2" exp="area" ref3D="1" dr="$A$1:$AY$1048576" r="Z12" sId="2"/>
    <undo index="2" exp="area" ref3D="1" dr="$A$1:$AY$1048576" r="Y12" sId="2"/>
    <undo index="2" exp="area" ref3D="1" dr="$A$1:$AY$1048576" r="X12" sId="2"/>
    <undo index="2" exp="area" ref3D="1" dr="$A$1:$AY$1048576" r="W12" sId="2"/>
    <undo index="2" exp="area" ref3D="1" dr="$A$1:$AY$1048576" r="V12" sId="2"/>
    <undo index="2" exp="area" ref3D="1" dr="$A$1:$AY$1048576" r="U12" sId="2"/>
    <undo index="2" exp="area" ref3D="1" dr="$A$1:$AY$1048576" r="T12" sId="2"/>
    <undo index="2" exp="area" ref3D="1" dr="$A$1:$AY$1048576" r="S12" sId="2"/>
    <undo index="2" exp="area" ref3D="1" dr="$A$1:$AY$1048576" r="R12" sId="2"/>
    <undo index="2" exp="area" ref3D="1" dr="$A$1:$AY$1048576" r="Q12" sId="2"/>
    <undo index="2" exp="area" ref3D="1" dr="$A$1:$AY$1048576" r="P12" sId="2"/>
    <undo index="2" exp="area" ref3D="1" dr="$A$1:$AY$1048576" r="O12" sId="2"/>
    <undo index="2" exp="area" ref3D="1" dr="$A$1:$AY$1048576" r="N12" sId="2"/>
    <undo index="2" exp="area" ref3D="1" dr="$A$1:$AY$1048576" r="M12" sId="2"/>
    <undo index="2" exp="area" ref3D="1" dr="$A$1:$AY$1048576" r="L12" sId="2"/>
    <undo index="2" exp="area" ref3D="1" dr="$A$1:$AY$1048576" r="K12" sId="2"/>
    <undo index="2" exp="area" ref3D="1" dr="$A$1:$AY$1048576" r="J12" sId="2"/>
    <undo index="2" exp="area" ref3D="1" dr="$A$1:$AY$1048576" r="I12" sId="2"/>
    <undo index="2" exp="area" ref3D="1" dr="$A$1:$AY$1048576" r="H12" sId="2"/>
    <undo index="2" exp="area" ref3D="1" dr="$A$1:$AY$1048576" r="G12" sId="2"/>
    <undo index="2" exp="area" ref3D="1" dr="$A$1:$AY$1048576" r="F12" sId="2"/>
    <undo index="2" exp="area" ref3D="1" dr="$A$1:$AY$1048576" r="E12" sId="2"/>
    <undo index="2" exp="area" ref3D="1" dr="$A$1:$AY$1048576" r="D12" sId="2"/>
    <undo index="2" exp="area" ref3D="1" dr="$A$1:$AY$1048576" r="C12" sId="2"/>
    <undo index="2" exp="area" ref3D="1" dr="$A$1:$AY$1048576" r="Z11" sId="2"/>
    <undo index="2" exp="area" ref3D="1" dr="$A$1:$AY$1048576" r="Y11" sId="2"/>
    <undo index="2" exp="area" ref3D="1" dr="$A$1:$AY$1048576" r="X11" sId="2"/>
    <undo index="2" exp="area" ref3D="1" dr="$A$1:$AY$1048576" r="W11" sId="2"/>
    <undo index="2" exp="area" ref3D="1" dr="$A$1:$AY$1048576" r="V11" sId="2"/>
    <undo index="2" exp="area" ref3D="1" dr="$A$1:$AY$1048576" r="U11" sId="2"/>
    <undo index="2" exp="area" ref3D="1" dr="$A$1:$AY$1048576" r="T11" sId="2"/>
    <undo index="2" exp="area" ref3D="1" dr="$A$1:$AY$1048576" r="S11" sId="2"/>
    <undo index="2" exp="area" ref3D="1" dr="$A$1:$AY$1048576" r="R11" sId="2"/>
    <undo index="2" exp="area" ref3D="1" dr="$A$1:$AY$1048576" r="Q11" sId="2"/>
    <undo index="2" exp="area" ref3D="1" dr="$A$1:$AY$1048576" r="P11" sId="2"/>
    <undo index="2" exp="area" ref3D="1" dr="$A$1:$AY$1048576" r="O11" sId="2"/>
    <undo index="2" exp="area" ref3D="1" dr="$A$1:$AY$1048576" r="N11" sId="2"/>
    <undo index="2" exp="area" ref3D="1" dr="$A$1:$AY$1048576" r="M11" sId="2"/>
    <undo index="2" exp="area" ref3D="1" dr="$A$1:$AY$1048576" r="L11" sId="2"/>
    <undo index="2" exp="area" ref3D="1" dr="$A$1:$AY$1048576" r="K11" sId="2"/>
    <undo index="2" exp="area" ref3D="1" dr="$A$1:$AY$1048576" r="J11" sId="2"/>
    <undo index="2" exp="area" ref3D="1" dr="$A$1:$AY$1048576" r="I11" sId="2"/>
    <undo index="2" exp="area" ref3D="1" dr="$A$1:$AY$1048576" r="H11" sId="2"/>
    <undo index="2" exp="area" ref3D="1" dr="$A$1:$AY$1048576" r="G11" sId="2"/>
    <undo index="2" exp="area" ref3D="1" dr="$A$1:$AY$1048576" r="F11" sId="2"/>
    <undo index="2" exp="area" ref3D="1" dr="$A$1:$AY$1048576" r="E11" sId="2"/>
    <undo index="2" exp="area" ref3D="1" dr="$A$1:$AY$1048576" r="D11" sId="2"/>
    <undo index="2" exp="area" ref3D="1" dr="$A$1:$AY$1048576" r="C11" sId="2"/>
    <undo index="2" exp="area" ref3D="1" dr="$A$1:$AY$1048576" r="Z10" sId="2"/>
    <undo index="2" exp="area" ref3D="1" dr="$A$1:$AY$1048576" r="Y10" sId="2"/>
    <undo index="2" exp="area" ref3D="1" dr="$A$1:$AY$1048576" r="X10" sId="2"/>
    <undo index="2" exp="area" ref3D="1" dr="$A$1:$AY$1048576" r="W10" sId="2"/>
    <undo index="2" exp="area" ref3D="1" dr="$A$1:$AY$1048576" r="V10" sId="2"/>
    <undo index="2" exp="area" ref3D="1" dr="$A$1:$AY$1048576" r="U10" sId="2"/>
    <undo index="2" exp="area" ref3D="1" dr="$A$1:$AY$1048576" r="T10" sId="2"/>
    <undo index="2" exp="area" ref3D="1" dr="$A$1:$AY$1048576" r="S10" sId="2"/>
    <undo index="2" exp="area" ref3D="1" dr="$A$1:$AY$1048576" r="R10" sId="2"/>
    <undo index="2" exp="area" ref3D="1" dr="$A$1:$AY$1048576" r="Q10" sId="2"/>
    <undo index="2" exp="area" ref3D="1" dr="$A$1:$AY$1048576" r="P10" sId="2"/>
    <undo index="2" exp="area" ref3D="1" dr="$A$1:$AY$1048576" r="O10" sId="2"/>
    <undo index="2" exp="area" ref3D="1" dr="$A$1:$AY$1048576" r="N10" sId="2"/>
    <undo index="2" exp="area" ref3D="1" dr="$A$1:$AY$1048576" r="M10" sId="2"/>
    <undo index="2" exp="area" ref3D="1" dr="$A$1:$AY$1048576" r="L10" sId="2"/>
    <undo index="2" exp="area" ref3D="1" dr="$A$1:$AY$1048576" r="K10" sId="2"/>
    <undo index="2" exp="area" ref3D="1" dr="$A$1:$AY$1048576" r="J10" sId="2"/>
    <undo index="2" exp="area" ref3D="1" dr="$A$1:$AY$1048576" r="I10" sId="2"/>
    <undo index="2" exp="area" ref3D="1" dr="$A$1:$AY$1048576" r="H10" sId="2"/>
    <undo index="2" exp="area" ref3D="1" dr="$A$1:$AY$1048576" r="G10" sId="2"/>
    <undo index="2" exp="area" ref3D="1" dr="$A$1:$AY$1048576" r="F10" sId="2"/>
    <undo index="2" exp="area" ref3D="1" dr="$A$1:$AY$1048576" r="E10" sId="2"/>
    <undo index="2" exp="area" ref3D="1" dr="$A$1:$AY$1048576" r="D10" sId="2"/>
    <undo index="2" exp="area" ref3D="1" dr="$A$1:$AY$1048576" r="C10" sId="2"/>
    <undo index="2" exp="area" ref3D="1" dr="$A$1:$AY$1048576" r="Z9" sId="2"/>
    <undo index="2" exp="area" ref3D="1" dr="$A$1:$AY$1048576" r="Y9" sId="2"/>
    <undo index="2" exp="area" ref3D="1" dr="$A$1:$AY$1048576" r="X9" sId="2"/>
    <undo index="2" exp="area" ref3D="1" dr="$A$1:$AY$1048576" r="W9" sId="2"/>
    <undo index="2" exp="area" ref3D="1" dr="$A$1:$AY$1048576" r="V9" sId="2"/>
    <undo index="2" exp="area" ref3D="1" dr="$A$1:$AY$1048576" r="U9" sId="2"/>
    <undo index="2" exp="area" ref3D="1" dr="$A$1:$AY$1048576" r="T9" sId="2"/>
    <undo index="2" exp="area" ref3D="1" dr="$A$1:$AY$1048576" r="S9" sId="2"/>
    <undo index="2" exp="area" ref3D="1" dr="$A$1:$AY$1048576" r="R9" sId="2"/>
    <undo index="2" exp="area" ref3D="1" dr="$A$1:$AY$1048576" r="Q9" sId="2"/>
    <undo index="2" exp="area" ref3D="1" dr="$A$1:$AY$1048576" r="P9" sId="2"/>
    <undo index="2" exp="area" ref3D="1" dr="$A$1:$AY$1048576" r="O9" sId="2"/>
    <undo index="2" exp="area" ref3D="1" dr="$A$1:$AY$1048576" r="N9" sId="2"/>
    <undo index="2" exp="area" ref3D="1" dr="$A$1:$AY$1048576" r="M9" sId="2"/>
    <undo index="2" exp="area" ref3D="1" dr="$A$1:$AY$1048576" r="L9" sId="2"/>
    <undo index="2" exp="area" ref3D="1" dr="$A$1:$AY$1048576" r="K9" sId="2"/>
    <undo index="2" exp="area" ref3D="1" dr="$A$1:$AY$1048576" r="J9" sId="2"/>
    <undo index="2" exp="area" ref3D="1" dr="$A$1:$AY$1048576" r="I9" sId="2"/>
    <undo index="2" exp="area" ref3D="1" dr="$A$1:$AY$1048576" r="H9" sId="2"/>
    <undo index="2" exp="area" ref3D="1" dr="$A$1:$AY$1048576" r="G9" sId="2"/>
    <undo index="2" exp="area" ref3D="1" dr="$A$1:$AY$1048576" r="F9" sId="2"/>
    <undo index="2" exp="area" ref3D="1" dr="$A$1:$AY$1048576" r="E9" sId="2"/>
    <undo index="2" exp="area" ref3D="1" dr="$A$1:$AY$1048576" r="D9" sId="2"/>
    <undo index="2" exp="area" ref3D="1" dr="$A$1:$AY$1048576" r="C9" sId="2"/>
    <undo index="2" exp="area" ref3D="1" dr="$A$1:$AY$1048576" r="Z8" sId="2"/>
    <undo index="2" exp="area" ref3D="1" dr="$A$1:$AY$1048576" r="Y8" sId="2"/>
    <undo index="2" exp="area" ref3D="1" dr="$A$1:$AY$1048576" r="X8" sId="2"/>
    <undo index="2" exp="area" ref3D="1" dr="$A$1:$AY$1048576" r="W8" sId="2"/>
    <undo index="2" exp="area" ref3D="1" dr="$A$1:$AY$1048576" r="V8" sId="2"/>
    <undo index="2" exp="area" ref3D="1" dr="$A$1:$AY$1048576" r="U8" sId="2"/>
    <undo index="2" exp="area" ref3D="1" dr="$A$1:$AY$1048576" r="T8" sId="2"/>
    <undo index="2" exp="area" ref3D="1" dr="$A$1:$AY$1048576" r="S8" sId="2"/>
    <undo index="2" exp="area" ref3D="1" dr="$A$1:$AY$1048576" r="R8" sId="2"/>
    <undo index="2" exp="area" ref3D="1" dr="$A$1:$AY$1048576" r="Q8" sId="2"/>
    <undo index="2" exp="area" ref3D="1" dr="$A$1:$AY$1048576" r="P8" sId="2"/>
    <undo index="2" exp="area" ref3D="1" dr="$A$1:$AY$1048576" r="O8" sId="2"/>
    <undo index="2" exp="area" ref3D="1" dr="$A$1:$AY$1048576" r="N8" sId="2"/>
    <undo index="2" exp="area" ref3D="1" dr="$A$1:$AY$1048576" r="M8" sId="2"/>
    <undo index="2" exp="area" ref3D="1" dr="$A$1:$AY$1048576" r="L8" sId="2"/>
    <undo index="2" exp="area" ref3D="1" dr="$A$1:$AY$1048576" r="K8" sId="2"/>
    <undo index="2" exp="area" ref3D="1" dr="$A$1:$AY$1048576" r="J8" sId="2"/>
    <undo index="2" exp="area" ref3D="1" dr="$A$1:$AY$1048576" r="I8" sId="2"/>
    <undo index="2" exp="area" ref3D="1" dr="$A$1:$AY$1048576" r="H8" sId="2"/>
    <undo index="2" exp="area" ref3D="1" dr="$A$1:$AY$1048576" r="G8" sId="2"/>
    <undo index="2" exp="area" ref3D="1" dr="$A$1:$AY$1048576" r="F8" sId="2"/>
    <undo index="2" exp="area" ref3D="1" dr="$A$1:$AY$1048576" r="E8" sId="2"/>
    <undo index="2" exp="area" ref3D="1" dr="$A$1:$AY$1048576" r="D8" sId="2"/>
    <undo index="2" exp="area" ref3D="1" dr="$A$1:$AY$1048576" r="C8" sId="2"/>
    <undo index="2" exp="area" ref3D="1" dr="$A$1:$AY$1048576" r="Z7" sId="2"/>
    <undo index="2" exp="area" ref3D="1" dr="$A$1:$AY$1048576" r="Y7" sId="2"/>
    <undo index="2" exp="area" ref3D="1" dr="$A$1:$AY$1048576" r="X7" sId="2"/>
    <undo index="2" exp="area" ref3D="1" dr="$A$1:$AY$1048576" r="W7" sId="2"/>
    <undo index="2" exp="area" ref3D="1" dr="$A$1:$AY$1048576" r="V7" sId="2"/>
    <undo index="2" exp="area" ref3D="1" dr="$A$1:$AY$1048576" r="U7" sId="2"/>
    <undo index="2" exp="area" ref3D="1" dr="$A$1:$AY$1048576" r="T7" sId="2"/>
    <undo index="2" exp="area" ref3D="1" dr="$A$1:$AY$1048576" r="S7" sId="2"/>
    <undo index="2" exp="area" ref3D="1" dr="$A$1:$AY$1048576" r="R7" sId="2"/>
    <undo index="2" exp="area" ref3D="1" dr="$A$1:$AY$1048576" r="Q7" sId="2"/>
    <undo index="2" exp="area" ref3D="1" dr="$A$1:$AY$1048576" r="P7" sId="2"/>
    <undo index="2" exp="area" ref3D="1" dr="$A$1:$AY$1048576" r="O7" sId="2"/>
    <undo index="2" exp="area" ref3D="1" dr="$A$1:$AY$1048576" r="N7" sId="2"/>
    <undo index="2" exp="area" ref3D="1" dr="$A$1:$AY$1048576" r="M7" sId="2"/>
    <undo index="2" exp="area" ref3D="1" dr="$A$1:$AY$1048576" r="L7" sId="2"/>
    <undo index="2" exp="area" ref3D="1" dr="$A$1:$AY$1048576" r="K7" sId="2"/>
    <undo index="2" exp="area" ref3D="1" dr="$A$1:$AY$1048576" r="J7" sId="2"/>
    <undo index="2" exp="area" ref3D="1" dr="$A$1:$AY$1048576" r="I7" sId="2"/>
    <undo index="2" exp="area" ref3D="1" dr="$A$1:$AY$1048576" r="H7" sId="2"/>
    <undo index="2" exp="area" ref3D="1" dr="$A$1:$AY$1048576" r="G7" sId="2"/>
    <undo index="2" exp="area" ref3D="1" dr="$A$1:$AY$1048576" r="F7" sId="2"/>
    <undo index="2" exp="area" ref3D="1" dr="$A$1:$AY$1048576" r="E7" sId="2"/>
    <undo index="2" exp="area" ref3D="1" dr="$A$1:$AY$1048576" r="D7" sId="2"/>
    <undo index="2" exp="area" ref3D="1" dr="$A$1:$AY$1048576" r="C7" sId="2"/>
    <undo index="2" exp="area" ref3D="1" dr="$A$1:$AY$1048576" r="Z6" sId="2"/>
    <undo index="2" exp="area" ref3D="1" dr="$A$1:$AY$1048576" r="Y6" sId="2"/>
    <undo index="2" exp="area" ref3D="1" dr="$A$1:$AY$1048576" r="X6" sId="2"/>
    <undo index="2" exp="area" ref3D="1" dr="$A$1:$AY$1048576" r="W6" sId="2"/>
    <undo index="2" exp="area" ref3D="1" dr="$A$1:$AY$1048576" r="V6" sId="2"/>
    <undo index="2" exp="area" ref3D="1" dr="$A$1:$AY$1048576" r="U6" sId="2"/>
    <undo index="2" exp="area" ref3D="1" dr="$A$1:$AY$1048576" r="T6" sId="2"/>
    <undo index="2" exp="area" ref3D="1" dr="$A$1:$AY$1048576" r="S6" sId="2"/>
    <undo index="2" exp="area" ref3D="1" dr="$A$1:$AY$1048576" r="R6" sId="2"/>
    <undo index="2" exp="area" ref3D="1" dr="$A$1:$AY$1048576" r="Q6" sId="2"/>
    <undo index="2" exp="area" ref3D="1" dr="$A$1:$AY$1048576" r="P6" sId="2"/>
    <undo index="2" exp="area" ref3D="1" dr="$A$1:$AY$1048576" r="O6" sId="2"/>
    <undo index="2" exp="area" ref3D="1" dr="$A$1:$AY$1048576" r="N6" sId="2"/>
    <undo index="2" exp="area" ref3D="1" dr="$A$1:$AY$1048576" r="M6" sId="2"/>
    <undo index="2" exp="area" ref3D="1" dr="$A$1:$AY$1048576" r="L6" sId="2"/>
    <undo index="2" exp="area" ref3D="1" dr="$A$1:$AY$1048576" r="K6" sId="2"/>
    <undo index="2" exp="area" ref3D="1" dr="$A$1:$AY$1048576" r="J6" sId="2"/>
    <undo index="2" exp="area" ref3D="1" dr="$A$1:$AY$1048576" r="I6" sId="2"/>
    <undo index="2" exp="area" ref3D="1" dr="$A$1:$AY$1048576" r="H6" sId="2"/>
    <undo index="2" exp="area" ref3D="1" dr="$A$1:$AY$1048576" r="G6" sId="2"/>
    <undo index="2" exp="area" ref3D="1" dr="$A$1:$AY$1048576" r="F6" sId="2"/>
    <undo index="2" exp="area" ref3D="1" dr="$A$1:$AY$1048576" r="E6" sId="2"/>
    <undo index="2" exp="area" ref3D="1" dr="$A$1:$AY$1048576" r="D6" sId="2"/>
    <undo index="2" exp="area" ref3D="1" dr="$A$1:$AY$1048576" r="C6" sId="2"/>
    <undo index="2" exp="area" ref3D="1" dr="$A$1:$AY$1048576" r="Z5" sId="2"/>
    <undo index="2" exp="area" ref3D="1" dr="$A$1:$AY$1048576" r="Y5" sId="2"/>
    <undo index="2" exp="area" ref3D="1" dr="$A$1:$AY$1048576" r="X5" sId="2"/>
    <undo index="2" exp="area" ref3D="1" dr="$A$1:$AY$1048576" r="W5" sId="2"/>
    <undo index="2" exp="area" ref3D="1" dr="$A$1:$AY$1048576" r="V5" sId="2"/>
    <undo index="2" exp="area" ref3D="1" dr="$A$1:$AY$1048576" r="U5" sId="2"/>
    <undo index="2" exp="area" ref3D="1" dr="$A$1:$AY$1048576" r="T5" sId="2"/>
    <undo index="2" exp="area" ref3D="1" dr="$A$1:$AY$1048576" r="S5" sId="2"/>
    <undo index="2" exp="area" ref3D="1" dr="$A$1:$AY$1048576" r="R5" sId="2"/>
    <undo index="2" exp="area" ref3D="1" dr="$A$1:$AY$1048576" r="Q5" sId="2"/>
    <undo index="2" exp="area" ref3D="1" dr="$A$1:$AY$1048576" r="P5" sId="2"/>
    <undo index="2" exp="area" ref3D="1" dr="$A$1:$AY$1048576" r="O5" sId="2"/>
    <undo index="2" exp="area" ref3D="1" dr="$A$1:$AY$1048576" r="N5" sId="2"/>
    <undo index="2" exp="area" ref3D="1" dr="$A$1:$AY$1048576" r="M5" sId="2"/>
    <undo index="2" exp="area" ref3D="1" dr="$A$1:$AY$1048576" r="L5" sId="2"/>
    <undo index="2" exp="area" ref3D="1" dr="$A$1:$AY$1048576" r="K5" sId="2"/>
    <undo index="2" exp="area" ref3D="1" dr="$A$1:$AY$1048576" r="J5" sId="2"/>
    <undo index="2" exp="area" ref3D="1" dr="$A$1:$AY$1048576" r="I5" sId="2"/>
    <undo index="2" exp="area" ref3D="1" dr="$A$1:$AY$1048576" r="H5" sId="2"/>
    <undo index="2" exp="area" ref3D="1" dr="$A$1:$AY$1048576" r="G5" sId="2"/>
    <undo index="2" exp="area" ref3D="1" dr="$A$1:$AY$1048576" r="F5" sId="2"/>
    <undo index="2" exp="area" ref3D="1" dr="$A$1:$AY$1048576" r="E5" sId="2"/>
    <undo index="2" exp="area" ref3D="1" dr="$A$1:$AY$1048576" r="D5" sId="2"/>
    <undo index="2" exp="area" ref3D="1" dr="$A$1:$AY$1048576" r="C5" sId="2"/>
    <undo index="2" exp="area" ref3D="1" dr="$A$1:$AY$1048576" r="Z4" sId="2"/>
    <undo index="2" exp="area" ref3D="1" dr="$A$1:$AY$1048576" r="Y4" sId="2"/>
    <undo index="2" exp="area" ref3D="1" dr="$A$1:$AY$1048576" r="X4" sId="2"/>
    <undo index="2" exp="area" ref3D="1" dr="$A$1:$AY$1048576" r="W4" sId="2"/>
    <undo index="2" exp="area" ref3D="1" dr="$A$1:$AY$1048576" r="V4" sId="2"/>
    <undo index="2" exp="area" ref3D="1" dr="$A$1:$AY$1048576" r="U4" sId="2"/>
    <undo index="2" exp="area" ref3D="1" dr="$A$1:$AY$1048576" r="T4" sId="2"/>
    <undo index="2" exp="area" ref3D="1" dr="$A$1:$AY$1048576" r="S4" sId="2"/>
    <undo index="2" exp="area" ref3D="1" dr="$A$1:$AY$1048576" r="R4" sId="2"/>
    <undo index="2" exp="area" ref3D="1" dr="$A$1:$AY$1048576" r="Q4" sId="2"/>
    <undo index="2" exp="area" ref3D="1" dr="$A$1:$AY$1048576" r="P4" sId="2"/>
    <undo index="2" exp="area" ref3D="1" dr="$A$1:$AY$1048576" r="O4" sId="2"/>
    <undo index="2" exp="area" ref3D="1" dr="$A$1:$AY$1048576" r="N4" sId="2"/>
    <undo index="2" exp="area" ref3D="1" dr="$A$1:$AY$1048576" r="M4" sId="2"/>
    <undo index="2" exp="area" ref3D="1" dr="$A$1:$AY$1048576" r="L4" sId="2"/>
    <undo index="2" exp="area" ref3D="1" dr="$A$1:$AY$1048576" r="K4" sId="2"/>
    <undo index="2" exp="area" ref3D="1" dr="$A$1:$AY$1048576" r="J4" sId="2"/>
    <undo index="2" exp="area" ref3D="1" dr="$A$1:$AY$1048576" r="I4" sId="2"/>
    <undo index="2" exp="area" ref3D="1" dr="$A$1:$AY$1048576" r="H4" sId="2"/>
    <undo index="2" exp="area" ref3D="1" dr="$A$1:$AY$1048576" r="G4" sId="2"/>
    <undo index="2" exp="area" ref3D="1" dr="$A$1:$AY$1048576" r="F4" sId="2"/>
    <undo index="2" exp="area" ref3D="1" dr="$A$1:$AY$1048576" r="E4" sId="2"/>
    <undo index="2" exp="area" ref3D="1" dr="$A$1:$AY$1048576" r="D4" sId="2"/>
    <undo index="2" exp="area" ref3D="1" dr="$A$1:$AY$1048576" r="C4" sId="2"/>
    <undo index="2" exp="area" ref3D="1" dr="$A$1:$AY$1048576" r="Z3" sId="2"/>
    <undo index="2" exp="area" ref3D="1" dr="$A$1:$AY$1048576" r="Y3" sId="2"/>
    <undo index="2" exp="area" ref3D="1" dr="$A$1:$AY$1048576" r="X3" sId="2"/>
    <undo index="2" exp="area" ref3D="1" dr="$A$1:$AY$1048576" r="W3" sId="2"/>
    <undo index="2" exp="area" ref3D="1" dr="$A$1:$AY$1048576" r="V3" sId="2"/>
    <undo index="2" exp="area" ref3D="1" dr="$A$1:$AY$1048576" r="U3" sId="2"/>
    <undo index="2" exp="area" ref3D="1" dr="$A$1:$AY$1048576" r="T3" sId="2"/>
    <undo index="2" exp="area" ref3D="1" dr="$A$1:$AY$1048576" r="S3" sId="2"/>
    <undo index="2" exp="area" ref3D="1" dr="$A$1:$AY$1048576" r="R3" sId="2"/>
    <undo index="2" exp="area" ref3D="1" dr="$A$1:$AY$1048576" r="Q3" sId="2"/>
    <undo index="2" exp="area" ref3D="1" dr="$A$1:$AY$1048576" r="P3" sId="2"/>
    <undo index="2" exp="area" ref3D="1" dr="$A$1:$AY$1048576" r="O3" sId="2"/>
    <undo index="2" exp="area" ref3D="1" dr="$A$1:$AY$1048576" r="N3" sId="2"/>
    <undo index="2" exp="area" ref3D="1" dr="$A$1:$AY$1048576" r="M3" sId="2"/>
    <undo index="2" exp="area" ref3D="1" dr="$A$1:$AY$1048576" r="L3" sId="2"/>
    <undo index="2" exp="area" ref3D="1" dr="$A$1:$AY$1048576" r="K3" sId="2"/>
    <undo index="2" exp="area" ref3D="1" dr="$A$1:$AY$1048576" r="J3" sId="2"/>
    <undo index="2" exp="area" ref3D="1" dr="$A$1:$AY$1048576" r="I3" sId="2"/>
    <undo index="2" exp="area" ref3D="1" dr="$A$1:$AY$1048576" r="H3" sId="2"/>
    <undo index="2" exp="area" ref3D="1" dr="$A$1:$AY$1048576" r="G3" sId="2"/>
    <undo index="2" exp="area" ref3D="1" dr="$A$1:$AY$1048576" r="F3" sId="2"/>
    <undo index="2" exp="area" ref3D="1" dr="$A$1:$AY$1048576" r="E3" sId="2"/>
    <undo index="2" exp="area" ref3D="1" dr="$A$1:$AY$1048576" r="D3" sId="2"/>
    <undo index="2" exp="area" ref3D="1" dr="$A$1:$AY$1048576" r="C3" sId="2"/>
    <undo index="2" exp="area" ref3D="1" dr="$A$1:$AY$1048576" r="Z2" sId="2"/>
    <undo index="2" exp="area" ref3D="1" dr="$A$1:$AY$1048576" r="Y2" sId="2"/>
    <undo index="2" exp="area" ref3D="1" dr="$A$1:$AY$1048576" r="X2" sId="2"/>
    <undo index="2" exp="area" ref3D="1" dr="$A$1:$AY$1048576" r="W2" sId="2"/>
    <undo index="2" exp="area" ref3D="1" dr="$A$1:$AY$1048576" r="V2" sId="2"/>
    <undo index="2" exp="area" ref3D="1" dr="$A$1:$AY$1048576" r="U2" sId="2"/>
    <undo index="2" exp="area" ref3D="1" dr="$A$1:$AY$1048576" r="T2" sId="2"/>
    <undo index="2" exp="area" ref3D="1" dr="$A$1:$AY$1048576" r="S2" sId="2"/>
    <undo index="2" exp="area" ref3D="1" dr="$A$1:$AY$1048576" r="R2" sId="2"/>
    <undo index="2" exp="area" ref3D="1" dr="$A$1:$AY$1048576" r="Q2" sId="2"/>
    <undo index="2" exp="area" ref3D="1" dr="$A$1:$AY$1048576" r="P2" sId="2"/>
    <undo index="2" exp="area" ref3D="1" dr="$A$1:$AY$1048576" r="O2" sId="2"/>
    <undo index="2" exp="area" ref3D="1" dr="$A$1:$AY$1048576" r="N2" sId="2"/>
    <undo index="2" exp="area" ref3D="1" dr="$A$1:$AY$1048576" r="M2" sId="2"/>
    <undo index="2" exp="area" ref3D="1" dr="$A$1:$AY$1048576" r="L2" sId="2"/>
    <undo index="2" exp="area" ref3D="1" dr="$A$1:$AY$1048576" r="K2" sId="2"/>
    <undo index="2" exp="area" ref3D="1" dr="$A$1:$AY$1048576" r="J2" sId="2"/>
    <undo index="2" exp="area" ref3D="1" dr="$A$1:$AY$1048576" r="I2" sId="2"/>
    <undo index="2" exp="area" ref3D="1" dr="$A$1:$AY$1048576" r="H2" sId="2"/>
    <undo index="2" exp="area" ref3D="1" dr="$A$1:$AY$1048576" r="G2" sId="2"/>
    <undo index="2" exp="area" ref3D="1" dr="$A$1:$AY$1048576" r="F2" sId="2"/>
    <undo index="2" exp="area" ref3D="1" dr="$A$1:$AY$1048576" r="E2" sId="2"/>
    <undo index="2" exp="area" ref3D="1" dr="$A$1:$AY$1048576" r="D2" sId="2"/>
    <undo index="2" exp="area" ref3D="1" dr="$A$1:$AY$1048576" r="C2" sId="2"/>
  </rrc>
  <rfmt sheetId="1" sqref="A9:XFD9">
    <dxf>
      <fill>
        <patternFill patternType="none">
          <bgColor auto="1"/>
        </patternFill>
      </fill>
    </dxf>
  </rfmt>
  <rcc rId="1510" sId="1" odxf="1" dxf="1">
    <nc r="A10">
      <f>CONCATENATE(B10,"_",C10)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B10" start="0" length="0">
    <dxf>
      <fill>
        <patternFill patternType="none">
          <bgColor indexed="65"/>
        </patternFill>
      </fill>
    </dxf>
  </rfmt>
  <rfmt sheetId="1" sqref="C10" start="0" length="0">
    <dxf>
      <fill>
        <patternFill patternType="none">
          <bgColor indexed="65"/>
        </patternFill>
      </fill>
    </dxf>
  </rfmt>
  <rcc rId="1511" sId="1" odxf="1" dxf="1">
    <nc r="D10">
      <f>IFERROR(MID(VLOOKUP($B10,Seqs!$A:$B,2,0),E10,1),"")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E10" start="0" length="0">
    <dxf>
      <fill>
        <patternFill patternType="none">
          <bgColor indexed="65"/>
        </patternFill>
      </fill>
    </dxf>
  </rfmt>
  <rcc rId="1512" sId="1" odxf="1" dxf="1">
    <nc r="F10">
      <f>IFERROR(MID(VLOOKUP($B10,Seqs!$A:$B,2,0),G10,1),"")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G10" start="0" length="0">
    <dxf>
      <fill>
        <patternFill patternType="none">
          <bgColor indexed="65"/>
        </patternFill>
      </fill>
    </dxf>
  </rfmt>
  <rcc rId="1513" sId="1" odxf="1" dxf="1">
    <nc r="H10">
      <f>IFERROR(MID(VLOOKUP($B10,Seqs!$A:$B,2,0),I10,1),"")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I10" start="0" length="0">
    <dxf>
      <fill>
        <patternFill patternType="none">
          <bgColor indexed="65"/>
        </patternFill>
      </fill>
    </dxf>
  </rfmt>
  <rcc rId="1514" sId="1" odxf="1" dxf="1">
    <nc r="J10">
      <f>IFERROR(MID(VLOOKUP($B10,Seqs!$A:$B,2,0),K10,1),"")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K10" start="0" length="0">
    <dxf>
      <fill>
        <patternFill patternType="none">
          <bgColor indexed="65"/>
        </patternFill>
      </fill>
    </dxf>
  </rfmt>
  <rcc rId="1515" sId="1" odxf="1" dxf="1">
    <nc r="L10">
      <f>IFERROR(MID(VLOOKUP($B10,Seqs!$A:$B,2,0),M10,1),"")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M10" start="0" length="0">
    <dxf>
      <fill>
        <patternFill patternType="none">
          <bgColor indexed="65"/>
        </patternFill>
      </fill>
    </dxf>
  </rfmt>
  <rcc rId="1516" sId="1" odxf="1" dxf="1">
    <nc r="N10">
      <f>IFERROR(MID(VLOOKUP($B10,Seqs!$A:$B,2,0),O10,1),"")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O10" start="0" length="0">
    <dxf>
      <fill>
        <patternFill patternType="none">
          <bgColor indexed="65"/>
        </patternFill>
      </fill>
    </dxf>
  </rfmt>
  <rcc rId="1517" sId="1" odxf="1" dxf="1">
    <nc r="P10">
      <f>IFERROR(MID(VLOOKUP($B10,Seqs!$A:$B,2,0),Q10,1),"")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Q10" start="0" length="0">
    <dxf>
      <fill>
        <patternFill patternType="none">
          <bgColor indexed="65"/>
        </patternFill>
      </fill>
    </dxf>
  </rfmt>
  <rcc rId="1518" sId="1" odxf="1" dxf="1">
    <nc r="R10">
      <f>IFERROR(MID(VLOOKUP($B10,Seqs!$A:$B,2,0),S10,1),"")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S10" start="0" length="0">
    <dxf>
      <fill>
        <patternFill patternType="none">
          <bgColor indexed="65"/>
        </patternFill>
      </fill>
    </dxf>
  </rfmt>
  <rcc rId="1519" sId="1" odxf="1" dxf="1">
    <nc r="T10">
      <f>IFERROR(MID(VLOOKUP($B10,Seqs!$A:$B,2,0),U10,1),"")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U10" start="0" length="0">
    <dxf>
      <fill>
        <patternFill patternType="none">
          <bgColor indexed="65"/>
        </patternFill>
      </fill>
    </dxf>
  </rfmt>
  <rcc rId="1520" sId="1" odxf="1" dxf="1">
    <nc r="V10">
      <f>IFERROR(MID(VLOOKUP($B10,Seqs!$A:$B,2,0),W10,1),"")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W10" start="0" length="0">
    <dxf>
      <fill>
        <patternFill patternType="none">
          <bgColor indexed="65"/>
        </patternFill>
      </fill>
    </dxf>
  </rfmt>
  <rcc rId="1521" sId="1" odxf="1" dxf="1">
    <nc r="X10">
      <f>IFERROR(MID(VLOOKUP($B10,Seqs!$A:$B,2,0),Y10,1),"")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Y10" start="0" length="0">
    <dxf>
      <fill>
        <patternFill patternType="none">
          <bgColor indexed="65"/>
        </patternFill>
      </fill>
    </dxf>
  </rfmt>
  <rcc rId="1522" sId="1" odxf="1" dxf="1">
    <nc r="Z10">
      <f>IFERROR(MID(VLOOKUP($B10,Seqs!$A:$B,2,0),AA10,1),"")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A10" start="0" length="0">
    <dxf>
      <fill>
        <patternFill patternType="none">
          <bgColor indexed="65"/>
        </patternFill>
      </fill>
    </dxf>
  </rfmt>
  <rcc rId="1523" sId="1" odxf="1" dxf="1">
    <nc r="AB10">
      <f>IFERROR(MID(VLOOKUP($B10,Seqs!$A:$B,2,0),AC10,1),"")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C10" start="0" length="0">
    <dxf>
      <fill>
        <patternFill patternType="none">
          <bgColor indexed="65"/>
        </patternFill>
      </fill>
    </dxf>
  </rfmt>
  <rcc rId="1524" sId="1" odxf="1" dxf="1">
    <nc r="AD10">
      <f>IFERROR(MID(VLOOKUP($B10,Seqs!$A:$B,2,0),AE10,1),"")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E10" start="0" length="0">
    <dxf>
      <fill>
        <patternFill patternType="none">
          <bgColor indexed="65"/>
        </patternFill>
      </fill>
    </dxf>
  </rfmt>
  <rcc rId="1525" sId="1" odxf="1" dxf="1">
    <nc r="AF10">
      <f>IFERROR(MID(VLOOKUP($B10,Seqs!$A:$B,2,0),AG10,1),"")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G10" start="0" length="0">
    <dxf>
      <fill>
        <patternFill patternType="none">
          <bgColor indexed="65"/>
        </patternFill>
      </fill>
    </dxf>
  </rfmt>
  <rcc rId="1526" sId="1" odxf="1" dxf="1">
    <nc r="AH10">
      <f>IFERROR(MID(VLOOKUP($B10,Seqs!$A:$B,2,0),AI10,1),"")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I10" start="0" length="0">
    <dxf>
      <fill>
        <patternFill patternType="none">
          <bgColor indexed="65"/>
        </patternFill>
      </fill>
    </dxf>
  </rfmt>
  <rcc rId="1527" sId="1" odxf="1" dxf="1">
    <nc r="AJ10">
      <f>IFERROR(MID(VLOOKUP($B10,Seqs!$A:$B,2,0),AK10,1),"")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K10" start="0" length="0">
    <dxf>
      <fill>
        <patternFill patternType="none">
          <bgColor indexed="65"/>
        </patternFill>
      </fill>
    </dxf>
  </rfmt>
  <rcc rId="1528" sId="1" odxf="1" dxf="1">
    <nc r="AL10">
      <f>IFERROR(MID(VLOOKUP($B10,Seqs!$A:$B,2,0),AM10,1),"")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M10" start="0" length="0">
    <dxf>
      <fill>
        <patternFill patternType="none">
          <bgColor indexed="65"/>
        </patternFill>
      </fill>
    </dxf>
  </rfmt>
  <rcc rId="1529" sId="1" odxf="1" dxf="1">
    <nc r="AN10">
      <f>IFERROR(MID(VLOOKUP($B10,Seqs!$A:$B,2,0),AO10,1),"")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O10" start="0" length="0">
    <dxf>
      <fill>
        <patternFill patternType="none">
          <bgColor indexed="65"/>
        </patternFill>
      </fill>
    </dxf>
  </rfmt>
  <rcc rId="1530" sId="1" odxf="1" dxf="1">
    <nc r="AP10">
      <f>IFERROR(MID(VLOOKUP($B10,Seqs!$A:$B,2,0),AQ10,1),"")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Q10" start="0" length="0">
    <dxf>
      <fill>
        <patternFill patternType="none">
          <bgColor indexed="65"/>
        </patternFill>
      </fill>
    </dxf>
  </rfmt>
  <rcc rId="1531" sId="1" odxf="1" dxf="1">
    <nc r="AR10">
      <f>IFERROR(MID(VLOOKUP($B10,Seqs!$A:$B,2,0),AS10,1),"")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S10" start="0" length="0">
    <dxf>
      <fill>
        <patternFill patternType="none">
          <bgColor indexed="65"/>
        </patternFill>
      </fill>
    </dxf>
  </rfmt>
  <rcc rId="1532" sId="1" odxf="1" dxf="1">
    <nc r="AT10">
      <f>IFERROR(MID(VLOOKUP($B10,Seqs!$A:$B,2,0),AU10,1),"")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U10" start="0" length="0">
    <dxf>
      <fill>
        <patternFill patternType="none">
          <bgColor indexed="65"/>
        </patternFill>
      </fill>
    </dxf>
  </rfmt>
  <rcc rId="1533" sId="1" odxf="1" dxf="1">
    <nc r="AV10">
      <f>IFERROR(MID(VLOOKUP($B10,Seqs!$A:$B,2,0),AW10,1),"")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W10" start="0" length="0">
    <dxf>
      <fill>
        <patternFill patternType="none">
          <bgColor indexed="65"/>
        </patternFill>
      </fill>
    </dxf>
  </rfmt>
  <rcc rId="1534" sId="1" odxf="1" dxf="1">
    <nc r="AX10">
      <f>IFERROR(MID(VLOOKUP($B10,Seqs!$A:$B,2,0),AY10,1),"")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Y10" start="0" length="0">
    <dxf>
      <fill>
        <patternFill patternType="none">
          <bgColor indexed="65"/>
        </patternFill>
      </fill>
    </dxf>
  </rfmt>
  <rcc rId="1535" sId="1" odxf="1" dxf="1">
    <nc r="AZ10">
      <f>VLOOKUP(B10,Classification!A:D,2,0)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36" sId="1" odxf="1" dxf="1">
    <nc r="BA10">
      <f>VLOOKUP(B10,Classification!A:D,4,0)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37" sId="1" odxf="1" dxf="1">
    <nc r="BB10">
      <f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38" sId="1" odxf="1" dxf="1">
    <nc r="BC10">
      <f>_xlfn.AGGREGATE(9,6,CG10:CR10)-_xlfn.AGGREGATE(9,6,BU10:CF10)+12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39" sId="1" odxf="1" dxf="1">
    <nc r="BD10" t="inlineStr">
      <is>
        <t>-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0" sId="1" odxf="1" dxf="1">
    <nc r="BE10" t="inlineStr">
      <is>
        <t>Inact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1" sId="1" odxf="1" dxf="1">
    <nc r="BF10" t="inlineStr">
      <is>
        <t>?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2" sId="1" odxf="1" dxf="1">
    <nc r="BG10" t="inlineStr">
      <is>
        <t>?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BH10" start="0" length="0">
    <dxf>
      <fill>
        <patternFill patternType="none">
          <bgColor indexed="65"/>
        </patternFill>
      </fill>
    </dxf>
  </rfmt>
  <rcc rId="1543" sId="1" odxf="1" dxf="1">
    <nc r="BI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4" sId="1" odxf="1" dxf="1">
    <nc r="BJ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5" sId="1" odxf="1" dxf="1">
    <nc r="BK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6" sId="1" odxf="1" dxf="1">
    <nc r="BL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7" sId="1" odxf="1" dxf="1">
    <nc r="BM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8" sId="1" odxf="1" dxf="1">
    <nc r="BN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9" sId="1" odxf="1" dxf="1">
    <nc r="BO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0" sId="1" odxf="1" dxf="1">
    <nc r="BP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1" sId="1" odxf="1" dxf="1">
    <nc r="BQ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2" sId="1" odxf="1" dxf="1">
    <nc r="BR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3" sId="1" odxf="1" dxf="1">
    <nc r="BS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4" sId="1" odxf="1" dxf="1">
    <nc r="BT10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5" sId="1" odxf="1" dxf="1">
    <nc r="BU10">
      <f>E10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6" sId="1" odxf="1" dxf="1">
    <nc r="BV10">
      <f>I10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7" sId="1" odxf="1" dxf="1">
    <nc r="BW10">
      <f>M10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8" sId="1" odxf="1" dxf="1">
    <nc r="BX10">
      <f>Q10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59" sId="1" odxf="1" dxf="1">
    <nc r="BY10">
      <f>U10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0" sId="1" odxf="1" dxf="1">
    <nc r="BZ10">
      <f>Y10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1" sId="1" odxf="1" dxf="1">
    <nc r="CA10">
      <f>AC10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2" sId="1" odxf="1" dxf="1">
    <nc r="CB10">
      <f>AG10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3" sId="1" odxf="1" dxf="1">
    <nc r="CC10">
      <f>AK10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4" sId="1" odxf="1" dxf="1">
    <nc r="CD10">
      <f>AO10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5" sId="1" odxf="1" dxf="1">
    <nc r="CE10">
      <f>AS10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6" sId="1" odxf="1" dxf="1">
    <nc r="CF10">
      <f>AW10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7" sId="1" odxf="1" dxf="1">
    <nc r="CG10">
      <f>G10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8" sId="1" odxf="1" dxf="1">
    <nc r="CH10">
      <f>K10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69" sId="1" odxf="1" dxf="1">
    <nc r="CI10">
      <f>O10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0" sId="1" odxf="1" dxf="1">
    <nc r="CJ10">
      <f>S10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1" sId="1" odxf="1" dxf="1">
    <nc r="CK10">
      <f>W10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2" sId="1" odxf="1" dxf="1">
    <nc r="CL10">
      <f>AA10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3" sId="1" odxf="1" dxf="1">
    <nc r="CM10">
      <f>AE10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4" sId="1" odxf="1" dxf="1">
    <nc r="CN10">
      <f>AI10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5" sId="1" odxf="1" dxf="1">
    <nc r="CO10">
      <f>AM10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6" sId="1" odxf="1" dxf="1">
    <nc r="CP10">
      <f>AQ10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7" sId="1" odxf="1" dxf="1">
    <nc r="CQ10">
      <f>AU10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8" sId="1" odxf="1" dxf="1">
    <nc r="CR10">
      <f>AY10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79" sId="1" odxf="1" dxf="1">
    <nc r="CS10">
      <f>M10-K10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80" sId="1" odxf="1" dxf="1">
    <nc r="A11">
      <f>CONCATENATE(B11,"_",C11)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B11" start="0" length="0">
    <dxf>
      <fill>
        <patternFill patternType="none">
          <bgColor indexed="65"/>
        </patternFill>
      </fill>
    </dxf>
  </rfmt>
  <rfmt sheetId="1" sqref="C11" start="0" length="0">
    <dxf>
      <fill>
        <patternFill patternType="none">
          <bgColor indexed="65"/>
        </patternFill>
      </fill>
    </dxf>
  </rfmt>
  <rcc rId="1581" sId="1" odxf="1" dxf="1">
    <nc r="D11">
      <f>IFERROR(MID(VLOOKUP($B11,Seqs!$A:$B,2,0),E11,1),"")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E11" start="0" length="0">
    <dxf>
      <fill>
        <patternFill patternType="none">
          <bgColor indexed="65"/>
        </patternFill>
      </fill>
    </dxf>
  </rfmt>
  <rcc rId="1582" sId="1" odxf="1" dxf="1">
    <nc r="F11">
      <f>IFERROR(MID(VLOOKUP($B11,Seqs!$A:$B,2,0),G11,1),"")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G11" start="0" length="0">
    <dxf>
      <fill>
        <patternFill patternType="none">
          <bgColor indexed="65"/>
        </patternFill>
      </fill>
    </dxf>
  </rfmt>
  <rcc rId="1583" sId="1" odxf="1" dxf="1">
    <nc r="H11">
      <f>IFERROR(MID(VLOOKUP($B11,Seqs!$A:$B,2,0),I11,1),"")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I11" start="0" length="0">
    <dxf>
      <fill>
        <patternFill patternType="none">
          <bgColor indexed="65"/>
        </patternFill>
      </fill>
    </dxf>
  </rfmt>
  <rcc rId="1584" sId="1" odxf="1" dxf="1">
    <nc r="J11">
      <f>IFERROR(MID(VLOOKUP($B11,Seqs!$A:$B,2,0),K11,1),"")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K11" start="0" length="0">
    <dxf>
      <fill>
        <patternFill patternType="none">
          <bgColor indexed="65"/>
        </patternFill>
      </fill>
    </dxf>
  </rfmt>
  <rcc rId="1585" sId="1" odxf="1" dxf="1">
    <nc r="L11">
      <f>IFERROR(MID(VLOOKUP($B11,Seqs!$A:$B,2,0),M11,1),"")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M11" start="0" length="0">
    <dxf>
      <fill>
        <patternFill patternType="none">
          <bgColor indexed="65"/>
        </patternFill>
      </fill>
    </dxf>
  </rfmt>
  <rcc rId="1586" sId="1" odxf="1" dxf="1">
    <nc r="N11">
      <f>IFERROR(MID(VLOOKUP($B11,Seqs!$A:$B,2,0),O11,1),"")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O11" start="0" length="0">
    <dxf>
      <fill>
        <patternFill patternType="none">
          <bgColor indexed="65"/>
        </patternFill>
      </fill>
    </dxf>
  </rfmt>
  <rcc rId="1587" sId="1" odxf="1" dxf="1">
    <nc r="P11">
      <f>IFERROR(MID(VLOOKUP($B11,Seqs!$A:$B,2,0),Q11,1),"")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Q11" start="0" length="0">
    <dxf>
      <fill>
        <patternFill patternType="none">
          <bgColor indexed="65"/>
        </patternFill>
      </fill>
    </dxf>
  </rfmt>
  <rcc rId="1588" sId="1" odxf="1" dxf="1">
    <nc r="R11">
      <f>IFERROR(MID(VLOOKUP($B11,Seqs!$A:$B,2,0),S11,1),"")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S11" start="0" length="0">
    <dxf>
      <fill>
        <patternFill patternType="none">
          <bgColor indexed="65"/>
        </patternFill>
      </fill>
    </dxf>
  </rfmt>
  <rcc rId="1589" sId="1" odxf="1" dxf="1">
    <nc r="T11">
      <f>IFERROR(MID(VLOOKUP($B11,Seqs!$A:$B,2,0),U11,1),"")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U11" start="0" length="0">
    <dxf>
      <fill>
        <patternFill patternType="none">
          <bgColor indexed="65"/>
        </patternFill>
      </fill>
    </dxf>
  </rfmt>
  <rcc rId="1590" sId="1" odxf="1" dxf="1">
    <nc r="V11">
      <f>IFERROR(MID(VLOOKUP($B11,Seqs!$A:$B,2,0),W11,1),"")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W11" start="0" length="0">
    <dxf>
      <fill>
        <patternFill patternType="none">
          <bgColor indexed="65"/>
        </patternFill>
      </fill>
    </dxf>
  </rfmt>
  <rcc rId="1591" sId="1" odxf="1" dxf="1">
    <nc r="X11">
      <f>IFERROR(MID(VLOOKUP($B11,Seqs!$A:$B,2,0),Y11,1),"")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Y11" start="0" length="0">
    <dxf>
      <fill>
        <patternFill patternType="none">
          <bgColor indexed="65"/>
        </patternFill>
      </fill>
    </dxf>
  </rfmt>
  <rcc rId="1592" sId="1" odxf="1" dxf="1">
    <nc r="Z11">
      <f>IFERROR(MID(VLOOKUP($B11,Seqs!$A:$B,2,0),AA11,1),"")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A11" start="0" length="0">
    <dxf>
      <fill>
        <patternFill patternType="none">
          <bgColor indexed="65"/>
        </patternFill>
      </fill>
    </dxf>
  </rfmt>
  <rcc rId="1593" sId="1" odxf="1" dxf="1">
    <nc r="AB11">
      <f>IFERROR(MID(VLOOKUP($B11,Seqs!$A:$B,2,0),AC11,1),"")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C11" start="0" length="0">
    <dxf>
      <fill>
        <patternFill patternType="none">
          <bgColor indexed="65"/>
        </patternFill>
      </fill>
    </dxf>
  </rfmt>
  <rcc rId="1594" sId="1" odxf="1" dxf="1">
    <nc r="AD11">
      <f>IFERROR(MID(VLOOKUP($B11,Seqs!$A:$B,2,0),AE11,1),"")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E11" start="0" length="0">
    <dxf>
      <fill>
        <patternFill patternType="none">
          <bgColor indexed="65"/>
        </patternFill>
      </fill>
    </dxf>
  </rfmt>
  <rcc rId="1595" sId="1" odxf="1" dxf="1">
    <nc r="AF11">
      <f>IFERROR(MID(VLOOKUP($B11,Seqs!$A:$B,2,0),AG11,1),"")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G11" start="0" length="0">
    <dxf>
      <fill>
        <patternFill patternType="none">
          <bgColor indexed="65"/>
        </patternFill>
      </fill>
    </dxf>
  </rfmt>
  <rcc rId="1596" sId="1" odxf="1" dxf="1">
    <nc r="AH11">
      <f>IFERROR(MID(VLOOKUP($B11,Seqs!$A:$B,2,0),AI11,1),"")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I11" start="0" length="0">
    <dxf>
      <fill>
        <patternFill patternType="none">
          <bgColor indexed="65"/>
        </patternFill>
      </fill>
    </dxf>
  </rfmt>
  <rcc rId="1597" sId="1" odxf="1" dxf="1">
    <nc r="AJ11">
      <f>IFERROR(MID(VLOOKUP($B11,Seqs!$A:$B,2,0),AK11,1),"")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K11" start="0" length="0">
    <dxf>
      <fill>
        <patternFill patternType="none">
          <bgColor indexed="65"/>
        </patternFill>
      </fill>
    </dxf>
  </rfmt>
  <rcc rId="1598" sId="1" odxf="1" dxf="1">
    <nc r="AL11">
      <f>IFERROR(MID(VLOOKUP($B11,Seqs!$A:$B,2,0),AM11,1),"")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M11" start="0" length="0">
    <dxf>
      <fill>
        <patternFill patternType="none">
          <bgColor indexed="65"/>
        </patternFill>
      </fill>
    </dxf>
  </rfmt>
  <rcc rId="1599" sId="1" odxf="1" dxf="1">
    <nc r="AN11">
      <f>IFERROR(MID(VLOOKUP($B11,Seqs!$A:$B,2,0),AO11,1),"")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O11" start="0" length="0">
    <dxf>
      <fill>
        <patternFill patternType="none">
          <bgColor indexed="65"/>
        </patternFill>
      </fill>
    </dxf>
  </rfmt>
  <rcc rId="1600" sId="1" odxf="1" dxf="1">
    <nc r="AP11">
      <f>IFERROR(MID(VLOOKUP($B11,Seqs!$A:$B,2,0),AQ11,1),"")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Q11" start="0" length="0">
    <dxf>
      <fill>
        <patternFill patternType="none">
          <bgColor indexed="65"/>
        </patternFill>
      </fill>
    </dxf>
  </rfmt>
  <rcc rId="1601" sId="1" odxf="1" dxf="1">
    <nc r="AR11">
      <f>IFERROR(MID(VLOOKUP($B11,Seqs!$A:$B,2,0),AS11,1),"")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S11" start="0" length="0">
    <dxf>
      <fill>
        <patternFill patternType="none">
          <bgColor indexed="65"/>
        </patternFill>
      </fill>
    </dxf>
  </rfmt>
  <rcc rId="1602" sId="1" odxf="1" dxf="1">
    <nc r="AT11">
      <f>IFERROR(MID(VLOOKUP($B11,Seqs!$A:$B,2,0),AU11,1),"")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U11" start="0" length="0">
    <dxf>
      <fill>
        <patternFill patternType="none">
          <bgColor indexed="65"/>
        </patternFill>
      </fill>
    </dxf>
  </rfmt>
  <rcc rId="1603" sId="1" odxf="1" dxf="1">
    <nc r="AV11">
      <f>IFERROR(MID(VLOOKUP($B11,Seqs!$A:$B,2,0),AW11,1),"")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W11" start="0" length="0">
    <dxf>
      <fill>
        <patternFill patternType="none">
          <bgColor indexed="65"/>
        </patternFill>
      </fill>
    </dxf>
  </rfmt>
  <rcc rId="1604" sId="1" odxf="1" dxf="1">
    <nc r="AX11">
      <f>IFERROR(MID(VLOOKUP($B11,Seqs!$A:$B,2,0),AY11,1),"")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AY11" start="0" length="0">
    <dxf>
      <fill>
        <patternFill patternType="none">
          <bgColor indexed="65"/>
        </patternFill>
      </fill>
    </dxf>
  </rfmt>
  <rcc rId="1605" sId="1" odxf="1" dxf="1">
    <nc r="AZ11">
      <f>VLOOKUP(B11,Classification!A:D,2,0)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06" sId="1" odxf="1" dxf="1">
    <nc r="BA11">
      <f>VLOOKUP(B11,Classification!A:D,4,0)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07" sId="1" odxf="1" dxf="1">
    <nc r="BB11">
      <f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08" sId="1" odxf="1" dxf="1">
    <nc r="BC11">
      <f>_xlfn.AGGREGATE(9,6,CG11:CR11)-_xlfn.AGGREGATE(9,6,BU11:CF11)+12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09" sId="1" odxf="1" dxf="1">
    <nc r="BD11" t="inlineStr">
      <is>
        <t>-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0" sId="1" odxf="1" dxf="1">
    <nc r="BE11" t="inlineStr">
      <is>
        <t>Inact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1" sId="1" odxf="1" dxf="1">
    <nc r="BF11" t="inlineStr">
      <is>
        <t>?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2" sId="1" odxf="1" dxf="1">
    <nc r="BG11" t="inlineStr">
      <is>
        <t>?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fmt sheetId="1" sqref="BH11" start="0" length="0">
    <dxf>
      <fill>
        <patternFill patternType="none">
          <bgColor indexed="65"/>
        </patternFill>
      </fill>
    </dxf>
  </rfmt>
  <rcc rId="1613" sId="1" odxf="1" dxf="1">
    <nc r="BI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4" sId="1" odxf="1" dxf="1">
    <nc r="BJ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5" sId="1" odxf="1" dxf="1">
    <nc r="BK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6" sId="1" odxf="1" dxf="1">
    <nc r="BL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7" sId="1" odxf="1" dxf="1">
    <nc r="BM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8" sId="1" odxf="1" dxf="1">
    <nc r="BN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19" sId="1" odxf="1" dxf="1">
    <nc r="BO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0" sId="1" odxf="1" dxf="1">
    <nc r="BP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1" sId="1" odxf="1" dxf="1">
    <nc r="BQ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2" sId="1" odxf="1" dxf="1">
    <nc r="BR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3" sId="1" odxf="1" dxf="1">
    <nc r="BS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4" sId="1" odxf="1" dxf="1">
    <nc r="BT11" t="inlineStr">
      <is>
        <t>a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5" sId="1" odxf="1" dxf="1">
    <nc r="BU11">
      <f>E11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6" sId="1" odxf="1" dxf="1">
    <nc r="BV11">
      <f>I11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7" sId="1" odxf="1" dxf="1">
    <nc r="BW11">
      <f>M11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8" sId="1" odxf="1" dxf="1">
    <nc r="BX11">
      <f>Q11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29" sId="1" odxf="1" dxf="1">
    <nc r="BY11">
      <f>U11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0" sId="1" odxf="1" dxf="1">
    <nc r="BZ11">
      <f>Y11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1" sId="1" odxf="1" dxf="1">
    <nc r="CA11">
      <f>AC11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2" sId="1" odxf="1" dxf="1">
    <nc r="CB11">
      <f>AG11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3" sId="1" odxf="1" dxf="1">
    <nc r="CC11">
      <f>AK11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4" sId="1" odxf="1" dxf="1">
    <nc r="CD11">
      <f>AO11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5" sId="1" odxf="1" dxf="1">
    <nc r="CE11">
      <f>AS11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6" sId="1" odxf="1" dxf="1">
    <nc r="CF11">
      <f>AW11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7" sId="1" odxf="1" dxf="1">
    <nc r="CG11">
      <f>G11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8" sId="1" odxf="1" dxf="1">
    <nc r="CH11">
      <f>K11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39" sId="1" odxf="1" dxf="1">
    <nc r="CI11">
      <f>O11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0" sId="1" odxf="1" dxf="1">
    <nc r="CJ11">
      <f>S11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1" sId="1" odxf="1" dxf="1">
    <nc r="CK11">
      <f>W11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2" sId="1" odxf="1" dxf="1">
    <nc r="CL11">
      <f>AA11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3" sId="1" odxf="1" dxf="1">
    <nc r="CM11">
      <f>AE11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4" sId="1" odxf="1" dxf="1">
    <nc r="CN11">
      <f>AI11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5" sId="1" odxf="1" dxf="1">
    <nc r="CO11">
      <f>AM11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6" sId="1" odxf="1" dxf="1">
    <nc r="CP11">
      <f>AQ11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7" sId="1" odxf="1" dxf="1">
    <nc r="CQ11">
      <f>AU11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8" sId="1" odxf="1" dxf="1">
    <nc r="CR11">
      <f>AY11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49" sId="1" odxf="1" dxf="1">
    <nc r="CS11">
      <f>M11-K11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650" sId="1">
    <nc r="C10" t="inlineStr">
      <is>
        <t>_wt</t>
      </is>
    </nc>
  </rcc>
  <rcc rId="1651" sId="1">
    <nc r="C11" t="inlineStr">
      <is>
        <t>5UEN</t>
      </is>
    </nc>
  </rcc>
  <rcc rId="1652" sId="1">
    <nc r="E10">
      <v>6</v>
    </nc>
  </rcc>
  <rcc rId="1653" sId="1">
    <nc r="E11">
      <v>6</v>
    </nc>
  </rcc>
  <rcc rId="1654" sId="1">
    <nc r="B10" t="inlineStr">
      <is>
        <t>aa1r_human</t>
      </is>
    </nc>
  </rcc>
  <rcc rId="1655" sId="1">
    <nc r="B11" t="inlineStr">
      <is>
        <t>aa1r_human</t>
      </is>
    </nc>
  </rcc>
  <rfmt sheetId="1" sqref="A10:XFD11">
    <dxf>
      <fill>
        <patternFill>
          <bgColor rgb="FFFFFF00"/>
        </patternFill>
      </fill>
    </dxf>
  </rfmt>
  <rcc rId="1656" sId="1">
    <nc r="G10">
      <v>37</v>
    </nc>
  </rcc>
  <rcc rId="1657" sId="1">
    <nc r="G11">
      <v>37</v>
    </nc>
  </rcc>
  <rcc rId="1658" sId="1" numFmtId="4">
    <nc r="I10">
      <v>38</v>
    </nc>
  </rcc>
  <rcc rId="1659" sId="1" numFmtId="4">
    <nc r="K10">
      <v>41</v>
    </nc>
  </rcc>
  <rcc rId="1660" sId="1" numFmtId="4">
    <nc r="I11">
      <v>38</v>
    </nc>
  </rcc>
  <rcc rId="1661" sId="1" numFmtId="4">
    <nc r="K11">
      <v>41</v>
    </nc>
  </rcc>
  <rcc rId="1662" sId="1">
    <nc r="M10">
      <v>42</v>
    </nc>
  </rcc>
  <rcc rId="1663" sId="1">
    <nc r="O10">
      <v>72</v>
    </nc>
  </rcc>
  <rcc rId="1664" sId="1">
    <nc r="M11">
      <v>42</v>
    </nc>
  </rcc>
  <rcc rId="1665" sId="1">
    <nc r="O11">
      <v>72</v>
    </nc>
  </rcc>
  <rcc rId="1666" sId="1">
    <nc r="Q10">
      <v>73</v>
    </nc>
  </rcc>
  <rcc rId="1667" sId="1">
    <nc r="S10">
      <v>75</v>
    </nc>
  </rcc>
  <rcc rId="1668" sId="1">
    <nc r="Q11">
      <v>73</v>
    </nc>
  </rcc>
  <rcc rId="1669" sId="1">
    <nc r="S11">
      <v>75</v>
    </nc>
  </rcc>
  <rcc rId="1670" sId="1">
    <nc r="U11">
      <v>76</v>
    </nc>
  </rcc>
  <rcc rId="1671" sId="1">
    <nc r="U10">
      <v>76</v>
    </nc>
  </rcc>
  <rcc rId="1672" sId="1">
    <nc r="W10">
      <v>111</v>
    </nc>
  </rcc>
  <rcc rId="1673" sId="1">
    <nc r="W11">
      <v>111</v>
    </nc>
  </rcc>
  <rcc rId="1674" sId="1">
    <nc r="Y10">
      <v>112</v>
    </nc>
  </rcc>
  <rcc rId="1675" sId="1">
    <nc r="AA10">
      <v>119</v>
    </nc>
  </rcc>
  <rcc rId="1676" sId="1">
    <nc r="Y11">
      <v>112</v>
    </nc>
  </rcc>
  <rcc rId="1677" sId="1">
    <nc r="AA11">
      <v>119</v>
    </nc>
  </rcc>
  <rcc rId="1678" sId="1">
    <nc r="AC10">
      <v>120</v>
    </nc>
  </rcc>
  <rcc rId="1679" sId="1">
    <nc r="AC11">
      <v>120</v>
    </nc>
  </rcc>
  <rcc rId="1680" sId="1">
    <nc r="AE11">
      <v>145</v>
    </nc>
  </rcc>
  <rcc rId="1681" sId="1">
    <nc r="AE10">
      <v>145</v>
    </nc>
  </rcc>
  <rcc rId="1682" sId="1">
    <nc r="AG10">
      <v>169</v>
    </nc>
  </rcc>
  <rcc rId="1683" sId="1">
    <nc r="AI10">
      <v>171</v>
    </nc>
  </rcc>
  <rcc rId="1684" sId="1">
    <nc r="AG11">
      <v>169</v>
    </nc>
  </rcc>
  <rcc rId="1685" sId="1">
    <nc r="AI11">
      <v>171</v>
    </nc>
  </rcc>
  <rcc rId="1686" sId="1">
    <nc r="AK10">
      <v>176</v>
    </nc>
  </rcc>
  <rcc rId="1687" sId="1">
    <nc r="AK11">
      <v>176</v>
    </nc>
  </rcc>
  <rcc rId="1688" sId="1">
    <nc r="AM10">
      <v>215</v>
    </nc>
  </rcc>
  <rcc rId="1689" sId="1">
    <nc r="AM11">
      <v>211</v>
    </nc>
  </rcc>
  <rcc rId="1690" sId="1">
    <nc r="AO11">
      <v>220</v>
    </nc>
  </rcc>
  <rcc rId="1691" sId="1">
    <nc r="AO10">
      <v>221</v>
    </nc>
  </rcc>
  <rcc rId="1692" sId="1">
    <nc r="AQ10">
      <v>260</v>
    </nc>
  </rcc>
  <rcc rId="1693" sId="1">
    <nc r="AQ11">
      <v>260</v>
    </nc>
  </rcc>
  <rcc rId="1694" sId="1">
    <nc r="AS10">
      <v>266</v>
    </nc>
  </rcc>
  <rcc rId="1695" sId="1">
    <nc r="AS11">
      <v>266</v>
    </nc>
  </rcc>
  <rcc rId="1696" sId="1">
    <nc r="AU10">
      <v>291</v>
    </nc>
  </rcc>
  <rcc rId="1697" sId="1">
    <nc r="AW10">
      <v>292</v>
    </nc>
  </rcc>
  <rcc rId="1698" sId="1">
    <nc r="AU11">
      <v>291</v>
    </nc>
  </rcc>
  <rcc rId="1699" sId="1">
    <nc r="AW11">
      <v>292</v>
    </nc>
  </rcc>
  <rcc rId="1700" sId="1">
    <nc r="AY11">
      <v>307</v>
    </nc>
  </rcc>
  <rcc rId="1701" sId="1">
    <nc r="AY10">
      <v>314</v>
    </nc>
  </rcc>
  <rrc rId="1702" sId="2" ref="A11:XFD11" action="insertRow">
    <undo index="3" exp="area" ref3D="1" dr="$A$1:$Z$1048576" r="Z376" sId="4"/>
    <undo index="3" exp="area" ref3D="1" dr="$A$1:$Z$1048576" r="Z375" sId="4"/>
    <undo index="3" exp="area" ref3D="1" dr="$A$1:$Z$1048576" r="Z374" sId="4"/>
    <undo index="3" exp="area" ref3D="1" dr="$A$1:$Z$1048576" r="Z373" sId="4"/>
    <undo index="3" exp="area" ref3D="1" dr="$A$1:$Z$1048576" r="Z372" sId="4"/>
    <undo index="3" exp="area" ref3D="1" dr="$A$1:$Z$1048576" r="Z371" sId="4"/>
    <undo index="3" exp="area" ref3D="1" dr="$A$1:$Z$1048576" r="Z370" sId="4"/>
    <undo index="3" exp="area" ref3D="1" dr="$A$1:$Z$1048576" r="Z369" sId="4"/>
    <undo index="3" exp="area" ref3D="1" dr="$A$1:$Z$1048576" r="Z368" sId="4"/>
    <undo index="3" exp="area" ref3D="1" dr="$A$1:$Z$1048576" r="Z367" sId="4"/>
    <undo index="3" exp="area" ref3D="1" dr="$A$1:$Z$1048576" r="Z366" sId="4"/>
    <undo index="3" exp="area" ref3D="1" dr="$A$1:$Z$1048576" r="Z365" sId="4"/>
    <undo index="3" exp="area" ref3D="1" dr="$A$1:$Z$1048576" r="Z364" sId="4"/>
    <undo index="3" exp="area" ref3D="1" dr="$A$1:$Z$1048576" r="Z363" sId="4"/>
    <undo index="3" exp="area" ref3D="1" dr="$A$1:$Z$1048576" r="Z362" sId="4"/>
    <undo index="3" exp="area" ref3D="1" dr="$A$1:$Z$1048576" r="Z361" sId="4"/>
    <undo index="3" exp="area" ref3D="1" dr="$A$1:$Z$1048576" r="Z360" sId="4"/>
    <undo index="3" exp="area" ref3D="1" dr="$A$1:$Z$1048576" r="Z359" sId="4"/>
    <undo index="3" exp="area" ref3D="1" dr="$A$1:$Z$1048576" r="Z358" sId="4"/>
    <undo index="3" exp="area" ref3D="1" dr="$A$1:$Z$1048576" r="Z357" sId="4"/>
    <undo index="3" exp="area" ref3D="1" dr="$A$1:$Z$1048576" r="Z356" sId="4"/>
    <undo index="3" exp="area" ref3D="1" dr="$A$1:$Z$1048576" r="Z355" sId="4"/>
    <undo index="3" exp="area" ref3D="1" dr="$A$1:$Z$1048576" r="Z354" sId="4"/>
    <undo index="3" exp="area" ref3D="1" dr="$A$1:$Z$1048576" r="Z353" sId="4"/>
    <undo index="3" exp="area" ref3D="1" dr="$A$1:$Z$1048576" r="Z352" sId="4"/>
    <undo index="3" exp="area" ref3D="1" dr="$A$1:$Z$1048576" r="Z351" sId="4"/>
    <undo index="3" exp="area" ref3D="1" dr="$A$1:$Z$1048576" r="Z350" sId="4"/>
    <undo index="3" exp="area" ref3D="1" dr="$A$1:$Z$1048576" r="Z349" sId="4"/>
    <undo index="3" exp="area" ref3D="1" dr="$A$1:$Z$1048576" r="Z348" sId="4"/>
    <undo index="3" exp="area" ref3D="1" dr="$A$1:$Z$1048576" r="Z347" sId="4"/>
    <undo index="3" exp="area" ref3D="1" dr="$A$1:$Z$1048576" r="Z346" sId="4"/>
    <undo index="3" exp="area" ref3D="1" dr="$A$1:$Z$1048576" r="Z345" sId="4"/>
    <undo index="3" exp="area" ref3D="1" dr="$A$1:$Z$1048576" r="Z344" sId="4"/>
    <undo index="3" exp="area" ref3D="1" dr="$A$1:$Z$1048576" r="Z310" sId="4"/>
    <undo index="3" exp="area" ref3D="1" dr="$A$1:$Z$1048576" r="Z309" sId="4"/>
    <undo index="3" exp="area" ref3D="1" dr="$A$1:$Z$1048576" r="Z308" sId="4"/>
    <undo index="3" exp="area" ref3D="1" dr="$A$1:$Z$1048576" r="Z307" sId="4"/>
    <undo index="3" exp="area" ref3D="1" dr="$A$1:$Z$1048576" r="Z306" sId="4"/>
    <undo index="3" exp="area" ref3D="1" dr="$A$1:$Z$1048576" r="Z305" sId="4"/>
    <undo index="3" exp="area" ref3D="1" dr="$A$1:$Z$1048576" r="Z304" sId="4"/>
    <undo index="3" exp="area" ref3D="1" dr="$A$1:$Z$1048576" r="Z303" sId="4"/>
    <undo index="3" exp="area" ref3D="1" dr="$A$1:$Z$1048576" r="Z302" sId="4"/>
    <undo index="3" exp="area" ref3D="1" dr="$A$1:$Z$1048576" r="Z301" sId="4"/>
    <undo index="3" exp="area" ref3D="1" dr="$A$1:$Z$1048576" r="Z300" sId="4"/>
    <undo index="3" exp="area" ref3D="1" dr="$A$1:$Z$1048576" r="Z299" sId="4"/>
    <undo index="3" exp="area" ref3D="1" dr="$A$1:$Z$1048576" r="Z298" sId="4"/>
    <undo index="3" exp="area" ref3D="1" dr="$A$1:$Z$1048576" r="Z297" sId="4"/>
    <undo index="3" exp="area" ref3D="1" dr="$A$1:$Z$1048576" r="Z296" sId="4"/>
    <undo index="3" exp="area" ref3D="1" dr="$A$1:$Z$1048576" r="Z295" sId="4"/>
    <undo index="3" exp="area" ref3D="1" dr="$A$1:$Z$1048576" r="Z294" sId="4"/>
    <undo index="3" exp="area" ref3D="1" dr="$A$1:$Z$1048576" r="Z293" sId="4"/>
    <undo index="3" exp="area" ref3D="1" dr="$A$1:$Z$1048576" r="Z292" sId="4"/>
    <undo index="3" exp="area" ref3D="1" dr="$A$1:$Z$1048576" r="Z291" sId="4"/>
    <undo index="3" exp="area" ref3D="1" dr="$A$1:$Z$1048576" r="Z290" sId="4"/>
    <undo index="3" exp="area" ref3D="1" dr="$A$1:$Z$1048576" r="Z289" sId="4"/>
    <undo index="3" exp="area" ref3D="1" dr="$A$1:$Z$1048576" r="Z288" sId="4"/>
    <undo index="3" exp="area" ref3D="1" dr="$A$1:$Z$1048576" r="Z287" sId="4"/>
    <undo index="3" exp="area" ref3D="1" dr="$A$1:$Z$1048576" r="Z286" sId="4"/>
    <undo index="3" exp="area" ref3D="1" dr="$A$1:$Z$1048576" r="Z285" sId="4"/>
    <undo index="3" exp="area" ref3D="1" dr="$A$1:$Z$1048576" r="Z284" sId="4"/>
    <undo index="3" exp="area" ref3D="1" dr="$A$1:$Z$1048576" r="Z283" sId="4"/>
    <undo index="3" exp="area" ref3D="1" dr="$A$1:$Z$1048576" r="Z282" sId="4"/>
    <undo index="3" exp="area" ref3D="1" dr="$A$1:$Z$1048576" r="Z281" sId="4"/>
    <undo index="3" exp="area" ref3D="1" dr="$A$1:$Z$1048576" r="Z280" sId="4"/>
    <undo index="3" exp="area" ref3D="1" dr="$A$1:$Z$1048576" r="Z279" sId="4"/>
    <undo index="3" exp="area" ref3D="1" dr="$A$1:$Z$1048576" r="Z278" sId="4"/>
    <undo index="3" exp="area" ref3D="1" dr="$A$1:$Z$1048576" r="Z277" sId="4"/>
    <undo index="3" exp="area" ref3D="1" dr="$A$1:$Z$1048576" r="Z276" sId="4"/>
    <undo index="3" exp="area" ref3D="1" dr="$A$1:$Z$1048576" r="Z275" sId="4"/>
    <undo index="3" exp="area" ref3D="1" dr="$A$1:$Z$1048576" r="Z274" sId="4"/>
    <undo index="3" exp="area" ref3D="1" dr="$A$1:$Z$1048576" r="Z273" sId="4"/>
    <undo index="3" exp="area" ref3D="1" dr="$A$1:$Z$1048576" r="Z272" sId="4"/>
    <undo index="3" exp="area" ref3D="1" dr="$A$1:$Z$1048576" r="Z271" sId="4"/>
    <undo index="3" exp="area" ref3D="1" dr="$A$1:$Z$1048576" r="Z270" sId="4"/>
    <undo index="3" exp="area" ref3D="1" dr="$A$1:$Z$1048576" r="Z269" sId="4"/>
    <undo index="3" exp="area" ref3D="1" dr="$A$1:$Z$1048576" r="Z268" sId="4"/>
    <undo index="3" exp="area" ref3D="1" dr="$A$1:$Z$1048576" r="Z267" sId="4"/>
    <undo index="3" exp="area" ref3D="1" dr="$A$1:$Z$1048576" r="Z266" sId="4"/>
    <undo index="3" exp="area" ref3D="1" dr="$A$1:$Z$1048576" r="Z265" sId="4"/>
    <undo index="3" exp="area" ref3D="1" dr="$A$1:$Z$1048576" r="Z264" sId="4"/>
    <undo index="3" exp="area" ref3D="1" dr="$A$1:$Z$1048576" r="Z263" sId="4"/>
    <undo index="3" exp="area" ref3D="1" dr="$A$1:$Z$1048576" r="Z262" sId="4"/>
    <undo index="3" exp="area" ref3D="1" dr="$A$1:$Z$1048576" r="Z261" sId="4"/>
    <undo index="3" exp="area" ref3D="1" dr="$A$1:$Z$1048576" r="Z260" sId="4"/>
    <undo index="3" exp="area" ref3D="1" dr="$A$1:$Z$1048576" r="Z259" sId="4"/>
    <undo index="3" exp="area" ref3D="1" dr="$A$1:$Z$1048576" r="Z258" sId="4"/>
    <undo index="3" exp="area" ref3D="1" dr="$A$1:$Z$1048576" r="Z257" sId="4"/>
    <undo index="3" exp="area" ref3D="1" dr="$A$1:$Z$1048576" r="Z256" sId="4"/>
    <undo index="3" exp="area" ref3D="1" dr="$A$1:$Z$1048576" r="Z255" sId="4"/>
    <undo index="3" exp="area" ref3D="1" dr="$A$1:$Z$1048576" r="Z254" sId="4"/>
    <undo index="3" exp="area" ref3D="1" dr="$A$1:$Z$1048576" r="Z253" sId="4"/>
    <undo index="3" exp="area" ref3D="1" dr="$A$1:$Z$1048576" r="Z252" sId="4"/>
    <undo index="3" exp="area" ref3D="1" dr="$A$1:$Z$1048576" r="Z251" sId="4"/>
    <undo index="3" exp="area" ref3D="1" dr="$A$1:$Z$1048576" r="Z250" sId="4"/>
    <undo index="3" exp="area" ref3D="1" dr="$A$1:$Z$1048576" r="Z249" sId="4"/>
    <undo index="3" exp="area" ref3D="1" dr="$A$1:$Z$1048576" r="Z248" sId="4"/>
    <undo index="3" exp="area" ref3D="1" dr="$A$1:$Z$1048576" r="Z247" sId="4"/>
    <undo index="3" exp="area" ref3D="1" dr="$A$1:$Z$1048576" r="Z246" sId="4"/>
    <undo index="3" exp="area" ref3D="1" dr="$A$1:$Z$1048576" r="Z245" sId="4"/>
    <undo index="3" exp="area" ref3D="1" dr="$A$1:$Z$1048576" r="Z244" sId="4"/>
    <undo index="3" exp="area" ref3D="1" dr="$A$1:$Z$1048576" r="Z243" sId="4"/>
    <undo index="3" exp="area" ref3D="1" dr="$A$1:$Z$1048576" r="Z242" sId="4"/>
    <undo index="3" exp="area" ref3D="1" dr="$A$1:$Z$1048576" r="Z241" sId="4"/>
    <undo index="3" exp="area" ref3D="1" dr="$A$1:$Z$1048576" r="Z240" sId="4"/>
    <undo index="3" exp="area" ref3D="1" dr="$A$1:$Z$1048576" r="Z239" sId="4"/>
    <undo index="3" exp="area" ref3D="1" dr="$A$1:$Z$1048576" r="Z238" sId="4"/>
    <undo index="3" exp="area" ref3D="1" dr="$A$1:$Z$1048576" r="Z237" sId="4"/>
    <undo index="3" exp="area" ref3D="1" dr="$A$1:$Z$1048576" r="Z236" sId="4"/>
    <undo index="3" exp="area" ref3D="1" dr="$A$1:$Z$1048576" r="Z235" sId="4"/>
    <undo index="3" exp="area" ref3D="1" dr="$A$1:$Z$1048576" r="Z234" sId="4"/>
    <undo index="3" exp="area" ref3D="1" dr="$A$1:$Z$1048576" r="Z233" sId="4"/>
    <undo index="3" exp="area" ref3D="1" dr="$A$1:$Z$1048576" r="Z232" sId="4"/>
    <undo index="3" exp="area" ref3D="1" dr="$A$1:$Z$1048576" r="Z231" sId="4"/>
    <undo index="3" exp="area" ref3D="1" dr="$A$1:$Z$1048576" r="Z230" sId="4"/>
    <undo index="3" exp="area" ref3D="1" dr="$A$1:$Z$1048576" r="Z229" sId="4"/>
    <undo index="3" exp="area" ref3D="1" dr="$A$1:$Z$1048576" r="Z228" sId="4"/>
    <undo index="3" exp="area" ref3D="1" dr="$A$1:$Z$1048576" r="Z227" sId="4"/>
    <undo index="3" exp="area" ref3D="1" dr="$A$1:$Z$1048576" r="Z226" sId="4"/>
    <undo index="3" exp="area" ref3D="1" dr="$A$1:$Z$1048576" r="Z225" sId="4"/>
    <undo index="3" exp="area" ref3D="1" dr="$A$1:$Z$1048576" r="Z224" sId="4"/>
    <undo index="3" exp="area" ref3D="1" dr="$A$1:$Z$1048576" r="Z223" sId="4"/>
    <undo index="3" exp="area" ref3D="1" dr="$A$1:$Z$1048576" r="Z222" sId="4"/>
    <undo index="3" exp="area" ref3D="1" dr="$A$1:$Z$1048576" r="Z221" sId="4"/>
    <undo index="3" exp="area" ref3D="1" dr="$A$1:$Z$1048576" r="Z220" sId="4"/>
    <undo index="3" exp="area" ref3D="1" dr="$A$1:$Z$1048576" r="Z219" sId="4"/>
    <undo index="3" exp="area" ref3D="1" dr="$A$1:$Z$1048576" r="Z218" sId="4"/>
    <undo index="3" exp="area" ref3D="1" dr="$A$1:$Z$1048576" r="Z217" sId="4"/>
    <undo index="3" exp="area" ref3D="1" dr="$A$1:$Z$1048576" r="Z216" sId="4"/>
    <undo index="3" exp="area" ref3D="1" dr="$A$1:$Z$1048576" r="Z215" sId="4"/>
    <undo index="3" exp="area" ref3D="1" dr="$A$1:$Z$1048576" r="Z214" sId="4"/>
    <undo index="3" exp="area" ref3D="1" dr="$A$1:$Z$1048576" r="Z213" sId="4"/>
    <undo index="3" exp="area" ref3D="1" dr="$A$1:$Z$1048576" r="Z212" sId="4"/>
    <undo index="3" exp="area" ref3D="1" dr="$A$1:$Z$1048576" r="Z211" sId="4"/>
    <undo index="3" exp="area" ref3D="1" dr="$A$1:$Z$1048576" r="Z210" sId="4"/>
    <undo index="3" exp="area" ref3D="1" dr="$A$1:$Z$1048576" r="Z209" sId="4"/>
    <undo index="3" exp="area" ref3D="1" dr="$A$1:$Z$1048576" r="Z208" sId="4"/>
    <undo index="3" exp="area" ref3D="1" dr="$A$1:$Z$1048576" r="Z207" sId="4"/>
    <undo index="3" exp="area" ref3D="1" dr="$A$1:$Z$1048576" r="Z206" sId="4"/>
    <undo index="3" exp="area" ref3D="1" dr="$A$1:$Z$1048576" r="Z205" sId="4"/>
    <undo index="3" exp="area" ref3D="1" dr="$A$1:$Z$1048576" r="Z204" sId="4"/>
    <undo index="3" exp="area" ref3D="1" dr="$A$1:$Z$1048576" r="Z203" sId="4"/>
    <undo index="3" exp="area" ref3D="1" dr="$A$1:$Z$1048576" r="Z202" sId="4"/>
    <undo index="3" exp="area" ref3D="1" dr="$A$1:$Z$1048576" r="Z201" sId="4"/>
    <undo index="3" exp="area" ref3D="1" dr="$A$1:$Z$1048576" r="Z200" sId="4"/>
    <undo index="3" exp="area" ref3D="1" dr="$A$1:$Z$1048576" r="Z199" sId="4"/>
    <undo index="3" exp="area" ref3D="1" dr="$A$1:$Z$1048576" r="Z198" sId="4"/>
    <undo index="3" exp="area" ref3D="1" dr="$A$1:$Z$1048576" r="Z197" sId="4"/>
    <undo index="3" exp="area" ref3D="1" dr="$A$1:$Z$1048576" r="Z196" sId="4"/>
    <undo index="3" exp="area" ref3D="1" dr="$A$1:$Z$1048576" r="Z195" sId="4"/>
    <undo index="3" exp="area" ref3D="1" dr="$A$1:$Z$1048576" r="Z194" sId="4"/>
    <undo index="3" exp="area" ref3D="1" dr="$A$1:$Z$1048576" r="Z193" sId="4"/>
    <undo index="3" exp="area" ref3D="1" dr="$A$1:$Z$1048576" r="Z192" sId="4"/>
    <undo index="3" exp="area" ref3D="1" dr="$A$1:$Z$1048576" r="Z191" sId="4"/>
    <undo index="3" exp="area" ref3D="1" dr="$A$1:$Z$1048576" r="Z190" sId="4"/>
    <undo index="3" exp="area" ref3D="1" dr="$A$1:$Z$1048576" r="Z189" sId="4"/>
    <undo index="3" exp="area" ref3D="1" dr="$A$1:$Z$1048576" r="Z188" sId="4"/>
    <undo index="3" exp="area" ref3D="1" dr="$A$1:$Z$1048576" r="Z187" sId="4"/>
    <undo index="3" exp="area" ref3D="1" dr="$A$1:$Z$1048576" r="Z186" sId="4"/>
    <undo index="3" exp="area" ref3D="1" dr="$A$1:$Z$1048576" r="Z185" sId="4"/>
    <undo index="3" exp="area" ref3D="1" dr="$A$1:$Z$1048576" r="Z184" sId="4"/>
    <undo index="3" exp="area" ref3D="1" dr="$A$1:$Z$1048576" r="Z183" sId="4"/>
    <undo index="3" exp="area" ref3D="1" dr="$A$1:$Z$1048576" r="Z182" sId="4"/>
    <undo index="3" exp="area" ref3D="1" dr="$A$1:$Z$1048576" r="Z181" sId="4"/>
    <undo index="3" exp="area" ref3D="1" dr="$A$1:$Z$1048576" r="Z180" sId="4"/>
    <undo index="3" exp="area" ref3D="1" dr="$A$1:$Z$1048576" r="Z179" sId="4"/>
    <undo index="3" exp="area" ref3D="1" dr="$A$1:$Z$1048576" r="Z178" sId="4"/>
    <undo index="3" exp="area" ref3D="1" dr="$A$1:$Z$1048576" r="Z177" sId="4"/>
    <undo index="3" exp="area" ref3D="1" dr="$A$1:$Z$1048576" r="Z176" sId="4"/>
    <undo index="3" exp="area" ref3D="1" dr="$A$1:$Z$1048576" r="Z175" sId="4"/>
    <undo index="3" exp="area" ref3D="1" dr="$A$1:$Z$1048576" r="Z174" sId="4"/>
    <undo index="3" exp="area" ref3D="1" dr="$A$1:$Z$1048576" r="Z173" sId="4"/>
    <undo index="3" exp="area" ref3D="1" dr="$A$1:$Z$1048576" r="Z172" sId="4"/>
    <undo index="3" exp="area" ref3D="1" dr="$A$1:$Z$1048576" r="Z171" sId="4"/>
    <undo index="3" exp="area" ref3D="1" dr="$A$1:$Z$1048576" r="Z170" sId="4"/>
    <undo index="3" exp="area" ref3D="1" dr="$A$1:$Z$1048576" r="Z169" sId="4"/>
    <undo index="3" exp="area" ref3D="1" dr="$A$1:$Z$1048576" r="Z168" sId="4"/>
    <undo index="3" exp="area" ref3D="1" dr="$A$1:$Z$1048576" r="Z167" sId="4"/>
    <undo index="3" exp="area" ref3D="1" dr="$A$1:$Z$1048576" r="Z166" sId="4"/>
    <undo index="3" exp="area" ref3D="1" dr="$A$1:$Z$1048576" r="Z165" sId="4"/>
    <undo index="3" exp="area" ref3D="1" dr="$A$1:$Z$1048576" r="Z164" sId="4"/>
    <undo index="3" exp="area" ref3D="1" dr="$A$1:$Z$1048576" r="Z163" sId="4"/>
    <undo index="3" exp="area" ref3D="1" dr="$A$1:$Z$1048576" r="Z162" sId="4"/>
    <undo index="3" exp="area" ref3D="1" dr="$A$1:$Z$1048576" r="Z161" sId="4"/>
    <undo index="3" exp="area" ref3D="1" dr="$A$1:$Z$1048576" r="Z160" sId="4"/>
    <undo index="3" exp="area" ref3D="1" dr="$A$1:$Z$1048576" r="Z159" sId="4"/>
    <undo index="3" exp="area" ref3D="1" dr="$A$1:$Z$1048576" r="Z158" sId="4"/>
    <undo index="3" exp="area" ref3D="1" dr="$A$1:$Z$1048576" r="Z157" sId="4"/>
    <undo index="3" exp="area" ref3D="1" dr="$A$1:$Z$1048576" r="Z156" sId="4"/>
    <undo index="3" exp="area" ref3D="1" dr="$A$1:$Z$1048576" r="Z155" sId="4"/>
    <undo index="3" exp="area" ref3D="1" dr="$A$1:$Z$1048576" r="Z154" sId="4"/>
    <undo index="3" exp="area" ref3D="1" dr="$A$1:$Z$1048576" r="Z153" sId="4"/>
    <undo index="3" exp="area" ref3D="1" dr="$A$1:$Z$1048576" r="Z152" sId="4"/>
    <undo index="3" exp="area" ref3D="1" dr="$A$1:$Z$1048576" r="Z151" sId="4"/>
    <undo index="3" exp="area" ref3D="1" dr="$A$1:$Z$1048576" r="Z150" sId="4"/>
    <undo index="3" exp="area" ref3D="1" dr="$A$1:$Z$1048576" r="Z149" sId="4"/>
    <undo index="3" exp="area" ref3D="1" dr="$A$1:$Z$1048576" r="Z148" sId="4"/>
    <undo index="3" exp="area" ref3D="1" dr="$A$1:$Z$1048576" r="Z147" sId="4"/>
    <undo index="3" exp="area" ref3D="1" dr="$A$1:$Z$1048576" r="Z146" sId="4"/>
    <undo index="3" exp="area" ref3D="1" dr="$A$1:$Z$1048576" r="Z145" sId="4"/>
    <undo index="3" exp="area" ref3D="1" dr="$A$1:$Z$1048576" r="Z144" sId="4"/>
    <undo index="3" exp="area" ref3D="1" dr="$A$1:$Z$1048576" r="Z143" sId="4"/>
    <undo index="3" exp="area" ref3D="1" dr="$A$1:$Z$1048576" r="Z142" sId="4"/>
    <undo index="3" exp="area" ref3D="1" dr="$A$1:$Z$1048576" r="Z141" sId="4"/>
    <undo index="3" exp="area" ref3D="1" dr="$A$1:$Z$1048576" r="Z140" sId="4"/>
    <undo index="3" exp="area" ref3D="1" dr="$A$1:$Z$1048576" r="Z139" sId="4"/>
    <undo index="3" exp="area" ref3D="1" dr="$A$1:$Z$1048576" r="Z138" sId="4"/>
    <undo index="3" exp="area" ref3D="1" dr="$A$1:$Z$1048576" r="Z137" sId="4"/>
    <undo index="3" exp="area" ref3D="1" dr="$A$1:$Z$1048576" r="Z136" sId="4"/>
    <undo index="3" exp="area" ref3D="1" dr="$A$1:$Z$1048576" r="Z135" sId="4"/>
    <undo index="3" exp="area" ref3D="1" dr="$A$1:$Z$1048576" r="Z134" sId="4"/>
    <undo index="3" exp="area" ref3D="1" dr="$A$1:$Z$1048576" r="Z133" sId="4"/>
    <undo index="3" exp="area" ref3D="1" dr="$A$1:$Z$1048576" r="Z132" sId="4"/>
    <undo index="3" exp="area" ref3D="1" dr="$A$1:$Z$1048576" r="Z131" sId="4"/>
    <undo index="3" exp="area" ref3D="1" dr="$A$1:$Z$1048576" r="Z130" sId="4"/>
    <undo index="3" exp="area" ref3D="1" dr="$A$1:$Z$1048576" r="Z129" sId="4"/>
    <undo index="3" exp="area" ref3D="1" dr="$A$1:$Z$1048576" r="Z128" sId="4"/>
    <undo index="3" exp="area" ref3D="1" dr="$A$1:$Z$1048576" r="Z127" sId="4"/>
    <undo index="3" exp="area" ref3D="1" dr="$A$1:$Z$1048576" r="Z126" sId="4"/>
    <undo index="3" exp="area" ref3D="1" dr="$A$1:$Z$1048576" r="Z125" sId="4"/>
    <undo index="3" exp="area" ref3D="1" dr="$A$1:$Z$1048576" r="Z124" sId="4"/>
    <undo index="3" exp="area" ref3D="1" dr="$A$1:$Z$1048576" r="Z123" sId="4"/>
    <undo index="3" exp="area" ref3D="1" dr="$A$1:$Z$1048576" r="Z122" sId="4"/>
    <undo index="3" exp="area" ref3D="1" dr="$A$1:$Z$1048576" r="Z121" sId="4"/>
    <undo index="3" exp="area" ref3D="1" dr="$A$1:$Z$1048576" r="Z120" sId="4"/>
    <undo index="3" exp="area" ref3D="1" dr="$A$1:$Z$1048576" r="Z119" sId="4"/>
    <undo index="3" exp="area" ref3D="1" dr="$A$1:$Z$1048576" r="Z118" sId="4"/>
    <undo index="3" exp="area" ref3D="1" dr="$A$1:$Z$1048576" r="Z117" sId="4"/>
    <undo index="3" exp="area" ref3D="1" dr="$A$1:$Z$1048576" r="Z116" sId="4"/>
    <undo index="3" exp="area" ref3D="1" dr="$A$1:$Z$1048576" r="Z115" sId="4"/>
    <undo index="3" exp="area" ref3D="1" dr="$A$1:$Z$1048576" r="Z114" sId="4"/>
    <undo index="3" exp="area" ref3D="1" dr="$A$1:$Z$1048576" r="Z113" sId="4"/>
    <undo index="3" exp="area" ref3D="1" dr="$A$1:$Z$1048576" r="Z112" sId="4"/>
    <undo index="3" exp="area" ref3D="1" dr="$A$1:$Z$1048576" r="Z111" sId="4"/>
    <undo index="3" exp="area" ref3D="1" dr="$A$1:$Z$1048576" r="Z110" sId="4"/>
    <undo index="3" exp="area" ref3D="1" dr="$A$1:$Z$1048576" r="Z109" sId="4"/>
    <undo index="3" exp="area" ref3D="1" dr="$A$1:$Z$1048576" r="Z108" sId="4"/>
    <undo index="3" exp="area" ref3D="1" dr="$A$1:$Z$1048576" r="Z107" sId="4"/>
    <undo index="3" exp="area" ref3D="1" dr="$A$1:$Z$1048576" r="Z106" sId="4"/>
    <undo index="3" exp="area" ref3D="1" dr="$A$1:$Z$1048576" r="Z105" sId="4"/>
    <undo index="3" exp="area" ref3D="1" dr="$A$1:$Z$1048576" r="Z104" sId="4"/>
    <undo index="3" exp="area" ref3D="1" dr="$A$1:$Z$1048576" r="Z103" sId="4"/>
    <undo index="3" exp="area" ref3D="1" dr="$A$1:$Z$1048576" r="Z102" sId="4"/>
    <undo index="3" exp="area" ref3D="1" dr="$A$1:$Z$1048576" r="Z101" sId="4"/>
    <undo index="3" exp="area" ref3D="1" dr="$A$1:$Z$1048576" r="Z100" sId="4"/>
    <undo index="3" exp="area" ref3D="1" dr="$A$1:$Z$1048576" r="Z99" sId="4"/>
    <undo index="3" exp="area" ref3D="1" dr="$A$1:$Z$1048576" r="Z98" sId="4"/>
    <undo index="3" exp="area" ref3D="1" dr="$A$1:$Z$1048576" r="Z97" sId="4"/>
    <undo index="3" exp="area" ref3D="1" dr="$A$1:$Z$1048576" r="Z96" sId="4"/>
    <undo index="3" exp="area" ref3D="1" dr="$A$1:$Z$1048576" r="Z95" sId="4"/>
    <undo index="3" exp="area" ref3D="1" dr="$A$1:$Z$1048576" r="Z94" sId="4"/>
    <undo index="3" exp="area" ref3D="1" dr="$A$1:$Z$1048576" r="Z93" sId="4"/>
    <undo index="3" exp="area" ref3D="1" dr="$A$1:$Z$1048576" r="Z92" sId="4"/>
    <undo index="3" exp="area" ref3D="1" dr="$A$1:$Z$1048576" r="Z91" sId="4"/>
    <undo index="3" exp="area" ref3D="1" dr="$A$1:$Z$1048576" r="Z90" sId="4"/>
    <undo index="3" exp="area" ref3D="1" dr="$A$1:$Z$1048576" r="Z89" sId="4"/>
    <undo index="3" exp="area" ref3D="1" dr="$A$1:$Z$1048576" r="Z88" sId="4"/>
    <undo index="3" exp="area" ref3D="1" dr="$A$1:$Z$1048576" r="Z87" sId="4"/>
    <undo index="3" exp="area" ref3D="1" dr="$A$1:$Z$1048576" r="Z86" sId="4"/>
    <undo index="3" exp="area" ref3D="1" dr="$A$1:$Z$1048576" r="Z85" sId="4"/>
    <undo index="3" exp="area" ref3D="1" dr="$A$1:$Z$1048576" r="Z84" sId="4"/>
    <undo index="3" exp="area" ref3D="1" dr="$A$1:$Z$1048576" r="Z83" sId="4"/>
    <undo index="3" exp="area" ref3D="1" dr="$A$1:$Z$1048576" r="Z82" sId="4"/>
    <undo index="3" exp="area" ref3D="1" dr="$A$1:$Z$1048576" r="Z81" sId="4"/>
    <undo index="3" exp="area" ref3D="1" dr="$A$1:$Z$1048576" r="Z80" sId="4"/>
    <undo index="3" exp="area" ref3D="1" dr="$A$1:$Z$1048576" r="Z79" sId="4"/>
    <undo index="3" exp="area" ref3D="1" dr="$A$1:$Z$1048576" r="Z78" sId="4"/>
    <undo index="3" exp="area" ref3D="1" dr="$A$1:$Z$1048576" r="Z77" sId="4"/>
    <undo index="3" exp="area" ref3D="1" dr="$A$1:$Z$1048576" r="Z76" sId="4"/>
    <undo index="3" exp="area" ref3D="1" dr="$A$1:$Z$1048576" r="Z75" sId="4"/>
    <undo index="3" exp="area" ref3D="1" dr="$A$1:$Z$1048576" r="Z74" sId="4"/>
    <undo index="3" exp="area" ref3D="1" dr="$A$1:$Z$1048576" r="Z73" sId="4"/>
    <undo index="3" exp="area" ref3D="1" dr="$A$1:$Z$1048576" r="Z72" sId="4"/>
    <undo index="3" exp="area" ref3D="1" dr="$A$1:$Z$1048576" r="Z71" sId="4"/>
    <undo index="3" exp="area" ref3D="1" dr="$A$1:$Z$1048576" r="Z70" sId="4"/>
    <undo index="3" exp="area" ref3D="1" dr="$A$1:$Z$1048576" r="Z69" sId="4"/>
    <undo index="3" exp="area" ref3D="1" dr="$A$1:$Z$1048576" r="Z68" sId="4"/>
    <undo index="3" exp="area" ref3D="1" dr="$A$1:$Z$1048576" r="Z67" sId="4"/>
    <undo index="3" exp="area" ref3D="1" dr="$A$1:$Z$1048576" r="Z66" sId="4"/>
    <undo index="3" exp="area" ref3D="1" dr="$A$1:$Z$1048576" r="Z65" sId="4"/>
    <undo index="3" exp="area" ref3D="1" dr="$A$1:$Z$1048576" r="Z64" sId="4"/>
    <undo index="3" exp="area" ref3D="1" dr="$A$1:$Z$1048576" r="Z63" sId="4"/>
    <undo index="3" exp="area" ref3D="1" dr="$A$1:$Z$1048576" r="Z62" sId="4"/>
    <undo index="3" exp="area" ref3D="1" dr="$A$1:$Z$1048576" r="Z61" sId="4"/>
    <undo index="3" exp="area" ref3D="1" dr="$A$1:$Z$1048576" r="Z60" sId="4"/>
    <undo index="3" exp="area" ref3D="1" dr="$A$1:$Z$1048576" r="Z59" sId="4"/>
    <undo index="3" exp="area" ref3D="1" dr="$A$1:$Z$1048576" r="Z58" sId="4"/>
    <undo index="3" exp="area" ref3D="1" dr="$A$1:$Z$1048576" r="Z57" sId="4"/>
    <undo index="3" exp="area" ref3D="1" dr="$A$1:$Z$1048576" r="Z56" sId="4"/>
    <undo index="3" exp="area" ref3D="1" dr="$A$1:$Z$1048576" r="Z55" sId="4"/>
    <undo index="3" exp="area" ref3D="1" dr="$A$1:$Z$1048576" r="Z54" sId="4"/>
    <undo index="3" exp="area" ref3D="1" dr="$A$1:$Z$1048576" r="Z53" sId="4"/>
    <undo index="3" exp="area" ref3D="1" dr="$A$1:$Z$1048576" r="Z52" sId="4"/>
    <undo index="3" exp="area" ref3D="1" dr="$A$1:$Z$1048576" r="Z51" sId="4"/>
    <undo index="3" exp="area" ref3D="1" dr="$A$1:$Z$1048576" r="Z50" sId="4"/>
    <undo index="3" exp="area" ref3D="1" dr="$A$1:$Z$1048576" r="Z49" sId="4"/>
    <undo index="3" exp="area" ref3D="1" dr="$A$1:$Z$1048576" r="Z48" sId="4"/>
    <undo index="3" exp="area" ref3D="1" dr="$A$1:$Z$1048576" r="Z47" sId="4"/>
    <undo index="3" exp="area" ref3D="1" dr="$A$1:$Z$1048576" r="Z46" sId="4"/>
    <undo index="3" exp="area" ref3D="1" dr="$A$1:$Z$1048576" r="Z45" sId="4"/>
    <undo index="3" exp="area" ref3D="1" dr="$A$1:$Z$1048576" r="Z44" sId="4"/>
    <undo index="3" exp="area" ref3D="1" dr="$A$1:$Z$1048576" r="Z43" sId="4"/>
    <undo index="3" exp="area" ref3D="1" dr="$A$1:$Z$1048576" r="Z42" sId="4"/>
    <undo index="3" exp="area" ref3D="1" dr="$A$1:$Z$1048576" r="Z41" sId="4"/>
    <undo index="3" exp="area" ref3D="1" dr="$A$1:$Z$1048576" r="Z40" sId="4"/>
    <undo index="3" exp="area" ref3D="1" dr="$A$1:$Z$1048576" r="Z39" sId="4"/>
    <undo index="3" exp="area" ref3D="1" dr="$A$1:$Z$1048576" r="Z38" sId="4"/>
    <undo index="3" exp="area" ref3D="1" dr="$A$1:$Z$1048576" r="Z37" sId="4"/>
    <undo index="3" exp="area" ref3D="1" dr="$A$1:$Z$1048576" r="Z36" sId="4"/>
    <undo index="3" exp="area" ref3D="1" dr="$A$1:$Z$1048576" r="Z35" sId="4"/>
    <undo index="3" exp="area" ref3D="1" dr="$A$1:$Z$1048576" r="Z34" sId="4"/>
    <undo index="3" exp="area" ref3D="1" dr="$A$1:$Z$1048576" r="Z33" sId="4"/>
    <undo index="3" exp="area" ref3D="1" dr="$A$1:$Z$1048576" r="Z32" sId="4"/>
    <undo index="3" exp="area" ref3D="1" dr="$A$1:$Z$1048576" r="Z31" sId="4"/>
    <undo index="3" exp="area" ref3D="1" dr="$A$1:$Z$1048576" r="Z30" sId="4"/>
    <undo index="3" exp="area" ref3D="1" dr="$A$1:$Z$1048576" r="Z29" sId="4"/>
    <undo index="3" exp="area" ref3D="1" dr="$A$1:$Z$1048576" r="Z28" sId="4"/>
    <undo index="3" exp="area" ref3D="1" dr="$A$1:$Z$1048576" r="Z27" sId="4"/>
    <undo index="3" exp="area" ref3D="1" dr="$A$1:$Z$1048576" r="Z26" sId="4"/>
    <undo index="3" exp="area" ref3D="1" dr="$A$1:$Z$1048576" r="Z25" sId="4"/>
    <undo index="3" exp="area" ref3D="1" dr="$A$1:$Z$1048576" r="Z24" sId="4"/>
    <undo index="3" exp="area" ref3D="1" dr="$A$1:$Z$1048576" r="Z23" sId="4"/>
    <undo index="3" exp="area" ref3D="1" dr="$A$1:$Z$1048576" r="Z22" sId="4"/>
    <undo index="3" exp="area" ref3D="1" dr="$A$1:$Z$1048576" r="Z21" sId="4"/>
    <undo index="3" exp="area" ref3D="1" dr="$A$1:$Z$1048576" r="Z20" sId="4"/>
    <undo index="3" exp="area" ref3D="1" dr="$A$1:$Z$1048576" r="Z19" sId="4"/>
    <undo index="3" exp="area" ref3D="1" dr="$A$1:$Z$1048576" r="Z18" sId="4"/>
    <undo index="3" exp="area" ref3D="1" dr="$A$1:$Z$1048576" r="Z17" sId="4"/>
    <undo index="3" exp="area" ref3D="1" dr="$A$1:$Z$1048576" r="Z16" sId="4"/>
    <undo index="3" exp="area" ref3D="1" dr="$A$1:$Z$1048576" r="Z15" sId="4"/>
    <undo index="3" exp="area" ref3D="1" dr="$A$1:$Z$1048576" r="Z14" sId="4"/>
    <undo index="3" exp="area" ref3D="1" dr="$A$1:$Z$1048576" r="Z13" sId="4"/>
    <undo index="3" exp="area" ref3D="1" dr="$A$1:$Z$1048576" r="Z12" sId="4"/>
    <undo index="3" exp="area" ref3D="1" dr="$A$1:$Z$1048576" r="Z11" sId="4"/>
    <undo index="3" exp="area" ref3D="1" dr="$A$1:$Z$1048576" r="Z10" sId="4"/>
    <undo index="3" exp="area" ref3D="1" dr="$A$1:$Z$1048576" r="Z9" sId="4"/>
    <undo index="3" exp="area" ref3D="1" dr="$A$1:$Z$1048576" r="Z8" sId="4"/>
    <undo index="3" exp="area" ref3D="1" dr="$A$1:$Z$1048576" r="Z7" sId="4"/>
    <undo index="3" exp="area" ref3D="1" dr="$A$1:$Z$1048576" r="Z6" sId="4"/>
    <undo index="3" exp="area" ref3D="1" dr="$A$1:$Z$1048576" r="Z5" sId="4"/>
    <undo index="3" exp="area" ref3D="1" dr="$A$1:$Z$1048576" r="Z4" sId="4"/>
    <undo index="3" exp="area" ref3D="1" dr="$A$1:$Z$1048576" r="Z3" sId="4"/>
    <undo index="3" exp="area" ref3D="1" dr="$A$1:$Z$1048576" r="Z2" sId="4"/>
    <undo index="3" exp="area" ref3D="1" dr="$A$1:$Z$1048576" r="Y406" sId="4"/>
    <undo index="3" exp="area" ref3D="1" dr="$A$1:$Z$1048576" r="X406" sId="4"/>
    <undo index="3" exp="area" ref3D="1" dr="$A$1:$Z$1048576" r="R406" sId="4"/>
    <undo index="3" exp="area" ref3D="1" dr="$A$1:$Z$1048576" r="Q406" sId="4"/>
    <undo index="3" exp="area" ref3D="1" dr="$A$1:$Z$1048576" r="P406" sId="4"/>
    <undo index="3" exp="area" ref3D="1" dr="$A$1:$Z$1048576" r="M406" sId="4"/>
    <undo index="3" exp="area" ref3D="1" dr="$A$1:$Z$1048576" r="L406" sId="4"/>
    <undo index="3" exp="area" ref3D="1" dr="$A$1:$Z$1048576" r="F406" sId="4"/>
    <undo index="3" exp="area" ref3D="1" dr="$A$1:$Z$1048576" r="E406" sId="4"/>
    <undo index="3" exp="area" ref3D="1" dr="$A$1:$Z$1048576" r="Y405" sId="4"/>
    <undo index="3" exp="area" ref3D="1" dr="$A$1:$Z$1048576" r="X405" sId="4"/>
    <undo index="3" exp="area" ref3D="1" dr="$A$1:$Z$1048576" r="R405" sId="4"/>
    <undo index="3" exp="area" ref3D="1" dr="$A$1:$Z$1048576" r="Q405" sId="4"/>
    <undo index="3" exp="area" ref3D="1" dr="$A$1:$Z$1048576" r="P405" sId="4"/>
    <undo index="3" exp="area" ref3D="1" dr="$A$1:$Z$1048576" r="N405" sId="4"/>
    <undo index="3" exp="area" ref3D="1" dr="$A$1:$Z$1048576" r="M405" sId="4"/>
    <undo index="3" exp="area" ref3D="1" dr="$A$1:$Z$1048576" r="L405" sId="4"/>
    <undo index="3" exp="area" ref3D="1" dr="$A$1:$Z$1048576" r="F405" sId="4"/>
    <undo index="3" exp="area" ref3D="1" dr="$A$1:$Z$1048576" r="E405" sId="4"/>
    <undo index="3" exp="area" ref3D="1" dr="$A$1:$Z$1048576" r="Y404" sId="4"/>
    <undo index="3" exp="area" ref3D="1" dr="$A$1:$Z$1048576" r="X404" sId="4"/>
    <undo index="3" exp="area" ref3D="1" dr="$A$1:$Z$1048576" r="R404" sId="4"/>
    <undo index="3" exp="area" ref3D="1" dr="$A$1:$Z$1048576" r="Q404" sId="4"/>
    <undo index="3" exp="area" ref3D="1" dr="$A$1:$Z$1048576" r="P404" sId="4"/>
    <undo index="3" exp="area" ref3D="1" dr="$A$1:$Z$1048576" r="M404" sId="4"/>
    <undo index="3" exp="area" ref3D="1" dr="$A$1:$Z$1048576" r="L404" sId="4"/>
    <undo index="3" exp="area" ref3D="1" dr="$A$1:$Z$1048576" r="F404" sId="4"/>
    <undo index="3" exp="area" ref3D="1" dr="$A$1:$Z$1048576" r="E404" sId="4"/>
    <undo index="3" exp="area" ref3D="1" dr="$A$1:$Z$1048576" r="Y403" sId="4"/>
    <undo index="3" exp="area" ref3D="1" dr="$A$1:$Z$1048576" r="X403" sId="4"/>
    <undo index="3" exp="area" ref3D="1" dr="$A$1:$Z$1048576" r="R403" sId="4"/>
    <undo index="3" exp="area" ref3D="1" dr="$A$1:$Z$1048576" r="Q403" sId="4"/>
    <undo index="3" exp="area" ref3D="1" dr="$A$1:$Z$1048576" r="P403" sId="4"/>
    <undo index="3" exp="area" ref3D="1" dr="$A$1:$Z$1048576" r="M403" sId="4"/>
    <undo index="3" exp="area" ref3D="1" dr="$A$1:$Z$1048576" r="L403" sId="4"/>
    <undo index="3" exp="area" ref3D="1" dr="$A$1:$Z$1048576" r="F403" sId="4"/>
    <undo index="3" exp="area" ref3D="1" dr="$A$1:$Z$1048576" r="E403" sId="4"/>
    <undo index="3" exp="area" ref3D="1" dr="$A$1:$Z$1048576" r="Y402" sId="4"/>
    <undo index="3" exp="area" ref3D="1" dr="$A$1:$Z$1048576" r="X402" sId="4"/>
    <undo index="3" exp="area" ref3D="1" dr="$A$1:$Z$1048576" r="R402" sId="4"/>
    <undo index="3" exp="area" ref3D="1" dr="$A$1:$Z$1048576" r="Q402" sId="4"/>
    <undo index="3" exp="area" ref3D="1" dr="$A$1:$Z$1048576" r="P402" sId="4"/>
    <undo index="3" exp="area" ref3D="1" dr="$A$1:$Z$1048576" r="M402" sId="4"/>
    <undo index="3" exp="area" ref3D="1" dr="$A$1:$Z$1048576" r="L402" sId="4"/>
    <undo index="3" exp="area" ref3D="1" dr="$A$1:$Z$1048576" r="F402" sId="4"/>
    <undo index="3" exp="area" ref3D="1" dr="$A$1:$Z$1048576" r="E402" sId="4"/>
    <undo index="3" exp="area" ref3D="1" dr="$A$1:$Z$1048576" r="Y401" sId="4"/>
    <undo index="3" exp="area" ref3D="1" dr="$A$1:$Z$1048576" r="X401" sId="4"/>
    <undo index="3" exp="area" ref3D="1" dr="$A$1:$Z$1048576" r="R401" sId="4"/>
    <undo index="3" exp="area" ref3D="1" dr="$A$1:$Z$1048576" r="Q401" sId="4"/>
    <undo index="3" exp="area" ref3D="1" dr="$A$1:$Z$1048576" r="P401" sId="4"/>
    <undo index="3" exp="area" ref3D="1" dr="$A$1:$Z$1048576" r="M401" sId="4"/>
    <undo index="3" exp="area" ref3D="1" dr="$A$1:$Z$1048576" r="L401" sId="4"/>
    <undo index="3" exp="area" ref3D="1" dr="$A$1:$Z$1048576" r="F401" sId="4"/>
    <undo index="3" exp="area" ref3D="1" dr="$A$1:$Z$1048576" r="E401" sId="4"/>
    <undo index="3" exp="area" ref3D="1" dr="$A$1:$Z$1048576" r="Y400" sId="4"/>
    <undo index="3" exp="area" ref3D="1" dr="$A$1:$Z$1048576" r="X400" sId="4"/>
    <undo index="3" exp="area" ref3D="1" dr="$A$1:$Z$1048576" r="R400" sId="4"/>
    <undo index="3" exp="area" ref3D="1" dr="$A$1:$Z$1048576" r="Q400" sId="4"/>
    <undo index="3" exp="area" ref3D="1" dr="$A$1:$Z$1048576" r="P400" sId="4"/>
    <undo index="3" exp="area" ref3D="1" dr="$A$1:$Z$1048576" r="M400" sId="4"/>
    <undo index="3" exp="area" ref3D="1" dr="$A$1:$Z$1048576" r="L400" sId="4"/>
    <undo index="3" exp="area" ref3D="1" dr="$A$1:$Z$1048576" r="F400" sId="4"/>
    <undo index="3" exp="area" ref3D="1" dr="$A$1:$Z$1048576" r="E400" sId="4"/>
    <undo index="3" exp="area" ref3D="1" dr="$A$1:$Z$1048576" r="Y399" sId="4"/>
    <undo index="3" exp="area" ref3D="1" dr="$A$1:$Z$1048576" r="X399" sId="4"/>
    <undo index="3" exp="area" ref3D="1" dr="$A$1:$Z$1048576" r="R399" sId="4"/>
    <undo index="3" exp="area" ref3D="1" dr="$A$1:$Z$1048576" r="Q399" sId="4"/>
    <undo index="3" exp="area" ref3D="1" dr="$A$1:$Z$1048576" r="P399" sId="4"/>
    <undo index="3" exp="area" ref3D="1" dr="$A$1:$Z$1048576" r="M399" sId="4"/>
    <undo index="3" exp="area" ref3D="1" dr="$A$1:$Z$1048576" r="L399" sId="4"/>
    <undo index="3" exp="area" ref3D="1" dr="$A$1:$Z$1048576" r="F399" sId="4"/>
    <undo index="3" exp="area" ref3D="1" dr="$A$1:$Z$1048576" r="E399" sId="4"/>
    <undo index="3" exp="area" ref3D="1" dr="$A$1:$Z$1048576" r="Y398" sId="4"/>
    <undo index="3" exp="area" ref3D="1" dr="$A$1:$Z$1048576" r="X398" sId="4"/>
    <undo index="3" exp="area" ref3D="1" dr="$A$1:$Z$1048576" r="R398" sId="4"/>
    <undo index="3" exp="area" ref3D="1" dr="$A$1:$Z$1048576" r="Q398" sId="4"/>
    <undo index="3" exp="area" ref3D="1" dr="$A$1:$Z$1048576" r="P398" sId="4"/>
    <undo index="3" exp="area" ref3D="1" dr="$A$1:$Z$1048576" r="M398" sId="4"/>
    <undo index="3" exp="area" ref3D="1" dr="$A$1:$Z$1048576" r="L398" sId="4"/>
    <undo index="3" exp="area" ref3D="1" dr="$A$1:$Z$1048576" r="F398" sId="4"/>
    <undo index="3" exp="area" ref3D="1" dr="$A$1:$Z$1048576" r="E398" sId="4"/>
    <undo index="3" exp="area" ref3D="1" dr="$A$1:$Z$1048576" r="Y397" sId="4"/>
    <undo index="3" exp="area" ref3D="1" dr="$A$1:$Z$1048576" r="X397" sId="4"/>
    <undo index="3" exp="area" ref3D="1" dr="$A$1:$Z$1048576" r="R397" sId="4"/>
    <undo index="3" exp="area" ref3D="1" dr="$A$1:$Z$1048576" r="Q397" sId="4"/>
    <undo index="3" exp="area" ref3D="1" dr="$A$1:$Z$1048576" r="P397" sId="4"/>
    <undo index="3" exp="area" ref3D="1" dr="$A$1:$Z$1048576" r="M397" sId="4"/>
    <undo index="3" exp="area" ref3D="1" dr="$A$1:$Z$1048576" r="L397" sId="4"/>
    <undo index="3" exp="area" ref3D="1" dr="$A$1:$Z$1048576" r="F397" sId="4"/>
    <undo index="3" exp="area" ref3D="1" dr="$A$1:$Z$1048576" r="E397" sId="4"/>
    <undo index="3" exp="area" ref3D="1" dr="$A$1:$Z$1048576" r="Y396" sId="4"/>
    <undo index="3" exp="area" ref3D="1" dr="$A$1:$Z$1048576" r="X396" sId="4"/>
    <undo index="3" exp="area" ref3D="1" dr="$A$1:$Z$1048576" r="R396" sId="4"/>
    <undo index="3" exp="area" ref3D="1" dr="$A$1:$Z$1048576" r="Q396" sId="4"/>
    <undo index="3" exp="area" ref3D="1" dr="$A$1:$Z$1048576" r="P396" sId="4"/>
    <undo index="3" exp="area" ref3D="1" dr="$A$1:$Z$1048576" r="M396" sId="4"/>
    <undo index="3" exp="area" ref3D="1" dr="$A$1:$Z$1048576" r="L396" sId="4"/>
    <undo index="3" exp="area" ref3D="1" dr="$A$1:$Z$1048576" r="F396" sId="4"/>
    <undo index="3" exp="area" ref3D="1" dr="$A$1:$Z$1048576" r="E396" sId="4"/>
    <undo index="3" exp="area" ref3D="1" dr="$A$1:$Z$1048576" r="Y395" sId="4"/>
    <undo index="3" exp="area" ref3D="1" dr="$A$1:$Z$1048576" r="X395" sId="4"/>
    <undo index="3" exp="area" ref3D="1" dr="$A$1:$Z$1048576" r="R395" sId="4"/>
    <undo index="3" exp="area" ref3D="1" dr="$A$1:$Z$1048576" r="Q395" sId="4"/>
    <undo index="3" exp="area" ref3D="1" dr="$A$1:$Z$1048576" r="P395" sId="4"/>
    <undo index="3" exp="area" ref3D="1" dr="$A$1:$Z$1048576" r="M395" sId="4"/>
    <undo index="3" exp="area" ref3D="1" dr="$A$1:$Z$1048576" r="L395" sId="4"/>
    <undo index="3" exp="area" ref3D="1" dr="$A$1:$Z$1048576" r="F395" sId="4"/>
    <undo index="3" exp="area" ref3D="1" dr="$A$1:$Z$1048576" r="E395" sId="4"/>
    <undo index="3" exp="area" ref3D="1" dr="$A$1:$Z$1048576" r="Y394" sId="4"/>
    <undo index="3" exp="area" ref3D="1" dr="$A$1:$Z$1048576" r="X394" sId="4"/>
    <undo index="3" exp="area" ref3D="1" dr="$A$1:$Z$1048576" r="R394" sId="4"/>
    <undo index="3" exp="area" ref3D="1" dr="$A$1:$Z$1048576" r="Q394" sId="4"/>
    <undo index="3" exp="area" ref3D="1" dr="$A$1:$Z$1048576" r="P394" sId="4"/>
    <undo index="3" exp="area" ref3D="1" dr="$A$1:$Z$1048576" r="M394" sId="4"/>
    <undo index="3" exp="area" ref3D="1" dr="$A$1:$Z$1048576" r="L394" sId="4"/>
    <undo index="3" exp="area" ref3D="1" dr="$A$1:$Z$1048576" r="F394" sId="4"/>
    <undo index="3" exp="area" ref3D="1" dr="$A$1:$Z$1048576" r="E394" sId="4"/>
    <undo index="3" exp="area" ref3D="1" dr="$A$1:$Z$1048576" r="Y393" sId="4"/>
    <undo index="3" exp="area" ref3D="1" dr="$A$1:$Z$1048576" r="X393" sId="4"/>
    <undo index="3" exp="area" ref3D="1" dr="$A$1:$Z$1048576" r="R393" sId="4"/>
    <undo index="3" exp="area" ref3D="1" dr="$A$1:$Z$1048576" r="Q393" sId="4"/>
    <undo index="3" exp="area" ref3D="1" dr="$A$1:$Z$1048576" r="P393" sId="4"/>
    <undo index="3" exp="area" ref3D="1" dr="$A$1:$Z$1048576" r="M393" sId="4"/>
    <undo index="3" exp="area" ref3D="1" dr="$A$1:$Z$1048576" r="L393" sId="4"/>
    <undo index="3" exp="area" ref3D="1" dr="$A$1:$Z$1048576" r="F393" sId="4"/>
    <undo index="3" exp="area" ref3D="1" dr="$A$1:$Z$1048576" r="E393" sId="4"/>
    <undo index="3" exp="area" ref3D="1" dr="$A$1:$Z$1048576" r="Y392" sId="4"/>
    <undo index="3" exp="area" ref3D="1" dr="$A$1:$Z$1048576" r="X392" sId="4"/>
    <undo index="3" exp="area" ref3D="1" dr="$A$1:$Z$1048576" r="R392" sId="4"/>
    <undo index="3" exp="area" ref3D="1" dr="$A$1:$Z$1048576" r="Q392" sId="4"/>
    <undo index="3" exp="area" ref3D="1" dr="$A$1:$Z$1048576" r="P392" sId="4"/>
    <undo index="3" exp="area" ref3D="1" dr="$A$1:$Z$1048576" r="M392" sId="4"/>
    <undo index="3" exp="area" ref3D="1" dr="$A$1:$Z$1048576" r="L392" sId="4"/>
    <undo index="3" exp="area" ref3D="1" dr="$A$1:$Z$1048576" r="F392" sId="4"/>
    <undo index="3" exp="area" ref3D="1" dr="$A$1:$Z$1048576" r="E392" sId="4"/>
    <undo index="3" exp="area" ref3D="1" dr="$A$1:$Z$1048576" r="Y391" sId="4"/>
    <undo index="3" exp="area" ref3D="1" dr="$A$1:$Z$1048576" r="X391" sId="4"/>
    <undo index="3" exp="area" ref3D="1" dr="$A$1:$Z$1048576" r="R391" sId="4"/>
    <undo index="3" exp="area" ref3D="1" dr="$A$1:$Z$1048576" r="Q391" sId="4"/>
    <undo index="3" exp="area" ref3D="1" dr="$A$1:$Z$1048576" r="P391" sId="4"/>
    <undo index="3" exp="area" ref3D="1" dr="$A$1:$Z$1048576" r="M391" sId="4"/>
    <undo index="3" exp="area" ref3D="1" dr="$A$1:$Z$1048576" r="L391" sId="4"/>
    <undo index="3" exp="area" ref3D="1" dr="$A$1:$Z$1048576" r="F391" sId="4"/>
    <undo index="3" exp="area" ref3D="1" dr="$A$1:$Z$1048576" r="E391" sId="4"/>
    <undo index="3" exp="area" ref3D="1" dr="$A$1:$Z$1048576" r="Y390" sId="4"/>
    <undo index="3" exp="area" ref3D="1" dr="$A$1:$Z$1048576" r="X390" sId="4"/>
    <undo index="3" exp="area" ref3D="1" dr="$A$1:$Z$1048576" r="R390" sId="4"/>
    <undo index="3" exp="area" ref3D="1" dr="$A$1:$Z$1048576" r="Q390" sId="4"/>
    <undo index="3" exp="area" ref3D="1" dr="$A$1:$Z$1048576" r="P390" sId="4"/>
    <undo index="3" exp="area" ref3D="1" dr="$A$1:$Z$1048576" r="M390" sId="4"/>
    <undo index="3" exp="area" ref3D="1" dr="$A$1:$Z$1048576" r="L390" sId="4"/>
    <undo index="3" exp="area" ref3D="1" dr="$A$1:$Z$1048576" r="F390" sId="4"/>
    <undo index="3" exp="area" ref3D="1" dr="$A$1:$Z$1048576" r="E390" sId="4"/>
    <undo index="3" exp="area" ref3D="1" dr="$A$1:$Z$1048576" r="Y389" sId="4"/>
    <undo index="3" exp="area" ref3D="1" dr="$A$1:$Z$1048576" r="X389" sId="4"/>
    <undo index="3" exp="area" ref3D="1" dr="$A$1:$Z$1048576" r="R389" sId="4"/>
    <undo index="3" exp="area" ref3D="1" dr="$A$1:$Z$1048576" r="Q389" sId="4"/>
    <undo index="3" exp="area" ref3D="1" dr="$A$1:$Z$1048576" r="P389" sId="4"/>
    <undo index="3" exp="area" ref3D="1" dr="$A$1:$Z$1048576" r="M389" sId="4"/>
    <undo index="3" exp="area" ref3D="1" dr="$A$1:$Z$1048576" r="L389" sId="4"/>
    <undo index="3" exp="area" ref3D="1" dr="$A$1:$Z$1048576" r="F389" sId="4"/>
    <undo index="3" exp="area" ref3D="1" dr="$A$1:$Z$1048576" r="E389" sId="4"/>
    <undo index="3" exp="area" ref3D="1" dr="$A$1:$Z$1048576" r="Y388" sId="4"/>
    <undo index="3" exp="area" ref3D="1" dr="$A$1:$Z$1048576" r="X388" sId="4"/>
    <undo index="3" exp="area" ref3D="1" dr="$A$1:$Z$1048576" r="R388" sId="4"/>
    <undo index="3" exp="area" ref3D="1" dr="$A$1:$Z$1048576" r="Q388" sId="4"/>
    <undo index="3" exp="area" ref3D="1" dr="$A$1:$Z$1048576" r="P388" sId="4"/>
    <undo index="3" exp="area" ref3D="1" dr="$A$1:$Z$1048576" r="M388" sId="4"/>
    <undo index="3" exp="area" ref3D="1" dr="$A$1:$Z$1048576" r="L388" sId="4"/>
    <undo index="3" exp="area" ref3D="1" dr="$A$1:$Z$1048576" r="F388" sId="4"/>
    <undo index="3" exp="area" ref3D="1" dr="$A$1:$Z$1048576" r="E388" sId="4"/>
    <undo index="3" exp="area" ref3D="1" dr="$A$1:$Z$1048576" r="Y387" sId="4"/>
    <undo index="3" exp="area" ref3D="1" dr="$A$1:$Z$1048576" r="X387" sId="4"/>
    <undo index="3" exp="area" ref3D="1" dr="$A$1:$Z$1048576" r="R387" sId="4"/>
    <undo index="3" exp="area" ref3D="1" dr="$A$1:$Z$1048576" r="Q387" sId="4"/>
    <undo index="3" exp="area" ref3D="1" dr="$A$1:$Z$1048576" r="P387" sId="4"/>
    <undo index="3" exp="area" ref3D="1" dr="$A$1:$Z$1048576" r="M387" sId="4"/>
    <undo index="3" exp="area" ref3D="1" dr="$A$1:$Z$1048576" r="L387" sId="4"/>
    <undo index="3" exp="area" ref3D="1" dr="$A$1:$Z$1048576" r="F387" sId="4"/>
    <undo index="3" exp="area" ref3D="1" dr="$A$1:$Z$1048576" r="E387" sId="4"/>
    <undo index="3" exp="area" ref3D="1" dr="$A$1:$Z$1048576" r="Y386" sId="4"/>
    <undo index="3" exp="area" ref3D="1" dr="$A$1:$Z$1048576" r="X386" sId="4"/>
    <undo index="3" exp="area" ref3D="1" dr="$A$1:$Z$1048576" r="R386" sId="4"/>
    <undo index="3" exp="area" ref3D="1" dr="$A$1:$Z$1048576" r="Q386" sId="4"/>
    <undo index="3" exp="area" ref3D="1" dr="$A$1:$Z$1048576" r="P386" sId="4"/>
    <undo index="3" exp="area" ref3D="1" dr="$A$1:$Z$1048576" r="M386" sId="4"/>
    <undo index="3" exp="area" ref3D="1" dr="$A$1:$Z$1048576" r="L386" sId="4"/>
    <undo index="3" exp="area" ref3D="1" dr="$A$1:$Z$1048576" r="F386" sId="4"/>
    <undo index="3" exp="area" ref3D="1" dr="$A$1:$Z$1048576" r="E386" sId="4"/>
    <undo index="3" exp="area" ref3D="1" dr="$A$1:$Z$1048576" r="Y385" sId="4"/>
    <undo index="3" exp="area" ref3D="1" dr="$A$1:$Z$1048576" r="X385" sId="4"/>
    <undo index="3" exp="area" ref3D="1" dr="$A$1:$Z$1048576" r="R385" sId="4"/>
    <undo index="3" exp="area" ref3D="1" dr="$A$1:$Z$1048576" r="Q385" sId="4"/>
    <undo index="3" exp="area" ref3D="1" dr="$A$1:$Z$1048576" r="P385" sId="4"/>
    <undo index="3" exp="area" ref3D="1" dr="$A$1:$Z$1048576" r="M385" sId="4"/>
    <undo index="3" exp="area" ref3D="1" dr="$A$1:$Z$1048576" r="L385" sId="4"/>
    <undo index="3" exp="area" ref3D="1" dr="$A$1:$Z$1048576" r="F385" sId="4"/>
    <undo index="3" exp="area" ref3D="1" dr="$A$1:$Z$1048576" r="E385" sId="4"/>
    <undo index="3" exp="area" ref3D="1" dr="$A$1:$Z$1048576" r="Y384" sId="4"/>
    <undo index="3" exp="area" ref3D="1" dr="$A$1:$Z$1048576" r="X384" sId="4"/>
    <undo index="3" exp="area" ref3D="1" dr="$A$1:$Z$1048576" r="R384" sId="4"/>
    <undo index="3" exp="area" ref3D="1" dr="$A$1:$Z$1048576" r="Q384" sId="4"/>
    <undo index="3" exp="area" ref3D="1" dr="$A$1:$Z$1048576" r="P384" sId="4"/>
    <undo index="3" exp="area" ref3D="1" dr="$A$1:$Z$1048576" r="N384" sId="4"/>
    <undo index="3" exp="area" ref3D="1" dr="$A$1:$Z$1048576" r="M384" sId="4"/>
    <undo index="3" exp="area" ref3D="1" dr="$A$1:$Z$1048576" r="L384" sId="4"/>
    <undo index="3" exp="area" ref3D="1" dr="$A$1:$Z$1048576" r="F384" sId="4"/>
    <undo index="3" exp="area" ref3D="1" dr="$A$1:$Z$1048576" r="E384" sId="4"/>
    <undo index="3" exp="area" ref3D="1" dr="$A$1:$Z$1048576" r="Y383" sId="4"/>
    <undo index="3" exp="area" ref3D="1" dr="$A$1:$Z$1048576" r="X383" sId="4"/>
    <undo index="3" exp="area" ref3D="1" dr="$A$1:$Z$1048576" r="R383" sId="4"/>
    <undo index="3" exp="area" ref3D="1" dr="$A$1:$Z$1048576" r="Q383" sId="4"/>
    <undo index="3" exp="area" ref3D="1" dr="$A$1:$Z$1048576" r="P383" sId="4"/>
    <undo index="3" exp="area" ref3D="1" dr="$A$1:$Z$1048576" r="M383" sId="4"/>
    <undo index="3" exp="area" ref3D="1" dr="$A$1:$Z$1048576" r="L383" sId="4"/>
    <undo index="3" exp="area" ref3D="1" dr="$A$1:$Z$1048576" r="F383" sId="4"/>
    <undo index="3" exp="area" ref3D="1" dr="$A$1:$Z$1048576" r="E383" sId="4"/>
    <undo index="3" exp="area" ref3D="1" dr="$A$1:$Z$1048576" r="Y382" sId="4"/>
    <undo index="3" exp="area" ref3D="1" dr="$A$1:$Z$1048576" r="X382" sId="4"/>
    <undo index="3" exp="area" ref3D="1" dr="$A$1:$Z$1048576" r="R382" sId="4"/>
    <undo index="3" exp="area" ref3D="1" dr="$A$1:$Z$1048576" r="Q382" sId="4"/>
    <undo index="3" exp="area" ref3D="1" dr="$A$1:$Z$1048576" r="P382" sId="4"/>
    <undo index="3" exp="area" ref3D="1" dr="$A$1:$Z$1048576" r="M382" sId="4"/>
    <undo index="3" exp="area" ref3D="1" dr="$A$1:$Z$1048576" r="L382" sId="4"/>
    <undo index="3" exp="area" ref3D="1" dr="$A$1:$Z$1048576" r="F382" sId="4"/>
    <undo index="3" exp="area" ref3D="1" dr="$A$1:$Z$1048576" r="E382" sId="4"/>
    <undo index="3" exp="area" ref3D="1" dr="$A$1:$Z$1048576" r="C381" sId="4"/>
    <undo index="3" exp="area" ref3D="1" dr="$A$1:$Z$1048576" r="C380" sId="4"/>
    <undo index="3" exp="area" ref3D="1" dr="$A$1:$Z$1048576" r="C379" sId="4"/>
    <undo index="3" exp="area" ref3D="1" dr="$A$1:$Z$1048576" r="C378" sId="4"/>
    <undo index="3" exp="area" ref3D="1" dr="$A$1:$Z$1048576" r="C377" sId="4"/>
    <undo index="3" exp="area" ref3D="1" dr="$A$1:$Z$1048576" r="Y376" sId="4"/>
    <undo index="3" exp="area" ref3D="1" dr="$A$1:$Z$1048576" r="X376" sId="4"/>
    <undo index="3" exp="area" ref3D="1" dr="$A$1:$Z$1048576" r="W376" sId="4"/>
    <undo index="3" exp="area" ref3D="1" dr="$A$1:$Z$1048576" r="V376" sId="4"/>
    <undo index="3" exp="area" ref3D="1" dr="$A$1:$Z$1048576" r="U376" sId="4"/>
    <undo index="3" exp="area" ref3D="1" dr="$A$1:$Z$1048576" r="T376" sId="4"/>
    <undo index="3" exp="area" ref3D="1" dr="$A$1:$Z$1048576" r="S376" sId="4"/>
    <undo index="3" exp="area" ref3D="1" dr="$A$1:$Z$1048576" r="R376" sId="4"/>
    <undo index="3" exp="area" ref3D="1" dr="$A$1:$Z$1048576" r="Q376" sId="4"/>
    <undo index="3" exp="area" ref3D="1" dr="$A$1:$Z$1048576" r="P376" sId="4"/>
    <undo index="3" exp="area" ref3D="1" dr="$A$1:$Z$1048576" r="O376" sId="4"/>
    <undo index="3" exp="area" ref3D="1" dr="$A$1:$Z$1048576" r="N376" sId="4"/>
    <undo index="3" exp="area" ref3D="1" dr="$A$1:$Z$1048576" r="M376" sId="4"/>
    <undo index="3" exp="area" ref3D="1" dr="$A$1:$Z$1048576" r="L376" sId="4"/>
    <undo index="3" exp="area" ref3D="1" dr="$A$1:$Z$1048576" r="K376" sId="4"/>
    <undo index="3" exp="area" ref3D="1" dr="$A$1:$Z$1048576" r="J376" sId="4"/>
    <undo index="3" exp="area" ref3D="1" dr="$A$1:$Z$1048576" r="I376" sId="4"/>
    <undo index="3" exp="area" ref3D="1" dr="$A$1:$Z$1048576" r="H376" sId="4"/>
    <undo index="3" exp="area" ref3D="1" dr="$A$1:$Z$1048576" r="F376" sId="4"/>
    <undo index="3" exp="area" ref3D="1" dr="$A$1:$Z$1048576" r="E376" sId="4"/>
    <undo index="3" exp="area" ref3D="1" dr="$A$1:$Z$1048576" r="D376" sId="4"/>
    <undo index="3" exp="area" ref3D="1" dr="$A$1:$Z$1048576" r="C376" sId="4"/>
    <undo index="3" exp="area" ref3D="1" dr="$A$1:$Z$1048576" r="Y375" sId="4"/>
    <undo index="3" exp="area" ref3D="1" dr="$A$1:$Z$1048576" r="X375" sId="4"/>
    <undo index="3" exp="area" ref3D="1" dr="$A$1:$Z$1048576" r="W375" sId="4"/>
    <undo index="3" exp="area" ref3D="1" dr="$A$1:$Z$1048576" r="V375" sId="4"/>
    <undo index="3" exp="area" ref3D="1" dr="$A$1:$Z$1048576" r="U375" sId="4"/>
    <undo index="3" exp="area" ref3D="1" dr="$A$1:$Z$1048576" r="T375" sId="4"/>
    <undo index="3" exp="area" ref3D="1" dr="$A$1:$Z$1048576" r="S375" sId="4"/>
    <undo index="3" exp="area" ref3D="1" dr="$A$1:$Z$1048576" r="R375" sId="4"/>
    <undo index="3" exp="area" ref3D="1" dr="$A$1:$Z$1048576" r="Q375" sId="4"/>
    <undo index="3" exp="area" ref3D="1" dr="$A$1:$Z$1048576" r="P375" sId="4"/>
    <undo index="3" exp="area" ref3D="1" dr="$A$1:$Z$1048576" r="O375" sId="4"/>
    <undo index="3" exp="area" ref3D="1" dr="$A$1:$Z$1048576" r="N375" sId="4"/>
    <undo index="3" exp="area" ref3D="1" dr="$A$1:$Z$1048576" r="M375" sId="4"/>
    <undo index="3" exp="area" ref3D="1" dr="$A$1:$Z$1048576" r="L375" sId="4"/>
    <undo index="3" exp="area" ref3D="1" dr="$A$1:$Z$1048576" r="K375" sId="4"/>
    <undo index="3" exp="area" ref3D="1" dr="$A$1:$Z$1048576" r="J375" sId="4"/>
    <undo index="3" exp="area" ref3D="1" dr="$A$1:$Z$1048576" r="I375" sId="4"/>
    <undo index="3" exp="area" ref3D="1" dr="$A$1:$Z$1048576" r="H375" sId="4"/>
    <undo index="3" exp="area" ref3D="1" dr="$A$1:$Z$1048576" r="F375" sId="4"/>
    <undo index="3" exp="area" ref3D="1" dr="$A$1:$Z$1048576" r="E375" sId="4"/>
    <undo index="3" exp="area" ref3D="1" dr="$A$1:$Z$1048576" r="D375" sId="4"/>
    <undo index="3" exp="area" ref3D="1" dr="$A$1:$Z$1048576" r="C375" sId="4"/>
    <undo index="3" exp="area" ref3D="1" dr="$A$1:$Z$1048576" r="Y374" sId="4"/>
    <undo index="3" exp="area" ref3D="1" dr="$A$1:$Z$1048576" r="X374" sId="4"/>
    <undo index="3" exp="area" ref3D="1" dr="$A$1:$Z$1048576" r="W374" sId="4"/>
    <undo index="3" exp="area" ref3D="1" dr="$A$1:$Z$1048576" r="V374" sId="4"/>
    <undo index="3" exp="area" ref3D="1" dr="$A$1:$Z$1048576" r="U374" sId="4"/>
    <undo index="3" exp="area" ref3D="1" dr="$A$1:$Z$1048576" r="T374" sId="4"/>
    <undo index="3" exp="area" ref3D="1" dr="$A$1:$Z$1048576" r="S374" sId="4"/>
    <undo index="3" exp="area" ref3D="1" dr="$A$1:$Z$1048576" r="R374" sId="4"/>
    <undo index="3" exp="area" ref3D="1" dr="$A$1:$Z$1048576" r="Q374" sId="4"/>
    <undo index="3" exp="area" ref3D="1" dr="$A$1:$Z$1048576" r="P374" sId="4"/>
    <undo index="3" exp="area" ref3D="1" dr="$A$1:$Z$1048576" r="O374" sId="4"/>
    <undo index="3" exp="area" ref3D="1" dr="$A$1:$Z$1048576" r="N374" sId="4"/>
    <undo index="3" exp="area" ref3D="1" dr="$A$1:$Z$1048576" r="M374" sId="4"/>
    <undo index="3" exp="area" ref3D="1" dr="$A$1:$Z$1048576" r="L374" sId="4"/>
    <undo index="3" exp="area" ref3D="1" dr="$A$1:$Z$1048576" r="K374" sId="4"/>
    <undo index="3" exp="area" ref3D="1" dr="$A$1:$Z$1048576" r="J374" sId="4"/>
    <undo index="3" exp="area" ref3D="1" dr="$A$1:$Z$1048576" r="I374" sId="4"/>
    <undo index="3" exp="area" ref3D="1" dr="$A$1:$Z$1048576" r="H374" sId="4"/>
    <undo index="3" exp="area" ref3D="1" dr="$A$1:$Z$1048576" r="F374" sId="4"/>
    <undo index="3" exp="area" ref3D="1" dr="$A$1:$Z$1048576" r="E374" sId="4"/>
    <undo index="3" exp="area" ref3D="1" dr="$A$1:$Z$1048576" r="D374" sId="4"/>
    <undo index="3" exp="area" ref3D="1" dr="$A$1:$Z$1048576" r="C374" sId="4"/>
    <undo index="3" exp="area" ref3D="1" dr="$A$1:$Z$1048576" r="Y373" sId="4"/>
    <undo index="3" exp="area" ref3D="1" dr="$A$1:$Z$1048576" r="X373" sId="4"/>
    <undo index="3" exp="area" ref3D="1" dr="$A$1:$Z$1048576" r="W373" sId="4"/>
    <undo index="3" exp="area" ref3D="1" dr="$A$1:$Z$1048576" r="V373" sId="4"/>
    <undo index="3" exp="area" ref3D="1" dr="$A$1:$Z$1048576" r="U373" sId="4"/>
    <undo index="3" exp="area" ref3D="1" dr="$A$1:$Z$1048576" r="T373" sId="4"/>
    <undo index="3" exp="area" ref3D="1" dr="$A$1:$Z$1048576" r="S373" sId="4"/>
    <undo index="3" exp="area" ref3D="1" dr="$A$1:$Z$1048576" r="R373" sId="4"/>
    <undo index="3" exp="area" ref3D="1" dr="$A$1:$Z$1048576" r="Q373" sId="4"/>
    <undo index="3" exp="area" ref3D="1" dr="$A$1:$Z$1048576" r="P373" sId="4"/>
    <undo index="3" exp="area" ref3D="1" dr="$A$1:$Z$1048576" r="O373" sId="4"/>
    <undo index="3" exp="area" ref3D="1" dr="$A$1:$Z$1048576" r="N373" sId="4"/>
    <undo index="3" exp="area" ref3D="1" dr="$A$1:$Z$1048576" r="M373" sId="4"/>
    <undo index="3" exp="area" ref3D="1" dr="$A$1:$Z$1048576" r="L373" sId="4"/>
    <undo index="3" exp="area" ref3D="1" dr="$A$1:$Z$1048576" r="K373" sId="4"/>
    <undo index="3" exp="area" ref3D="1" dr="$A$1:$Z$1048576" r="J373" sId="4"/>
    <undo index="3" exp="area" ref3D="1" dr="$A$1:$Z$1048576" r="I373" sId="4"/>
    <undo index="3" exp="area" ref3D="1" dr="$A$1:$Z$1048576" r="H373" sId="4"/>
    <undo index="3" exp="area" ref3D="1" dr="$A$1:$Z$1048576" r="F373" sId="4"/>
    <undo index="3" exp="area" ref3D="1" dr="$A$1:$Z$1048576" r="E373" sId="4"/>
    <undo index="3" exp="area" ref3D="1" dr="$A$1:$Z$1048576" r="D373" sId="4"/>
    <undo index="3" exp="area" ref3D="1" dr="$A$1:$Z$1048576" r="C373" sId="4"/>
    <undo index="3" exp="area" ref3D="1" dr="$A$1:$Z$1048576" r="Y372" sId="4"/>
    <undo index="3" exp="area" ref3D="1" dr="$A$1:$Z$1048576" r="X372" sId="4"/>
    <undo index="3" exp="area" ref3D="1" dr="$A$1:$Z$1048576" r="W372" sId="4"/>
    <undo index="3" exp="area" ref3D="1" dr="$A$1:$Z$1048576" r="U372" sId="4"/>
    <undo index="3" exp="area" ref3D="1" dr="$A$1:$Z$1048576" r="T372" sId="4"/>
    <undo index="3" exp="area" ref3D="1" dr="$A$1:$Z$1048576" r="S372" sId="4"/>
    <undo index="3" exp="area" ref3D="1" dr="$A$1:$Z$1048576" r="R372" sId="4"/>
    <undo index="3" exp="area" ref3D="1" dr="$A$1:$Z$1048576" r="Q372" sId="4"/>
    <undo index="3" exp="area" ref3D="1" dr="$A$1:$Z$1048576" r="P372" sId="4"/>
    <undo index="3" exp="area" ref3D="1" dr="$A$1:$Z$1048576" r="O372" sId="4"/>
    <undo index="3" exp="area" ref3D="1" dr="$A$1:$Z$1048576" r="N372" sId="4"/>
    <undo index="3" exp="area" ref3D="1" dr="$A$1:$Z$1048576" r="M372" sId="4"/>
    <undo index="3" exp="area" ref3D="1" dr="$A$1:$Z$1048576" r="L372" sId="4"/>
    <undo index="3" exp="area" ref3D="1" dr="$A$1:$Z$1048576" r="K372" sId="4"/>
    <undo index="3" exp="area" ref3D="1" dr="$A$1:$Z$1048576" r="J372" sId="4"/>
    <undo index="3" exp="area" ref3D="1" dr="$A$1:$Z$1048576" r="I372" sId="4"/>
    <undo index="3" exp="area" ref3D="1" dr="$A$1:$Z$1048576" r="H372" sId="4"/>
    <undo index="3" exp="area" ref3D="1" dr="$A$1:$Z$1048576" r="F372" sId="4"/>
    <undo index="3" exp="area" ref3D="1" dr="$A$1:$Z$1048576" r="E372" sId="4"/>
    <undo index="3" exp="area" ref3D="1" dr="$A$1:$Z$1048576" r="D372" sId="4"/>
    <undo index="3" exp="area" ref3D="1" dr="$A$1:$Z$1048576" r="C372" sId="4"/>
    <undo index="3" exp="area" ref3D="1" dr="$A$1:$Z$1048576" r="Y371" sId="4"/>
    <undo index="3" exp="area" ref3D="1" dr="$A$1:$Z$1048576" r="X371" sId="4"/>
    <undo index="3" exp="area" ref3D="1" dr="$A$1:$Z$1048576" r="W371" sId="4"/>
    <undo index="3" exp="area" ref3D="1" dr="$A$1:$Z$1048576" r="V371" sId="4"/>
    <undo index="3" exp="area" ref3D="1" dr="$A$1:$Z$1048576" r="U371" sId="4"/>
    <undo index="3" exp="area" ref3D="1" dr="$A$1:$Z$1048576" r="T371" sId="4"/>
    <undo index="3" exp="area" ref3D="1" dr="$A$1:$Z$1048576" r="S371" sId="4"/>
    <undo index="3" exp="area" ref3D="1" dr="$A$1:$Z$1048576" r="R371" sId="4"/>
    <undo index="3" exp="area" ref3D="1" dr="$A$1:$Z$1048576" r="Q371" sId="4"/>
    <undo index="3" exp="area" ref3D="1" dr="$A$1:$Z$1048576" r="P371" sId="4"/>
    <undo index="3" exp="area" ref3D="1" dr="$A$1:$Z$1048576" r="O371" sId="4"/>
    <undo index="3" exp="area" ref3D="1" dr="$A$1:$Z$1048576" r="N371" sId="4"/>
    <undo index="3" exp="area" ref3D="1" dr="$A$1:$Z$1048576" r="M371" sId="4"/>
    <undo index="3" exp="area" ref3D="1" dr="$A$1:$Z$1048576" r="L371" sId="4"/>
    <undo index="3" exp="area" ref3D="1" dr="$A$1:$Z$1048576" r="K371" sId="4"/>
    <undo index="3" exp="area" ref3D="1" dr="$A$1:$Z$1048576" r="J371" sId="4"/>
    <undo index="3" exp="area" ref3D="1" dr="$A$1:$Z$1048576" r="I371" sId="4"/>
    <undo index="3" exp="area" ref3D="1" dr="$A$1:$Z$1048576" r="H371" sId="4"/>
    <undo index="3" exp="area" ref3D="1" dr="$A$1:$Z$1048576" r="F371" sId="4"/>
    <undo index="3" exp="area" ref3D="1" dr="$A$1:$Z$1048576" r="E371" sId="4"/>
    <undo index="3" exp="area" ref3D="1" dr="$A$1:$Z$1048576" r="D371" sId="4"/>
    <undo index="3" exp="area" ref3D="1" dr="$A$1:$Z$1048576" r="C371" sId="4"/>
    <undo index="3" exp="area" ref3D="1" dr="$A$1:$Z$1048576" r="Y370" sId="4"/>
    <undo index="3" exp="area" ref3D="1" dr="$A$1:$Z$1048576" r="X370" sId="4"/>
    <undo index="3" exp="area" ref3D="1" dr="$A$1:$Z$1048576" r="W370" sId="4"/>
    <undo index="3" exp="area" ref3D="1" dr="$A$1:$Z$1048576" r="V370" sId="4"/>
    <undo index="3" exp="area" ref3D="1" dr="$A$1:$Z$1048576" r="U370" sId="4"/>
    <undo index="3" exp="area" ref3D="1" dr="$A$1:$Z$1048576" r="T370" sId="4"/>
    <undo index="3" exp="area" ref3D="1" dr="$A$1:$Z$1048576" r="S370" sId="4"/>
    <undo index="3" exp="area" ref3D="1" dr="$A$1:$Z$1048576" r="R370" sId="4"/>
    <undo index="3" exp="area" ref3D="1" dr="$A$1:$Z$1048576" r="Q370" sId="4"/>
    <undo index="3" exp="area" ref3D="1" dr="$A$1:$Z$1048576" r="P370" sId="4"/>
    <undo index="3" exp="area" ref3D="1" dr="$A$1:$Z$1048576" r="O370" sId="4"/>
    <undo index="3" exp="area" ref3D="1" dr="$A$1:$Z$1048576" r="N370" sId="4"/>
    <undo index="3" exp="area" ref3D="1" dr="$A$1:$Z$1048576" r="M370" sId="4"/>
    <undo index="3" exp="area" ref3D="1" dr="$A$1:$Z$1048576" r="L370" sId="4"/>
    <undo index="3" exp="area" ref3D="1" dr="$A$1:$Z$1048576" r="K370" sId="4"/>
    <undo index="3" exp="area" ref3D="1" dr="$A$1:$Z$1048576" r="J370" sId="4"/>
    <undo index="3" exp="area" ref3D="1" dr="$A$1:$Z$1048576" r="I370" sId="4"/>
    <undo index="3" exp="area" ref3D="1" dr="$A$1:$Z$1048576" r="H370" sId="4"/>
    <undo index="3" exp="area" ref3D="1" dr="$A$1:$Z$1048576" r="F370" sId="4"/>
    <undo index="3" exp="area" ref3D="1" dr="$A$1:$Z$1048576" r="E370" sId="4"/>
    <undo index="3" exp="area" ref3D="1" dr="$A$1:$Z$1048576" r="D370" sId="4"/>
    <undo index="3" exp="area" ref3D="1" dr="$A$1:$Z$1048576" r="C370" sId="4"/>
    <undo index="3" exp="area" ref3D="1" dr="$A$1:$Z$1048576" r="Y369" sId="4"/>
    <undo index="3" exp="area" ref3D="1" dr="$A$1:$Z$1048576" r="X369" sId="4"/>
    <undo index="3" exp="area" ref3D="1" dr="$A$1:$Z$1048576" r="W369" sId="4"/>
    <undo index="3" exp="area" ref3D="1" dr="$A$1:$Z$1048576" r="V369" sId="4"/>
    <undo index="3" exp="area" ref3D="1" dr="$A$1:$Z$1048576" r="U369" sId="4"/>
    <undo index="3" exp="area" ref3D="1" dr="$A$1:$Z$1048576" r="T369" sId="4"/>
    <undo index="3" exp="area" ref3D="1" dr="$A$1:$Z$1048576" r="S369" sId="4"/>
    <undo index="3" exp="area" ref3D="1" dr="$A$1:$Z$1048576" r="R369" sId="4"/>
    <undo index="3" exp="area" ref3D="1" dr="$A$1:$Z$1048576" r="Q369" sId="4"/>
    <undo index="3" exp="area" ref3D="1" dr="$A$1:$Z$1048576" r="P369" sId="4"/>
    <undo index="3" exp="area" ref3D="1" dr="$A$1:$Z$1048576" r="O369" sId="4"/>
    <undo index="3" exp="area" ref3D="1" dr="$A$1:$Z$1048576" r="N369" sId="4"/>
    <undo index="3" exp="area" ref3D="1" dr="$A$1:$Z$1048576" r="M369" sId="4"/>
    <undo index="3" exp="area" ref3D="1" dr="$A$1:$Z$1048576" r="L369" sId="4"/>
    <undo index="3" exp="area" ref3D="1" dr="$A$1:$Z$1048576" r="K369" sId="4"/>
    <undo index="3" exp="area" ref3D="1" dr="$A$1:$Z$1048576" r="J369" sId="4"/>
    <undo index="3" exp="area" ref3D="1" dr="$A$1:$Z$1048576" r="I369" sId="4"/>
    <undo index="3" exp="area" ref3D="1" dr="$A$1:$Z$1048576" r="H369" sId="4"/>
    <undo index="3" exp="area" ref3D="1" dr="$A$1:$Z$1048576" r="F369" sId="4"/>
    <undo index="3" exp="area" ref3D="1" dr="$A$1:$Z$1048576" r="E369" sId="4"/>
    <undo index="3" exp="area" ref3D="1" dr="$A$1:$Z$1048576" r="D369" sId="4"/>
    <undo index="3" exp="area" ref3D="1" dr="$A$1:$Z$1048576" r="C369" sId="4"/>
    <undo index="3" exp="area" ref3D="1" dr="$A$1:$Z$1048576" r="Y368" sId="4"/>
    <undo index="3" exp="area" ref3D="1" dr="$A$1:$Z$1048576" r="X368" sId="4"/>
    <undo index="3" exp="area" ref3D="1" dr="$A$1:$Z$1048576" r="W368" sId="4"/>
    <undo index="3" exp="area" ref3D="1" dr="$A$1:$Z$1048576" r="V368" sId="4"/>
    <undo index="3" exp="area" ref3D="1" dr="$A$1:$Z$1048576" r="U368" sId="4"/>
    <undo index="3" exp="area" ref3D="1" dr="$A$1:$Z$1048576" r="T368" sId="4"/>
    <undo index="3" exp="area" ref3D="1" dr="$A$1:$Z$1048576" r="S368" sId="4"/>
    <undo index="3" exp="area" ref3D="1" dr="$A$1:$Z$1048576" r="R368" sId="4"/>
    <undo index="3" exp="area" ref3D="1" dr="$A$1:$Z$1048576" r="Q368" sId="4"/>
    <undo index="3" exp="area" ref3D="1" dr="$A$1:$Z$1048576" r="P368" sId="4"/>
    <undo index="3" exp="area" ref3D="1" dr="$A$1:$Z$1048576" r="O368" sId="4"/>
    <undo index="3" exp="area" ref3D="1" dr="$A$1:$Z$1048576" r="N368" sId="4"/>
    <undo index="3" exp="area" ref3D="1" dr="$A$1:$Z$1048576" r="M368" sId="4"/>
    <undo index="3" exp="area" ref3D="1" dr="$A$1:$Z$1048576" r="L368" sId="4"/>
    <undo index="3" exp="area" ref3D="1" dr="$A$1:$Z$1048576" r="K368" sId="4"/>
    <undo index="3" exp="area" ref3D="1" dr="$A$1:$Z$1048576" r="J368" sId="4"/>
    <undo index="3" exp="area" ref3D="1" dr="$A$1:$Z$1048576" r="I368" sId="4"/>
    <undo index="3" exp="area" ref3D="1" dr="$A$1:$Z$1048576" r="H368" sId="4"/>
    <undo index="3" exp="area" ref3D="1" dr="$A$1:$Z$1048576" r="F368" sId="4"/>
    <undo index="3" exp="area" ref3D="1" dr="$A$1:$Z$1048576" r="E368" sId="4"/>
    <undo index="3" exp="area" ref3D="1" dr="$A$1:$Z$1048576" r="D368" sId="4"/>
    <undo index="3" exp="area" ref3D="1" dr="$A$1:$Z$1048576" r="C368" sId="4"/>
    <undo index="3" exp="area" ref3D="1" dr="$A$1:$Z$1048576" r="Y367" sId="4"/>
    <undo index="3" exp="area" ref3D="1" dr="$A$1:$Z$1048576" r="X367" sId="4"/>
    <undo index="3" exp="area" ref3D="1" dr="$A$1:$Z$1048576" r="W367" sId="4"/>
    <undo index="3" exp="area" ref3D="1" dr="$A$1:$Z$1048576" r="V367" sId="4"/>
    <undo index="3" exp="area" ref3D="1" dr="$A$1:$Z$1048576" r="U367" sId="4"/>
    <undo index="3" exp="area" ref3D="1" dr="$A$1:$Z$1048576" r="T367" sId="4"/>
    <undo index="3" exp="area" ref3D="1" dr="$A$1:$Z$1048576" r="S367" sId="4"/>
    <undo index="3" exp="area" ref3D="1" dr="$A$1:$Z$1048576" r="R367" sId="4"/>
    <undo index="3" exp="area" ref3D="1" dr="$A$1:$Z$1048576" r="Q367" sId="4"/>
    <undo index="3" exp="area" ref3D="1" dr="$A$1:$Z$1048576" r="P367" sId="4"/>
    <undo index="3" exp="area" ref3D="1" dr="$A$1:$Z$1048576" r="O367" sId="4"/>
    <undo index="3" exp="area" ref3D="1" dr="$A$1:$Z$1048576" r="N367" sId="4"/>
    <undo index="3" exp="area" ref3D="1" dr="$A$1:$Z$1048576" r="M367" sId="4"/>
    <undo index="3" exp="area" ref3D="1" dr="$A$1:$Z$1048576" r="L367" sId="4"/>
    <undo index="3" exp="area" ref3D="1" dr="$A$1:$Z$1048576" r="K367" sId="4"/>
    <undo index="3" exp="area" ref3D="1" dr="$A$1:$Z$1048576" r="J367" sId="4"/>
    <undo index="3" exp="area" ref3D="1" dr="$A$1:$Z$1048576" r="I367" sId="4"/>
    <undo index="3" exp="area" ref3D="1" dr="$A$1:$Z$1048576" r="H367" sId="4"/>
    <undo index="3" exp="area" ref3D="1" dr="$A$1:$Z$1048576" r="F367" sId="4"/>
    <undo index="3" exp="area" ref3D="1" dr="$A$1:$Z$1048576" r="E367" sId="4"/>
    <undo index="3" exp="area" ref3D="1" dr="$A$1:$Z$1048576" r="D367" sId="4"/>
    <undo index="3" exp="area" ref3D="1" dr="$A$1:$Z$1048576" r="C367" sId="4"/>
    <undo index="3" exp="area" ref3D="1" dr="$A$1:$Z$1048576" r="Y366" sId="4"/>
    <undo index="3" exp="area" ref3D="1" dr="$A$1:$Z$1048576" r="X366" sId="4"/>
    <undo index="3" exp="area" ref3D="1" dr="$A$1:$Z$1048576" r="W366" sId="4"/>
    <undo index="3" exp="area" ref3D="1" dr="$A$1:$Z$1048576" r="V366" sId="4"/>
    <undo index="3" exp="area" ref3D="1" dr="$A$1:$Z$1048576" r="U366" sId="4"/>
    <undo index="3" exp="area" ref3D="1" dr="$A$1:$Z$1048576" r="T366" sId="4"/>
    <undo index="3" exp="area" ref3D="1" dr="$A$1:$Z$1048576" r="S366" sId="4"/>
    <undo index="3" exp="area" ref3D="1" dr="$A$1:$Z$1048576" r="R366" sId="4"/>
    <undo index="3" exp="area" ref3D="1" dr="$A$1:$Z$1048576" r="Q366" sId="4"/>
    <undo index="3" exp="area" ref3D="1" dr="$A$1:$Z$1048576" r="P366" sId="4"/>
    <undo index="3" exp="area" ref3D="1" dr="$A$1:$Z$1048576" r="O366" sId="4"/>
    <undo index="3" exp="area" ref3D="1" dr="$A$1:$Z$1048576" r="N366" sId="4"/>
    <undo index="3" exp="area" ref3D="1" dr="$A$1:$Z$1048576" r="M366" sId="4"/>
    <undo index="3" exp="area" ref3D="1" dr="$A$1:$Z$1048576" r="L366" sId="4"/>
    <undo index="3" exp="area" ref3D="1" dr="$A$1:$Z$1048576" r="K366" sId="4"/>
    <undo index="3" exp="area" ref3D="1" dr="$A$1:$Z$1048576" r="J366" sId="4"/>
    <undo index="3" exp="area" ref3D="1" dr="$A$1:$Z$1048576" r="I366" sId="4"/>
    <undo index="3" exp="area" ref3D="1" dr="$A$1:$Z$1048576" r="H366" sId="4"/>
    <undo index="3" exp="area" ref3D="1" dr="$A$1:$Z$1048576" r="F366" sId="4"/>
    <undo index="3" exp="area" ref3D="1" dr="$A$1:$Z$1048576" r="E366" sId="4"/>
    <undo index="3" exp="area" ref3D="1" dr="$A$1:$Z$1048576" r="D366" sId="4"/>
    <undo index="3" exp="area" ref3D="1" dr="$A$1:$Z$1048576" r="C366" sId="4"/>
    <undo index="3" exp="area" ref3D="1" dr="$A$1:$Z$1048576" r="Y365" sId="4"/>
    <undo index="3" exp="area" ref3D="1" dr="$A$1:$Z$1048576" r="X365" sId="4"/>
    <undo index="3" exp="area" ref3D="1" dr="$A$1:$Z$1048576" r="W365" sId="4"/>
    <undo index="3" exp="area" ref3D="1" dr="$A$1:$Z$1048576" r="V365" sId="4"/>
    <undo index="3" exp="area" ref3D="1" dr="$A$1:$Z$1048576" r="U365" sId="4"/>
    <undo index="3" exp="area" ref3D="1" dr="$A$1:$Z$1048576" r="T365" sId="4"/>
    <undo index="3" exp="area" ref3D="1" dr="$A$1:$Z$1048576" r="S365" sId="4"/>
    <undo index="3" exp="area" ref3D="1" dr="$A$1:$Z$1048576" r="R365" sId="4"/>
    <undo index="3" exp="area" ref3D="1" dr="$A$1:$Z$1048576" r="Q365" sId="4"/>
    <undo index="3" exp="area" ref3D="1" dr="$A$1:$Z$1048576" r="P365" sId="4"/>
    <undo index="3" exp="area" ref3D="1" dr="$A$1:$Z$1048576" r="O365" sId="4"/>
    <undo index="3" exp="area" ref3D="1" dr="$A$1:$Z$1048576" r="N365" sId="4"/>
    <undo index="3" exp="area" ref3D="1" dr="$A$1:$Z$1048576" r="M365" sId="4"/>
    <undo index="3" exp="area" ref3D="1" dr="$A$1:$Z$1048576" r="L365" sId="4"/>
    <undo index="3" exp="area" ref3D="1" dr="$A$1:$Z$1048576" r="K365" sId="4"/>
    <undo index="3" exp="area" ref3D="1" dr="$A$1:$Z$1048576" r="J365" sId="4"/>
    <undo index="3" exp="area" ref3D="1" dr="$A$1:$Z$1048576" r="I365" sId="4"/>
    <undo index="3" exp="area" ref3D="1" dr="$A$1:$Z$1048576" r="H365" sId="4"/>
    <undo index="3" exp="area" ref3D="1" dr="$A$1:$Z$1048576" r="F365" sId="4"/>
    <undo index="3" exp="area" ref3D="1" dr="$A$1:$Z$1048576" r="E365" sId="4"/>
    <undo index="3" exp="area" ref3D="1" dr="$A$1:$Z$1048576" r="D365" sId="4"/>
    <undo index="3" exp="area" ref3D="1" dr="$A$1:$Z$1048576" r="C365" sId="4"/>
    <undo index="3" exp="area" ref3D="1" dr="$A$1:$Z$1048576" r="Y364" sId="4"/>
    <undo index="3" exp="area" ref3D="1" dr="$A$1:$Z$1048576" r="X364" sId="4"/>
    <undo index="3" exp="area" ref3D="1" dr="$A$1:$Z$1048576" r="W364" sId="4"/>
    <undo index="3" exp="area" ref3D="1" dr="$A$1:$Z$1048576" r="V364" sId="4"/>
    <undo index="3" exp="area" ref3D="1" dr="$A$1:$Z$1048576" r="U364" sId="4"/>
    <undo index="3" exp="area" ref3D="1" dr="$A$1:$Z$1048576" r="T364" sId="4"/>
    <undo index="3" exp="area" ref3D="1" dr="$A$1:$Z$1048576" r="S364" sId="4"/>
    <undo index="3" exp="area" ref3D="1" dr="$A$1:$Z$1048576" r="R364" sId="4"/>
    <undo index="3" exp="area" ref3D="1" dr="$A$1:$Z$1048576" r="Q364" sId="4"/>
    <undo index="3" exp="area" ref3D="1" dr="$A$1:$Z$1048576" r="P364" sId="4"/>
    <undo index="3" exp="area" ref3D="1" dr="$A$1:$Z$1048576" r="O364" sId="4"/>
    <undo index="3" exp="area" ref3D="1" dr="$A$1:$Z$1048576" r="N364" sId="4"/>
    <undo index="3" exp="area" ref3D="1" dr="$A$1:$Z$1048576" r="M364" sId="4"/>
    <undo index="3" exp="area" ref3D="1" dr="$A$1:$Z$1048576" r="L364" sId="4"/>
    <undo index="3" exp="area" ref3D="1" dr="$A$1:$Z$1048576" r="K364" sId="4"/>
    <undo index="3" exp="area" ref3D="1" dr="$A$1:$Z$1048576" r="J364" sId="4"/>
    <undo index="3" exp="area" ref3D="1" dr="$A$1:$Z$1048576" r="I364" sId="4"/>
    <undo index="3" exp="area" ref3D="1" dr="$A$1:$Z$1048576" r="H364" sId="4"/>
    <undo index="3" exp="area" ref3D="1" dr="$A$1:$Z$1048576" r="F364" sId="4"/>
    <undo index="3" exp="area" ref3D="1" dr="$A$1:$Z$1048576" r="E364" sId="4"/>
    <undo index="3" exp="area" ref3D="1" dr="$A$1:$Z$1048576" r="D364" sId="4"/>
    <undo index="3" exp="area" ref3D="1" dr="$A$1:$Z$1048576" r="C364" sId="4"/>
    <undo index="3" exp="area" ref3D="1" dr="$A$1:$Z$1048576" r="Y363" sId="4"/>
    <undo index="3" exp="area" ref3D="1" dr="$A$1:$Z$1048576" r="X363" sId="4"/>
    <undo index="3" exp="area" ref3D="1" dr="$A$1:$Z$1048576" r="W363" sId="4"/>
    <undo index="3" exp="area" ref3D="1" dr="$A$1:$Z$1048576" r="V363" sId="4"/>
    <undo index="3" exp="area" ref3D="1" dr="$A$1:$Z$1048576" r="U363" sId="4"/>
    <undo index="3" exp="area" ref3D="1" dr="$A$1:$Z$1048576" r="T363" sId="4"/>
    <undo index="3" exp="area" ref3D="1" dr="$A$1:$Z$1048576" r="S363" sId="4"/>
    <undo index="3" exp="area" ref3D="1" dr="$A$1:$Z$1048576" r="R363" sId="4"/>
    <undo index="3" exp="area" ref3D="1" dr="$A$1:$Z$1048576" r="Q363" sId="4"/>
    <undo index="3" exp="area" ref3D="1" dr="$A$1:$Z$1048576" r="P363" sId="4"/>
    <undo index="3" exp="area" ref3D="1" dr="$A$1:$Z$1048576" r="O363" sId="4"/>
    <undo index="3" exp="area" ref3D="1" dr="$A$1:$Z$1048576" r="N363" sId="4"/>
    <undo index="3" exp="area" ref3D="1" dr="$A$1:$Z$1048576" r="M363" sId="4"/>
    <undo index="3" exp="area" ref3D="1" dr="$A$1:$Z$1048576" r="L363" sId="4"/>
    <undo index="3" exp="area" ref3D="1" dr="$A$1:$Z$1048576" r="K363" sId="4"/>
    <undo index="3" exp="area" ref3D="1" dr="$A$1:$Z$1048576" r="J363" sId="4"/>
    <undo index="3" exp="area" ref3D="1" dr="$A$1:$Z$1048576" r="I363" sId="4"/>
    <undo index="3" exp="area" ref3D="1" dr="$A$1:$Z$1048576" r="H363" sId="4"/>
    <undo index="3" exp="area" ref3D="1" dr="$A$1:$Z$1048576" r="F363" sId="4"/>
    <undo index="3" exp="area" ref3D="1" dr="$A$1:$Z$1048576" r="E363" sId="4"/>
    <undo index="3" exp="area" ref3D="1" dr="$A$1:$Z$1048576" r="D363" sId="4"/>
    <undo index="3" exp="area" ref3D="1" dr="$A$1:$Z$1048576" r="C363" sId="4"/>
    <undo index="3" exp="area" ref3D="1" dr="$A$1:$Z$1048576" r="Y362" sId="4"/>
    <undo index="3" exp="area" ref3D="1" dr="$A$1:$Z$1048576" r="X362" sId="4"/>
    <undo index="3" exp="area" ref3D="1" dr="$A$1:$Z$1048576" r="W362" sId="4"/>
    <undo index="3" exp="area" ref3D="1" dr="$A$1:$Z$1048576" r="V362" sId="4"/>
    <undo index="3" exp="area" ref3D="1" dr="$A$1:$Z$1048576" r="U362" sId="4"/>
    <undo index="3" exp="area" ref3D="1" dr="$A$1:$Z$1048576" r="T362" sId="4"/>
    <undo index="3" exp="area" ref3D="1" dr="$A$1:$Z$1048576" r="S362" sId="4"/>
    <undo index="3" exp="area" ref3D="1" dr="$A$1:$Z$1048576" r="R362" sId="4"/>
    <undo index="3" exp="area" ref3D="1" dr="$A$1:$Z$1048576" r="Q362" sId="4"/>
    <undo index="3" exp="area" ref3D="1" dr="$A$1:$Z$1048576" r="P362" sId="4"/>
    <undo index="3" exp="area" ref3D="1" dr="$A$1:$Z$1048576" r="O362" sId="4"/>
    <undo index="3" exp="area" ref3D="1" dr="$A$1:$Z$1048576" r="N362" sId="4"/>
    <undo index="3" exp="area" ref3D="1" dr="$A$1:$Z$1048576" r="M362" sId="4"/>
    <undo index="3" exp="area" ref3D="1" dr="$A$1:$Z$1048576" r="L362" sId="4"/>
    <undo index="3" exp="area" ref3D="1" dr="$A$1:$Z$1048576" r="K362" sId="4"/>
    <undo index="3" exp="area" ref3D="1" dr="$A$1:$Z$1048576" r="J362" sId="4"/>
    <undo index="3" exp="area" ref3D="1" dr="$A$1:$Z$1048576" r="I362" sId="4"/>
    <undo index="3" exp="area" ref3D="1" dr="$A$1:$Z$1048576" r="H362" sId="4"/>
    <undo index="3" exp="area" ref3D="1" dr="$A$1:$Z$1048576" r="F362" sId="4"/>
    <undo index="3" exp="area" ref3D="1" dr="$A$1:$Z$1048576" r="E362" sId="4"/>
    <undo index="3" exp="area" ref3D="1" dr="$A$1:$Z$1048576" r="D362" sId="4"/>
    <undo index="3" exp="area" ref3D="1" dr="$A$1:$Z$1048576" r="C362" sId="4"/>
    <undo index="3" exp="area" ref3D="1" dr="$A$1:$Z$1048576" r="Y361" sId="4"/>
    <undo index="3" exp="area" ref3D="1" dr="$A$1:$Z$1048576" r="X361" sId="4"/>
    <undo index="3" exp="area" ref3D="1" dr="$A$1:$Z$1048576" r="W361" sId="4"/>
    <undo index="3" exp="area" ref3D="1" dr="$A$1:$Z$1048576" r="V361" sId="4"/>
    <undo index="3" exp="area" ref3D="1" dr="$A$1:$Z$1048576" r="U361" sId="4"/>
    <undo index="3" exp="area" ref3D="1" dr="$A$1:$Z$1048576" r="T361" sId="4"/>
    <undo index="3" exp="area" ref3D="1" dr="$A$1:$Z$1048576" r="S361" sId="4"/>
    <undo index="3" exp="area" ref3D="1" dr="$A$1:$Z$1048576" r="R361" sId="4"/>
    <undo index="3" exp="area" ref3D="1" dr="$A$1:$Z$1048576" r="Q361" sId="4"/>
    <undo index="3" exp="area" ref3D="1" dr="$A$1:$Z$1048576" r="P361" sId="4"/>
    <undo index="3" exp="area" ref3D="1" dr="$A$1:$Z$1048576" r="O361" sId="4"/>
    <undo index="3" exp="area" ref3D="1" dr="$A$1:$Z$1048576" r="N361" sId="4"/>
    <undo index="3" exp="area" ref3D="1" dr="$A$1:$Z$1048576" r="M361" sId="4"/>
    <undo index="3" exp="area" ref3D="1" dr="$A$1:$Z$1048576" r="L361" sId="4"/>
    <undo index="3" exp="area" ref3D="1" dr="$A$1:$Z$1048576" r="K361" sId="4"/>
    <undo index="3" exp="area" ref3D="1" dr="$A$1:$Z$1048576" r="J361" sId="4"/>
    <undo index="3" exp="area" ref3D="1" dr="$A$1:$Z$1048576" r="I361" sId="4"/>
    <undo index="3" exp="area" ref3D="1" dr="$A$1:$Z$1048576" r="H361" sId="4"/>
    <undo index="3" exp="area" ref3D="1" dr="$A$1:$Z$1048576" r="F361" sId="4"/>
    <undo index="3" exp="area" ref3D="1" dr="$A$1:$Z$1048576" r="E361" sId="4"/>
    <undo index="3" exp="area" ref3D="1" dr="$A$1:$Z$1048576" r="D361" sId="4"/>
    <undo index="3" exp="area" ref3D="1" dr="$A$1:$Z$1048576" r="C361" sId="4"/>
    <undo index="3" exp="area" ref3D="1" dr="$A$1:$Z$1048576" r="Y360" sId="4"/>
    <undo index="3" exp="area" ref3D="1" dr="$A$1:$Z$1048576" r="X360" sId="4"/>
    <undo index="3" exp="area" ref3D="1" dr="$A$1:$Z$1048576" r="W360" sId="4"/>
    <undo index="3" exp="area" ref3D="1" dr="$A$1:$Z$1048576" r="V360" sId="4"/>
    <undo index="3" exp="area" ref3D="1" dr="$A$1:$Z$1048576" r="U360" sId="4"/>
    <undo index="3" exp="area" ref3D="1" dr="$A$1:$Z$1048576" r="T360" sId="4"/>
    <undo index="3" exp="area" ref3D="1" dr="$A$1:$Z$1048576" r="S360" sId="4"/>
    <undo index="3" exp="area" ref3D="1" dr="$A$1:$Z$1048576" r="R360" sId="4"/>
    <undo index="3" exp="area" ref3D="1" dr="$A$1:$Z$1048576" r="Q360" sId="4"/>
    <undo index="3" exp="area" ref3D="1" dr="$A$1:$Z$1048576" r="P360" sId="4"/>
    <undo index="3" exp="area" ref3D="1" dr="$A$1:$Z$1048576" r="O360" sId="4"/>
    <undo index="3" exp="area" ref3D="1" dr="$A$1:$Z$1048576" r="N360" sId="4"/>
    <undo index="3" exp="area" ref3D="1" dr="$A$1:$Z$1048576" r="M360" sId="4"/>
    <undo index="3" exp="area" ref3D="1" dr="$A$1:$Z$1048576" r="L360" sId="4"/>
    <undo index="3" exp="area" ref3D="1" dr="$A$1:$Z$1048576" r="K360" sId="4"/>
    <undo index="3" exp="area" ref3D="1" dr="$A$1:$Z$1048576" r="J360" sId="4"/>
    <undo index="3" exp="area" ref3D="1" dr="$A$1:$Z$1048576" r="I360" sId="4"/>
    <undo index="3" exp="area" ref3D="1" dr="$A$1:$Z$1048576" r="H360" sId="4"/>
    <undo index="3" exp="area" ref3D="1" dr="$A$1:$Z$1048576" r="F360" sId="4"/>
    <undo index="3" exp="area" ref3D="1" dr="$A$1:$Z$1048576" r="E360" sId="4"/>
    <undo index="3" exp="area" ref3D="1" dr="$A$1:$Z$1048576" r="D360" sId="4"/>
    <undo index="3" exp="area" ref3D="1" dr="$A$1:$Z$1048576" r="C360" sId="4"/>
    <undo index="3" exp="area" ref3D="1" dr="$A$1:$Z$1048576" r="Y359" sId="4"/>
    <undo index="3" exp="area" ref3D="1" dr="$A$1:$Z$1048576" r="X359" sId="4"/>
    <undo index="3" exp="area" ref3D="1" dr="$A$1:$Z$1048576" r="W359" sId="4"/>
    <undo index="3" exp="area" ref3D="1" dr="$A$1:$Z$1048576" r="V359" sId="4"/>
    <undo index="3" exp="area" ref3D="1" dr="$A$1:$Z$1048576" r="U359" sId="4"/>
    <undo index="3" exp="area" ref3D="1" dr="$A$1:$Z$1048576" r="T359" sId="4"/>
    <undo index="3" exp="area" ref3D="1" dr="$A$1:$Z$1048576" r="S359" sId="4"/>
    <undo index="3" exp="area" ref3D="1" dr="$A$1:$Z$1048576" r="R359" sId="4"/>
    <undo index="3" exp="area" ref3D="1" dr="$A$1:$Z$1048576" r="Q359" sId="4"/>
    <undo index="3" exp="area" ref3D="1" dr="$A$1:$Z$1048576" r="P359" sId="4"/>
    <undo index="3" exp="area" ref3D="1" dr="$A$1:$Z$1048576" r="O359" sId="4"/>
    <undo index="3" exp="area" ref3D="1" dr="$A$1:$Z$1048576" r="N359" sId="4"/>
    <undo index="3" exp="area" ref3D="1" dr="$A$1:$Z$1048576" r="M359" sId="4"/>
    <undo index="3" exp="area" ref3D="1" dr="$A$1:$Z$1048576" r="L359" sId="4"/>
    <undo index="3" exp="area" ref3D="1" dr="$A$1:$Z$1048576" r="K359" sId="4"/>
    <undo index="3" exp="area" ref3D="1" dr="$A$1:$Z$1048576" r="J359" sId="4"/>
    <undo index="3" exp="area" ref3D="1" dr="$A$1:$Z$1048576" r="I359" sId="4"/>
    <undo index="3" exp="area" ref3D="1" dr="$A$1:$Z$1048576" r="H359" sId="4"/>
    <undo index="3" exp="area" ref3D="1" dr="$A$1:$Z$1048576" r="F359" sId="4"/>
    <undo index="3" exp="area" ref3D="1" dr="$A$1:$Z$1048576" r="E359" sId="4"/>
    <undo index="3" exp="area" ref3D="1" dr="$A$1:$Z$1048576" r="D359" sId="4"/>
    <undo index="3" exp="area" ref3D="1" dr="$A$1:$Z$1048576" r="C359" sId="4"/>
    <undo index="3" exp="area" ref3D="1" dr="$A$1:$Z$1048576" r="Y358" sId="4"/>
    <undo index="3" exp="area" ref3D="1" dr="$A$1:$Z$1048576" r="X358" sId="4"/>
    <undo index="3" exp="area" ref3D="1" dr="$A$1:$Z$1048576" r="W358" sId="4"/>
    <undo index="3" exp="area" ref3D="1" dr="$A$1:$Z$1048576" r="V358" sId="4"/>
    <undo index="3" exp="area" ref3D="1" dr="$A$1:$Z$1048576" r="U358" sId="4"/>
    <undo index="3" exp="area" ref3D="1" dr="$A$1:$Z$1048576" r="T358" sId="4"/>
    <undo index="3" exp="area" ref3D="1" dr="$A$1:$Z$1048576" r="S358" sId="4"/>
    <undo index="3" exp="area" ref3D="1" dr="$A$1:$Z$1048576" r="R358" sId="4"/>
    <undo index="3" exp="area" ref3D="1" dr="$A$1:$Z$1048576" r="Q358" sId="4"/>
    <undo index="3" exp="area" ref3D="1" dr="$A$1:$Z$1048576" r="P358" sId="4"/>
    <undo index="3" exp="area" ref3D="1" dr="$A$1:$Z$1048576" r="O358" sId="4"/>
    <undo index="3" exp="area" ref3D="1" dr="$A$1:$Z$1048576" r="N358" sId="4"/>
    <undo index="3" exp="area" ref3D="1" dr="$A$1:$Z$1048576" r="M358" sId="4"/>
    <undo index="3" exp="area" ref3D="1" dr="$A$1:$Z$1048576" r="L358" sId="4"/>
    <undo index="3" exp="area" ref3D="1" dr="$A$1:$Z$1048576" r="K358" sId="4"/>
    <undo index="3" exp="area" ref3D="1" dr="$A$1:$Z$1048576" r="J358" sId="4"/>
    <undo index="3" exp="area" ref3D="1" dr="$A$1:$Z$1048576" r="I358" sId="4"/>
    <undo index="3" exp="area" ref3D="1" dr="$A$1:$Z$1048576" r="H358" sId="4"/>
    <undo index="3" exp="area" ref3D="1" dr="$A$1:$Z$1048576" r="F358" sId="4"/>
    <undo index="3" exp="area" ref3D="1" dr="$A$1:$Z$1048576" r="E358" sId="4"/>
    <undo index="3" exp="area" ref3D="1" dr="$A$1:$Z$1048576" r="D358" sId="4"/>
    <undo index="3" exp="area" ref3D="1" dr="$A$1:$Z$1048576" r="C358" sId="4"/>
    <undo index="3" exp="area" ref3D="1" dr="$A$1:$Z$1048576" r="Y357" sId="4"/>
    <undo index="3" exp="area" ref3D="1" dr="$A$1:$Z$1048576" r="X357" sId="4"/>
    <undo index="3" exp="area" ref3D="1" dr="$A$1:$Z$1048576" r="W357" sId="4"/>
    <undo index="3" exp="area" ref3D="1" dr="$A$1:$Z$1048576" r="V357" sId="4"/>
    <undo index="3" exp="area" ref3D="1" dr="$A$1:$Z$1048576" r="U357" sId="4"/>
    <undo index="3" exp="area" ref3D="1" dr="$A$1:$Z$1048576" r="T357" sId="4"/>
    <undo index="3" exp="area" ref3D="1" dr="$A$1:$Z$1048576" r="S357" sId="4"/>
    <undo index="3" exp="area" ref3D="1" dr="$A$1:$Z$1048576" r="R357" sId="4"/>
    <undo index="3" exp="area" ref3D="1" dr="$A$1:$Z$1048576" r="Q357" sId="4"/>
    <undo index="3" exp="area" ref3D="1" dr="$A$1:$Z$1048576" r="P357" sId="4"/>
    <undo index="3" exp="area" ref3D="1" dr="$A$1:$Z$1048576" r="O357" sId="4"/>
    <undo index="3" exp="area" ref3D="1" dr="$A$1:$Z$1048576" r="N357" sId="4"/>
    <undo index="3" exp="area" ref3D="1" dr="$A$1:$Z$1048576" r="M357" sId="4"/>
    <undo index="3" exp="area" ref3D="1" dr="$A$1:$Z$1048576" r="L357" sId="4"/>
    <undo index="3" exp="area" ref3D="1" dr="$A$1:$Z$1048576" r="K357" sId="4"/>
    <undo index="3" exp="area" ref3D="1" dr="$A$1:$Z$1048576" r="J357" sId="4"/>
    <undo index="3" exp="area" ref3D="1" dr="$A$1:$Z$1048576" r="I357" sId="4"/>
    <undo index="3" exp="area" ref3D="1" dr="$A$1:$Z$1048576" r="H357" sId="4"/>
    <undo index="3" exp="area" ref3D="1" dr="$A$1:$Z$1048576" r="F357" sId="4"/>
    <undo index="3" exp="area" ref3D="1" dr="$A$1:$Z$1048576" r="E357" sId="4"/>
    <undo index="3" exp="area" ref3D="1" dr="$A$1:$Z$1048576" r="D357" sId="4"/>
    <undo index="3" exp="area" ref3D="1" dr="$A$1:$Z$1048576" r="C357" sId="4"/>
    <undo index="3" exp="area" ref3D="1" dr="$A$1:$Z$1048576" r="Y356" sId="4"/>
    <undo index="3" exp="area" ref3D="1" dr="$A$1:$Z$1048576" r="X356" sId="4"/>
    <undo index="3" exp="area" ref3D="1" dr="$A$1:$Z$1048576" r="W356" sId="4"/>
    <undo index="3" exp="area" ref3D="1" dr="$A$1:$Z$1048576" r="V356" sId="4"/>
    <undo index="3" exp="area" ref3D="1" dr="$A$1:$Z$1048576" r="U356" sId="4"/>
    <undo index="3" exp="area" ref3D="1" dr="$A$1:$Z$1048576" r="T356" sId="4"/>
    <undo index="3" exp="area" ref3D="1" dr="$A$1:$Z$1048576" r="S356" sId="4"/>
    <undo index="3" exp="area" ref3D="1" dr="$A$1:$Z$1048576" r="R356" sId="4"/>
    <undo index="3" exp="area" ref3D="1" dr="$A$1:$Z$1048576" r="Q356" sId="4"/>
    <undo index="3" exp="area" ref3D="1" dr="$A$1:$Z$1048576" r="P356" sId="4"/>
    <undo index="3" exp="area" ref3D="1" dr="$A$1:$Z$1048576" r="O356" sId="4"/>
    <undo index="3" exp="area" ref3D="1" dr="$A$1:$Z$1048576" r="N356" sId="4"/>
    <undo index="3" exp="area" ref3D="1" dr="$A$1:$Z$1048576" r="M356" sId="4"/>
    <undo index="3" exp="area" ref3D="1" dr="$A$1:$Z$1048576" r="L356" sId="4"/>
    <undo index="3" exp="area" ref3D="1" dr="$A$1:$Z$1048576" r="K356" sId="4"/>
    <undo index="3" exp="area" ref3D="1" dr="$A$1:$Z$1048576" r="J356" sId="4"/>
    <undo index="3" exp="area" ref3D="1" dr="$A$1:$Z$1048576" r="I356" sId="4"/>
    <undo index="3" exp="area" ref3D="1" dr="$A$1:$Z$1048576" r="H356" sId="4"/>
    <undo index="3" exp="area" ref3D="1" dr="$A$1:$Z$1048576" r="F356" sId="4"/>
    <undo index="3" exp="area" ref3D="1" dr="$A$1:$Z$1048576" r="E356" sId="4"/>
    <undo index="3" exp="area" ref3D="1" dr="$A$1:$Z$1048576" r="D356" sId="4"/>
    <undo index="3" exp="area" ref3D="1" dr="$A$1:$Z$1048576" r="C356" sId="4"/>
    <undo index="3" exp="area" ref3D="1" dr="$A$1:$Z$1048576" r="Y355" sId="4"/>
    <undo index="3" exp="area" ref3D="1" dr="$A$1:$Z$1048576" r="X355" sId="4"/>
    <undo index="3" exp="area" ref3D="1" dr="$A$1:$Z$1048576" r="W355" sId="4"/>
    <undo index="3" exp="area" ref3D="1" dr="$A$1:$Z$1048576" r="V355" sId="4"/>
    <undo index="3" exp="area" ref3D="1" dr="$A$1:$Z$1048576" r="U355" sId="4"/>
    <undo index="3" exp="area" ref3D="1" dr="$A$1:$Z$1048576" r="T355" sId="4"/>
    <undo index="3" exp="area" ref3D="1" dr="$A$1:$Z$1048576" r="S355" sId="4"/>
    <undo index="3" exp="area" ref3D="1" dr="$A$1:$Z$1048576" r="R355" sId="4"/>
    <undo index="3" exp="area" ref3D="1" dr="$A$1:$Z$1048576" r="Q355" sId="4"/>
    <undo index="3" exp="area" ref3D="1" dr="$A$1:$Z$1048576" r="P355" sId="4"/>
    <undo index="3" exp="area" ref3D="1" dr="$A$1:$Z$1048576" r="O355" sId="4"/>
    <undo index="3" exp="area" ref3D="1" dr="$A$1:$Z$1048576" r="N355" sId="4"/>
    <undo index="3" exp="area" ref3D="1" dr="$A$1:$Z$1048576" r="M355" sId="4"/>
    <undo index="3" exp="area" ref3D="1" dr="$A$1:$Z$1048576" r="L355" sId="4"/>
    <undo index="3" exp="area" ref3D="1" dr="$A$1:$Z$1048576" r="K355" sId="4"/>
    <undo index="3" exp="area" ref3D="1" dr="$A$1:$Z$1048576" r="J355" sId="4"/>
    <undo index="3" exp="area" ref3D="1" dr="$A$1:$Z$1048576" r="I355" sId="4"/>
    <undo index="3" exp="area" ref3D="1" dr="$A$1:$Z$1048576" r="H355" sId="4"/>
    <undo index="3" exp="area" ref3D="1" dr="$A$1:$Z$1048576" r="F355" sId="4"/>
    <undo index="3" exp="area" ref3D="1" dr="$A$1:$Z$1048576" r="E355" sId="4"/>
    <undo index="3" exp="area" ref3D="1" dr="$A$1:$Z$1048576" r="D355" sId="4"/>
    <undo index="3" exp="area" ref3D="1" dr="$A$1:$Z$1048576" r="C355" sId="4"/>
    <undo index="3" exp="area" ref3D="1" dr="$A$1:$Z$1048576" r="Y354" sId="4"/>
    <undo index="3" exp="area" ref3D="1" dr="$A$1:$Z$1048576" r="X354" sId="4"/>
    <undo index="3" exp="area" ref3D="1" dr="$A$1:$Z$1048576" r="W354" sId="4"/>
    <undo index="3" exp="area" ref3D="1" dr="$A$1:$Z$1048576" r="V354" sId="4"/>
    <undo index="3" exp="area" ref3D="1" dr="$A$1:$Z$1048576" r="U354" sId="4"/>
    <undo index="3" exp="area" ref3D="1" dr="$A$1:$Z$1048576" r="T354" sId="4"/>
    <undo index="3" exp="area" ref3D="1" dr="$A$1:$Z$1048576" r="S354" sId="4"/>
    <undo index="3" exp="area" ref3D="1" dr="$A$1:$Z$1048576" r="R354" sId="4"/>
    <undo index="3" exp="area" ref3D="1" dr="$A$1:$Z$1048576" r="Q354" sId="4"/>
    <undo index="3" exp="area" ref3D="1" dr="$A$1:$Z$1048576" r="P354" sId="4"/>
    <undo index="3" exp="area" ref3D="1" dr="$A$1:$Z$1048576" r="O354" sId="4"/>
    <undo index="3" exp="area" ref3D="1" dr="$A$1:$Z$1048576" r="N354" sId="4"/>
    <undo index="3" exp="area" ref3D="1" dr="$A$1:$Z$1048576" r="M354" sId="4"/>
    <undo index="3" exp="area" ref3D="1" dr="$A$1:$Z$1048576" r="L354" sId="4"/>
    <undo index="3" exp="area" ref3D="1" dr="$A$1:$Z$1048576" r="K354" sId="4"/>
    <undo index="3" exp="area" ref3D="1" dr="$A$1:$Z$1048576" r="J354" sId="4"/>
    <undo index="3" exp="area" ref3D="1" dr="$A$1:$Z$1048576" r="I354" sId="4"/>
    <undo index="3" exp="area" ref3D="1" dr="$A$1:$Z$1048576" r="H354" sId="4"/>
    <undo index="3" exp="area" ref3D="1" dr="$A$1:$Z$1048576" r="F354" sId="4"/>
    <undo index="3" exp="area" ref3D="1" dr="$A$1:$Z$1048576" r="E354" sId="4"/>
    <undo index="3" exp="area" ref3D="1" dr="$A$1:$Z$1048576" r="D354" sId="4"/>
    <undo index="3" exp="area" ref3D="1" dr="$A$1:$Z$1048576" r="C354" sId="4"/>
    <undo index="3" exp="area" ref3D="1" dr="$A$1:$Z$1048576" r="Y353" sId="4"/>
    <undo index="3" exp="area" ref3D="1" dr="$A$1:$Z$1048576" r="X353" sId="4"/>
    <undo index="3" exp="area" ref3D="1" dr="$A$1:$Z$1048576" r="W353" sId="4"/>
    <undo index="3" exp="area" ref3D="1" dr="$A$1:$Z$1048576" r="V353" sId="4"/>
    <undo index="3" exp="area" ref3D="1" dr="$A$1:$Z$1048576" r="U353" sId="4"/>
    <undo index="3" exp="area" ref3D="1" dr="$A$1:$Z$1048576" r="T353" sId="4"/>
    <undo index="3" exp="area" ref3D="1" dr="$A$1:$Z$1048576" r="S353" sId="4"/>
    <undo index="3" exp="area" ref3D="1" dr="$A$1:$Z$1048576" r="R353" sId="4"/>
    <undo index="3" exp="area" ref3D="1" dr="$A$1:$Z$1048576" r="Q353" sId="4"/>
    <undo index="3" exp="area" ref3D="1" dr="$A$1:$Z$1048576" r="P353" sId="4"/>
    <undo index="3" exp="area" ref3D="1" dr="$A$1:$Z$1048576" r="O353" sId="4"/>
    <undo index="3" exp="area" ref3D="1" dr="$A$1:$Z$1048576" r="N353" sId="4"/>
    <undo index="3" exp="area" ref3D="1" dr="$A$1:$Z$1048576" r="M353" sId="4"/>
    <undo index="3" exp="area" ref3D="1" dr="$A$1:$Z$1048576" r="L353" sId="4"/>
    <undo index="3" exp="area" ref3D="1" dr="$A$1:$Z$1048576" r="K353" sId="4"/>
    <undo index="3" exp="area" ref3D="1" dr="$A$1:$Z$1048576" r="J353" sId="4"/>
    <undo index="3" exp="area" ref3D="1" dr="$A$1:$Z$1048576" r="I353" sId="4"/>
    <undo index="3" exp="area" ref3D="1" dr="$A$1:$Z$1048576" r="H353" sId="4"/>
    <undo index="3" exp="area" ref3D="1" dr="$A$1:$Z$1048576" r="F353" sId="4"/>
    <undo index="3" exp="area" ref3D="1" dr="$A$1:$Z$1048576" r="E353" sId="4"/>
    <undo index="3" exp="area" ref3D="1" dr="$A$1:$Z$1048576" r="D353" sId="4"/>
    <undo index="3" exp="area" ref3D="1" dr="$A$1:$Z$1048576" r="C353" sId="4"/>
    <undo index="3" exp="area" ref3D="1" dr="$A$1:$Z$1048576" r="Y352" sId="4"/>
    <undo index="3" exp="area" ref3D="1" dr="$A$1:$Z$1048576" r="X352" sId="4"/>
    <undo index="3" exp="area" ref3D="1" dr="$A$1:$Z$1048576" r="W352" sId="4"/>
    <undo index="3" exp="area" ref3D="1" dr="$A$1:$Z$1048576" r="V352" sId="4"/>
    <undo index="3" exp="area" ref3D="1" dr="$A$1:$Z$1048576" r="U352" sId="4"/>
    <undo index="3" exp="area" ref3D="1" dr="$A$1:$Z$1048576" r="T352" sId="4"/>
    <undo index="3" exp="area" ref3D="1" dr="$A$1:$Z$1048576" r="S352" sId="4"/>
    <undo index="3" exp="area" ref3D="1" dr="$A$1:$Z$1048576" r="R352" sId="4"/>
    <undo index="3" exp="area" ref3D="1" dr="$A$1:$Z$1048576" r="Q352" sId="4"/>
    <undo index="3" exp="area" ref3D="1" dr="$A$1:$Z$1048576" r="P352" sId="4"/>
    <undo index="3" exp="area" ref3D="1" dr="$A$1:$Z$1048576" r="O352" sId="4"/>
    <undo index="3" exp="area" ref3D="1" dr="$A$1:$Z$1048576" r="N352" sId="4"/>
    <undo index="3" exp="area" ref3D="1" dr="$A$1:$Z$1048576" r="M352" sId="4"/>
    <undo index="3" exp="area" ref3D="1" dr="$A$1:$Z$1048576" r="L352" sId="4"/>
    <undo index="3" exp="area" ref3D="1" dr="$A$1:$Z$1048576" r="K352" sId="4"/>
    <undo index="3" exp="area" ref3D="1" dr="$A$1:$Z$1048576" r="J352" sId="4"/>
    <undo index="3" exp="area" ref3D="1" dr="$A$1:$Z$1048576" r="I352" sId="4"/>
    <undo index="3" exp="area" ref3D="1" dr="$A$1:$Z$1048576" r="H352" sId="4"/>
    <undo index="3" exp="area" ref3D="1" dr="$A$1:$Z$1048576" r="F352" sId="4"/>
    <undo index="3" exp="area" ref3D="1" dr="$A$1:$Z$1048576" r="E352" sId="4"/>
    <undo index="3" exp="area" ref3D="1" dr="$A$1:$Z$1048576" r="D352" sId="4"/>
    <undo index="3" exp="area" ref3D="1" dr="$A$1:$Z$1048576" r="C352" sId="4"/>
    <undo index="3" exp="area" ref3D="1" dr="$A$1:$Z$1048576" r="Y351" sId="4"/>
    <undo index="3" exp="area" ref3D="1" dr="$A$1:$Z$1048576" r="X351" sId="4"/>
    <undo index="3" exp="area" ref3D="1" dr="$A$1:$Z$1048576" r="W351" sId="4"/>
    <undo index="3" exp="area" ref3D="1" dr="$A$1:$Z$1048576" r="V351" sId="4"/>
    <undo index="3" exp="area" ref3D="1" dr="$A$1:$Z$1048576" r="U351" sId="4"/>
    <undo index="3" exp="area" ref3D="1" dr="$A$1:$Z$1048576" r="T351" sId="4"/>
    <undo index="3" exp="area" ref3D="1" dr="$A$1:$Z$1048576" r="S351" sId="4"/>
    <undo index="3" exp="area" ref3D="1" dr="$A$1:$Z$1048576" r="R351" sId="4"/>
    <undo index="3" exp="area" ref3D="1" dr="$A$1:$Z$1048576" r="Q351" sId="4"/>
    <undo index="3" exp="area" ref3D="1" dr="$A$1:$Z$1048576" r="P351" sId="4"/>
    <undo index="3" exp="area" ref3D="1" dr="$A$1:$Z$1048576" r="O351" sId="4"/>
    <undo index="3" exp="area" ref3D="1" dr="$A$1:$Z$1048576" r="N351" sId="4"/>
    <undo index="3" exp="area" ref3D="1" dr="$A$1:$Z$1048576" r="M351" sId="4"/>
    <undo index="3" exp="area" ref3D="1" dr="$A$1:$Z$1048576" r="L351" sId="4"/>
    <undo index="3" exp="area" ref3D="1" dr="$A$1:$Z$1048576" r="K351" sId="4"/>
    <undo index="3" exp="area" ref3D="1" dr="$A$1:$Z$1048576" r="J351" sId="4"/>
    <undo index="3" exp="area" ref3D="1" dr="$A$1:$Z$1048576" r="I351" sId="4"/>
    <undo index="3" exp="area" ref3D="1" dr="$A$1:$Z$1048576" r="H351" sId="4"/>
    <undo index="3" exp="area" ref3D="1" dr="$A$1:$Z$1048576" r="F351" sId="4"/>
    <undo index="3" exp="area" ref3D="1" dr="$A$1:$Z$1048576" r="E351" sId="4"/>
    <undo index="3" exp="area" ref3D="1" dr="$A$1:$Z$1048576" r="D351" sId="4"/>
    <undo index="3" exp="area" ref3D="1" dr="$A$1:$Z$1048576" r="C351" sId="4"/>
    <undo index="3" exp="area" ref3D="1" dr="$A$1:$Z$1048576" r="Y350" sId="4"/>
    <undo index="3" exp="area" ref3D="1" dr="$A$1:$Z$1048576" r="X350" sId="4"/>
    <undo index="3" exp="area" ref3D="1" dr="$A$1:$Z$1048576" r="W350" sId="4"/>
    <undo index="3" exp="area" ref3D="1" dr="$A$1:$Z$1048576" r="V350" sId="4"/>
    <undo index="3" exp="area" ref3D="1" dr="$A$1:$Z$1048576" r="U350" sId="4"/>
    <undo index="3" exp="area" ref3D="1" dr="$A$1:$Z$1048576" r="T350" sId="4"/>
    <undo index="3" exp="area" ref3D="1" dr="$A$1:$Z$1048576" r="S350" sId="4"/>
    <undo index="3" exp="area" ref3D="1" dr="$A$1:$Z$1048576" r="R350" sId="4"/>
    <undo index="3" exp="area" ref3D="1" dr="$A$1:$Z$1048576" r="Q350" sId="4"/>
    <undo index="3" exp="area" ref3D="1" dr="$A$1:$Z$1048576" r="P350" sId="4"/>
    <undo index="3" exp="area" ref3D="1" dr="$A$1:$Z$1048576" r="O350" sId="4"/>
    <undo index="3" exp="area" ref3D="1" dr="$A$1:$Z$1048576" r="N350" sId="4"/>
    <undo index="3" exp="area" ref3D="1" dr="$A$1:$Z$1048576" r="M350" sId="4"/>
    <undo index="3" exp="area" ref3D="1" dr="$A$1:$Z$1048576" r="L350" sId="4"/>
    <undo index="3" exp="area" ref3D="1" dr="$A$1:$Z$1048576" r="K350" sId="4"/>
    <undo index="3" exp="area" ref3D="1" dr="$A$1:$Z$1048576" r="J350" sId="4"/>
    <undo index="3" exp="area" ref3D="1" dr="$A$1:$Z$1048576" r="I350" sId="4"/>
    <undo index="3" exp="area" ref3D="1" dr="$A$1:$Z$1048576" r="H350" sId="4"/>
    <undo index="3" exp="area" ref3D="1" dr="$A$1:$Z$1048576" r="F350" sId="4"/>
    <undo index="3" exp="area" ref3D="1" dr="$A$1:$Z$1048576" r="E350" sId="4"/>
    <undo index="3" exp="area" ref3D="1" dr="$A$1:$Z$1048576" r="D350" sId="4"/>
    <undo index="3" exp="area" ref3D="1" dr="$A$1:$Z$1048576" r="C350" sId="4"/>
    <undo index="3" exp="area" ref3D="1" dr="$A$1:$Z$1048576" r="Y349" sId="4"/>
    <undo index="3" exp="area" ref3D="1" dr="$A$1:$Z$1048576" r="X349" sId="4"/>
    <undo index="3" exp="area" ref3D="1" dr="$A$1:$Z$1048576" r="W349" sId="4"/>
    <undo index="3" exp="area" ref3D="1" dr="$A$1:$Z$1048576" r="V349" sId="4"/>
    <undo index="3" exp="area" ref3D="1" dr="$A$1:$Z$1048576" r="U349" sId="4"/>
    <undo index="3" exp="area" ref3D="1" dr="$A$1:$Z$1048576" r="T349" sId="4"/>
    <undo index="3" exp="area" ref3D="1" dr="$A$1:$Z$1048576" r="S349" sId="4"/>
    <undo index="3" exp="area" ref3D="1" dr="$A$1:$Z$1048576" r="R349" sId="4"/>
    <undo index="3" exp="area" ref3D="1" dr="$A$1:$Z$1048576" r="Q349" sId="4"/>
    <undo index="3" exp="area" ref3D="1" dr="$A$1:$Z$1048576" r="P349" sId="4"/>
    <undo index="3" exp="area" ref3D="1" dr="$A$1:$Z$1048576" r="O349" sId="4"/>
    <undo index="3" exp="area" ref3D="1" dr="$A$1:$Z$1048576" r="N349" sId="4"/>
    <undo index="3" exp="area" ref3D="1" dr="$A$1:$Z$1048576" r="M349" sId="4"/>
    <undo index="3" exp="area" ref3D="1" dr="$A$1:$Z$1048576" r="L349" sId="4"/>
    <undo index="3" exp="area" ref3D="1" dr="$A$1:$Z$1048576" r="K349" sId="4"/>
    <undo index="3" exp="area" ref3D="1" dr="$A$1:$Z$1048576" r="J349" sId="4"/>
    <undo index="3" exp="area" ref3D="1" dr="$A$1:$Z$1048576" r="I349" sId="4"/>
    <undo index="3" exp="area" ref3D="1" dr="$A$1:$Z$1048576" r="H349" sId="4"/>
    <undo index="3" exp="area" ref3D="1" dr="$A$1:$Z$1048576" r="F349" sId="4"/>
    <undo index="3" exp="area" ref3D="1" dr="$A$1:$Z$1048576" r="E349" sId="4"/>
    <undo index="3" exp="area" ref3D="1" dr="$A$1:$Z$1048576" r="D349" sId="4"/>
    <undo index="3" exp="area" ref3D="1" dr="$A$1:$Z$1048576" r="C349" sId="4"/>
    <undo index="3" exp="area" ref3D="1" dr="$A$1:$Z$1048576" r="Y348" sId="4"/>
    <undo index="3" exp="area" ref3D="1" dr="$A$1:$Z$1048576" r="X348" sId="4"/>
    <undo index="3" exp="area" ref3D="1" dr="$A$1:$Z$1048576" r="W348" sId="4"/>
    <undo index="3" exp="area" ref3D="1" dr="$A$1:$Z$1048576" r="V348" sId="4"/>
    <undo index="3" exp="area" ref3D="1" dr="$A$1:$Z$1048576" r="U348" sId="4"/>
    <undo index="3" exp="area" ref3D="1" dr="$A$1:$Z$1048576" r="T348" sId="4"/>
    <undo index="3" exp="area" ref3D="1" dr="$A$1:$Z$1048576" r="S348" sId="4"/>
    <undo index="3" exp="area" ref3D="1" dr="$A$1:$Z$1048576" r="R348" sId="4"/>
    <undo index="3" exp="area" ref3D="1" dr="$A$1:$Z$1048576" r="Q348" sId="4"/>
    <undo index="3" exp="area" ref3D="1" dr="$A$1:$Z$1048576" r="P348" sId="4"/>
    <undo index="3" exp="area" ref3D="1" dr="$A$1:$Z$1048576" r="O348" sId="4"/>
    <undo index="3" exp="area" ref3D="1" dr="$A$1:$Z$1048576" r="N348" sId="4"/>
    <undo index="3" exp="area" ref3D="1" dr="$A$1:$Z$1048576" r="M348" sId="4"/>
    <undo index="3" exp="area" ref3D="1" dr="$A$1:$Z$1048576" r="L348" sId="4"/>
    <undo index="3" exp="area" ref3D="1" dr="$A$1:$Z$1048576" r="K348" sId="4"/>
    <undo index="3" exp="area" ref3D="1" dr="$A$1:$Z$1048576" r="J348" sId="4"/>
    <undo index="3" exp="area" ref3D="1" dr="$A$1:$Z$1048576" r="I348" sId="4"/>
    <undo index="3" exp="area" ref3D="1" dr="$A$1:$Z$1048576" r="H348" sId="4"/>
    <undo index="3" exp="area" ref3D="1" dr="$A$1:$Z$1048576" r="F348" sId="4"/>
    <undo index="3" exp="area" ref3D="1" dr="$A$1:$Z$1048576" r="E348" sId="4"/>
    <undo index="3" exp="area" ref3D="1" dr="$A$1:$Z$1048576" r="D348" sId="4"/>
    <undo index="3" exp="area" ref3D="1" dr="$A$1:$Z$1048576" r="C348" sId="4"/>
    <undo index="3" exp="area" ref3D="1" dr="$A$1:$Z$1048576" r="Y347" sId="4"/>
    <undo index="3" exp="area" ref3D="1" dr="$A$1:$Z$1048576" r="X347" sId="4"/>
    <undo index="3" exp="area" ref3D="1" dr="$A$1:$Z$1048576" r="W347" sId="4"/>
    <undo index="3" exp="area" ref3D="1" dr="$A$1:$Z$1048576" r="V347" sId="4"/>
    <undo index="3" exp="area" ref3D="1" dr="$A$1:$Z$1048576" r="U347" sId="4"/>
    <undo index="3" exp="area" ref3D="1" dr="$A$1:$Z$1048576" r="T347" sId="4"/>
    <undo index="3" exp="area" ref3D="1" dr="$A$1:$Z$1048576" r="S347" sId="4"/>
    <undo index="3" exp="area" ref3D="1" dr="$A$1:$Z$1048576" r="R347" sId="4"/>
    <undo index="3" exp="area" ref3D="1" dr="$A$1:$Z$1048576" r="Q347" sId="4"/>
    <undo index="3" exp="area" ref3D="1" dr="$A$1:$Z$1048576" r="P347" sId="4"/>
    <undo index="3" exp="area" ref3D="1" dr="$A$1:$Z$1048576" r="O347" sId="4"/>
    <undo index="3" exp="area" ref3D="1" dr="$A$1:$Z$1048576" r="N347" sId="4"/>
    <undo index="3" exp="area" ref3D="1" dr="$A$1:$Z$1048576" r="M347" sId="4"/>
    <undo index="3" exp="area" ref3D="1" dr="$A$1:$Z$1048576" r="L347" sId="4"/>
    <undo index="3" exp="area" ref3D="1" dr="$A$1:$Z$1048576" r="K347" sId="4"/>
    <undo index="3" exp="area" ref3D="1" dr="$A$1:$Z$1048576" r="J347" sId="4"/>
    <undo index="3" exp="area" ref3D="1" dr="$A$1:$Z$1048576" r="I347" sId="4"/>
    <undo index="3" exp="area" ref3D="1" dr="$A$1:$Z$1048576" r="H347" sId="4"/>
    <undo index="3" exp="area" ref3D="1" dr="$A$1:$Z$1048576" r="F347" sId="4"/>
    <undo index="3" exp="area" ref3D="1" dr="$A$1:$Z$1048576" r="E347" sId="4"/>
    <undo index="3" exp="area" ref3D="1" dr="$A$1:$Z$1048576" r="D347" sId="4"/>
    <undo index="3" exp="area" ref3D="1" dr="$A$1:$Z$1048576" r="C347" sId="4"/>
    <undo index="3" exp="area" ref3D="1" dr="$A$1:$Z$1048576" r="Y346" sId="4"/>
    <undo index="3" exp="area" ref3D="1" dr="$A$1:$Z$1048576" r="X346" sId="4"/>
    <undo index="3" exp="area" ref3D="1" dr="$A$1:$Z$1048576" r="W346" sId="4"/>
    <undo index="3" exp="area" ref3D="1" dr="$A$1:$Z$1048576" r="V346" sId="4"/>
    <undo index="3" exp="area" ref3D="1" dr="$A$1:$Z$1048576" r="U346" sId="4"/>
    <undo index="3" exp="area" ref3D="1" dr="$A$1:$Z$1048576" r="T346" sId="4"/>
    <undo index="3" exp="area" ref3D="1" dr="$A$1:$Z$1048576" r="S346" sId="4"/>
    <undo index="3" exp="area" ref3D="1" dr="$A$1:$Z$1048576" r="R346" sId="4"/>
    <undo index="3" exp="area" ref3D="1" dr="$A$1:$Z$1048576" r="Q346" sId="4"/>
    <undo index="3" exp="area" ref3D="1" dr="$A$1:$Z$1048576" r="P346" sId="4"/>
    <undo index="3" exp="area" ref3D="1" dr="$A$1:$Z$1048576" r="O346" sId="4"/>
    <undo index="3" exp="area" ref3D="1" dr="$A$1:$Z$1048576" r="N346" sId="4"/>
    <undo index="3" exp="area" ref3D="1" dr="$A$1:$Z$1048576" r="M346" sId="4"/>
    <undo index="3" exp="area" ref3D="1" dr="$A$1:$Z$1048576" r="L346" sId="4"/>
    <undo index="3" exp="area" ref3D="1" dr="$A$1:$Z$1048576" r="K346" sId="4"/>
    <undo index="3" exp="area" ref3D="1" dr="$A$1:$Z$1048576" r="J346" sId="4"/>
    <undo index="3" exp="area" ref3D="1" dr="$A$1:$Z$1048576" r="I346" sId="4"/>
    <undo index="3" exp="area" ref3D="1" dr="$A$1:$Z$1048576" r="H346" sId="4"/>
    <undo index="3" exp="area" ref3D="1" dr="$A$1:$Z$1048576" r="F346" sId="4"/>
    <undo index="3" exp="area" ref3D="1" dr="$A$1:$Z$1048576" r="E346" sId="4"/>
    <undo index="3" exp="area" ref3D="1" dr="$A$1:$Z$1048576" r="D346" sId="4"/>
    <undo index="3" exp="area" ref3D="1" dr="$A$1:$Z$1048576" r="C346" sId="4"/>
    <undo index="3" exp="area" ref3D="1" dr="$A$1:$Z$1048576" r="Y345" sId="4"/>
    <undo index="3" exp="area" ref3D="1" dr="$A$1:$Z$1048576" r="X345" sId="4"/>
    <undo index="3" exp="area" ref3D="1" dr="$A$1:$Z$1048576" r="W345" sId="4"/>
    <undo index="3" exp="area" ref3D="1" dr="$A$1:$Z$1048576" r="V345" sId="4"/>
    <undo index="3" exp="area" ref3D="1" dr="$A$1:$Z$1048576" r="U345" sId="4"/>
    <undo index="3" exp="area" ref3D="1" dr="$A$1:$Z$1048576" r="T345" sId="4"/>
    <undo index="3" exp="area" ref3D="1" dr="$A$1:$Z$1048576" r="S345" sId="4"/>
    <undo index="3" exp="area" ref3D="1" dr="$A$1:$Z$1048576" r="R345" sId="4"/>
    <undo index="3" exp="area" ref3D="1" dr="$A$1:$Z$1048576" r="Q345" sId="4"/>
    <undo index="3" exp="area" ref3D="1" dr="$A$1:$Z$1048576" r="P345" sId="4"/>
    <undo index="3" exp="area" ref3D="1" dr="$A$1:$Z$1048576" r="O345" sId="4"/>
    <undo index="3" exp="area" ref3D="1" dr="$A$1:$Z$1048576" r="N345" sId="4"/>
    <undo index="3" exp="area" ref3D="1" dr="$A$1:$Z$1048576" r="M345" sId="4"/>
    <undo index="3" exp="area" ref3D="1" dr="$A$1:$Z$1048576" r="L345" sId="4"/>
    <undo index="3" exp="area" ref3D="1" dr="$A$1:$Z$1048576" r="K345" sId="4"/>
    <undo index="3" exp="area" ref3D="1" dr="$A$1:$Z$1048576" r="J345" sId="4"/>
    <undo index="3" exp="area" ref3D="1" dr="$A$1:$Z$1048576" r="I345" sId="4"/>
    <undo index="3" exp="area" ref3D="1" dr="$A$1:$Z$1048576" r="H345" sId="4"/>
    <undo index="3" exp="area" ref3D="1" dr="$A$1:$Z$1048576" r="F345" sId="4"/>
    <undo index="3" exp="area" ref3D="1" dr="$A$1:$Z$1048576" r="E345" sId="4"/>
    <undo index="3" exp="area" ref3D="1" dr="$A$1:$Z$1048576" r="D345" sId="4"/>
    <undo index="3" exp="area" ref3D="1" dr="$A$1:$Z$1048576" r="C345" sId="4"/>
    <undo index="3" exp="area" ref3D="1" dr="$A$1:$Z$1048576" r="Y344" sId="4"/>
    <undo index="3" exp="area" ref3D="1" dr="$A$1:$Z$1048576" r="X344" sId="4"/>
    <undo index="3" exp="area" ref3D="1" dr="$A$1:$Z$1048576" r="W344" sId="4"/>
    <undo index="3" exp="area" ref3D="1" dr="$A$1:$Z$1048576" r="V344" sId="4"/>
    <undo index="3" exp="area" ref3D="1" dr="$A$1:$Z$1048576" r="U344" sId="4"/>
    <undo index="3" exp="area" ref3D="1" dr="$A$1:$Z$1048576" r="T344" sId="4"/>
    <undo index="3" exp="area" ref3D="1" dr="$A$1:$Z$1048576" r="S344" sId="4"/>
    <undo index="3" exp="area" ref3D="1" dr="$A$1:$Z$1048576" r="R344" sId="4"/>
    <undo index="3" exp="area" ref3D="1" dr="$A$1:$Z$1048576" r="Q344" sId="4"/>
    <undo index="3" exp="area" ref3D="1" dr="$A$1:$Z$1048576" r="P344" sId="4"/>
    <undo index="3" exp="area" ref3D="1" dr="$A$1:$Z$1048576" r="O344" sId="4"/>
    <undo index="3" exp="area" ref3D="1" dr="$A$1:$Z$1048576" r="N344" sId="4"/>
    <undo index="3" exp="area" ref3D="1" dr="$A$1:$Z$1048576" r="M344" sId="4"/>
    <undo index="3" exp="area" ref3D="1" dr="$A$1:$Z$1048576" r="L344" sId="4"/>
    <undo index="3" exp="area" ref3D="1" dr="$A$1:$Z$1048576" r="K344" sId="4"/>
    <undo index="3" exp="area" ref3D="1" dr="$A$1:$Z$1048576" r="J344" sId="4"/>
    <undo index="3" exp="area" ref3D="1" dr="$A$1:$Z$1048576" r="I344" sId="4"/>
    <undo index="3" exp="area" ref3D="1" dr="$A$1:$Z$1048576" r="H344" sId="4"/>
    <undo index="3" exp="area" ref3D="1" dr="$A$1:$Z$1048576" r="F344" sId="4"/>
    <undo index="3" exp="area" ref3D="1" dr="$A$1:$Z$1048576" r="E344" sId="4"/>
    <undo index="3" exp="area" ref3D="1" dr="$A$1:$Z$1048576" r="D344" sId="4"/>
    <undo index="3" exp="area" ref3D="1" dr="$A$1:$Z$1048576" r="C344" sId="4"/>
    <undo index="3" exp="area" ref3D="1" dr="$A$1:$Z$1048576" r="Y343" sId="4"/>
    <undo index="3" exp="area" ref3D="1" dr="$A$1:$Z$1048576" r="X343" sId="4"/>
    <undo index="3" exp="area" ref3D="1" dr="$A$1:$Z$1048576" r="V343" sId="4"/>
    <undo index="3" exp="area" ref3D="1" dr="$A$1:$Z$1048576" r="R343" sId="4"/>
    <undo index="3" exp="area" ref3D="1" dr="$A$1:$Z$1048576" r="Q343" sId="4"/>
    <undo index="3" exp="area" ref3D="1" dr="$A$1:$Z$1048576" r="P343" sId="4"/>
    <undo index="3" exp="area" ref3D="1" dr="$A$1:$Z$1048576" r="O343" sId="4"/>
    <undo index="3" exp="area" ref3D="1" dr="$A$1:$Z$1048576" r="N343" sId="4"/>
    <undo index="3" exp="area" ref3D="1" dr="$A$1:$Z$1048576" r="M343" sId="4"/>
    <undo index="3" exp="area" ref3D="1" dr="$A$1:$Z$1048576" r="L343" sId="4"/>
    <undo index="3" exp="area" ref3D="1" dr="$A$1:$Z$1048576" r="J343" sId="4"/>
    <undo index="3" exp="area" ref3D="1" dr="$A$1:$Z$1048576" r="I343" sId="4"/>
    <undo index="3" exp="area" ref3D="1" dr="$A$1:$Z$1048576" r="F343" sId="4"/>
    <undo index="3" exp="area" ref3D="1" dr="$A$1:$Z$1048576" r="E343" sId="4"/>
    <undo index="3" exp="area" ref3D="1" dr="$A$1:$Z$1048576" r="D343" sId="4"/>
    <undo index="3" exp="area" ref3D="1" dr="$A$1:$Z$1048576" r="Y342" sId="4"/>
    <undo index="3" exp="area" ref3D="1" dr="$A$1:$Z$1048576" r="X342" sId="4"/>
    <undo index="3" exp="area" ref3D="1" dr="$A$1:$Z$1048576" r="V342" sId="4"/>
    <undo index="3" exp="area" ref3D="1" dr="$A$1:$Z$1048576" r="R342" sId="4"/>
    <undo index="3" exp="area" ref3D="1" dr="$A$1:$Z$1048576" r="Q342" sId="4"/>
    <undo index="3" exp="area" ref3D="1" dr="$A$1:$Z$1048576" r="P342" sId="4"/>
    <undo index="3" exp="area" ref3D="1" dr="$A$1:$Z$1048576" r="O342" sId="4"/>
    <undo index="3" exp="area" ref3D="1" dr="$A$1:$Z$1048576" r="N342" sId="4"/>
    <undo index="3" exp="area" ref3D="1" dr="$A$1:$Z$1048576" r="M342" sId="4"/>
    <undo index="3" exp="area" ref3D="1" dr="$A$1:$Z$1048576" r="L342" sId="4"/>
    <undo index="3" exp="area" ref3D="1" dr="$A$1:$Z$1048576" r="J342" sId="4"/>
    <undo index="3" exp="area" ref3D="1" dr="$A$1:$Z$1048576" r="I342" sId="4"/>
    <undo index="3" exp="area" ref3D="1" dr="$A$1:$Z$1048576" r="F342" sId="4"/>
    <undo index="3" exp="area" ref3D="1" dr="$A$1:$Z$1048576" r="E342" sId="4"/>
    <undo index="3" exp="area" ref3D="1" dr="$A$1:$Z$1048576" r="D342" sId="4"/>
    <undo index="3" exp="area" ref3D="1" dr="$A$1:$Z$1048576" r="Y341" sId="4"/>
    <undo index="3" exp="area" ref3D="1" dr="$A$1:$Z$1048576" r="X341" sId="4"/>
    <undo index="3" exp="area" ref3D="1" dr="$A$1:$Z$1048576" r="V341" sId="4"/>
    <undo index="3" exp="area" ref3D="1" dr="$A$1:$Z$1048576" r="R341" sId="4"/>
    <undo index="3" exp="area" ref3D="1" dr="$A$1:$Z$1048576" r="Q341" sId="4"/>
    <undo index="3" exp="area" ref3D="1" dr="$A$1:$Z$1048576" r="P341" sId="4"/>
    <undo index="3" exp="area" ref3D="1" dr="$A$1:$Z$1048576" r="O341" sId="4"/>
    <undo index="3" exp="area" ref3D="1" dr="$A$1:$Z$1048576" r="N341" sId="4"/>
    <undo index="3" exp="area" ref3D="1" dr="$A$1:$Z$1048576" r="M341" sId="4"/>
    <undo index="3" exp="area" ref3D="1" dr="$A$1:$Z$1048576" r="L341" sId="4"/>
    <undo index="3" exp="area" ref3D="1" dr="$A$1:$Z$1048576" r="J341" sId="4"/>
    <undo index="3" exp="area" ref3D="1" dr="$A$1:$Z$1048576" r="I341" sId="4"/>
    <undo index="3" exp="area" ref3D="1" dr="$A$1:$Z$1048576" r="F341" sId="4"/>
    <undo index="3" exp="area" ref3D="1" dr="$A$1:$Z$1048576" r="E341" sId="4"/>
    <undo index="3" exp="area" ref3D="1" dr="$A$1:$Z$1048576" r="D341" sId="4"/>
    <undo index="3" exp="area" ref3D="1" dr="$A$1:$Z$1048576" r="Y340" sId="4"/>
    <undo index="3" exp="area" ref3D="1" dr="$A$1:$Z$1048576" r="X340" sId="4"/>
    <undo index="3" exp="area" ref3D="1" dr="$A$1:$Z$1048576" r="V340" sId="4"/>
    <undo index="3" exp="area" ref3D="1" dr="$A$1:$Z$1048576" r="R340" sId="4"/>
    <undo index="3" exp="area" ref3D="1" dr="$A$1:$Z$1048576" r="Q340" sId="4"/>
    <undo index="3" exp="area" ref3D="1" dr="$A$1:$Z$1048576" r="P340" sId="4"/>
    <undo index="3" exp="area" ref3D="1" dr="$A$1:$Z$1048576" r="O340" sId="4"/>
    <undo index="3" exp="area" ref3D="1" dr="$A$1:$Z$1048576" r="N340" sId="4"/>
    <undo index="3" exp="area" ref3D="1" dr="$A$1:$Z$1048576" r="M340" sId="4"/>
    <undo index="3" exp="area" ref3D="1" dr="$A$1:$Z$1048576" r="L340" sId="4"/>
    <undo index="3" exp="area" ref3D="1" dr="$A$1:$Z$1048576" r="J340" sId="4"/>
    <undo index="3" exp="area" ref3D="1" dr="$A$1:$Z$1048576" r="I340" sId="4"/>
    <undo index="3" exp="area" ref3D="1" dr="$A$1:$Z$1048576" r="F340" sId="4"/>
    <undo index="3" exp="area" ref3D="1" dr="$A$1:$Z$1048576" r="E340" sId="4"/>
    <undo index="3" exp="area" ref3D="1" dr="$A$1:$Z$1048576" r="D340" sId="4"/>
    <undo index="3" exp="area" ref3D="1" dr="$A$1:$Z$1048576" r="Y339" sId="4"/>
    <undo index="3" exp="area" ref3D="1" dr="$A$1:$Z$1048576" r="X339" sId="4"/>
    <undo index="3" exp="area" ref3D="1" dr="$A$1:$Z$1048576" r="V339" sId="4"/>
    <undo index="3" exp="area" ref3D="1" dr="$A$1:$Z$1048576" r="R339" sId="4"/>
    <undo index="3" exp="area" ref3D="1" dr="$A$1:$Z$1048576" r="Q339" sId="4"/>
    <undo index="3" exp="area" ref3D="1" dr="$A$1:$Z$1048576" r="P339" sId="4"/>
    <undo index="3" exp="area" ref3D="1" dr="$A$1:$Z$1048576" r="O339" sId="4"/>
    <undo index="3" exp="area" ref3D="1" dr="$A$1:$Z$1048576" r="N339" sId="4"/>
    <undo index="3" exp="area" ref3D="1" dr="$A$1:$Z$1048576" r="M339" sId="4"/>
    <undo index="3" exp="area" ref3D="1" dr="$A$1:$Z$1048576" r="L339" sId="4"/>
    <undo index="3" exp="area" ref3D="1" dr="$A$1:$Z$1048576" r="J339" sId="4"/>
    <undo index="3" exp="area" ref3D="1" dr="$A$1:$Z$1048576" r="I339" sId="4"/>
    <undo index="3" exp="area" ref3D="1" dr="$A$1:$Z$1048576" r="F339" sId="4"/>
    <undo index="3" exp="area" ref3D="1" dr="$A$1:$Z$1048576" r="E339" sId="4"/>
    <undo index="3" exp="area" ref3D="1" dr="$A$1:$Z$1048576" r="D339" sId="4"/>
    <undo index="3" exp="area" ref3D="1" dr="$A$1:$Z$1048576" r="Y338" sId="4"/>
    <undo index="3" exp="area" ref3D="1" dr="$A$1:$Z$1048576" r="X338" sId="4"/>
    <undo index="3" exp="area" ref3D="1" dr="$A$1:$Z$1048576" r="V338" sId="4"/>
    <undo index="3" exp="area" ref3D="1" dr="$A$1:$Z$1048576" r="R338" sId="4"/>
    <undo index="3" exp="area" ref3D="1" dr="$A$1:$Z$1048576" r="Q338" sId="4"/>
    <undo index="3" exp="area" ref3D="1" dr="$A$1:$Z$1048576" r="P338" sId="4"/>
    <undo index="3" exp="area" ref3D="1" dr="$A$1:$Z$1048576" r="O338" sId="4"/>
    <undo index="3" exp="area" ref3D="1" dr="$A$1:$Z$1048576" r="N338" sId="4"/>
    <undo index="3" exp="area" ref3D="1" dr="$A$1:$Z$1048576" r="M338" sId="4"/>
    <undo index="3" exp="area" ref3D="1" dr="$A$1:$Z$1048576" r="L338" sId="4"/>
    <undo index="3" exp="area" ref3D="1" dr="$A$1:$Z$1048576" r="J338" sId="4"/>
    <undo index="3" exp="area" ref3D="1" dr="$A$1:$Z$1048576" r="I338" sId="4"/>
    <undo index="3" exp="area" ref3D="1" dr="$A$1:$Z$1048576" r="F338" sId="4"/>
    <undo index="3" exp="area" ref3D="1" dr="$A$1:$Z$1048576" r="E338" sId="4"/>
    <undo index="3" exp="area" ref3D="1" dr="$A$1:$Z$1048576" r="D338" sId="4"/>
    <undo index="3" exp="area" ref3D="1" dr="$A$1:$Z$1048576" r="Y337" sId="4"/>
    <undo index="3" exp="area" ref3D="1" dr="$A$1:$Z$1048576" r="X337" sId="4"/>
    <undo index="3" exp="area" ref3D="1" dr="$A$1:$Z$1048576" r="V337" sId="4"/>
    <undo index="3" exp="area" ref3D="1" dr="$A$1:$Z$1048576" r="R337" sId="4"/>
    <undo index="3" exp="area" ref3D="1" dr="$A$1:$Z$1048576" r="Q337" sId="4"/>
    <undo index="3" exp="area" ref3D="1" dr="$A$1:$Z$1048576" r="P337" sId="4"/>
    <undo index="3" exp="area" ref3D="1" dr="$A$1:$Z$1048576" r="O337" sId="4"/>
    <undo index="3" exp="area" ref3D="1" dr="$A$1:$Z$1048576" r="N337" sId="4"/>
    <undo index="3" exp="area" ref3D="1" dr="$A$1:$Z$1048576" r="M337" sId="4"/>
    <undo index="3" exp="area" ref3D="1" dr="$A$1:$Z$1048576" r="L337" sId="4"/>
    <undo index="3" exp="area" ref3D="1" dr="$A$1:$Z$1048576" r="J337" sId="4"/>
    <undo index="3" exp="area" ref3D="1" dr="$A$1:$Z$1048576" r="I337" sId="4"/>
    <undo index="3" exp="area" ref3D="1" dr="$A$1:$Z$1048576" r="F337" sId="4"/>
    <undo index="3" exp="area" ref3D="1" dr="$A$1:$Z$1048576" r="E337" sId="4"/>
    <undo index="3" exp="area" ref3D="1" dr="$A$1:$Z$1048576" r="D337" sId="4"/>
    <undo index="3" exp="area" ref3D="1" dr="$A$1:$Z$1048576" r="Y336" sId="4"/>
    <undo index="3" exp="area" ref3D="1" dr="$A$1:$Z$1048576" r="X336" sId="4"/>
    <undo index="3" exp="area" ref3D="1" dr="$A$1:$Z$1048576" r="V336" sId="4"/>
    <undo index="3" exp="area" ref3D="1" dr="$A$1:$Z$1048576" r="R336" sId="4"/>
    <undo index="3" exp="area" ref3D="1" dr="$A$1:$Z$1048576" r="Q336" sId="4"/>
    <undo index="3" exp="area" ref3D="1" dr="$A$1:$Z$1048576" r="P336" sId="4"/>
    <undo index="3" exp="area" ref3D="1" dr="$A$1:$Z$1048576" r="O336" sId="4"/>
    <undo index="3" exp="area" ref3D="1" dr="$A$1:$Z$1048576" r="N336" sId="4"/>
    <undo index="3" exp="area" ref3D="1" dr="$A$1:$Z$1048576" r="M336" sId="4"/>
    <undo index="3" exp="area" ref3D="1" dr="$A$1:$Z$1048576" r="L336" sId="4"/>
    <undo index="3" exp="area" ref3D="1" dr="$A$1:$Z$1048576" r="J336" sId="4"/>
    <undo index="3" exp="area" ref3D="1" dr="$A$1:$Z$1048576" r="I336" sId="4"/>
    <undo index="3" exp="area" ref3D="1" dr="$A$1:$Z$1048576" r="F336" sId="4"/>
    <undo index="3" exp="area" ref3D="1" dr="$A$1:$Z$1048576" r="E336" sId="4"/>
    <undo index="3" exp="area" ref3D="1" dr="$A$1:$Z$1048576" r="D336" sId="4"/>
    <undo index="3" exp="area" ref3D="1" dr="$A$1:$Z$1048576" r="Y335" sId="4"/>
    <undo index="3" exp="area" ref3D="1" dr="$A$1:$Z$1048576" r="X335" sId="4"/>
    <undo index="3" exp="area" ref3D="1" dr="$A$1:$Z$1048576" r="V335" sId="4"/>
    <undo index="3" exp="area" ref3D="1" dr="$A$1:$Z$1048576" r="R335" sId="4"/>
    <undo index="3" exp="area" ref3D="1" dr="$A$1:$Z$1048576" r="Q335" sId="4"/>
    <undo index="3" exp="area" ref3D="1" dr="$A$1:$Z$1048576" r="P335" sId="4"/>
    <undo index="3" exp="area" ref3D="1" dr="$A$1:$Z$1048576" r="O335" sId="4"/>
    <undo index="3" exp="area" ref3D="1" dr="$A$1:$Z$1048576" r="N335" sId="4"/>
    <undo index="3" exp="area" ref3D="1" dr="$A$1:$Z$1048576" r="M335" sId="4"/>
    <undo index="3" exp="area" ref3D="1" dr="$A$1:$Z$1048576" r="L335" sId="4"/>
    <undo index="3" exp="area" ref3D="1" dr="$A$1:$Z$1048576" r="J335" sId="4"/>
    <undo index="3" exp="area" ref3D="1" dr="$A$1:$Z$1048576" r="I335" sId="4"/>
    <undo index="3" exp="area" ref3D="1" dr="$A$1:$Z$1048576" r="F335" sId="4"/>
    <undo index="3" exp="area" ref3D="1" dr="$A$1:$Z$1048576" r="E335" sId="4"/>
    <undo index="3" exp="area" ref3D="1" dr="$A$1:$Z$1048576" r="D335" sId="4"/>
    <undo index="3" exp="area" ref3D="1" dr="$A$1:$Z$1048576" r="Y334" sId="4"/>
    <undo index="3" exp="area" ref3D="1" dr="$A$1:$Z$1048576" r="X334" sId="4"/>
    <undo index="3" exp="area" ref3D="1" dr="$A$1:$Z$1048576" r="V334" sId="4"/>
    <undo index="3" exp="area" ref3D="1" dr="$A$1:$Z$1048576" r="R334" sId="4"/>
    <undo index="3" exp="area" ref3D="1" dr="$A$1:$Z$1048576" r="Q334" sId="4"/>
    <undo index="3" exp="area" ref3D="1" dr="$A$1:$Z$1048576" r="P334" sId="4"/>
    <undo index="3" exp="area" ref3D="1" dr="$A$1:$Z$1048576" r="O334" sId="4"/>
    <undo index="3" exp="area" ref3D="1" dr="$A$1:$Z$1048576" r="N334" sId="4"/>
    <undo index="3" exp="area" ref3D="1" dr="$A$1:$Z$1048576" r="M334" sId="4"/>
    <undo index="3" exp="area" ref3D="1" dr="$A$1:$Z$1048576" r="L334" sId="4"/>
    <undo index="3" exp="area" ref3D="1" dr="$A$1:$Z$1048576" r="J334" sId="4"/>
    <undo index="3" exp="area" ref3D="1" dr="$A$1:$Z$1048576" r="I334" sId="4"/>
    <undo index="3" exp="area" ref3D="1" dr="$A$1:$Z$1048576" r="F334" sId="4"/>
    <undo index="3" exp="area" ref3D="1" dr="$A$1:$Z$1048576" r="E334" sId="4"/>
    <undo index="3" exp="area" ref3D="1" dr="$A$1:$Z$1048576" r="D334" sId="4"/>
    <undo index="3" exp="area" ref3D="1" dr="$A$1:$Z$1048576" r="Y333" sId="4"/>
    <undo index="3" exp="area" ref3D="1" dr="$A$1:$Z$1048576" r="X333" sId="4"/>
    <undo index="3" exp="area" ref3D="1" dr="$A$1:$Z$1048576" r="V333" sId="4"/>
    <undo index="3" exp="area" ref3D="1" dr="$A$1:$Z$1048576" r="R333" sId="4"/>
    <undo index="3" exp="area" ref3D="1" dr="$A$1:$Z$1048576" r="Q333" sId="4"/>
    <undo index="3" exp="area" ref3D="1" dr="$A$1:$Z$1048576" r="P333" sId="4"/>
    <undo index="3" exp="area" ref3D="1" dr="$A$1:$Z$1048576" r="O333" sId="4"/>
    <undo index="3" exp="area" ref3D="1" dr="$A$1:$Z$1048576" r="N333" sId="4"/>
    <undo index="3" exp="area" ref3D="1" dr="$A$1:$Z$1048576" r="M333" sId="4"/>
    <undo index="3" exp="area" ref3D="1" dr="$A$1:$Z$1048576" r="L333" sId="4"/>
    <undo index="3" exp="area" ref3D="1" dr="$A$1:$Z$1048576" r="J333" sId="4"/>
    <undo index="3" exp="area" ref3D="1" dr="$A$1:$Z$1048576" r="I333" sId="4"/>
    <undo index="3" exp="area" ref3D="1" dr="$A$1:$Z$1048576" r="F333" sId="4"/>
    <undo index="3" exp="area" ref3D="1" dr="$A$1:$Z$1048576" r="E333" sId="4"/>
    <undo index="3" exp="area" ref3D="1" dr="$A$1:$Z$1048576" r="D333" sId="4"/>
    <undo index="3" exp="area" ref3D="1" dr="$A$1:$Z$1048576" r="Y332" sId="4"/>
    <undo index="3" exp="area" ref3D="1" dr="$A$1:$Z$1048576" r="X332" sId="4"/>
    <undo index="3" exp="area" ref3D="1" dr="$A$1:$Z$1048576" r="R332" sId="4"/>
    <undo index="3" exp="area" ref3D="1" dr="$A$1:$Z$1048576" r="Q332" sId="4"/>
    <undo index="3" exp="area" ref3D="1" dr="$A$1:$Z$1048576" r="P332" sId="4"/>
    <undo index="3" exp="area" ref3D="1" dr="$A$1:$Z$1048576" r="O332" sId="4"/>
    <undo index="3" exp="area" ref3D="1" dr="$A$1:$Z$1048576" r="N332" sId="4"/>
    <undo index="3" exp="area" ref3D="1" dr="$A$1:$Z$1048576" r="M332" sId="4"/>
    <undo index="3" exp="area" ref3D="1" dr="$A$1:$Z$1048576" r="L332" sId="4"/>
    <undo index="3" exp="area" ref3D="1" dr="$A$1:$Z$1048576" r="J332" sId="4"/>
    <undo index="3" exp="area" ref3D="1" dr="$A$1:$Z$1048576" r="I332" sId="4"/>
    <undo index="3" exp="area" ref3D="1" dr="$A$1:$Z$1048576" r="F332" sId="4"/>
    <undo index="3" exp="area" ref3D="1" dr="$A$1:$Z$1048576" r="E332" sId="4"/>
    <undo index="3" exp="area" ref3D="1" dr="$A$1:$Z$1048576" r="D332" sId="4"/>
    <undo index="3" exp="area" ref3D="1" dr="$A$1:$Z$1048576" r="Y331" sId="4"/>
    <undo index="3" exp="area" ref3D="1" dr="$A$1:$Z$1048576" r="X331" sId="4"/>
    <undo index="3" exp="area" ref3D="1" dr="$A$1:$Z$1048576" r="V331" sId="4"/>
    <undo index="3" exp="area" ref3D="1" dr="$A$1:$Z$1048576" r="R331" sId="4"/>
    <undo index="3" exp="area" ref3D="1" dr="$A$1:$Z$1048576" r="Q331" sId="4"/>
    <undo index="3" exp="area" ref3D="1" dr="$A$1:$Z$1048576" r="P331" sId="4"/>
    <undo index="3" exp="area" ref3D="1" dr="$A$1:$Z$1048576" r="O331" sId="4"/>
    <undo index="3" exp="area" ref3D="1" dr="$A$1:$Z$1048576" r="N331" sId="4"/>
    <undo index="3" exp="area" ref3D="1" dr="$A$1:$Z$1048576" r="M331" sId="4"/>
    <undo index="3" exp="area" ref3D="1" dr="$A$1:$Z$1048576" r="L331" sId="4"/>
    <undo index="3" exp="area" ref3D="1" dr="$A$1:$Z$1048576" r="J331" sId="4"/>
    <undo index="3" exp="area" ref3D="1" dr="$A$1:$Z$1048576" r="I331" sId="4"/>
    <undo index="3" exp="area" ref3D="1" dr="$A$1:$Z$1048576" r="F331" sId="4"/>
    <undo index="3" exp="area" ref3D="1" dr="$A$1:$Z$1048576" r="E331" sId="4"/>
    <undo index="3" exp="area" ref3D="1" dr="$A$1:$Z$1048576" r="D331" sId="4"/>
    <undo index="3" exp="area" ref3D="1" dr="$A$1:$Z$1048576" r="Y330" sId="4"/>
    <undo index="3" exp="area" ref3D="1" dr="$A$1:$Z$1048576" r="X330" sId="4"/>
    <undo index="3" exp="area" ref3D="1" dr="$A$1:$Z$1048576" r="V330" sId="4"/>
    <undo index="3" exp="area" ref3D="1" dr="$A$1:$Z$1048576" r="R330" sId="4"/>
    <undo index="3" exp="area" ref3D="1" dr="$A$1:$Z$1048576" r="Q330" sId="4"/>
    <undo index="3" exp="area" ref3D="1" dr="$A$1:$Z$1048576" r="P330" sId="4"/>
    <undo index="3" exp="area" ref3D="1" dr="$A$1:$Z$1048576" r="O330" sId="4"/>
    <undo index="3" exp="area" ref3D="1" dr="$A$1:$Z$1048576" r="N330" sId="4"/>
    <undo index="3" exp="area" ref3D="1" dr="$A$1:$Z$1048576" r="M330" sId="4"/>
    <undo index="3" exp="area" ref3D="1" dr="$A$1:$Z$1048576" r="L330" sId="4"/>
    <undo index="3" exp="area" ref3D="1" dr="$A$1:$Z$1048576" r="J330" sId="4"/>
    <undo index="3" exp="area" ref3D="1" dr="$A$1:$Z$1048576" r="I330" sId="4"/>
    <undo index="3" exp="area" ref3D="1" dr="$A$1:$Z$1048576" r="F330" sId="4"/>
    <undo index="3" exp="area" ref3D="1" dr="$A$1:$Z$1048576" r="E330" sId="4"/>
    <undo index="3" exp="area" ref3D="1" dr="$A$1:$Z$1048576" r="D330" sId="4"/>
    <undo index="3" exp="area" ref3D="1" dr="$A$1:$Z$1048576" r="Y329" sId="4"/>
    <undo index="3" exp="area" ref3D="1" dr="$A$1:$Z$1048576" r="X329" sId="4"/>
    <undo index="3" exp="area" ref3D="1" dr="$A$1:$Z$1048576" r="V329" sId="4"/>
    <undo index="3" exp="area" ref3D="1" dr="$A$1:$Z$1048576" r="R329" sId="4"/>
    <undo index="3" exp="area" ref3D="1" dr="$A$1:$Z$1048576" r="Q329" sId="4"/>
    <undo index="3" exp="area" ref3D="1" dr="$A$1:$Z$1048576" r="P329" sId="4"/>
    <undo index="3" exp="area" ref3D="1" dr="$A$1:$Z$1048576" r="O329" sId="4"/>
    <undo index="3" exp="area" ref3D="1" dr="$A$1:$Z$1048576" r="N329" sId="4"/>
    <undo index="3" exp="area" ref3D="1" dr="$A$1:$Z$1048576" r="M329" sId="4"/>
    <undo index="3" exp="area" ref3D="1" dr="$A$1:$Z$1048576" r="L329" sId="4"/>
    <undo index="3" exp="area" ref3D="1" dr="$A$1:$Z$1048576" r="J329" sId="4"/>
    <undo index="3" exp="area" ref3D="1" dr="$A$1:$Z$1048576" r="I329" sId="4"/>
    <undo index="3" exp="area" ref3D="1" dr="$A$1:$Z$1048576" r="F329" sId="4"/>
    <undo index="3" exp="area" ref3D="1" dr="$A$1:$Z$1048576" r="E329" sId="4"/>
    <undo index="3" exp="area" ref3D="1" dr="$A$1:$Z$1048576" r="D329" sId="4"/>
    <undo index="3" exp="area" ref3D="1" dr="$A$1:$Z$1048576" r="Y328" sId="4"/>
    <undo index="3" exp="area" ref3D="1" dr="$A$1:$Z$1048576" r="X328" sId="4"/>
    <undo index="3" exp="area" ref3D="1" dr="$A$1:$Z$1048576" r="V328" sId="4"/>
    <undo index="3" exp="area" ref3D="1" dr="$A$1:$Z$1048576" r="R328" sId="4"/>
    <undo index="3" exp="area" ref3D="1" dr="$A$1:$Z$1048576" r="Q328" sId="4"/>
    <undo index="3" exp="area" ref3D="1" dr="$A$1:$Z$1048576" r="P328" sId="4"/>
    <undo index="3" exp="area" ref3D="1" dr="$A$1:$Z$1048576" r="O328" sId="4"/>
    <undo index="3" exp="area" ref3D="1" dr="$A$1:$Z$1048576" r="N328" sId="4"/>
    <undo index="3" exp="area" ref3D="1" dr="$A$1:$Z$1048576" r="M328" sId="4"/>
    <undo index="3" exp="area" ref3D="1" dr="$A$1:$Z$1048576" r="L328" sId="4"/>
    <undo index="3" exp="area" ref3D="1" dr="$A$1:$Z$1048576" r="J328" sId="4"/>
    <undo index="3" exp="area" ref3D="1" dr="$A$1:$Z$1048576" r="I328" sId="4"/>
    <undo index="3" exp="area" ref3D="1" dr="$A$1:$Z$1048576" r="F328" sId="4"/>
    <undo index="3" exp="area" ref3D="1" dr="$A$1:$Z$1048576" r="E328" sId="4"/>
    <undo index="3" exp="area" ref3D="1" dr="$A$1:$Z$1048576" r="D328" sId="4"/>
    <undo index="3" exp="area" ref3D="1" dr="$A$1:$Z$1048576" r="Y327" sId="4"/>
    <undo index="3" exp="area" ref3D="1" dr="$A$1:$Z$1048576" r="X327" sId="4"/>
    <undo index="3" exp="area" ref3D="1" dr="$A$1:$Z$1048576" r="V327" sId="4"/>
    <undo index="3" exp="area" ref3D="1" dr="$A$1:$Z$1048576" r="R327" sId="4"/>
    <undo index="3" exp="area" ref3D="1" dr="$A$1:$Z$1048576" r="Q327" sId="4"/>
    <undo index="3" exp="area" ref3D="1" dr="$A$1:$Z$1048576" r="P327" sId="4"/>
    <undo index="3" exp="area" ref3D="1" dr="$A$1:$Z$1048576" r="O327" sId="4"/>
    <undo index="3" exp="area" ref3D="1" dr="$A$1:$Z$1048576" r="N327" sId="4"/>
    <undo index="3" exp="area" ref3D="1" dr="$A$1:$Z$1048576" r="M327" sId="4"/>
    <undo index="3" exp="area" ref3D="1" dr="$A$1:$Z$1048576" r="L327" sId="4"/>
    <undo index="3" exp="area" ref3D="1" dr="$A$1:$Z$1048576" r="J327" sId="4"/>
    <undo index="3" exp="area" ref3D="1" dr="$A$1:$Z$1048576" r="I327" sId="4"/>
    <undo index="3" exp="area" ref3D="1" dr="$A$1:$Z$1048576" r="F327" sId="4"/>
    <undo index="3" exp="area" ref3D="1" dr="$A$1:$Z$1048576" r="E327" sId="4"/>
    <undo index="3" exp="area" ref3D="1" dr="$A$1:$Z$1048576" r="D327" sId="4"/>
    <undo index="3" exp="area" ref3D="1" dr="$A$1:$Z$1048576" r="Y326" sId="4"/>
    <undo index="3" exp="area" ref3D="1" dr="$A$1:$Z$1048576" r="X326" sId="4"/>
    <undo index="3" exp="area" ref3D="1" dr="$A$1:$Z$1048576" r="V326" sId="4"/>
    <undo index="3" exp="area" ref3D="1" dr="$A$1:$Z$1048576" r="R326" sId="4"/>
    <undo index="3" exp="area" ref3D="1" dr="$A$1:$Z$1048576" r="Q326" sId="4"/>
    <undo index="3" exp="area" ref3D="1" dr="$A$1:$Z$1048576" r="P326" sId="4"/>
    <undo index="3" exp="area" ref3D="1" dr="$A$1:$Z$1048576" r="O326" sId="4"/>
    <undo index="3" exp="area" ref3D="1" dr="$A$1:$Z$1048576" r="N326" sId="4"/>
    <undo index="3" exp="area" ref3D="1" dr="$A$1:$Z$1048576" r="M326" sId="4"/>
    <undo index="3" exp="area" ref3D="1" dr="$A$1:$Z$1048576" r="L326" sId="4"/>
    <undo index="3" exp="area" ref3D="1" dr="$A$1:$Z$1048576" r="J326" sId="4"/>
    <undo index="3" exp="area" ref3D="1" dr="$A$1:$Z$1048576" r="I326" sId="4"/>
    <undo index="3" exp="area" ref3D="1" dr="$A$1:$Z$1048576" r="F326" sId="4"/>
    <undo index="3" exp="area" ref3D="1" dr="$A$1:$Z$1048576" r="E326" sId="4"/>
    <undo index="3" exp="area" ref3D="1" dr="$A$1:$Z$1048576" r="D326" sId="4"/>
    <undo index="3" exp="area" ref3D="1" dr="$A$1:$Z$1048576" r="Y325" sId="4"/>
    <undo index="3" exp="area" ref3D="1" dr="$A$1:$Z$1048576" r="X325" sId="4"/>
    <undo index="3" exp="area" ref3D="1" dr="$A$1:$Z$1048576" r="V325" sId="4"/>
    <undo index="3" exp="area" ref3D="1" dr="$A$1:$Z$1048576" r="R325" sId="4"/>
    <undo index="3" exp="area" ref3D="1" dr="$A$1:$Z$1048576" r="Q325" sId="4"/>
    <undo index="3" exp="area" ref3D="1" dr="$A$1:$Z$1048576" r="P325" sId="4"/>
    <undo index="3" exp="area" ref3D="1" dr="$A$1:$Z$1048576" r="O325" sId="4"/>
    <undo index="3" exp="area" ref3D="1" dr="$A$1:$Z$1048576" r="N325" sId="4"/>
    <undo index="3" exp="area" ref3D="1" dr="$A$1:$Z$1048576" r="M325" sId="4"/>
    <undo index="3" exp="area" ref3D="1" dr="$A$1:$Z$1048576" r="L325" sId="4"/>
    <undo index="3" exp="area" ref3D="1" dr="$A$1:$Z$1048576" r="J325" sId="4"/>
    <undo index="3" exp="area" ref3D="1" dr="$A$1:$Z$1048576" r="I325" sId="4"/>
    <undo index="3" exp="area" ref3D="1" dr="$A$1:$Z$1048576" r="F325" sId="4"/>
    <undo index="3" exp="area" ref3D="1" dr="$A$1:$Z$1048576" r="E325" sId="4"/>
    <undo index="3" exp="area" ref3D="1" dr="$A$1:$Z$1048576" r="D325" sId="4"/>
    <undo index="3" exp="area" ref3D="1" dr="$A$1:$Z$1048576" r="Y324" sId="4"/>
    <undo index="3" exp="area" ref3D="1" dr="$A$1:$Z$1048576" r="X324" sId="4"/>
    <undo index="3" exp="area" ref3D="1" dr="$A$1:$Z$1048576" r="V324" sId="4"/>
    <undo index="3" exp="area" ref3D="1" dr="$A$1:$Z$1048576" r="R324" sId="4"/>
    <undo index="3" exp="area" ref3D="1" dr="$A$1:$Z$1048576" r="Q324" sId="4"/>
    <undo index="3" exp="area" ref3D="1" dr="$A$1:$Z$1048576" r="P324" sId="4"/>
    <undo index="3" exp="area" ref3D="1" dr="$A$1:$Z$1048576" r="O324" sId="4"/>
    <undo index="3" exp="area" ref3D="1" dr="$A$1:$Z$1048576" r="N324" sId="4"/>
    <undo index="3" exp="area" ref3D="1" dr="$A$1:$Z$1048576" r="M324" sId="4"/>
    <undo index="3" exp="area" ref3D="1" dr="$A$1:$Z$1048576" r="L324" sId="4"/>
    <undo index="3" exp="area" ref3D="1" dr="$A$1:$Z$1048576" r="J324" sId="4"/>
    <undo index="3" exp="area" ref3D="1" dr="$A$1:$Z$1048576" r="I324" sId="4"/>
    <undo index="3" exp="area" ref3D="1" dr="$A$1:$Z$1048576" r="F324" sId="4"/>
    <undo index="3" exp="area" ref3D="1" dr="$A$1:$Z$1048576" r="E324" sId="4"/>
    <undo index="3" exp="area" ref3D="1" dr="$A$1:$Z$1048576" r="D324" sId="4"/>
    <undo index="3" exp="area" ref3D="1" dr="$A$1:$Z$1048576" r="Y323" sId="4"/>
    <undo index="3" exp="area" ref3D="1" dr="$A$1:$Z$1048576" r="X323" sId="4"/>
    <undo index="3" exp="area" ref3D="1" dr="$A$1:$Z$1048576" r="R323" sId="4"/>
    <undo index="3" exp="area" ref3D="1" dr="$A$1:$Z$1048576" r="Q323" sId="4"/>
    <undo index="3" exp="area" ref3D="1" dr="$A$1:$Z$1048576" r="P323" sId="4"/>
    <undo index="3" exp="area" ref3D="1" dr="$A$1:$Z$1048576" r="O323" sId="4"/>
    <undo index="3" exp="area" ref3D="1" dr="$A$1:$Z$1048576" r="N323" sId="4"/>
    <undo index="3" exp="area" ref3D="1" dr="$A$1:$Z$1048576" r="M323" sId="4"/>
    <undo index="3" exp="area" ref3D="1" dr="$A$1:$Z$1048576" r="L323" sId="4"/>
    <undo index="3" exp="area" ref3D="1" dr="$A$1:$Z$1048576" r="J323" sId="4"/>
    <undo index="3" exp="area" ref3D="1" dr="$A$1:$Z$1048576" r="I323" sId="4"/>
    <undo index="3" exp="area" ref3D="1" dr="$A$1:$Z$1048576" r="F323" sId="4"/>
    <undo index="3" exp="area" ref3D="1" dr="$A$1:$Z$1048576" r="E323" sId="4"/>
    <undo index="3" exp="area" ref3D="1" dr="$A$1:$Z$1048576" r="D323" sId="4"/>
    <undo index="3" exp="area" ref3D="1" dr="$A$1:$Z$1048576" r="Y322" sId="4"/>
    <undo index="3" exp="area" ref3D="1" dr="$A$1:$Z$1048576" r="X322" sId="4"/>
    <undo index="3" exp="area" ref3D="1" dr="$A$1:$Z$1048576" r="V322" sId="4"/>
    <undo index="3" exp="area" ref3D="1" dr="$A$1:$Z$1048576" r="R322" sId="4"/>
    <undo index="3" exp="area" ref3D="1" dr="$A$1:$Z$1048576" r="Q322" sId="4"/>
    <undo index="3" exp="area" ref3D="1" dr="$A$1:$Z$1048576" r="P322" sId="4"/>
    <undo index="3" exp="area" ref3D="1" dr="$A$1:$Z$1048576" r="O322" sId="4"/>
    <undo index="3" exp="area" ref3D="1" dr="$A$1:$Z$1048576" r="N322" sId="4"/>
    <undo index="3" exp="area" ref3D="1" dr="$A$1:$Z$1048576" r="M322" sId="4"/>
    <undo index="3" exp="area" ref3D="1" dr="$A$1:$Z$1048576" r="L322" sId="4"/>
    <undo index="3" exp="area" ref3D="1" dr="$A$1:$Z$1048576" r="J322" sId="4"/>
    <undo index="3" exp="area" ref3D="1" dr="$A$1:$Z$1048576" r="I322" sId="4"/>
    <undo index="3" exp="area" ref3D="1" dr="$A$1:$Z$1048576" r="F322" sId="4"/>
    <undo index="3" exp="area" ref3D="1" dr="$A$1:$Z$1048576" r="E322" sId="4"/>
    <undo index="3" exp="area" ref3D="1" dr="$A$1:$Z$1048576" r="D322" sId="4"/>
    <undo index="3" exp="area" ref3D="1" dr="$A$1:$Z$1048576" r="Y321" sId="4"/>
    <undo index="3" exp="area" ref3D="1" dr="$A$1:$Z$1048576" r="X321" sId="4"/>
    <undo index="3" exp="area" ref3D="1" dr="$A$1:$Z$1048576" r="V321" sId="4"/>
    <undo index="3" exp="area" ref3D="1" dr="$A$1:$Z$1048576" r="R321" sId="4"/>
    <undo index="3" exp="area" ref3D="1" dr="$A$1:$Z$1048576" r="Q321" sId="4"/>
    <undo index="3" exp="area" ref3D="1" dr="$A$1:$Z$1048576" r="P321" sId="4"/>
    <undo index="3" exp="area" ref3D="1" dr="$A$1:$Z$1048576" r="O321" sId="4"/>
    <undo index="3" exp="area" ref3D="1" dr="$A$1:$Z$1048576" r="N321" sId="4"/>
    <undo index="3" exp="area" ref3D="1" dr="$A$1:$Z$1048576" r="M321" sId="4"/>
    <undo index="3" exp="area" ref3D="1" dr="$A$1:$Z$1048576" r="L321" sId="4"/>
    <undo index="3" exp="area" ref3D="1" dr="$A$1:$Z$1048576" r="J321" sId="4"/>
    <undo index="3" exp="area" ref3D="1" dr="$A$1:$Z$1048576" r="I321" sId="4"/>
    <undo index="3" exp="area" ref3D="1" dr="$A$1:$Z$1048576" r="F321" sId="4"/>
    <undo index="3" exp="area" ref3D="1" dr="$A$1:$Z$1048576" r="E321" sId="4"/>
    <undo index="3" exp="area" ref3D="1" dr="$A$1:$Z$1048576" r="D321" sId="4"/>
    <undo index="3" exp="area" ref3D="1" dr="$A$1:$Z$1048576" r="Y320" sId="4"/>
    <undo index="3" exp="area" ref3D="1" dr="$A$1:$Z$1048576" r="X320" sId="4"/>
    <undo index="3" exp="area" ref3D="1" dr="$A$1:$Z$1048576" r="V320" sId="4"/>
    <undo index="3" exp="area" ref3D="1" dr="$A$1:$Z$1048576" r="R320" sId="4"/>
    <undo index="3" exp="area" ref3D="1" dr="$A$1:$Z$1048576" r="Q320" sId="4"/>
    <undo index="3" exp="area" ref3D="1" dr="$A$1:$Z$1048576" r="P320" sId="4"/>
    <undo index="3" exp="area" ref3D="1" dr="$A$1:$Z$1048576" r="O320" sId="4"/>
    <undo index="3" exp="area" ref3D="1" dr="$A$1:$Z$1048576" r="N320" sId="4"/>
    <undo index="3" exp="area" ref3D="1" dr="$A$1:$Z$1048576" r="M320" sId="4"/>
    <undo index="3" exp="area" ref3D="1" dr="$A$1:$Z$1048576" r="L320" sId="4"/>
    <undo index="3" exp="area" ref3D="1" dr="$A$1:$Z$1048576" r="J320" sId="4"/>
    <undo index="3" exp="area" ref3D="1" dr="$A$1:$Z$1048576" r="I320" sId="4"/>
    <undo index="3" exp="area" ref3D="1" dr="$A$1:$Z$1048576" r="F320" sId="4"/>
    <undo index="3" exp="area" ref3D="1" dr="$A$1:$Z$1048576" r="E320" sId="4"/>
    <undo index="3" exp="area" ref3D="1" dr="$A$1:$Z$1048576" r="D320" sId="4"/>
    <undo index="3" exp="area" ref3D="1" dr="$A$1:$Z$1048576" r="Y319" sId="4"/>
    <undo index="3" exp="area" ref3D="1" dr="$A$1:$Z$1048576" r="X319" sId="4"/>
    <undo index="3" exp="area" ref3D="1" dr="$A$1:$Z$1048576" r="V319" sId="4"/>
    <undo index="3" exp="area" ref3D="1" dr="$A$1:$Z$1048576" r="R319" sId="4"/>
    <undo index="3" exp="area" ref3D="1" dr="$A$1:$Z$1048576" r="Q319" sId="4"/>
    <undo index="3" exp="area" ref3D="1" dr="$A$1:$Z$1048576" r="P319" sId="4"/>
    <undo index="3" exp="area" ref3D="1" dr="$A$1:$Z$1048576" r="O319" sId="4"/>
    <undo index="3" exp="area" ref3D="1" dr="$A$1:$Z$1048576" r="N319" sId="4"/>
    <undo index="3" exp="area" ref3D="1" dr="$A$1:$Z$1048576" r="M319" sId="4"/>
    <undo index="3" exp="area" ref3D="1" dr="$A$1:$Z$1048576" r="L319" sId="4"/>
    <undo index="3" exp="area" ref3D="1" dr="$A$1:$Z$1048576" r="J319" sId="4"/>
    <undo index="3" exp="area" ref3D="1" dr="$A$1:$Z$1048576" r="I319" sId="4"/>
    <undo index="3" exp="area" ref3D="1" dr="$A$1:$Z$1048576" r="F319" sId="4"/>
    <undo index="3" exp="area" ref3D="1" dr="$A$1:$Z$1048576" r="E319" sId="4"/>
    <undo index="3" exp="area" ref3D="1" dr="$A$1:$Z$1048576" r="D319" sId="4"/>
    <undo index="3" exp="area" ref3D="1" dr="$A$1:$Z$1048576" r="Y318" sId="4"/>
    <undo index="3" exp="area" ref3D="1" dr="$A$1:$Z$1048576" r="X318" sId="4"/>
    <undo index="3" exp="area" ref3D="1" dr="$A$1:$Z$1048576" r="V318" sId="4"/>
    <undo index="3" exp="area" ref3D="1" dr="$A$1:$Z$1048576" r="R318" sId="4"/>
    <undo index="3" exp="area" ref3D="1" dr="$A$1:$Z$1048576" r="Q318" sId="4"/>
    <undo index="3" exp="area" ref3D="1" dr="$A$1:$Z$1048576" r="P318" sId="4"/>
    <undo index="3" exp="area" ref3D="1" dr="$A$1:$Z$1048576" r="O318" sId="4"/>
    <undo index="3" exp="area" ref3D="1" dr="$A$1:$Z$1048576" r="N318" sId="4"/>
    <undo index="3" exp="area" ref3D="1" dr="$A$1:$Z$1048576" r="M318" sId="4"/>
    <undo index="3" exp="area" ref3D="1" dr="$A$1:$Z$1048576" r="L318" sId="4"/>
    <undo index="3" exp="area" ref3D="1" dr="$A$1:$Z$1048576" r="J318" sId="4"/>
    <undo index="3" exp="area" ref3D="1" dr="$A$1:$Z$1048576" r="I318" sId="4"/>
    <undo index="3" exp="area" ref3D="1" dr="$A$1:$Z$1048576" r="F318" sId="4"/>
    <undo index="3" exp="area" ref3D="1" dr="$A$1:$Z$1048576" r="E318" sId="4"/>
    <undo index="3" exp="area" ref3D="1" dr="$A$1:$Z$1048576" r="D318" sId="4"/>
    <undo index="3" exp="area" ref3D="1" dr="$A$1:$Z$1048576" r="Y317" sId="4"/>
    <undo index="3" exp="area" ref3D="1" dr="$A$1:$Z$1048576" r="X317" sId="4"/>
    <undo index="3" exp="area" ref3D="1" dr="$A$1:$Z$1048576" r="V317" sId="4"/>
    <undo index="3" exp="area" ref3D="1" dr="$A$1:$Z$1048576" r="R317" sId="4"/>
    <undo index="3" exp="area" ref3D="1" dr="$A$1:$Z$1048576" r="Q317" sId="4"/>
    <undo index="3" exp="area" ref3D="1" dr="$A$1:$Z$1048576" r="P317" sId="4"/>
    <undo index="3" exp="area" ref3D="1" dr="$A$1:$Z$1048576" r="O317" sId="4"/>
    <undo index="3" exp="area" ref3D="1" dr="$A$1:$Z$1048576" r="N317" sId="4"/>
    <undo index="3" exp="area" ref3D="1" dr="$A$1:$Z$1048576" r="M317" sId="4"/>
    <undo index="3" exp="area" ref3D="1" dr="$A$1:$Z$1048576" r="L317" sId="4"/>
    <undo index="3" exp="area" ref3D="1" dr="$A$1:$Z$1048576" r="J317" sId="4"/>
    <undo index="3" exp="area" ref3D="1" dr="$A$1:$Z$1048576" r="I317" sId="4"/>
    <undo index="3" exp="area" ref3D="1" dr="$A$1:$Z$1048576" r="F317" sId="4"/>
    <undo index="3" exp="area" ref3D="1" dr="$A$1:$Z$1048576" r="E317" sId="4"/>
    <undo index="3" exp="area" ref3D="1" dr="$A$1:$Z$1048576" r="D317" sId="4"/>
    <undo index="3" exp="area" ref3D="1" dr="$A$1:$Z$1048576" r="Y316" sId="4"/>
    <undo index="3" exp="area" ref3D="1" dr="$A$1:$Z$1048576" r="X316" sId="4"/>
    <undo index="3" exp="area" ref3D="1" dr="$A$1:$Z$1048576" r="V316" sId="4"/>
    <undo index="3" exp="area" ref3D="1" dr="$A$1:$Z$1048576" r="R316" sId="4"/>
    <undo index="3" exp="area" ref3D="1" dr="$A$1:$Z$1048576" r="Q316" sId="4"/>
    <undo index="3" exp="area" ref3D="1" dr="$A$1:$Z$1048576" r="P316" sId="4"/>
    <undo index="3" exp="area" ref3D="1" dr="$A$1:$Z$1048576" r="O316" sId="4"/>
    <undo index="3" exp="area" ref3D="1" dr="$A$1:$Z$1048576" r="N316" sId="4"/>
    <undo index="3" exp="area" ref3D="1" dr="$A$1:$Z$1048576" r="M316" sId="4"/>
    <undo index="3" exp="area" ref3D="1" dr="$A$1:$Z$1048576" r="L316" sId="4"/>
    <undo index="3" exp="area" ref3D="1" dr="$A$1:$Z$1048576" r="J316" sId="4"/>
    <undo index="3" exp="area" ref3D="1" dr="$A$1:$Z$1048576" r="I316" sId="4"/>
    <undo index="3" exp="area" ref3D="1" dr="$A$1:$Z$1048576" r="F316" sId="4"/>
    <undo index="3" exp="area" ref3D="1" dr="$A$1:$Z$1048576" r="E316" sId="4"/>
    <undo index="3" exp="area" ref3D="1" dr="$A$1:$Z$1048576" r="D316" sId="4"/>
    <undo index="3" exp="area" ref3D="1" dr="$A$1:$Z$1048576" r="Y315" sId="4"/>
    <undo index="3" exp="area" ref3D="1" dr="$A$1:$Z$1048576" r="X315" sId="4"/>
    <undo index="3" exp="area" ref3D="1" dr="$A$1:$Z$1048576" r="V315" sId="4"/>
    <undo index="3" exp="area" ref3D="1" dr="$A$1:$Z$1048576" r="R315" sId="4"/>
    <undo index="3" exp="area" ref3D="1" dr="$A$1:$Z$1048576" r="Q315" sId="4"/>
    <undo index="3" exp="area" ref3D="1" dr="$A$1:$Z$1048576" r="P315" sId="4"/>
    <undo index="3" exp="area" ref3D="1" dr="$A$1:$Z$1048576" r="O315" sId="4"/>
    <undo index="3" exp="area" ref3D="1" dr="$A$1:$Z$1048576" r="N315" sId="4"/>
    <undo index="3" exp="area" ref3D="1" dr="$A$1:$Z$1048576" r="M315" sId="4"/>
    <undo index="3" exp="area" ref3D="1" dr="$A$1:$Z$1048576" r="L315" sId="4"/>
    <undo index="3" exp="area" ref3D="1" dr="$A$1:$Z$1048576" r="J315" sId="4"/>
    <undo index="3" exp="area" ref3D="1" dr="$A$1:$Z$1048576" r="I315" sId="4"/>
    <undo index="3" exp="area" ref3D="1" dr="$A$1:$Z$1048576" r="F315" sId="4"/>
    <undo index="3" exp="area" ref3D="1" dr="$A$1:$Z$1048576" r="E315" sId="4"/>
    <undo index="3" exp="area" ref3D="1" dr="$A$1:$Z$1048576" r="D315" sId="4"/>
    <undo index="3" exp="area" ref3D="1" dr="$A$1:$Z$1048576" r="Y314" sId="4"/>
    <undo index="3" exp="area" ref3D="1" dr="$A$1:$Z$1048576" r="X314" sId="4"/>
    <undo index="3" exp="area" ref3D="1" dr="$A$1:$Z$1048576" r="V314" sId="4"/>
    <undo index="3" exp="area" ref3D="1" dr="$A$1:$Z$1048576" r="R314" sId="4"/>
    <undo index="3" exp="area" ref3D="1" dr="$A$1:$Z$1048576" r="Q314" sId="4"/>
    <undo index="3" exp="area" ref3D="1" dr="$A$1:$Z$1048576" r="P314" sId="4"/>
    <undo index="3" exp="area" ref3D="1" dr="$A$1:$Z$1048576" r="O314" sId="4"/>
    <undo index="3" exp="area" ref3D="1" dr="$A$1:$Z$1048576" r="N314" sId="4"/>
    <undo index="3" exp="area" ref3D="1" dr="$A$1:$Z$1048576" r="M314" sId="4"/>
    <undo index="3" exp="area" ref3D="1" dr="$A$1:$Z$1048576" r="L314" sId="4"/>
    <undo index="3" exp="area" ref3D="1" dr="$A$1:$Z$1048576" r="J314" sId="4"/>
    <undo index="3" exp="area" ref3D="1" dr="$A$1:$Z$1048576" r="I314" sId="4"/>
    <undo index="3" exp="area" ref3D="1" dr="$A$1:$Z$1048576" r="F314" sId="4"/>
    <undo index="3" exp="area" ref3D="1" dr="$A$1:$Z$1048576" r="E314" sId="4"/>
    <undo index="3" exp="area" ref3D="1" dr="$A$1:$Z$1048576" r="D314" sId="4"/>
    <undo index="3" exp="area" ref3D="1" dr="$A$1:$Z$1048576" r="Y313" sId="4"/>
    <undo index="3" exp="area" ref3D="1" dr="$A$1:$Z$1048576" r="X313" sId="4"/>
    <undo index="3" exp="area" ref3D="1" dr="$A$1:$Z$1048576" r="V313" sId="4"/>
    <undo index="3" exp="area" ref3D="1" dr="$A$1:$Z$1048576" r="R313" sId="4"/>
    <undo index="3" exp="area" ref3D="1" dr="$A$1:$Z$1048576" r="Q313" sId="4"/>
    <undo index="3" exp="area" ref3D="1" dr="$A$1:$Z$1048576" r="P313" sId="4"/>
    <undo index="3" exp="area" ref3D="1" dr="$A$1:$Z$1048576" r="O313" sId="4"/>
    <undo index="3" exp="area" ref3D="1" dr="$A$1:$Z$1048576" r="N313" sId="4"/>
    <undo index="3" exp="area" ref3D="1" dr="$A$1:$Z$1048576" r="M313" sId="4"/>
    <undo index="3" exp="area" ref3D="1" dr="$A$1:$Z$1048576" r="L313" sId="4"/>
    <undo index="3" exp="area" ref3D="1" dr="$A$1:$Z$1048576" r="J313" sId="4"/>
    <undo index="3" exp="area" ref3D="1" dr="$A$1:$Z$1048576" r="I313" sId="4"/>
    <undo index="3" exp="area" ref3D="1" dr="$A$1:$Z$1048576" r="F313" sId="4"/>
    <undo index="3" exp="area" ref3D="1" dr="$A$1:$Z$1048576" r="E313" sId="4"/>
    <undo index="3" exp="area" ref3D="1" dr="$A$1:$Z$1048576" r="D313" sId="4"/>
    <undo index="3" exp="area" ref3D="1" dr="$A$1:$Z$1048576" r="Y312" sId="4"/>
    <undo index="3" exp="area" ref3D="1" dr="$A$1:$Z$1048576" r="X312" sId="4"/>
    <undo index="3" exp="area" ref3D="1" dr="$A$1:$Z$1048576" r="V312" sId="4"/>
    <undo index="3" exp="area" ref3D="1" dr="$A$1:$Z$1048576" r="R312" sId="4"/>
    <undo index="3" exp="area" ref3D="1" dr="$A$1:$Z$1048576" r="Q312" sId="4"/>
    <undo index="3" exp="area" ref3D="1" dr="$A$1:$Z$1048576" r="P312" sId="4"/>
    <undo index="3" exp="area" ref3D="1" dr="$A$1:$Z$1048576" r="O312" sId="4"/>
    <undo index="3" exp="area" ref3D="1" dr="$A$1:$Z$1048576" r="N312" sId="4"/>
    <undo index="3" exp="area" ref3D="1" dr="$A$1:$Z$1048576" r="M312" sId="4"/>
    <undo index="3" exp="area" ref3D="1" dr="$A$1:$Z$1048576" r="L312" sId="4"/>
    <undo index="3" exp="area" ref3D="1" dr="$A$1:$Z$1048576" r="J312" sId="4"/>
    <undo index="3" exp="area" ref3D="1" dr="$A$1:$Z$1048576" r="I312" sId="4"/>
    <undo index="3" exp="area" ref3D="1" dr="$A$1:$Z$1048576" r="F312" sId="4"/>
    <undo index="3" exp="area" ref3D="1" dr="$A$1:$Z$1048576" r="E312" sId="4"/>
    <undo index="3" exp="area" ref3D="1" dr="$A$1:$Z$1048576" r="D312" sId="4"/>
    <undo index="3" exp="area" ref3D="1" dr="$A$1:$Z$1048576" r="Y311" sId="4"/>
    <undo index="3" exp="area" ref3D="1" dr="$A$1:$Z$1048576" r="X311" sId="4"/>
    <undo index="3" exp="area" ref3D="1" dr="$A$1:$Z$1048576" r="V311" sId="4"/>
    <undo index="3" exp="area" ref3D="1" dr="$A$1:$Z$1048576" r="R311" sId="4"/>
    <undo index="3" exp="area" ref3D="1" dr="$A$1:$Z$1048576" r="Q311" sId="4"/>
    <undo index="3" exp="area" ref3D="1" dr="$A$1:$Z$1048576" r="P311" sId="4"/>
    <undo index="3" exp="area" ref3D="1" dr="$A$1:$Z$1048576" r="O311" sId="4"/>
    <undo index="3" exp="area" ref3D="1" dr="$A$1:$Z$1048576" r="N311" sId="4"/>
    <undo index="3" exp="area" ref3D="1" dr="$A$1:$Z$1048576" r="M311" sId="4"/>
    <undo index="3" exp="area" ref3D="1" dr="$A$1:$Z$1048576" r="L311" sId="4"/>
    <undo index="3" exp="area" ref3D="1" dr="$A$1:$Z$1048576" r="J311" sId="4"/>
    <undo index="3" exp="area" ref3D="1" dr="$A$1:$Z$1048576" r="I311" sId="4"/>
    <undo index="3" exp="area" ref3D="1" dr="$A$1:$Z$1048576" r="F311" sId="4"/>
    <undo index="3" exp="area" ref3D="1" dr="$A$1:$Z$1048576" r="E311" sId="4"/>
    <undo index="3" exp="area" ref3D="1" dr="$A$1:$Z$1048576" r="D311" sId="4"/>
    <undo index="3" exp="area" ref3D="1" dr="$A$1:$Z$1048576" r="Y310" sId="4"/>
    <undo index="3" exp="area" ref3D="1" dr="$A$1:$Z$1048576" r="X310" sId="4"/>
    <undo index="3" exp="area" ref3D="1" dr="$A$1:$Z$1048576" r="V310" sId="4"/>
    <undo index="3" exp="area" ref3D="1" dr="$A$1:$Z$1048576" r="R310" sId="4"/>
    <undo index="3" exp="area" ref3D="1" dr="$A$1:$Z$1048576" r="Q310" sId="4"/>
    <undo index="3" exp="area" ref3D="1" dr="$A$1:$Z$1048576" r="P310" sId="4"/>
    <undo index="3" exp="area" ref3D="1" dr="$A$1:$Z$1048576" r="O310" sId="4"/>
    <undo index="3" exp="area" ref3D="1" dr="$A$1:$Z$1048576" r="N310" sId="4"/>
    <undo index="3" exp="area" ref3D="1" dr="$A$1:$Z$1048576" r="M310" sId="4"/>
    <undo index="3" exp="area" ref3D="1" dr="$A$1:$Z$1048576" r="L310" sId="4"/>
    <undo index="3" exp="area" ref3D="1" dr="$A$1:$Z$1048576" r="J310" sId="4"/>
    <undo index="3" exp="area" ref3D="1" dr="$A$1:$Z$1048576" r="I310" sId="4"/>
    <undo index="3" exp="area" ref3D="1" dr="$A$1:$Z$1048576" r="F310" sId="4"/>
    <undo index="3" exp="area" ref3D="1" dr="$A$1:$Z$1048576" r="E310" sId="4"/>
    <undo index="3" exp="area" ref3D="1" dr="$A$1:$Z$1048576" r="D310" sId="4"/>
    <undo index="3" exp="area" ref3D="1" dr="$A$1:$Z$1048576" r="C310" sId="4"/>
    <undo index="3" exp="area" ref3D="1" dr="$A$1:$Z$1048576" r="Y309" sId="4"/>
    <undo index="3" exp="area" ref3D="1" dr="$A$1:$Z$1048576" r="X309" sId="4"/>
    <undo index="3" exp="area" ref3D="1" dr="$A$1:$Z$1048576" r="V309" sId="4"/>
    <undo index="3" exp="area" ref3D="1" dr="$A$1:$Z$1048576" r="R309" sId="4"/>
    <undo index="3" exp="area" ref3D="1" dr="$A$1:$Z$1048576" r="Q309" sId="4"/>
    <undo index="3" exp="area" ref3D="1" dr="$A$1:$Z$1048576" r="P309" sId="4"/>
    <undo index="3" exp="area" ref3D="1" dr="$A$1:$Z$1048576" r="O309" sId="4"/>
    <undo index="3" exp="area" ref3D="1" dr="$A$1:$Z$1048576" r="N309" sId="4"/>
    <undo index="3" exp="area" ref3D="1" dr="$A$1:$Z$1048576" r="M309" sId="4"/>
    <undo index="3" exp="area" ref3D="1" dr="$A$1:$Z$1048576" r="L309" sId="4"/>
    <undo index="3" exp="area" ref3D="1" dr="$A$1:$Z$1048576" r="J309" sId="4"/>
    <undo index="3" exp="area" ref3D="1" dr="$A$1:$Z$1048576" r="I309" sId="4"/>
    <undo index="3" exp="area" ref3D="1" dr="$A$1:$Z$1048576" r="F309" sId="4"/>
    <undo index="3" exp="area" ref3D="1" dr="$A$1:$Z$1048576" r="E309" sId="4"/>
    <undo index="3" exp="area" ref3D="1" dr="$A$1:$Z$1048576" r="D309" sId="4"/>
    <undo index="3" exp="area" ref3D="1" dr="$A$1:$Z$1048576" r="C309" sId="4"/>
    <undo index="3" exp="area" ref3D="1" dr="$A$1:$Z$1048576" r="Y308" sId="4"/>
    <undo index="3" exp="area" ref3D="1" dr="$A$1:$Z$1048576" r="X308" sId="4"/>
    <undo index="3" exp="area" ref3D="1" dr="$A$1:$Z$1048576" r="V308" sId="4"/>
    <undo index="3" exp="area" ref3D="1" dr="$A$1:$Z$1048576" r="U308" sId="4"/>
    <undo index="3" exp="area" ref3D="1" dr="$A$1:$Z$1048576" r="T308" sId="4"/>
    <undo index="3" exp="area" ref3D="1" dr="$A$1:$Z$1048576" r="R308" sId="4"/>
    <undo index="3" exp="area" ref3D="1" dr="$A$1:$Z$1048576" r="Q308" sId="4"/>
    <undo index="3" exp="area" ref3D="1" dr="$A$1:$Z$1048576" r="P308" sId="4"/>
    <undo index="3" exp="area" ref3D="1" dr="$A$1:$Z$1048576" r="O308" sId="4"/>
    <undo index="3" exp="area" ref3D="1" dr="$A$1:$Z$1048576" r="N308" sId="4"/>
    <undo index="3" exp="area" ref3D="1" dr="$A$1:$Z$1048576" r="M308" sId="4"/>
    <undo index="3" exp="area" ref3D="1" dr="$A$1:$Z$1048576" r="L308" sId="4"/>
    <undo index="3" exp="area" ref3D="1" dr="$A$1:$Z$1048576" r="J308" sId="4"/>
    <undo index="3" exp="area" ref3D="1" dr="$A$1:$Z$1048576" r="I308" sId="4"/>
    <undo index="3" exp="area" ref3D="1" dr="$A$1:$Z$1048576" r="F308" sId="4"/>
    <undo index="3" exp="area" ref3D="1" dr="$A$1:$Z$1048576" r="E308" sId="4"/>
    <undo index="3" exp="area" ref3D="1" dr="$A$1:$Z$1048576" r="D308" sId="4"/>
    <undo index="3" exp="area" ref3D="1" dr="$A$1:$Z$1048576" r="C308" sId="4"/>
    <undo index="3" exp="area" ref3D="1" dr="$A$1:$Z$1048576" r="Y307" sId="4"/>
    <undo index="3" exp="area" ref3D="1" dr="$A$1:$Z$1048576" r="X307" sId="4"/>
    <undo index="3" exp="area" ref3D="1" dr="$A$1:$Z$1048576" r="V307" sId="4"/>
    <undo index="3" exp="area" ref3D="1" dr="$A$1:$Z$1048576" r="U307" sId="4"/>
    <undo index="3" exp="area" ref3D="1" dr="$A$1:$Z$1048576" r="T307" sId="4"/>
    <undo index="3" exp="area" ref3D="1" dr="$A$1:$Z$1048576" r="R307" sId="4"/>
    <undo index="3" exp="area" ref3D="1" dr="$A$1:$Z$1048576" r="Q307" sId="4"/>
    <undo index="3" exp="area" ref3D="1" dr="$A$1:$Z$1048576" r="P307" sId="4"/>
    <undo index="3" exp="area" ref3D="1" dr="$A$1:$Z$1048576" r="O307" sId="4"/>
    <undo index="3" exp="area" ref3D="1" dr="$A$1:$Z$1048576" r="N307" sId="4"/>
    <undo index="3" exp="area" ref3D="1" dr="$A$1:$Z$1048576" r="M307" sId="4"/>
    <undo index="3" exp="area" ref3D="1" dr="$A$1:$Z$1048576" r="L307" sId="4"/>
    <undo index="3" exp="area" ref3D="1" dr="$A$1:$Z$1048576" r="J307" sId="4"/>
    <undo index="3" exp="area" ref3D="1" dr="$A$1:$Z$1048576" r="I307" sId="4"/>
    <undo index="3" exp="area" ref3D="1" dr="$A$1:$Z$1048576" r="F307" sId="4"/>
    <undo index="3" exp="area" ref3D="1" dr="$A$1:$Z$1048576" r="E307" sId="4"/>
    <undo index="3" exp="area" ref3D="1" dr="$A$1:$Z$1048576" r="D307" sId="4"/>
    <undo index="3" exp="area" ref3D="1" dr="$A$1:$Z$1048576" r="C307" sId="4"/>
    <undo index="3" exp="area" ref3D="1" dr="$A$1:$Z$1048576" r="Y306" sId="4"/>
    <undo index="3" exp="area" ref3D="1" dr="$A$1:$Z$1048576" r="X306" sId="4"/>
    <undo index="3" exp="area" ref3D="1" dr="$A$1:$Z$1048576" r="V306" sId="4"/>
    <undo index="3" exp="area" ref3D="1" dr="$A$1:$Z$1048576" r="U306" sId="4"/>
    <undo index="3" exp="area" ref3D="1" dr="$A$1:$Z$1048576" r="T306" sId="4"/>
    <undo index="3" exp="area" ref3D="1" dr="$A$1:$Z$1048576" r="R306" sId="4"/>
    <undo index="3" exp="area" ref3D="1" dr="$A$1:$Z$1048576" r="Q306" sId="4"/>
    <undo index="3" exp="area" ref3D="1" dr="$A$1:$Z$1048576" r="P306" sId="4"/>
    <undo index="3" exp="area" ref3D="1" dr="$A$1:$Z$1048576" r="O306" sId="4"/>
    <undo index="3" exp="area" ref3D="1" dr="$A$1:$Z$1048576" r="N306" sId="4"/>
    <undo index="3" exp="area" ref3D="1" dr="$A$1:$Z$1048576" r="M306" sId="4"/>
    <undo index="3" exp="area" ref3D="1" dr="$A$1:$Z$1048576" r="L306" sId="4"/>
    <undo index="3" exp="area" ref3D="1" dr="$A$1:$Z$1048576" r="J306" sId="4"/>
    <undo index="3" exp="area" ref3D="1" dr="$A$1:$Z$1048576" r="I306" sId="4"/>
    <undo index="3" exp="area" ref3D="1" dr="$A$1:$Z$1048576" r="F306" sId="4"/>
    <undo index="3" exp="area" ref3D="1" dr="$A$1:$Z$1048576" r="E306" sId="4"/>
    <undo index="3" exp="area" ref3D="1" dr="$A$1:$Z$1048576" r="D306" sId="4"/>
    <undo index="3" exp="area" ref3D="1" dr="$A$1:$Z$1048576" r="C306" sId="4"/>
    <undo index="3" exp="area" ref3D="1" dr="$A$1:$Z$1048576" r="Y305" sId="4"/>
    <undo index="3" exp="area" ref3D="1" dr="$A$1:$Z$1048576" r="X305" sId="4"/>
    <undo index="3" exp="area" ref3D="1" dr="$A$1:$Z$1048576" r="V305" sId="4"/>
    <undo index="3" exp="area" ref3D="1" dr="$A$1:$Z$1048576" r="U305" sId="4"/>
    <undo index="3" exp="area" ref3D="1" dr="$A$1:$Z$1048576" r="T305" sId="4"/>
    <undo index="3" exp="area" ref3D="1" dr="$A$1:$Z$1048576" r="R305" sId="4"/>
    <undo index="3" exp="area" ref3D="1" dr="$A$1:$Z$1048576" r="Q305" sId="4"/>
    <undo index="3" exp="area" ref3D="1" dr="$A$1:$Z$1048576" r="P305" sId="4"/>
    <undo index="3" exp="area" ref3D="1" dr="$A$1:$Z$1048576" r="O305" sId="4"/>
    <undo index="3" exp="area" ref3D="1" dr="$A$1:$Z$1048576" r="N305" sId="4"/>
    <undo index="3" exp="area" ref3D="1" dr="$A$1:$Z$1048576" r="M305" sId="4"/>
    <undo index="3" exp="area" ref3D="1" dr="$A$1:$Z$1048576" r="L305" sId="4"/>
    <undo index="3" exp="area" ref3D="1" dr="$A$1:$Z$1048576" r="J305" sId="4"/>
    <undo index="3" exp="area" ref3D="1" dr="$A$1:$Z$1048576" r="I305" sId="4"/>
    <undo index="3" exp="area" ref3D="1" dr="$A$1:$Z$1048576" r="F305" sId="4"/>
    <undo index="3" exp="area" ref3D="1" dr="$A$1:$Z$1048576" r="E305" sId="4"/>
    <undo index="3" exp="area" ref3D="1" dr="$A$1:$Z$1048576" r="D305" sId="4"/>
    <undo index="3" exp="area" ref3D="1" dr="$A$1:$Z$1048576" r="C305" sId="4"/>
    <undo index="3" exp="area" ref3D="1" dr="$A$1:$Z$1048576" r="Y304" sId="4"/>
    <undo index="3" exp="area" ref3D="1" dr="$A$1:$Z$1048576" r="X304" sId="4"/>
    <undo index="3" exp="area" ref3D="1" dr="$A$1:$Z$1048576" r="V304" sId="4"/>
    <undo index="3" exp="area" ref3D="1" dr="$A$1:$Z$1048576" r="R304" sId="4"/>
    <undo index="3" exp="area" ref3D="1" dr="$A$1:$Z$1048576" r="Q304" sId="4"/>
    <undo index="3" exp="area" ref3D="1" dr="$A$1:$Z$1048576" r="P304" sId="4"/>
    <undo index="3" exp="area" ref3D="1" dr="$A$1:$Z$1048576" r="O304" sId="4"/>
    <undo index="3" exp="area" ref3D="1" dr="$A$1:$Z$1048576" r="N304" sId="4"/>
    <undo index="3" exp="area" ref3D="1" dr="$A$1:$Z$1048576" r="M304" sId="4"/>
    <undo index="3" exp="area" ref3D="1" dr="$A$1:$Z$1048576" r="L304" sId="4"/>
    <undo index="3" exp="area" ref3D="1" dr="$A$1:$Z$1048576" r="J304" sId="4"/>
    <undo index="3" exp="area" ref3D="1" dr="$A$1:$Z$1048576" r="I304" sId="4"/>
    <undo index="3" exp="area" ref3D="1" dr="$A$1:$Z$1048576" r="F304" sId="4"/>
    <undo index="3" exp="area" ref3D="1" dr="$A$1:$Z$1048576" r="E304" sId="4"/>
    <undo index="3" exp="area" ref3D="1" dr="$A$1:$Z$1048576" r="D304" sId="4"/>
    <undo index="3" exp="area" ref3D="1" dr="$A$1:$Z$1048576" r="C304" sId="4"/>
    <undo index="3" exp="area" ref3D="1" dr="$A$1:$Z$1048576" r="Y303" sId="4"/>
    <undo index="3" exp="area" ref3D="1" dr="$A$1:$Z$1048576" r="X303" sId="4"/>
    <undo index="3" exp="area" ref3D="1" dr="$A$1:$Z$1048576" r="V303" sId="4"/>
    <undo index="3" exp="area" ref3D="1" dr="$A$1:$Z$1048576" r="R303" sId="4"/>
    <undo index="3" exp="area" ref3D="1" dr="$A$1:$Z$1048576" r="Q303" sId="4"/>
    <undo index="3" exp="area" ref3D="1" dr="$A$1:$Z$1048576" r="P303" sId="4"/>
    <undo index="3" exp="area" ref3D="1" dr="$A$1:$Z$1048576" r="O303" sId="4"/>
    <undo index="3" exp="area" ref3D="1" dr="$A$1:$Z$1048576" r="N303" sId="4"/>
    <undo index="3" exp="area" ref3D="1" dr="$A$1:$Z$1048576" r="M303" sId="4"/>
    <undo index="3" exp="area" ref3D="1" dr="$A$1:$Z$1048576" r="L303" sId="4"/>
    <undo index="3" exp="area" ref3D="1" dr="$A$1:$Z$1048576" r="J303" sId="4"/>
    <undo index="3" exp="area" ref3D="1" dr="$A$1:$Z$1048576" r="I303" sId="4"/>
    <undo index="3" exp="area" ref3D="1" dr="$A$1:$Z$1048576" r="F303" sId="4"/>
    <undo index="3" exp="area" ref3D="1" dr="$A$1:$Z$1048576" r="E303" sId="4"/>
    <undo index="3" exp="area" ref3D="1" dr="$A$1:$Z$1048576" r="D303" sId="4"/>
    <undo index="3" exp="area" ref3D="1" dr="$A$1:$Z$1048576" r="C303" sId="4"/>
    <undo index="3" exp="area" ref3D="1" dr="$A$1:$Z$1048576" r="Y302" sId="4"/>
    <undo index="3" exp="area" ref3D="1" dr="$A$1:$Z$1048576" r="X302" sId="4"/>
    <undo index="3" exp="area" ref3D="1" dr="$A$1:$Z$1048576" r="V302" sId="4"/>
    <undo index="3" exp="area" ref3D="1" dr="$A$1:$Z$1048576" r="R302" sId="4"/>
    <undo index="3" exp="area" ref3D="1" dr="$A$1:$Z$1048576" r="Q302" sId="4"/>
    <undo index="3" exp="area" ref3D="1" dr="$A$1:$Z$1048576" r="P302" sId="4"/>
    <undo index="3" exp="area" ref3D="1" dr="$A$1:$Z$1048576" r="O302" sId="4"/>
    <undo index="3" exp="area" ref3D="1" dr="$A$1:$Z$1048576" r="N302" sId="4"/>
    <undo index="3" exp="area" ref3D="1" dr="$A$1:$Z$1048576" r="M302" sId="4"/>
    <undo index="3" exp="area" ref3D="1" dr="$A$1:$Z$1048576" r="L302" sId="4"/>
    <undo index="3" exp="area" ref3D="1" dr="$A$1:$Z$1048576" r="J302" sId="4"/>
    <undo index="3" exp="area" ref3D="1" dr="$A$1:$Z$1048576" r="I302" sId="4"/>
    <undo index="3" exp="area" ref3D="1" dr="$A$1:$Z$1048576" r="F302" sId="4"/>
    <undo index="3" exp="area" ref3D="1" dr="$A$1:$Z$1048576" r="E302" sId="4"/>
    <undo index="3" exp="area" ref3D="1" dr="$A$1:$Z$1048576" r="D302" sId="4"/>
    <undo index="3" exp="area" ref3D="1" dr="$A$1:$Z$1048576" r="C302" sId="4"/>
    <undo index="3" exp="area" ref3D="1" dr="$A$1:$Z$1048576" r="Y301" sId="4"/>
    <undo index="3" exp="area" ref3D="1" dr="$A$1:$Z$1048576" r="X301" sId="4"/>
    <undo index="3" exp="area" ref3D="1" dr="$A$1:$Z$1048576" r="V301" sId="4"/>
    <undo index="3" exp="area" ref3D="1" dr="$A$1:$Z$1048576" r="R301" sId="4"/>
    <undo index="3" exp="area" ref3D="1" dr="$A$1:$Z$1048576" r="Q301" sId="4"/>
    <undo index="3" exp="area" ref3D="1" dr="$A$1:$Z$1048576" r="P301" sId="4"/>
    <undo index="3" exp="area" ref3D="1" dr="$A$1:$Z$1048576" r="O301" sId="4"/>
    <undo index="3" exp="area" ref3D="1" dr="$A$1:$Z$1048576" r="N301" sId="4"/>
    <undo index="3" exp="area" ref3D="1" dr="$A$1:$Z$1048576" r="M301" sId="4"/>
    <undo index="3" exp="area" ref3D="1" dr="$A$1:$Z$1048576" r="L301" sId="4"/>
    <undo index="3" exp="area" ref3D="1" dr="$A$1:$Z$1048576" r="J301" sId="4"/>
    <undo index="3" exp="area" ref3D="1" dr="$A$1:$Z$1048576" r="I301" sId="4"/>
    <undo index="3" exp="area" ref3D="1" dr="$A$1:$Z$1048576" r="F301" sId="4"/>
    <undo index="3" exp="area" ref3D="1" dr="$A$1:$Z$1048576" r="E301" sId="4"/>
    <undo index="3" exp="area" ref3D="1" dr="$A$1:$Z$1048576" r="D301" sId="4"/>
    <undo index="3" exp="area" ref3D="1" dr="$A$1:$Z$1048576" r="C301" sId="4"/>
    <undo index="3" exp="area" ref3D="1" dr="$A$1:$Z$1048576" r="Y300" sId="4"/>
    <undo index="3" exp="area" ref3D="1" dr="$A$1:$Z$1048576" r="X300" sId="4"/>
    <undo index="3" exp="area" ref3D="1" dr="$A$1:$Z$1048576" r="V300" sId="4"/>
    <undo index="3" exp="area" ref3D="1" dr="$A$1:$Z$1048576" r="R300" sId="4"/>
    <undo index="3" exp="area" ref3D="1" dr="$A$1:$Z$1048576" r="Q300" sId="4"/>
    <undo index="3" exp="area" ref3D="1" dr="$A$1:$Z$1048576" r="P300" sId="4"/>
    <undo index="3" exp="area" ref3D="1" dr="$A$1:$Z$1048576" r="O300" sId="4"/>
    <undo index="3" exp="area" ref3D="1" dr="$A$1:$Z$1048576" r="N300" sId="4"/>
    <undo index="3" exp="area" ref3D="1" dr="$A$1:$Z$1048576" r="M300" sId="4"/>
    <undo index="3" exp="area" ref3D="1" dr="$A$1:$Z$1048576" r="L300" sId="4"/>
    <undo index="3" exp="area" ref3D="1" dr="$A$1:$Z$1048576" r="J300" sId="4"/>
    <undo index="3" exp="area" ref3D="1" dr="$A$1:$Z$1048576" r="I300" sId="4"/>
    <undo index="3" exp="area" ref3D="1" dr="$A$1:$Z$1048576" r="F300" sId="4"/>
    <undo index="3" exp="area" ref3D="1" dr="$A$1:$Z$1048576" r="E300" sId="4"/>
    <undo index="3" exp="area" ref3D="1" dr="$A$1:$Z$1048576" r="D300" sId="4"/>
    <undo index="3" exp="area" ref3D="1" dr="$A$1:$Z$1048576" r="C300" sId="4"/>
    <undo index="3" exp="area" ref3D="1" dr="$A$1:$Z$1048576" r="Y299" sId="4"/>
    <undo index="3" exp="area" ref3D="1" dr="$A$1:$Z$1048576" r="X299" sId="4"/>
    <undo index="3" exp="area" ref3D="1" dr="$A$1:$Z$1048576" r="V299" sId="4"/>
    <undo index="3" exp="area" ref3D="1" dr="$A$1:$Z$1048576" r="U299" sId="4"/>
    <undo index="3" exp="area" ref3D="1" dr="$A$1:$Z$1048576" r="T299" sId="4"/>
    <undo index="3" exp="area" ref3D="1" dr="$A$1:$Z$1048576" r="R299" sId="4"/>
    <undo index="3" exp="area" ref3D="1" dr="$A$1:$Z$1048576" r="Q299" sId="4"/>
    <undo index="3" exp="area" ref3D="1" dr="$A$1:$Z$1048576" r="P299" sId="4"/>
    <undo index="3" exp="area" ref3D="1" dr="$A$1:$Z$1048576" r="O299" sId="4"/>
    <undo index="3" exp="area" ref3D="1" dr="$A$1:$Z$1048576" r="N299" sId="4"/>
    <undo index="3" exp="area" ref3D="1" dr="$A$1:$Z$1048576" r="M299" sId="4"/>
    <undo index="3" exp="area" ref3D="1" dr="$A$1:$Z$1048576" r="L299" sId="4"/>
    <undo index="3" exp="area" ref3D="1" dr="$A$1:$Z$1048576" r="J299" sId="4"/>
    <undo index="3" exp="area" ref3D="1" dr="$A$1:$Z$1048576" r="I299" sId="4"/>
    <undo index="3" exp="area" ref3D="1" dr="$A$1:$Z$1048576" r="F299" sId="4"/>
    <undo index="3" exp="area" ref3D="1" dr="$A$1:$Z$1048576" r="E299" sId="4"/>
    <undo index="3" exp="area" ref3D="1" dr="$A$1:$Z$1048576" r="D299" sId="4"/>
    <undo index="3" exp="area" ref3D="1" dr="$A$1:$Z$1048576" r="C299" sId="4"/>
    <undo index="3" exp="area" ref3D="1" dr="$A$1:$Z$1048576" r="Y298" sId="4"/>
    <undo index="3" exp="area" ref3D="1" dr="$A$1:$Z$1048576" r="X298" sId="4"/>
    <undo index="3" exp="area" ref3D="1" dr="$A$1:$Z$1048576" r="V298" sId="4"/>
    <undo index="3" exp="area" ref3D="1" dr="$A$1:$Z$1048576" r="U298" sId="4"/>
    <undo index="3" exp="area" ref3D="1" dr="$A$1:$Z$1048576" r="T298" sId="4"/>
    <undo index="3" exp="area" ref3D="1" dr="$A$1:$Z$1048576" r="R298" sId="4"/>
    <undo index="3" exp="area" ref3D="1" dr="$A$1:$Z$1048576" r="Q298" sId="4"/>
    <undo index="3" exp="area" ref3D="1" dr="$A$1:$Z$1048576" r="P298" sId="4"/>
    <undo index="3" exp="area" ref3D="1" dr="$A$1:$Z$1048576" r="O298" sId="4"/>
    <undo index="3" exp="area" ref3D="1" dr="$A$1:$Z$1048576" r="N298" sId="4"/>
    <undo index="3" exp="area" ref3D="1" dr="$A$1:$Z$1048576" r="M298" sId="4"/>
    <undo index="3" exp="area" ref3D="1" dr="$A$1:$Z$1048576" r="L298" sId="4"/>
    <undo index="3" exp="area" ref3D="1" dr="$A$1:$Z$1048576" r="J298" sId="4"/>
    <undo index="3" exp="area" ref3D="1" dr="$A$1:$Z$1048576" r="I298" sId="4"/>
    <undo index="3" exp="area" ref3D="1" dr="$A$1:$Z$1048576" r="F298" sId="4"/>
    <undo index="3" exp="area" ref3D="1" dr="$A$1:$Z$1048576" r="E298" sId="4"/>
    <undo index="3" exp="area" ref3D="1" dr="$A$1:$Z$1048576" r="D298" sId="4"/>
    <undo index="3" exp="area" ref3D="1" dr="$A$1:$Z$1048576" r="C298" sId="4"/>
    <undo index="3" exp="area" ref3D="1" dr="$A$1:$Z$1048576" r="Y297" sId="4"/>
    <undo index="3" exp="area" ref3D="1" dr="$A$1:$Z$1048576" r="X297" sId="4"/>
    <undo index="3" exp="area" ref3D="1" dr="$A$1:$Z$1048576" r="V297" sId="4"/>
    <undo index="3" exp="area" ref3D="1" dr="$A$1:$Z$1048576" r="U297" sId="4"/>
    <undo index="3" exp="area" ref3D="1" dr="$A$1:$Z$1048576" r="T297" sId="4"/>
    <undo index="3" exp="area" ref3D="1" dr="$A$1:$Z$1048576" r="R297" sId="4"/>
    <undo index="3" exp="area" ref3D="1" dr="$A$1:$Z$1048576" r="Q297" sId="4"/>
    <undo index="3" exp="area" ref3D="1" dr="$A$1:$Z$1048576" r="P297" sId="4"/>
    <undo index="3" exp="area" ref3D="1" dr="$A$1:$Z$1048576" r="O297" sId="4"/>
    <undo index="3" exp="area" ref3D="1" dr="$A$1:$Z$1048576" r="N297" sId="4"/>
    <undo index="3" exp="area" ref3D="1" dr="$A$1:$Z$1048576" r="M297" sId="4"/>
    <undo index="3" exp="area" ref3D="1" dr="$A$1:$Z$1048576" r="L297" sId="4"/>
    <undo index="3" exp="area" ref3D="1" dr="$A$1:$Z$1048576" r="J297" sId="4"/>
    <undo index="3" exp="area" ref3D="1" dr="$A$1:$Z$1048576" r="I297" sId="4"/>
    <undo index="3" exp="area" ref3D="1" dr="$A$1:$Z$1048576" r="F297" sId="4"/>
    <undo index="3" exp="area" ref3D="1" dr="$A$1:$Z$1048576" r="E297" sId="4"/>
    <undo index="3" exp="area" ref3D="1" dr="$A$1:$Z$1048576" r="D297" sId="4"/>
    <undo index="3" exp="area" ref3D="1" dr="$A$1:$Z$1048576" r="C297" sId="4"/>
    <undo index="3" exp="area" ref3D="1" dr="$A$1:$Z$1048576" r="Y296" sId="4"/>
    <undo index="3" exp="area" ref3D="1" dr="$A$1:$Z$1048576" r="X296" sId="4"/>
    <undo index="3" exp="area" ref3D="1" dr="$A$1:$Z$1048576" r="V296" sId="4"/>
    <undo index="3" exp="area" ref3D="1" dr="$A$1:$Z$1048576" r="U296" sId="4"/>
    <undo index="3" exp="area" ref3D="1" dr="$A$1:$Z$1048576" r="T296" sId="4"/>
    <undo index="3" exp="area" ref3D="1" dr="$A$1:$Z$1048576" r="R296" sId="4"/>
    <undo index="3" exp="area" ref3D="1" dr="$A$1:$Z$1048576" r="Q296" sId="4"/>
    <undo index="3" exp="area" ref3D="1" dr="$A$1:$Z$1048576" r="P296" sId="4"/>
    <undo index="3" exp="area" ref3D="1" dr="$A$1:$Z$1048576" r="O296" sId="4"/>
    <undo index="3" exp="area" ref3D="1" dr="$A$1:$Z$1048576" r="N296" sId="4"/>
    <undo index="3" exp="area" ref3D="1" dr="$A$1:$Z$1048576" r="M296" sId="4"/>
    <undo index="3" exp="area" ref3D="1" dr="$A$1:$Z$1048576" r="L296" sId="4"/>
    <undo index="3" exp="area" ref3D="1" dr="$A$1:$Z$1048576" r="J296" sId="4"/>
    <undo index="3" exp="area" ref3D="1" dr="$A$1:$Z$1048576" r="I296" sId="4"/>
    <undo index="3" exp="area" ref3D="1" dr="$A$1:$Z$1048576" r="F296" sId="4"/>
    <undo index="3" exp="area" ref3D="1" dr="$A$1:$Z$1048576" r="E296" sId="4"/>
    <undo index="3" exp="area" ref3D="1" dr="$A$1:$Z$1048576" r="D296" sId="4"/>
    <undo index="3" exp="area" ref3D="1" dr="$A$1:$Z$1048576" r="C296" sId="4"/>
    <undo index="3" exp="area" ref3D="1" dr="$A$1:$Z$1048576" r="Y295" sId="4"/>
    <undo index="3" exp="area" ref3D="1" dr="$A$1:$Z$1048576" r="X295" sId="4"/>
    <undo index="3" exp="area" ref3D="1" dr="$A$1:$Z$1048576" r="S295" sId="4"/>
    <undo index="3" exp="area" ref3D="1" dr="$A$1:$Z$1048576" r="R295" sId="4"/>
    <undo index="3" exp="area" ref3D="1" dr="$A$1:$Z$1048576" r="Q295" sId="4"/>
    <undo index="3" exp="area" ref3D="1" dr="$A$1:$Z$1048576" r="P295" sId="4"/>
    <undo index="3" exp="area" ref3D="1" dr="$A$1:$Z$1048576" r="M295" sId="4"/>
    <undo index="3" exp="area" ref3D="1" dr="$A$1:$Z$1048576" r="L295" sId="4"/>
    <undo index="3" exp="area" ref3D="1" dr="$A$1:$Z$1048576" r="J295" sId="4"/>
    <undo index="3" exp="area" ref3D="1" dr="$A$1:$Z$1048576" r="I295" sId="4"/>
    <undo index="3" exp="area" ref3D="1" dr="$A$1:$Z$1048576" r="F295" sId="4"/>
    <undo index="3" exp="area" ref3D="1" dr="$A$1:$Z$1048576" r="E295" sId="4"/>
    <undo index="3" exp="area" ref3D="1" dr="$A$1:$Z$1048576" r="D295" sId="4"/>
    <undo index="3" exp="area" ref3D="1" dr="$A$1:$Z$1048576" r="C295" sId="4"/>
    <undo index="3" exp="area" ref3D="1" dr="$A$1:$Z$1048576" r="Y294" sId="4"/>
    <undo index="3" exp="area" ref3D="1" dr="$A$1:$Z$1048576" r="X294" sId="4"/>
    <undo index="3" exp="area" ref3D="1" dr="$A$1:$Z$1048576" r="R294" sId="4"/>
    <undo index="3" exp="area" ref3D="1" dr="$A$1:$Z$1048576" r="Q294" sId="4"/>
    <undo index="3" exp="area" ref3D="1" dr="$A$1:$Z$1048576" r="P294" sId="4"/>
    <undo index="3" exp="area" ref3D="1" dr="$A$1:$Z$1048576" r="M294" sId="4"/>
    <undo index="3" exp="area" ref3D="1" dr="$A$1:$Z$1048576" r="L294" sId="4"/>
    <undo index="3" exp="area" ref3D="1" dr="$A$1:$Z$1048576" r="J294" sId="4"/>
    <undo index="3" exp="area" ref3D="1" dr="$A$1:$Z$1048576" r="I294" sId="4"/>
    <undo index="3" exp="area" ref3D="1" dr="$A$1:$Z$1048576" r="H294" sId="4"/>
    <undo index="3" exp="area" ref3D="1" dr="$A$1:$Z$1048576" r="F294" sId="4"/>
    <undo index="3" exp="area" ref3D="1" dr="$A$1:$Z$1048576" r="E294" sId="4"/>
    <undo index="3" exp="area" ref3D="1" dr="$A$1:$Z$1048576" r="D294" sId="4"/>
    <undo index="3" exp="area" ref3D="1" dr="$A$1:$Z$1048576" r="C294" sId="4"/>
    <undo index="3" exp="area" ref3D="1" dr="$A$1:$Z$1048576" r="Y293" sId="4"/>
    <undo index="3" exp="area" ref3D="1" dr="$A$1:$Z$1048576" r="X293" sId="4"/>
    <undo index="3" exp="area" ref3D="1" dr="$A$1:$Z$1048576" r="S293" sId="4"/>
    <undo index="3" exp="area" ref3D="1" dr="$A$1:$Z$1048576" r="R293" sId="4"/>
    <undo index="3" exp="area" ref3D="1" dr="$A$1:$Z$1048576" r="Q293" sId="4"/>
    <undo index="3" exp="area" ref3D="1" dr="$A$1:$Z$1048576" r="P293" sId="4"/>
    <undo index="3" exp="area" ref3D="1" dr="$A$1:$Z$1048576" r="M293" sId="4"/>
    <undo index="3" exp="area" ref3D="1" dr="$A$1:$Z$1048576" r="L293" sId="4"/>
    <undo index="3" exp="area" ref3D="1" dr="$A$1:$Z$1048576" r="J293" sId="4"/>
    <undo index="3" exp="area" ref3D="1" dr="$A$1:$Z$1048576" r="I293" sId="4"/>
    <undo index="3" exp="area" ref3D="1" dr="$A$1:$Z$1048576" r="H293" sId="4"/>
    <undo index="3" exp="area" ref3D="1" dr="$A$1:$Z$1048576" r="F293" sId="4"/>
    <undo index="3" exp="area" ref3D="1" dr="$A$1:$Z$1048576" r="E293" sId="4"/>
    <undo index="3" exp="area" ref3D="1" dr="$A$1:$Z$1048576" r="D293" sId="4"/>
    <undo index="3" exp="area" ref3D="1" dr="$A$1:$Z$1048576" r="C293" sId="4"/>
    <undo index="3" exp="area" ref3D="1" dr="$A$1:$Z$1048576" r="Y292" sId="4"/>
    <undo index="3" exp="area" ref3D="1" dr="$A$1:$Z$1048576" r="X292" sId="4"/>
    <undo index="3" exp="area" ref3D="1" dr="$A$1:$Z$1048576" r="R292" sId="4"/>
    <undo index="3" exp="area" ref3D="1" dr="$A$1:$Z$1048576" r="Q292" sId="4"/>
    <undo index="3" exp="area" ref3D="1" dr="$A$1:$Z$1048576" r="P292" sId="4"/>
    <undo index="3" exp="area" ref3D="1" dr="$A$1:$Z$1048576" r="M292" sId="4"/>
    <undo index="3" exp="area" ref3D="1" dr="$A$1:$Z$1048576" r="L292" sId="4"/>
    <undo index="3" exp="area" ref3D="1" dr="$A$1:$Z$1048576" r="J292" sId="4"/>
    <undo index="3" exp="area" ref3D="1" dr="$A$1:$Z$1048576" r="I292" sId="4"/>
    <undo index="3" exp="area" ref3D="1" dr="$A$1:$Z$1048576" r="H292" sId="4"/>
    <undo index="3" exp="area" ref3D="1" dr="$A$1:$Z$1048576" r="F292" sId="4"/>
    <undo index="3" exp="area" ref3D="1" dr="$A$1:$Z$1048576" r="E292" sId="4"/>
    <undo index="3" exp="area" ref3D="1" dr="$A$1:$Z$1048576" r="D292" sId="4"/>
    <undo index="3" exp="area" ref3D="1" dr="$A$1:$Z$1048576" r="C292" sId="4"/>
    <undo index="3" exp="area" ref3D="1" dr="$A$1:$Z$1048576" r="Y291" sId="4"/>
    <undo index="3" exp="area" ref3D="1" dr="$A$1:$Z$1048576" r="X291" sId="4"/>
    <undo index="3" exp="area" ref3D="1" dr="$A$1:$Z$1048576" r="S291" sId="4"/>
    <undo index="3" exp="area" ref3D="1" dr="$A$1:$Z$1048576" r="R291" sId="4"/>
    <undo index="3" exp="area" ref3D="1" dr="$A$1:$Z$1048576" r="Q291" sId="4"/>
    <undo index="3" exp="area" ref3D="1" dr="$A$1:$Z$1048576" r="P291" sId="4"/>
    <undo index="3" exp="area" ref3D="1" dr="$A$1:$Z$1048576" r="M291" sId="4"/>
    <undo index="3" exp="area" ref3D="1" dr="$A$1:$Z$1048576" r="L291" sId="4"/>
    <undo index="3" exp="area" ref3D="1" dr="$A$1:$Z$1048576" r="J291" sId="4"/>
    <undo index="3" exp="area" ref3D="1" dr="$A$1:$Z$1048576" r="I291" sId="4"/>
    <undo index="3" exp="area" ref3D="1" dr="$A$1:$Z$1048576" r="F291" sId="4"/>
    <undo index="3" exp="area" ref3D="1" dr="$A$1:$Z$1048576" r="E291" sId="4"/>
    <undo index="3" exp="area" ref3D="1" dr="$A$1:$Z$1048576" r="D291" sId="4"/>
    <undo index="3" exp="area" ref3D="1" dr="$A$1:$Z$1048576" r="C291" sId="4"/>
    <undo index="3" exp="area" ref3D="1" dr="$A$1:$Z$1048576" r="Y290" sId="4"/>
    <undo index="3" exp="area" ref3D="1" dr="$A$1:$Z$1048576" r="X290" sId="4"/>
    <undo index="3" exp="area" ref3D="1" dr="$A$1:$Z$1048576" r="R290" sId="4"/>
    <undo index="3" exp="area" ref3D="1" dr="$A$1:$Z$1048576" r="Q290" sId="4"/>
    <undo index="3" exp="area" ref3D="1" dr="$A$1:$Z$1048576" r="P290" sId="4"/>
    <undo index="3" exp="area" ref3D="1" dr="$A$1:$Z$1048576" r="M290" sId="4"/>
    <undo index="3" exp="area" ref3D="1" dr="$A$1:$Z$1048576" r="L290" sId="4"/>
    <undo index="3" exp="area" ref3D="1" dr="$A$1:$Z$1048576" r="J290" sId="4"/>
    <undo index="3" exp="area" ref3D="1" dr="$A$1:$Z$1048576" r="I290" sId="4"/>
    <undo index="3" exp="area" ref3D="1" dr="$A$1:$Z$1048576" r="H290" sId="4"/>
    <undo index="3" exp="area" ref3D="1" dr="$A$1:$Z$1048576" r="F290" sId="4"/>
    <undo index="3" exp="area" ref3D="1" dr="$A$1:$Z$1048576" r="E290" sId="4"/>
    <undo index="3" exp="area" ref3D="1" dr="$A$1:$Z$1048576" r="D290" sId="4"/>
    <undo index="3" exp="area" ref3D="1" dr="$A$1:$Z$1048576" r="C290" sId="4"/>
    <undo index="3" exp="area" ref3D="1" dr="$A$1:$Z$1048576" r="Y289" sId="4"/>
    <undo index="3" exp="area" ref3D="1" dr="$A$1:$Z$1048576" r="X289" sId="4"/>
    <undo index="3" exp="area" ref3D="1" dr="$A$1:$Z$1048576" r="R289" sId="4"/>
    <undo index="3" exp="area" ref3D="1" dr="$A$1:$Z$1048576" r="Q289" sId="4"/>
    <undo index="3" exp="area" ref3D="1" dr="$A$1:$Z$1048576" r="P289" sId="4"/>
    <undo index="3" exp="area" ref3D="1" dr="$A$1:$Z$1048576" r="M289" sId="4"/>
    <undo index="3" exp="area" ref3D="1" dr="$A$1:$Z$1048576" r="L289" sId="4"/>
    <undo index="3" exp="area" ref3D="1" dr="$A$1:$Z$1048576" r="J289" sId="4"/>
    <undo index="3" exp="area" ref3D="1" dr="$A$1:$Z$1048576" r="I289" sId="4"/>
    <undo index="3" exp="area" ref3D="1" dr="$A$1:$Z$1048576" r="H289" sId="4"/>
    <undo index="3" exp="area" ref3D="1" dr="$A$1:$Z$1048576" r="F289" sId="4"/>
    <undo index="3" exp="area" ref3D="1" dr="$A$1:$Z$1048576" r="E289" sId="4"/>
    <undo index="3" exp="area" ref3D="1" dr="$A$1:$Z$1048576" r="D289" sId="4"/>
    <undo index="3" exp="area" ref3D="1" dr="$A$1:$Z$1048576" r="C289" sId="4"/>
    <undo index="3" exp="area" ref3D="1" dr="$A$1:$Z$1048576" r="Y288" sId="4"/>
    <undo index="3" exp="area" ref3D="1" dr="$A$1:$Z$1048576" r="X288" sId="4"/>
    <undo index="3" exp="area" ref3D="1" dr="$A$1:$Z$1048576" r="S288" sId="4"/>
    <undo index="3" exp="area" ref3D="1" dr="$A$1:$Z$1048576" r="R288" sId="4"/>
    <undo index="3" exp="area" ref3D="1" dr="$A$1:$Z$1048576" r="Q288" sId="4"/>
    <undo index="3" exp="area" ref3D="1" dr="$A$1:$Z$1048576" r="P288" sId="4"/>
    <undo index="3" exp="area" ref3D="1" dr="$A$1:$Z$1048576" r="M288" sId="4"/>
    <undo index="3" exp="area" ref3D="1" dr="$A$1:$Z$1048576" r="L288" sId="4"/>
    <undo index="3" exp="area" ref3D="1" dr="$A$1:$Z$1048576" r="J288" sId="4"/>
    <undo index="3" exp="area" ref3D="1" dr="$A$1:$Z$1048576" r="H288" sId="4"/>
    <undo index="3" exp="area" ref3D="1" dr="$A$1:$Z$1048576" r="F288" sId="4"/>
    <undo index="3" exp="area" ref3D="1" dr="$A$1:$Z$1048576" r="E288" sId="4"/>
    <undo index="3" exp="area" ref3D="1" dr="$A$1:$Z$1048576" r="D288" sId="4"/>
    <undo index="3" exp="area" ref3D="1" dr="$A$1:$Z$1048576" r="C288" sId="4"/>
    <undo index="3" exp="area" ref3D="1" dr="$A$1:$Z$1048576" r="Y287" sId="4"/>
    <undo index="3" exp="area" ref3D="1" dr="$A$1:$Z$1048576" r="X287" sId="4"/>
    <undo index="3" exp="area" ref3D="1" dr="$A$1:$Z$1048576" r="S287" sId="4"/>
    <undo index="3" exp="area" ref3D="1" dr="$A$1:$Z$1048576" r="R287" sId="4"/>
    <undo index="3" exp="area" ref3D="1" dr="$A$1:$Z$1048576" r="Q287" sId="4"/>
    <undo index="3" exp="area" ref3D="1" dr="$A$1:$Z$1048576" r="P287" sId="4"/>
    <undo index="3" exp="area" ref3D="1" dr="$A$1:$Z$1048576" r="M287" sId="4"/>
    <undo index="3" exp="area" ref3D="1" dr="$A$1:$Z$1048576" r="L287" sId="4"/>
    <undo index="3" exp="area" ref3D="1" dr="$A$1:$Z$1048576" r="J287" sId="4"/>
    <undo index="3" exp="area" ref3D="1" dr="$A$1:$Z$1048576" r="H287" sId="4"/>
    <undo index="3" exp="area" ref3D="1" dr="$A$1:$Z$1048576" r="F287" sId="4"/>
    <undo index="3" exp="area" ref3D="1" dr="$A$1:$Z$1048576" r="E287" sId="4"/>
    <undo index="3" exp="area" ref3D="1" dr="$A$1:$Z$1048576" r="D287" sId="4"/>
    <undo index="3" exp="area" ref3D="1" dr="$A$1:$Z$1048576" r="C287" sId="4"/>
    <undo index="3" exp="area" ref3D="1" dr="$A$1:$Z$1048576" r="Y286" sId="4"/>
    <undo index="3" exp="area" ref3D="1" dr="$A$1:$Z$1048576" r="X286" sId="4"/>
    <undo index="3" exp="area" ref3D="1" dr="$A$1:$Z$1048576" r="S286" sId="4"/>
    <undo index="3" exp="area" ref3D="1" dr="$A$1:$Z$1048576" r="R286" sId="4"/>
    <undo index="3" exp="area" ref3D="1" dr="$A$1:$Z$1048576" r="Q286" sId="4"/>
    <undo index="3" exp="area" ref3D="1" dr="$A$1:$Z$1048576" r="P286" sId="4"/>
    <undo index="3" exp="area" ref3D="1" dr="$A$1:$Z$1048576" r="M286" sId="4"/>
    <undo index="3" exp="area" ref3D="1" dr="$A$1:$Z$1048576" r="L286" sId="4"/>
    <undo index="3" exp="area" ref3D="1" dr="$A$1:$Z$1048576" r="J286" sId="4"/>
    <undo index="3" exp="area" ref3D="1" dr="$A$1:$Z$1048576" r="H286" sId="4"/>
    <undo index="3" exp="area" ref3D="1" dr="$A$1:$Z$1048576" r="F286" sId="4"/>
    <undo index="3" exp="area" ref3D="1" dr="$A$1:$Z$1048576" r="E286" sId="4"/>
    <undo index="3" exp="area" ref3D="1" dr="$A$1:$Z$1048576" r="D286" sId="4"/>
    <undo index="3" exp="area" ref3D="1" dr="$A$1:$Z$1048576" r="C286" sId="4"/>
    <undo index="3" exp="area" ref3D="1" dr="$A$1:$Z$1048576" r="Y285" sId="4"/>
    <undo index="3" exp="area" ref3D="1" dr="$A$1:$Z$1048576" r="X285" sId="4"/>
    <undo index="3" exp="area" ref3D="1" dr="$A$1:$Z$1048576" r="S285" sId="4"/>
    <undo index="3" exp="area" ref3D="1" dr="$A$1:$Z$1048576" r="R285" sId="4"/>
    <undo index="3" exp="area" ref3D="1" dr="$A$1:$Z$1048576" r="Q285" sId="4"/>
    <undo index="3" exp="area" ref3D="1" dr="$A$1:$Z$1048576" r="P285" sId="4"/>
    <undo index="3" exp="area" ref3D="1" dr="$A$1:$Z$1048576" r="M285" sId="4"/>
    <undo index="3" exp="area" ref3D="1" dr="$A$1:$Z$1048576" r="L285" sId="4"/>
    <undo index="3" exp="area" ref3D="1" dr="$A$1:$Z$1048576" r="J285" sId="4"/>
    <undo index="3" exp="area" ref3D="1" dr="$A$1:$Z$1048576" r="H285" sId="4"/>
    <undo index="3" exp="area" ref3D="1" dr="$A$1:$Z$1048576" r="F285" sId="4"/>
    <undo index="3" exp="area" ref3D="1" dr="$A$1:$Z$1048576" r="E285" sId="4"/>
    <undo index="3" exp="area" ref3D="1" dr="$A$1:$Z$1048576" r="D285" sId="4"/>
    <undo index="3" exp="area" ref3D="1" dr="$A$1:$Z$1048576" r="C285" sId="4"/>
    <undo index="3" exp="area" ref3D="1" dr="$A$1:$Z$1048576" r="Y284" sId="4"/>
    <undo index="3" exp="area" ref3D="1" dr="$A$1:$Z$1048576" r="X284" sId="4"/>
    <undo index="3" exp="area" ref3D="1" dr="$A$1:$Z$1048576" r="S284" sId="4"/>
    <undo index="3" exp="area" ref3D="1" dr="$A$1:$Z$1048576" r="R284" sId="4"/>
    <undo index="3" exp="area" ref3D="1" dr="$A$1:$Z$1048576" r="Q284" sId="4"/>
    <undo index="3" exp="area" ref3D="1" dr="$A$1:$Z$1048576" r="P284" sId="4"/>
    <undo index="3" exp="area" ref3D="1" dr="$A$1:$Z$1048576" r="M284" sId="4"/>
    <undo index="3" exp="area" ref3D="1" dr="$A$1:$Z$1048576" r="L284" sId="4"/>
    <undo index="3" exp="area" ref3D="1" dr="$A$1:$Z$1048576" r="F284" sId="4"/>
    <undo index="3" exp="area" ref3D="1" dr="$A$1:$Z$1048576" r="E284" sId="4"/>
    <undo index="3" exp="area" ref3D="1" dr="$A$1:$Z$1048576" r="D284" sId="4"/>
    <undo index="3" exp="area" ref3D="1" dr="$A$1:$Z$1048576" r="C284" sId="4"/>
    <undo index="3" exp="area" ref3D="1" dr="$A$1:$Z$1048576" r="Y283" sId="4"/>
    <undo index="3" exp="area" ref3D="1" dr="$A$1:$Z$1048576" r="X283" sId="4"/>
    <undo index="3" exp="area" ref3D="1" dr="$A$1:$Z$1048576" r="S283" sId="4"/>
    <undo index="3" exp="area" ref3D="1" dr="$A$1:$Z$1048576" r="R283" sId="4"/>
    <undo index="3" exp="area" ref3D="1" dr="$A$1:$Z$1048576" r="Q283" sId="4"/>
    <undo index="3" exp="area" ref3D="1" dr="$A$1:$Z$1048576" r="P283" sId="4"/>
    <undo index="3" exp="area" ref3D="1" dr="$A$1:$Z$1048576" r="M283" sId="4"/>
    <undo index="3" exp="area" ref3D="1" dr="$A$1:$Z$1048576" r="L283" sId="4"/>
    <undo index="3" exp="area" ref3D="1" dr="$A$1:$Z$1048576" r="F283" sId="4"/>
    <undo index="3" exp="area" ref3D="1" dr="$A$1:$Z$1048576" r="E283" sId="4"/>
    <undo index="3" exp="area" ref3D="1" dr="$A$1:$Z$1048576" r="D283" sId="4"/>
    <undo index="3" exp="area" ref3D="1" dr="$A$1:$Z$1048576" r="C283" sId="4"/>
    <undo index="3" exp="area" ref3D="1" dr="$A$1:$Z$1048576" r="Y282" sId="4"/>
    <undo index="3" exp="area" ref3D="1" dr="$A$1:$Z$1048576" r="X282" sId="4"/>
    <undo index="3" exp="area" ref3D="1" dr="$A$1:$Z$1048576" r="S282" sId="4"/>
    <undo index="3" exp="area" ref3D="1" dr="$A$1:$Z$1048576" r="R282" sId="4"/>
    <undo index="3" exp="area" ref3D="1" dr="$A$1:$Z$1048576" r="Q282" sId="4"/>
    <undo index="3" exp="area" ref3D="1" dr="$A$1:$Z$1048576" r="P282" sId="4"/>
    <undo index="3" exp="area" ref3D="1" dr="$A$1:$Z$1048576" r="M282" sId="4"/>
    <undo index="3" exp="area" ref3D="1" dr="$A$1:$Z$1048576" r="L282" sId="4"/>
    <undo index="3" exp="area" ref3D="1" dr="$A$1:$Z$1048576" r="F282" sId="4"/>
    <undo index="3" exp="area" ref3D="1" dr="$A$1:$Z$1048576" r="E282" sId="4"/>
    <undo index="3" exp="area" ref3D="1" dr="$A$1:$Z$1048576" r="D282" sId="4"/>
    <undo index="3" exp="area" ref3D="1" dr="$A$1:$Z$1048576" r="C282" sId="4"/>
    <undo index="3" exp="area" ref3D="1" dr="$A$1:$Z$1048576" r="Y281" sId="4"/>
    <undo index="3" exp="area" ref3D="1" dr="$A$1:$Z$1048576" r="X281" sId="4"/>
    <undo index="3" exp="area" ref3D="1" dr="$A$1:$Z$1048576" r="S281" sId="4"/>
    <undo index="3" exp="area" ref3D="1" dr="$A$1:$Z$1048576" r="R281" sId="4"/>
    <undo index="3" exp="area" ref3D="1" dr="$A$1:$Z$1048576" r="Q281" sId="4"/>
    <undo index="3" exp="area" ref3D="1" dr="$A$1:$Z$1048576" r="P281" sId="4"/>
    <undo index="3" exp="area" ref3D="1" dr="$A$1:$Z$1048576" r="M281" sId="4"/>
    <undo index="3" exp="area" ref3D="1" dr="$A$1:$Z$1048576" r="L281" sId="4"/>
    <undo index="3" exp="area" ref3D="1" dr="$A$1:$Z$1048576" r="J281" sId="4"/>
    <undo index="3" exp="area" ref3D="1" dr="$A$1:$Z$1048576" r="I281" sId="4"/>
    <undo index="3" exp="area" ref3D="1" dr="$A$1:$Z$1048576" r="H281" sId="4"/>
    <undo index="3" exp="area" ref3D="1" dr="$A$1:$Z$1048576" r="F281" sId="4"/>
    <undo index="3" exp="area" ref3D="1" dr="$A$1:$Z$1048576" r="E281" sId="4"/>
    <undo index="3" exp="area" ref3D="1" dr="$A$1:$Z$1048576" r="D281" sId="4"/>
    <undo index="3" exp="area" ref3D="1" dr="$A$1:$Z$1048576" r="C281" sId="4"/>
    <undo index="3" exp="area" ref3D="1" dr="$A$1:$Z$1048576" r="Y280" sId="4"/>
    <undo index="3" exp="area" ref3D="1" dr="$A$1:$Z$1048576" r="X280" sId="4"/>
    <undo index="3" exp="area" ref3D="1" dr="$A$1:$Z$1048576" r="S280" sId="4"/>
    <undo index="3" exp="area" ref3D="1" dr="$A$1:$Z$1048576" r="R280" sId="4"/>
    <undo index="3" exp="area" ref3D="1" dr="$A$1:$Z$1048576" r="Q280" sId="4"/>
    <undo index="3" exp="area" ref3D="1" dr="$A$1:$Z$1048576" r="P280" sId="4"/>
    <undo index="3" exp="area" ref3D="1" dr="$A$1:$Z$1048576" r="M280" sId="4"/>
    <undo index="3" exp="area" ref3D="1" dr="$A$1:$Z$1048576" r="L280" sId="4"/>
    <undo index="3" exp="area" ref3D="1" dr="$A$1:$Z$1048576" r="J280" sId="4"/>
    <undo index="3" exp="area" ref3D="1" dr="$A$1:$Z$1048576" r="H280" sId="4"/>
    <undo index="3" exp="area" ref3D="1" dr="$A$1:$Z$1048576" r="F280" sId="4"/>
    <undo index="3" exp="area" ref3D="1" dr="$A$1:$Z$1048576" r="E280" sId="4"/>
    <undo index="3" exp="area" ref3D="1" dr="$A$1:$Z$1048576" r="D280" sId="4"/>
    <undo index="3" exp="area" ref3D="1" dr="$A$1:$Z$1048576" r="C280" sId="4"/>
    <undo index="3" exp="area" ref3D="1" dr="$A$1:$Z$1048576" r="Y279" sId="4"/>
    <undo index="3" exp="area" ref3D="1" dr="$A$1:$Z$1048576" r="X279" sId="4"/>
    <undo index="3" exp="area" ref3D="1" dr="$A$1:$Z$1048576" r="S279" sId="4"/>
    <undo index="3" exp="area" ref3D="1" dr="$A$1:$Z$1048576" r="R279" sId="4"/>
    <undo index="3" exp="area" ref3D="1" dr="$A$1:$Z$1048576" r="Q279" sId="4"/>
    <undo index="3" exp="area" ref3D="1" dr="$A$1:$Z$1048576" r="P279" sId="4"/>
    <undo index="3" exp="area" ref3D="1" dr="$A$1:$Z$1048576" r="M279" sId="4"/>
    <undo index="3" exp="area" ref3D="1" dr="$A$1:$Z$1048576" r="L279" sId="4"/>
    <undo index="3" exp="area" ref3D="1" dr="$A$1:$Z$1048576" r="F279" sId="4"/>
    <undo index="3" exp="area" ref3D="1" dr="$A$1:$Z$1048576" r="E279" sId="4"/>
    <undo index="3" exp="area" ref3D="1" dr="$A$1:$Z$1048576" r="D279" sId="4"/>
    <undo index="3" exp="area" ref3D="1" dr="$A$1:$Z$1048576" r="C279" sId="4"/>
    <undo index="3" exp="area" ref3D="1" dr="$A$1:$Z$1048576" r="Y278" sId="4"/>
    <undo index="3" exp="area" ref3D="1" dr="$A$1:$Z$1048576" r="X278" sId="4"/>
    <undo index="3" exp="area" ref3D="1" dr="$A$1:$Z$1048576" r="S278" sId="4"/>
    <undo index="3" exp="area" ref3D="1" dr="$A$1:$Z$1048576" r="R278" sId="4"/>
    <undo index="3" exp="area" ref3D="1" dr="$A$1:$Z$1048576" r="Q278" sId="4"/>
    <undo index="3" exp="area" ref3D="1" dr="$A$1:$Z$1048576" r="P278" sId="4"/>
    <undo index="3" exp="area" ref3D="1" dr="$A$1:$Z$1048576" r="M278" sId="4"/>
    <undo index="3" exp="area" ref3D="1" dr="$A$1:$Z$1048576" r="L278" sId="4"/>
    <undo index="3" exp="area" ref3D="1" dr="$A$1:$Z$1048576" r="J278" sId="4"/>
    <undo index="3" exp="area" ref3D="1" dr="$A$1:$Z$1048576" r="I278" sId="4"/>
    <undo index="3" exp="area" ref3D="1" dr="$A$1:$Z$1048576" r="F278" sId="4"/>
    <undo index="3" exp="area" ref3D="1" dr="$A$1:$Z$1048576" r="E278" sId="4"/>
    <undo index="3" exp="area" ref3D="1" dr="$A$1:$Z$1048576" r="D278" sId="4"/>
    <undo index="3" exp="area" ref3D="1" dr="$A$1:$Z$1048576" r="C278" sId="4"/>
    <undo index="3" exp="area" ref3D="1" dr="$A$1:$Z$1048576" r="Y277" sId="4"/>
    <undo index="3" exp="area" ref3D="1" dr="$A$1:$Z$1048576" r="X277" sId="4"/>
    <undo index="3" exp="area" ref3D="1" dr="$A$1:$Z$1048576" r="S277" sId="4"/>
    <undo index="3" exp="area" ref3D="1" dr="$A$1:$Z$1048576" r="R277" sId="4"/>
    <undo index="3" exp="area" ref3D="1" dr="$A$1:$Z$1048576" r="Q277" sId="4"/>
    <undo index="3" exp="area" ref3D="1" dr="$A$1:$Z$1048576" r="P277" sId="4"/>
    <undo index="3" exp="area" ref3D="1" dr="$A$1:$Z$1048576" r="M277" sId="4"/>
    <undo index="3" exp="area" ref3D="1" dr="$A$1:$Z$1048576" r="L277" sId="4"/>
    <undo index="3" exp="area" ref3D="1" dr="$A$1:$Z$1048576" r="J277" sId="4"/>
    <undo index="3" exp="area" ref3D="1" dr="$A$1:$Z$1048576" r="I277" sId="4"/>
    <undo index="3" exp="area" ref3D="1" dr="$A$1:$Z$1048576" r="F277" sId="4"/>
    <undo index="3" exp="area" ref3D="1" dr="$A$1:$Z$1048576" r="E277" sId="4"/>
    <undo index="3" exp="area" ref3D="1" dr="$A$1:$Z$1048576" r="D277" sId="4"/>
    <undo index="3" exp="area" ref3D="1" dr="$A$1:$Z$1048576" r="C277" sId="4"/>
    <undo index="3" exp="area" ref3D="1" dr="$A$1:$Z$1048576" r="Y276" sId="4"/>
    <undo index="3" exp="area" ref3D="1" dr="$A$1:$Z$1048576" r="X276" sId="4"/>
    <undo index="3" exp="area" ref3D="1" dr="$A$1:$Z$1048576" r="S276" sId="4"/>
    <undo index="3" exp="area" ref3D="1" dr="$A$1:$Z$1048576" r="R276" sId="4"/>
    <undo index="3" exp="area" ref3D="1" dr="$A$1:$Z$1048576" r="Q276" sId="4"/>
    <undo index="3" exp="area" ref3D="1" dr="$A$1:$Z$1048576" r="P276" sId="4"/>
    <undo index="3" exp="area" ref3D="1" dr="$A$1:$Z$1048576" r="M276" sId="4"/>
    <undo index="3" exp="area" ref3D="1" dr="$A$1:$Z$1048576" r="L276" sId="4"/>
    <undo index="3" exp="area" ref3D="1" dr="$A$1:$Z$1048576" r="J276" sId="4"/>
    <undo index="3" exp="area" ref3D="1" dr="$A$1:$Z$1048576" r="H276" sId="4"/>
    <undo index="3" exp="area" ref3D="1" dr="$A$1:$Z$1048576" r="F276" sId="4"/>
    <undo index="3" exp="area" ref3D="1" dr="$A$1:$Z$1048576" r="E276" sId="4"/>
    <undo index="3" exp="area" ref3D="1" dr="$A$1:$Z$1048576" r="D276" sId="4"/>
    <undo index="3" exp="area" ref3D="1" dr="$A$1:$Z$1048576" r="C276" sId="4"/>
    <undo index="3" exp="area" ref3D="1" dr="$A$1:$Z$1048576" r="Y275" sId="4"/>
    <undo index="3" exp="area" ref3D="1" dr="$A$1:$Z$1048576" r="X275" sId="4"/>
    <undo index="3" exp="area" ref3D="1" dr="$A$1:$Z$1048576" r="S275" sId="4"/>
    <undo index="3" exp="area" ref3D="1" dr="$A$1:$Z$1048576" r="R275" sId="4"/>
    <undo index="3" exp="area" ref3D="1" dr="$A$1:$Z$1048576" r="Q275" sId="4"/>
    <undo index="3" exp="area" ref3D="1" dr="$A$1:$Z$1048576" r="P275" sId="4"/>
    <undo index="3" exp="area" ref3D="1" dr="$A$1:$Z$1048576" r="M275" sId="4"/>
    <undo index="3" exp="area" ref3D="1" dr="$A$1:$Z$1048576" r="L275" sId="4"/>
    <undo index="3" exp="area" ref3D="1" dr="$A$1:$Z$1048576" r="J275" sId="4"/>
    <undo index="3" exp="area" ref3D="1" dr="$A$1:$Z$1048576" r="I275" sId="4"/>
    <undo index="3" exp="area" ref3D="1" dr="$A$1:$Z$1048576" r="F275" sId="4"/>
    <undo index="3" exp="area" ref3D="1" dr="$A$1:$Z$1048576" r="E275" sId="4"/>
    <undo index="3" exp="area" ref3D="1" dr="$A$1:$Z$1048576" r="D275" sId="4"/>
    <undo index="3" exp="area" ref3D="1" dr="$A$1:$Z$1048576" r="C275" sId="4"/>
    <undo index="3" exp="area" ref3D="1" dr="$A$1:$Z$1048576" r="Y274" sId="4"/>
    <undo index="3" exp="area" ref3D="1" dr="$A$1:$Z$1048576" r="X274" sId="4"/>
    <undo index="3" exp="area" ref3D="1" dr="$A$1:$Z$1048576" r="R274" sId="4"/>
    <undo index="3" exp="area" ref3D="1" dr="$A$1:$Z$1048576" r="Q274" sId="4"/>
    <undo index="3" exp="area" ref3D="1" dr="$A$1:$Z$1048576" r="P274" sId="4"/>
    <undo index="3" exp="area" ref3D="1" dr="$A$1:$Z$1048576" r="M274" sId="4"/>
    <undo index="3" exp="area" ref3D="1" dr="$A$1:$Z$1048576" r="L274" sId="4"/>
    <undo index="3" exp="area" ref3D="1" dr="$A$1:$Z$1048576" r="J274" sId="4"/>
    <undo index="3" exp="area" ref3D="1" dr="$A$1:$Z$1048576" r="I274" sId="4"/>
    <undo index="3" exp="area" ref3D="1" dr="$A$1:$Z$1048576" r="H274" sId="4"/>
    <undo index="3" exp="area" ref3D="1" dr="$A$1:$Z$1048576" r="F274" sId="4"/>
    <undo index="3" exp="area" ref3D="1" dr="$A$1:$Z$1048576" r="E274" sId="4"/>
    <undo index="3" exp="area" ref3D="1" dr="$A$1:$Z$1048576" r="D274" sId="4"/>
    <undo index="3" exp="area" ref3D="1" dr="$A$1:$Z$1048576" r="C274" sId="4"/>
    <undo index="3" exp="area" ref3D="1" dr="$A$1:$Z$1048576" r="Y273" sId="4"/>
    <undo index="3" exp="area" ref3D="1" dr="$A$1:$Z$1048576" r="X273" sId="4"/>
    <undo index="3" exp="area" ref3D="1" dr="$A$1:$Z$1048576" r="S273" sId="4"/>
    <undo index="3" exp="area" ref3D="1" dr="$A$1:$Z$1048576" r="R273" sId="4"/>
    <undo index="3" exp="area" ref3D="1" dr="$A$1:$Z$1048576" r="Q273" sId="4"/>
    <undo index="3" exp="area" ref3D="1" dr="$A$1:$Z$1048576" r="P273" sId="4"/>
    <undo index="3" exp="area" ref3D="1" dr="$A$1:$Z$1048576" r="M273" sId="4"/>
    <undo index="3" exp="area" ref3D="1" dr="$A$1:$Z$1048576" r="L273" sId="4"/>
    <undo index="3" exp="area" ref3D="1" dr="$A$1:$Z$1048576" r="J273" sId="4"/>
    <undo index="3" exp="area" ref3D="1" dr="$A$1:$Z$1048576" r="I273" sId="4"/>
    <undo index="3" exp="area" ref3D="1" dr="$A$1:$Z$1048576" r="F273" sId="4"/>
    <undo index="3" exp="area" ref3D="1" dr="$A$1:$Z$1048576" r="E273" sId="4"/>
    <undo index="3" exp="area" ref3D="1" dr="$A$1:$Z$1048576" r="D273" sId="4"/>
    <undo index="3" exp="area" ref3D="1" dr="$A$1:$Z$1048576" r="C273" sId="4"/>
    <undo index="3" exp="area" ref3D="1" dr="$A$1:$Z$1048576" r="Y272" sId="4"/>
    <undo index="3" exp="area" ref3D="1" dr="$A$1:$Z$1048576" r="X272" sId="4"/>
    <undo index="3" exp="area" ref3D="1" dr="$A$1:$Z$1048576" r="R272" sId="4"/>
    <undo index="3" exp="area" ref3D="1" dr="$A$1:$Z$1048576" r="Q272" sId="4"/>
    <undo index="3" exp="area" ref3D="1" dr="$A$1:$Z$1048576" r="P272" sId="4"/>
    <undo index="3" exp="area" ref3D="1" dr="$A$1:$Z$1048576" r="M272" sId="4"/>
    <undo index="3" exp="area" ref3D="1" dr="$A$1:$Z$1048576" r="L272" sId="4"/>
    <undo index="3" exp="area" ref3D="1" dr="$A$1:$Z$1048576" r="J272" sId="4"/>
    <undo index="3" exp="area" ref3D="1" dr="$A$1:$Z$1048576" r="I272" sId="4"/>
    <undo index="3" exp="area" ref3D="1" dr="$A$1:$Z$1048576" r="H272" sId="4"/>
    <undo index="3" exp="area" ref3D="1" dr="$A$1:$Z$1048576" r="F272" sId="4"/>
    <undo index="3" exp="area" ref3D="1" dr="$A$1:$Z$1048576" r="E272" sId="4"/>
    <undo index="3" exp="area" ref3D="1" dr="$A$1:$Z$1048576" r="D272" sId="4"/>
    <undo index="3" exp="area" ref3D="1" dr="$A$1:$Z$1048576" r="C272" sId="4"/>
    <undo index="3" exp="area" ref3D="1" dr="$A$1:$Z$1048576" r="Y271" sId="4"/>
    <undo index="3" exp="area" ref3D="1" dr="$A$1:$Z$1048576" r="X271" sId="4"/>
    <undo index="3" exp="area" ref3D="1" dr="$A$1:$Z$1048576" r="R271" sId="4"/>
    <undo index="3" exp="area" ref3D="1" dr="$A$1:$Z$1048576" r="Q271" sId="4"/>
    <undo index="3" exp="area" ref3D="1" dr="$A$1:$Z$1048576" r="P271" sId="4"/>
    <undo index="3" exp="area" ref3D="1" dr="$A$1:$Z$1048576" r="M271" sId="4"/>
    <undo index="3" exp="area" ref3D="1" dr="$A$1:$Z$1048576" r="L271" sId="4"/>
    <undo index="3" exp="area" ref3D="1" dr="$A$1:$Z$1048576" r="J271" sId="4"/>
    <undo index="3" exp="area" ref3D="1" dr="$A$1:$Z$1048576" r="I271" sId="4"/>
    <undo index="3" exp="area" ref3D="1" dr="$A$1:$Z$1048576" r="H271" sId="4"/>
    <undo index="3" exp="area" ref3D="1" dr="$A$1:$Z$1048576" r="F271" sId="4"/>
    <undo index="3" exp="area" ref3D="1" dr="$A$1:$Z$1048576" r="E271" sId="4"/>
    <undo index="3" exp="area" ref3D="1" dr="$A$1:$Z$1048576" r="D271" sId="4"/>
    <undo index="3" exp="area" ref3D="1" dr="$A$1:$Z$1048576" r="C271" sId="4"/>
    <undo index="3" exp="area" ref3D="1" dr="$A$1:$Z$1048576" r="Y270" sId="4"/>
    <undo index="3" exp="area" ref3D="1" dr="$A$1:$Z$1048576" r="X270" sId="4"/>
    <undo index="3" exp="area" ref3D="1" dr="$A$1:$Z$1048576" r="R270" sId="4"/>
    <undo index="3" exp="area" ref3D="1" dr="$A$1:$Z$1048576" r="Q270" sId="4"/>
    <undo index="3" exp="area" ref3D="1" dr="$A$1:$Z$1048576" r="P270" sId="4"/>
    <undo index="3" exp="area" ref3D="1" dr="$A$1:$Z$1048576" r="M270" sId="4"/>
    <undo index="3" exp="area" ref3D="1" dr="$A$1:$Z$1048576" r="L270" sId="4"/>
    <undo index="3" exp="area" ref3D="1" dr="$A$1:$Z$1048576" r="J270" sId="4"/>
    <undo index="3" exp="area" ref3D="1" dr="$A$1:$Z$1048576" r="I270" sId="4"/>
    <undo index="3" exp="area" ref3D="1" dr="$A$1:$Z$1048576" r="H270" sId="4"/>
    <undo index="3" exp="area" ref3D="1" dr="$A$1:$Z$1048576" r="F270" sId="4"/>
    <undo index="3" exp="area" ref3D="1" dr="$A$1:$Z$1048576" r="E270" sId="4"/>
    <undo index="3" exp="area" ref3D="1" dr="$A$1:$Z$1048576" r="D270" sId="4"/>
    <undo index="3" exp="area" ref3D="1" dr="$A$1:$Z$1048576" r="C270" sId="4"/>
    <undo index="3" exp="area" ref3D="1" dr="$A$1:$Z$1048576" r="Y269" sId="4"/>
    <undo index="3" exp="area" ref3D="1" dr="$A$1:$Z$1048576" r="X269" sId="4"/>
    <undo index="3" exp="area" ref3D="1" dr="$A$1:$Z$1048576" r="R269" sId="4"/>
    <undo index="3" exp="area" ref3D="1" dr="$A$1:$Z$1048576" r="Q269" sId="4"/>
    <undo index="3" exp="area" ref3D="1" dr="$A$1:$Z$1048576" r="M269" sId="4"/>
    <undo index="3" exp="area" ref3D="1" dr="$A$1:$Z$1048576" r="L269" sId="4"/>
    <undo index="3" exp="area" ref3D="1" dr="$A$1:$Z$1048576" r="J269" sId="4"/>
    <undo index="3" exp="area" ref3D="1" dr="$A$1:$Z$1048576" r="I269" sId="4"/>
    <undo index="3" exp="area" ref3D="1" dr="$A$1:$Z$1048576" r="H269" sId="4"/>
    <undo index="3" exp="area" ref3D="1" dr="$A$1:$Z$1048576" r="F269" sId="4"/>
    <undo index="3" exp="area" ref3D="1" dr="$A$1:$Z$1048576" r="E269" sId="4"/>
    <undo index="3" exp="area" ref3D="1" dr="$A$1:$Z$1048576" r="D269" sId="4"/>
    <undo index="3" exp="area" ref3D="1" dr="$A$1:$Z$1048576" r="C269" sId="4"/>
    <undo index="3" exp="area" ref3D="1" dr="$A$1:$Z$1048576" r="Y268" sId="4"/>
    <undo index="3" exp="area" ref3D="1" dr="$A$1:$Z$1048576" r="X268" sId="4"/>
    <undo index="3" exp="area" ref3D="1" dr="$A$1:$Z$1048576" r="S268" sId="4"/>
    <undo index="3" exp="area" ref3D="1" dr="$A$1:$Z$1048576" r="R268" sId="4"/>
    <undo index="3" exp="area" ref3D="1" dr="$A$1:$Z$1048576" r="Q268" sId="4"/>
    <undo index="3" exp="area" ref3D="1" dr="$A$1:$Z$1048576" r="P268" sId="4"/>
    <undo index="3" exp="area" ref3D="1" dr="$A$1:$Z$1048576" r="M268" sId="4"/>
    <undo index="3" exp="area" ref3D="1" dr="$A$1:$Z$1048576" r="L268" sId="4"/>
    <undo index="3" exp="area" ref3D="1" dr="$A$1:$Z$1048576" r="J268" sId="4"/>
    <undo index="3" exp="area" ref3D="1" dr="$A$1:$Z$1048576" r="I268" sId="4"/>
    <undo index="3" exp="area" ref3D="1" dr="$A$1:$Z$1048576" r="H268" sId="4"/>
    <undo index="3" exp="area" ref3D="1" dr="$A$1:$Z$1048576" r="F268" sId="4"/>
    <undo index="3" exp="area" ref3D="1" dr="$A$1:$Z$1048576" r="E268" sId="4"/>
    <undo index="3" exp="area" ref3D="1" dr="$A$1:$Z$1048576" r="D268" sId="4"/>
    <undo index="3" exp="area" ref3D="1" dr="$A$1:$Z$1048576" r="C268" sId="4"/>
    <undo index="3" exp="area" ref3D="1" dr="$A$1:$Z$1048576" r="Y267" sId="4"/>
    <undo index="3" exp="area" ref3D="1" dr="$A$1:$Z$1048576" r="X267" sId="4"/>
    <undo index="3" exp="area" ref3D="1" dr="$A$1:$Z$1048576" r="R267" sId="4"/>
    <undo index="3" exp="area" ref3D="1" dr="$A$1:$Z$1048576" r="Q267" sId="4"/>
    <undo index="3" exp="area" ref3D="1" dr="$A$1:$Z$1048576" r="P267" sId="4"/>
    <undo index="3" exp="area" ref3D="1" dr="$A$1:$Z$1048576" r="N267" sId="4"/>
    <undo index="3" exp="area" ref3D="1" dr="$A$1:$Z$1048576" r="M267" sId="4"/>
    <undo index="3" exp="area" ref3D="1" dr="$A$1:$Z$1048576" r="L267" sId="4"/>
    <undo index="3" exp="area" ref3D="1" dr="$A$1:$Z$1048576" r="J267" sId="4"/>
    <undo index="3" exp="area" ref3D="1" dr="$A$1:$Z$1048576" r="I267" sId="4"/>
    <undo index="3" exp="area" ref3D="1" dr="$A$1:$Z$1048576" r="H267" sId="4"/>
    <undo index="3" exp="area" ref3D="1" dr="$A$1:$Z$1048576" r="F267" sId="4"/>
    <undo index="3" exp="area" ref3D="1" dr="$A$1:$Z$1048576" r="E267" sId="4"/>
    <undo index="3" exp="area" ref3D="1" dr="$A$1:$Z$1048576" r="D267" sId="4"/>
    <undo index="3" exp="area" ref3D="1" dr="$A$1:$Z$1048576" r="C267" sId="4"/>
    <undo index="3" exp="area" ref3D="1" dr="$A$1:$Z$1048576" r="Y266" sId="4"/>
    <undo index="3" exp="area" ref3D="1" dr="$A$1:$Z$1048576" r="X266" sId="4"/>
    <undo index="3" exp="area" ref3D="1" dr="$A$1:$Z$1048576" r="S266" sId="4"/>
    <undo index="3" exp="area" ref3D="1" dr="$A$1:$Z$1048576" r="R266" sId="4"/>
    <undo index="3" exp="area" ref3D="1" dr="$A$1:$Z$1048576" r="Q266" sId="4"/>
    <undo index="3" exp="area" ref3D="1" dr="$A$1:$Z$1048576" r="P266" sId="4"/>
    <undo index="3" exp="area" ref3D="1" dr="$A$1:$Z$1048576" r="M266" sId="4"/>
    <undo index="3" exp="area" ref3D="1" dr="$A$1:$Z$1048576" r="L266" sId="4"/>
    <undo index="3" exp="area" ref3D="1" dr="$A$1:$Z$1048576" r="J266" sId="4"/>
    <undo index="3" exp="area" ref3D="1" dr="$A$1:$Z$1048576" r="I266" sId="4"/>
    <undo index="3" exp="area" ref3D="1" dr="$A$1:$Z$1048576" r="H266" sId="4"/>
    <undo index="3" exp="area" ref3D="1" dr="$A$1:$Z$1048576" r="F266" sId="4"/>
    <undo index="3" exp="area" ref3D="1" dr="$A$1:$Z$1048576" r="E266" sId="4"/>
    <undo index="3" exp="area" ref3D="1" dr="$A$1:$Z$1048576" r="D266" sId="4"/>
    <undo index="3" exp="area" ref3D="1" dr="$A$1:$Z$1048576" r="C266" sId="4"/>
    <undo index="3" exp="area" ref3D="1" dr="$A$1:$Z$1048576" r="Y265" sId="4"/>
    <undo index="3" exp="area" ref3D="1" dr="$A$1:$Z$1048576" r="X265" sId="4"/>
    <undo index="3" exp="area" ref3D="1" dr="$A$1:$Z$1048576" r="S265" sId="4"/>
    <undo index="3" exp="area" ref3D="1" dr="$A$1:$Z$1048576" r="R265" sId="4"/>
    <undo index="3" exp="area" ref3D="1" dr="$A$1:$Z$1048576" r="Q265" sId="4"/>
    <undo index="3" exp="area" ref3D="1" dr="$A$1:$Z$1048576" r="P265" sId="4"/>
    <undo index="3" exp="area" ref3D="1" dr="$A$1:$Z$1048576" r="M265" sId="4"/>
    <undo index="3" exp="area" ref3D="1" dr="$A$1:$Z$1048576" r="L265" sId="4"/>
    <undo index="3" exp="area" ref3D="1" dr="$A$1:$Z$1048576" r="J265" sId="4"/>
    <undo index="3" exp="area" ref3D="1" dr="$A$1:$Z$1048576" r="I265" sId="4"/>
    <undo index="3" exp="area" ref3D="1" dr="$A$1:$Z$1048576" r="H265" sId="4"/>
    <undo index="3" exp="area" ref3D="1" dr="$A$1:$Z$1048576" r="F265" sId="4"/>
    <undo index="3" exp="area" ref3D="1" dr="$A$1:$Z$1048576" r="E265" sId="4"/>
    <undo index="3" exp="area" ref3D="1" dr="$A$1:$Z$1048576" r="D265" sId="4"/>
    <undo index="3" exp="area" ref3D="1" dr="$A$1:$Z$1048576" r="C265" sId="4"/>
    <undo index="3" exp="area" ref3D="1" dr="$A$1:$Z$1048576" r="Y264" sId="4"/>
    <undo index="3" exp="area" ref3D="1" dr="$A$1:$Z$1048576" r="X264" sId="4"/>
    <undo index="3" exp="area" ref3D="1" dr="$A$1:$Z$1048576" r="S264" sId="4"/>
    <undo index="3" exp="area" ref3D="1" dr="$A$1:$Z$1048576" r="R264" sId="4"/>
    <undo index="3" exp="area" ref3D="1" dr="$A$1:$Z$1048576" r="Q264" sId="4"/>
    <undo index="3" exp="area" ref3D="1" dr="$A$1:$Z$1048576" r="P264" sId="4"/>
    <undo index="3" exp="area" ref3D="1" dr="$A$1:$Z$1048576" r="N264" sId="4"/>
    <undo index="3" exp="area" ref3D="1" dr="$A$1:$Z$1048576" r="M264" sId="4"/>
    <undo index="3" exp="area" ref3D="1" dr="$A$1:$Z$1048576" r="L264" sId="4"/>
    <undo index="3" exp="area" ref3D="1" dr="$A$1:$Z$1048576" r="J264" sId="4"/>
    <undo index="3" exp="area" ref3D="1" dr="$A$1:$Z$1048576" r="I264" sId="4"/>
    <undo index="3" exp="area" ref3D="1" dr="$A$1:$Z$1048576" r="H264" sId="4"/>
    <undo index="3" exp="area" ref3D="1" dr="$A$1:$Z$1048576" r="F264" sId="4"/>
    <undo index="3" exp="area" ref3D="1" dr="$A$1:$Z$1048576" r="E264" sId="4"/>
    <undo index="3" exp="area" ref3D="1" dr="$A$1:$Z$1048576" r="D264" sId="4"/>
    <undo index="3" exp="area" ref3D="1" dr="$A$1:$Z$1048576" r="C264" sId="4"/>
    <undo index="3" exp="area" ref3D="1" dr="$A$1:$Z$1048576" r="Y263" sId="4"/>
    <undo index="3" exp="area" ref3D="1" dr="$A$1:$Z$1048576" r="X263" sId="4"/>
    <undo index="3" exp="area" ref3D="1" dr="$A$1:$Z$1048576" r="S263" sId="4"/>
    <undo index="3" exp="area" ref3D="1" dr="$A$1:$Z$1048576" r="R263" sId="4"/>
    <undo index="3" exp="area" ref3D="1" dr="$A$1:$Z$1048576" r="Q263" sId="4"/>
    <undo index="3" exp="area" ref3D="1" dr="$A$1:$Z$1048576" r="P263" sId="4"/>
    <undo index="3" exp="area" ref3D="1" dr="$A$1:$Z$1048576" r="M263" sId="4"/>
    <undo index="3" exp="area" ref3D="1" dr="$A$1:$Z$1048576" r="L263" sId="4"/>
    <undo index="3" exp="area" ref3D="1" dr="$A$1:$Z$1048576" r="J263" sId="4"/>
    <undo index="3" exp="area" ref3D="1" dr="$A$1:$Z$1048576" r="I263" sId="4"/>
    <undo index="3" exp="area" ref3D="1" dr="$A$1:$Z$1048576" r="H263" sId="4"/>
    <undo index="3" exp="area" ref3D="1" dr="$A$1:$Z$1048576" r="F263" sId="4"/>
    <undo index="3" exp="area" ref3D="1" dr="$A$1:$Z$1048576" r="E263" sId="4"/>
    <undo index="3" exp="area" ref3D="1" dr="$A$1:$Z$1048576" r="D263" sId="4"/>
    <undo index="3" exp="area" ref3D="1" dr="$A$1:$Z$1048576" r="C263" sId="4"/>
    <undo index="3" exp="area" ref3D="1" dr="$A$1:$Z$1048576" r="Y262" sId="4"/>
    <undo index="3" exp="area" ref3D="1" dr="$A$1:$Z$1048576" r="X262" sId="4"/>
    <undo index="3" exp="area" ref3D="1" dr="$A$1:$Z$1048576" r="S262" sId="4"/>
    <undo index="3" exp="area" ref3D="1" dr="$A$1:$Z$1048576" r="R262" sId="4"/>
    <undo index="3" exp="area" ref3D="1" dr="$A$1:$Z$1048576" r="Q262" sId="4"/>
    <undo index="3" exp="area" ref3D="1" dr="$A$1:$Z$1048576" r="P262" sId="4"/>
    <undo index="3" exp="area" ref3D="1" dr="$A$1:$Z$1048576" r="M262" sId="4"/>
    <undo index="3" exp="area" ref3D="1" dr="$A$1:$Z$1048576" r="L262" sId="4"/>
    <undo index="3" exp="area" ref3D="1" dr="$A$1:$Z$1048576" r="J262" sId="4"/>
    <undo index="3" exp="area" ref3D="1" dr="$A$1:$Z$1048576" r="I262" sId="4"/>
    <undo index="3" exp="area" ref3D="1" dr="$A$1:$Z$1048576" r="H262" sId="4"/>
    <undo index="3" exp="area" ref3D="1" dr="$A$1:$Z$1048576" r="F262" sId="4"/>
    <undo index="3" exp="area" ref3D="1" dr="$A$1:$Z$1048576" r="E262" sId="4"/>
    <undo index="3" exp="area" ref3D="1" dr="$A$1:$Z$1048576" r="D262" sId="4"/>
    <undo index="3" exp="area" ref3D="1" dr="$A$1:$Z$1048576" r="C262" sId="4"/>
    <undo index="3" exp="area" ref3D="1" dr="$A$1:$Z$1048576" r="Y261" sId="4"/>
    <undo index="3" exp="area" ref3D="1" dr="$A$1:$Z$1048576" r="X261" sId="4"/>
    <undo index="3" exp="area" ref3D="1" dr="$A$1:$Z$1048576" r="R261" sId="4"/>
    <undo index="3" exp="area" ref3D="1" dr="$A$1:$Z$1048576" r="Q261" sId="4"/>
    <undo index="3" exp="area" ref3D="1" dr="$A$1:$Z$1048576" r="P261" sId="4"/>
    <undo index="3" exp="area" ref3D="1" dr="$A$1:$Z$1048576" r="M261" sId="4"/>
    <undo index="3" exp="area" ref3D="1" dr="$A$1:$Z$1048576" r="L261" sId="4"/>
    <undo index="3" exp="area" ref3D="1" dr="$A$1:$Z$1048576" r="J261" sId="4"/>
    <undo index="3" exp="area" ref3D="1" dr="$A$1:$Z$1048576" r="I261" sId="4"/>
    <undo index="3" exp="area" ref3D="1" dr="$A$1:$Z$1048576" r="H261" sId="4"/>
    <undo index="3" exp="area" ref3D="1" dr="$A$1:$Z$1048576" r="F261" sId="4"/>
    <undo index="3" exp="area" ref3D="1" dr="$A$1:$Z$1048576" r="E261" sId="4"/>
    <undo index="3" exp="area" ref3D="1" dr="$A$1:$Z$1048576" r="D261" sId="4"/>
    <undo index="3" exp="area" ref3D="1" dr="$A$1:$Z$1048576" r="C261" sId="4"/>
    <undo index="3" exp="area" ref3D="1" dr="$A$1:$Z$1048576" r="Y260" sId="4"/>
    <undo index="3" exp="area" ref3D="1" dr="$A$1:$Z$1048576" r="X260" sId="4"/>
    <undo index="3" exp="area" ref3D="1" dr="$A$1:$Z$1048576" r="S260" sId="4"/>
    <undo index="3" exp="area" ref3D="1" dr="$A$1:$Z$1048576" r="R260" sId="4"/>
    <undo index="3" exp="area" ref3D="1" dr="$A$1:$Z$1048576" r="Q260" sId="4"/>
    <undo index="3" exp="area" ref3D="1" dr="$A$1:$Z$1048576" r="P260" sId="4"/>
    <undo index="3" exp="area" ref3D="1" dr="$A$1:$Z$1048576" r="O260" sId="4"/>
    <undo index="3" exp="area" ref3D="1" dr="$A$1:$Z$1048576" r="N260" sId="4"/>
    <undo index="3" exp="area" ref3D="1" dr="$A$1:$Z$1048576" r="M260" sId="4"/>
    <undo index="3" exp="area" ref3D="1" dr="$A$1:$Z$1048576" r="L260" sId="4"/>
    <undo index="3" exp="area" ref3D="1" dr="$A$1:$Z$1048576" r="J260" sId="4"/>
    <undo index="3" exp="area" ref3D="1" dr="$A$1:$Z$1048576" r="I260" sId="4"/>
    <undo index="3" exp="area" ref3D="1" dr="$A$1:$Z$1048576" r="H260" sId="4"/>
    <undo index="3" exp="area" ref3D="1" dr="$A$1:$Z$1048576" r="F260" sId="4"/>
    <undo index="3" exp="area" ref3D="1" dr="$A$1:$Z$1048576" r="E260" sId="4"/>
    <undo index="3" exp="area" ref3D="1" dr="$A$1:$Z$1048576" r="D260" sId="4"/>
    <undo index="3" exp="area" ref3D="1" dr="$A$1:$Z$1048576" r="C260" sId="4"/>
    <undo index="3" exp="area" ref3D="1" dr="$A$1:$Z$1048576" r="Y259" sId="4"/>
    <undo index="3" exp="area" ref3D="1" dr="$A$1:$Z$1048576" r="X259" sId="4"/>
    <undo index="3" exp="area" ref3D="1" dr="$A$1:$Z$1048576" r="R259" sId="4"/>
    <undo index="3" exp="area" ref3D="1" dr="$A$1:$Z$1048576" r="Q259" sId="4"/>
    <undo index="3" exp="area" ref3D="1" dr="$A$1:$Z$1048576" r="M259" sId="4"/>
    <undo index="3" exp="area" ref3D="1" dr="$A$1:$Z$1048576" r="L259" sId="4"/>
    <undo index="3" exp="area" ref3D="1" dr="$A$1:$Z$1048576" r="J259" sId="4"/>
    <undo index="3" exp="area" ref3D="1" dr="$A$1:$Z$1048576" r="I259" sId="4"/>
    <undo index="3" exp="area" ref3D="1" dr="$A$1:$Z$1048576" r="H259" sId="4"/>
    <undo index="3" exp="area" ref3D="1" dr="$A$1:$Z$1048576" r="F259" sId="4"/>
    <undo index="3" exp="area" ref3D="1" dr="$A$1:$Z$1048576" r="E259" sId="4"/>
    <undo index="3" exp="area" ref3D="1" dr="$A$1:$Z$1048576" r="D259" sId="4"/>
    <undo index="3" exp="area" ref3D="1" dr="$A$1:$Z$1048576" r="C259" sId="4"/>
    <undo index="3" exp="area" ref3D="1" dr="$A$1:$Z$1048576" r="Y258" sId="4"/>
    <undo index="3" exp="area" ref3D="1" dr="$A$1:$Z$1048576" r="X258" sId="4"/>
    <undo index="3" exp="area" ref3D="1" dr="$A$1:$Z$1048576" r="R258" sId="4"/>
    <undo index="3" exp="area" ref3D="1" dr="$A$1:$Z$1048576" r="Q258" sId="4"/>
    <undo index="3" exp="area" ref3D="1" dr="$A$1:$Z$1048576" r="P258" sId="4"/>
    <undo index="3" exp="area" ref3D="1" dr="$A$1:$Z$1048576" r="M258" sId="4"/>
    <undo index="3" exp="area" ref3D="1" dr="$A$1:$Z$1048576" r="L258" sId="4"/>
    <undo index="3" exp="area" ref3D="1" dr="$A$1:$Z$1048576" r="J258" sId="4"/>
    <undo index="3" exp="area" ref3D="1" dr="$A$1:$Z$1048576" r="I258" sId="4"/>
    <undo index="3" exp="area" ref3D="1" dr="$A$1:$Z$1048576" r="H258" sId="4"/>
    <undo index="3" exp="area" ref3D="1" dr="$A$1:$Z$1048576" r="F258" sId="4"/>
    <undo index="3" exp="area" ref3D="1" dr="$A$1:$Z$1048576" r="E258" sId="4"/>
    <undo index="3" exp="area" ref3D="1" dr="$A$1:$Z$1048576" r="D258" sId="4"/>
    <undo index="3" exp="area" ref3D="1" dr="$A$1:$Z$1048576" r="C258" sId="4"/>
    <undo index="3" exp="area" ref3D="1" dr="$A$1:$Z$1048576" r="Y257" sId="4"/>
    <undo index="3" exp="area" ref3D="1" dr="$A$1:$Z$1048576" r="X257" sId="4"/>
    <undo index="3" exp="area" ref3D="1" dr="$A$1:$Z$1048576" r="S257" sId="4"/>
    <undo index="3" exp="area" ref3D="1" dr="$A$1:$Z$1048576" r="R257" sId="4"/>
    <undo index="3" exp="area" ref3D="1" dr="$A$1:$Z$1048576" r="Q257" sId="4"/>
    <undo index="3" exp="area" ref3D="1" dr="$A$1:$Z$1048576" r="P257" sId="4"/>
    <undo index="3" exp="area" ref3D="1" dr="$A$1:$Z$1048576" r="M257" sId="4"/>
    <undo index="3" exp="area" ref3D="1" dr="$A$1:$Z$1048576" r="L257" sId="4"/>
    <undo index="3" exp="area" ref3D="1" dr="$A$1:$Z$1048576" r="J257" sId="4"/>
    <undo index="3" exp="area" ref3D="1" dr="$A$1:$Z$1048576" r="I257" sId="4"/>
    <undo index="3" exp="area" ref3D="1" dr="$A$1:$Z$1048576" r="F257" sId="4"/>
    <undo index="3" exp="area" ref3D="1" dr="$A$1:$Z$1048576" r="E257" sId="4"/>
    <undo index="3" exp="area" ref3D="1" dr="$A$1:$Z$1048576" r="D257" sId="4"/>
    <undo index="3" exp="area" ref3D="1" dr="$A$1:$Z$1048576" r="C257" sId="4"/>
    <undo index="3" exp="area" ref3D="1" dr="$A$1:$Z$1048576" r="Y256" sId="4"/>
    <undo index="3" exp="area" ref3D="1" dr="$A$1:$Z$1048576" r="X256" sId="4"/>
    <undo index="3" exp="area" ref3D="1" dr="$A$1:$Z$1048576" r="S256" sId="4"/>
    <undo index="3" exp="area" ref3D="1" dr="$A$1:$Z$1048576" r="R256" sId="4"/>
    <undo index="3" exp="area" ref3D="1" dr="$A$1:$Z$1048576" r="Q256" sId="4"/>
    <undo index="3" exp="area" ref3D="1" dr="$A$1:$Z$1048576" r="P256" sId="4"/>
    <undo index="3" exp="area" ref3D="1" dr="$A$1:$Z$1048576" r="M256" sId="4"/>
    <undo index="3" exp="area" ref3D="1" dr="$A$1:$Z$1048576" r="L256" sId="4"/>
    <undo index="3" exp="area" ref3D="1" dr="$A$1:$Z$1048576" r="J256" sId="4"/>
    <undo index="3" exp="area" ref3D="1" dr="$A$1:$Z$1048576" r="I256" sId="4"/>
    <undo index="3" exp="area" ref3D="1" dr="$A$1:$Z$1048576" r="H256" sId="4"/>
    <undo index="3" exp="area" ref3D="1" dr="$A$1:$Z$1048576" r="F256" sId="4"/>
    <undo index="3" exp="area" ref3D="1" dr="$A$1:$Z$1048576" r="E256" sId="4"/>
    <undo index="3" exp="area" ref3D="1" dr="$A$1:$Z$1048576" r="D256" sId="4"/>
    <undo index="3" exp="area" ref3D="1" dr="$A$1:$Z$1048576" r="C256" sId="4"/>
    <undo index="3" exp="area" ref3D="1" dr="$A$1:$Z$1048576" r="Y255" sId="4"/>
    <undo index="3" exp="area" ref3D="1" dr="$A$1:$Z$1048576" r="X255" sId="4"/>
    <undo index="3" exp="area" ref3D="1" dr="$A$1:$Z$1048576" r="S255" sId="4"/>
    <undo index="3" exp="area" ref3D="1" dr="$A$1:$Z$1048576" r="R255" sId="4"/>
    <undo index="3" exp="area" ref3D="1" dr="$A$1:$Z$1048576" r="Q255" sId="4"/>
    <undo index="3" exp="area" ref3D="1" dr="$A$1:$Z$1048576" r="P255" sId="4"/>
    <undo index="3" exp="area" ref3D="1" dr="$A$1:$Z$1048576" r="O255" sId="4"/>
    <undo index="3" exp="area" ref3D="1" dr="$A$1:$Z$1048576" r="N255" sId="4"/>
    <undo index="3" exp="area" ref3D="1" dr="$A$1:$Z$1048576" r="M255" sId="4"/>
    <undo index="3" exp="area" ref3D="1" dr="$A$1:$Z$1048576" r="L255" sId="4"/>
    <undo index="3" exp="area" ref3D="1" dr="$A$1:$Z$1048576" r="J255" sId="4"/>
    <undo index="3" exp="area" ref3D="1" dr="$A$1:$Z$1048576" r="I255" sId="4"/>
    <undo index="3" exp="area" ref3D="1" dr="$A$1:$Z$1048576" r="H255" sId="4"/>
    <undo index="3" exp="area" ref3D="1" dr="$A$1:$Z$1048576" r="F255" sId="4"/>
    <undo index="3" exp="area" ref3D="1" dr="$A$1:$Z$1048576" r="E255" sId="4"/>
    <undo index="3" exp="area" ref3D="1" dr="$A$1:$Z$1048576" r="D255" sId="4"/>
    <undo index="3" exp="area" ref3D="1" dr="$A$1:$Z$1048576" r="C255" sId="4"/>
    <undo index="3" exp="area" ref3D="1" dr="$A$1:$Z$1048576" r="Y254" sId="4"/>
    <undo index="3" exp="area" ref3D="1" dr="$A$1:$Z$1048576" r="X254" sId="4"/>
    <undo index="3" exp="area" ref3D="1" dr="$A$1:$Z$1048576" r="S254" sId="4"/>
    <undo index="3" exp="area" ref3D="1" dr="$A$1:$Z$1048576" r="R254" sId="4"/>
    <undo index="3" exp="area" ref3D="1" dr="$A$1:$Z$1048576" r="Q254" sId="4"/>
    <undo index="3" exp="area" ref3D="1" dr="$A$1:$Z$1048576" r="P254" sId="4"/>
    <undo index="3" exp="area" ref3D="1" dr="$A$1:$Z$1048576" r="M254" sId="4"/>
    <undo index="3" exp="area" ref3D="1" dr="$A$1:$Z$1048576" r="L254" sId="4"/>
    <undo index="3" exp="area" ref3D="1" dr="$A$1:$Z$1048576" r="J254" sId="4"/>
    <undo index="3" exp="area" ref3D="1" dr="$A$1:$Z$1048576" r="I254" sId="4"/>
    <undo index="3" exp="area" ref3D="1" dr="$A$1:$Z$1048576" r="F254" sId="4"/>
    <undo index="3" exp="area" ref3D="1" dr="$A$1:$Z$1048576" r="E254" sId="4"/>
    <undo index="3" exp="area" ref3D="1" dr="$A$1:$Z$1048576" r="D254" sId="4"/>
    <undo index="3" exp="area" ref3D="1" dr="$A$1:$Z$1048576" r="C254" sId="4"/>
    <undo index="3" exp="area" ref3D="1" dr="$A$1:$Z$1048576" r="Y253" sId="4"/>
    <undo index="3" exp="area" ref3D="1" dr="$A$1:$Z$1048576" r="X253" sId="4"/>
    <undo index="3" exp="area" ref3D="1" dr="$A$1:$Z$1048576" r="S253" sId="4"/>
    <undo index="3" exp="area" ref3D="1" dr="$A$1:$Z$1048576" r="R253" sId="4"/>
    <undo index="3" exp="area" ref3D="1" dr="$A$1:$Z$1048576" r="Q253" sId="4"/>
    <undo index="3" exp="area" ref3D="1" dr="$A$1:$Z$1048576" r="P253" sId="4"/>
    <undo index="3" exp="area" ref3D="1" dr="$A$1:$Z$1048576" r="M253" sId="4"/>
    <undo index="3" exp="area" ref3D="1" dr="$A$1:$Z$1048576" r="L253" sId="4"/>
    <undo index="3" exp="area" ref3D="1" dr="$A$1:$Z$1048576" r="J253" sId="4"/>
    <undo index="3" exp="area" ref3D="1" dr="$A$1:$Z$1048576" r="I253" sId="4"/>
    <undo index="3" exp="area" ref3D="1" dr="$A$1:$Z$1048576" r="F253" sId="4"/>
    <undo index="3" exp="area" ref3D="1" dr="$A$1:$Z$1048576" r="E253" sId="4"/>
    <undo index="3" exp="area" ref3D="1" dr="$A$1:$Z$1048576" r="D253" sId="4"/>
    <undo index="3" exp="area" ref3D="1" dr="$A$1:$Z$1048576" r="C253" sId="4"/>
    <undo index="3" exp="area" ref3D="1" dr="$A$1:$Z$1048576" r="Y252" sId="4"/>
    <undo index="3" exp="area" ref3D="1" dr="$A$1:$Z$1048576" r="X252" sId="4"/>
    <undo index="3" exp="area" ref3D="1" dr="$A$1:$Z$1048576" r="S252" sId="4"/>
    <undo index="3" exp="area" ref3D="1" dr="$A$1:$Z$1048576" r="R252" sId="4"/>
    <undo index="3" exp="area" ref3D="1" dr="$A$1:$Z$1048576" r="Q252" sId="4"/>
    <undo index="3" exp="area" ref3D="1" dr="$A$1:$Z$1048576" r="P252" sId="4"/>
    <undo index="3" exp="area" ref3D="1" dr="$A$1:$Z$1048576" r="M252" sId="4"/>
    <undo index="3" exp="area" ref3D="1" dr="$A$1:$Z$1048576" r="L252" sId="4"/>
    <undo index="3" exp="area" ref3D="1" dr="$A$1:$Z$1048576" r="J252" sId="4"/>
    <undo index="3" exp="area" ref3D="1" dr="$A$1:$Z$1048576" r="I252" sId="4"/>
    <undo index="3" exp="area" ref3D="1" dr="$A$1:$Z$1048576" r="F252" sId="4"/>
    <undo index="3" exp="area" ref3D="1" dr="$A$1:$Z$1048576" r="E252" sId="4"/>
    <undo index="3" exp="area" ref3D="1" dr="$A$1:$Z$1048576" r="D252" sId="4"/>
    <undo index="3" exp="area" ref3D="1" dr="$A$1:$Z$1048576" r="C252" sId="4"/>
    <undo index="3" exp="area" ref3D="1" dr="$A$1:$Z$1048576" r="Y251" sId="4"/>
    <undo index="3" exp="area" ref3D="1" dr="$A$1:$Z$1048576" r="X251" sId="4"/>
    <undo index="3" exp="area" ref3D="1" dr="$A$1:$Z$1048576" r="S251" sId="4"/>
    <undo index="3" exp="area" ref3D="1" dr="$A$1:$Z$1048576" r="R251" sId="4"/>
    <undo index="3" exp="area" ref3D="1" dr="$A$1:$Z$1048576" r="Q251" sId="4"/>
    <undo index="3" exp="area" ref3D="1" dr="$A$1:$Z$1048576" r="P251" sId="4"/>
    <undo index="3" exp="area" ref3D="1" dr="$A$1:$Z$1048576" r="M251" sId="4"/>
    <undo index="3" exp="area" ref3D="1" dr="$A$1:$Z$1048576" r="L251" sId="4"/>
    <undo index="3" exp="area" ref3D="1" dr="$A$1:$Z$1048576" r="J251" sId="4"/>
    <undo index="3" exp="area" ref3D="1" dr="$A$1:$Z$1048576" r="I251" sId="4"/>
    <undo index="3" exp="area" ref3D="1" dr="$A$1:$Z$1048576" r="F251" sId="4"/>
    <undo index="3" exp="area" ref3D="1" dr="$A$1:$Z$1048576" r="E251" sId="4"/>
    <undo index="3" exp="area" ref3D="1" dr="$A$1:$Z$1048576" r="D251" sId="4"/>
    <undo index="3" exp="area" ref3D="1" dr="$A$1:$Z$1048576" r="C251" sId="4"/>
    <undo index="3" exp="area" ref3D="1" dr="$A$1:$Z$1048576" r="Y250" sId="4"/>
    <undo index="3" exp="area" ref3D="1" dr="$A$1:$Z$1048576" r="X250" sId="4"/>
    <undo index="3" exp="area" ref3D="1" dr="$A$1:$Z$1048576" r="S250" sId="4"/>
    <undo index="3" exp="area" ref3D="1" dr="$A$1:$Z$1048576" r="R250" sId="4"/>
    <undo index="3" exp="area" ref3D="1" dr="$A$1:$Z$1048576" r="Q250" sId="4"/>
    <undo index="3" exp="area" ref3D="1" dr="$A$1:$Z$1048576" r="P250" sId="4"/>
    <undo index="3" exp="area" ref3D="1" dr="$A$1:$Z$1048576" r="N250" sId="4"/>
    <undo index="3" exp="area" ref3D="1" dr="$A$1:$Z$1048576" r="M250" sId="4"/>
    <undo index="3" exp="area" ref3D="1" dr="$A$1:$Z$1048576" r="L250" sId="4"/>
    <undo index="3" exp="area" ref3D="1" dr="$A$1:$Z$1048576" r="J250" sId="4"/>
    <undo index="3" exp="area" ref3D="1" dr="$A$1:$Z$1048576" r="I250" sId="4"/>
    <undo index="3" exp="area" ref3D="1" dr="$A$1:$Z$1048576" r="F250" sId="4"/>
    <undo index="3" exp="area" ref3D="1" dr="$A$1:$Z$1048576" r="E250" sId="4"/>
    <undo index="3" exp="area" ref3D="1" dr="$A$1:$Z$1048576" r="D250" sId="4"/>
    <undo index="3" exp="area" ref3D="1" dr="$A$1:$Z$1048576" r="C250" sId="4"/>
    <undo index="3" exp="area" ref3D="1" dr="$A$1:$Z$1048576" r="Y249" sId="4"/>
    <undo index="3" exp="area" ref3D="1" dr="$A$1:$Z$1048576" r="X249" sId="4"/>
    <undo index="3" exp="area" ref3D="1" dr="$A$1:$Z$1048576" r="R249" sId="4"/>
    <undo index="3" exp="area" ref3D="1" dr="$A$1:$Z$1048576" r="Q249" sId="4"/>
    <undo index="3" exp="area" ref3D="1" dr="$A$1:$Z$1048576" r="P249" sId="4"/>
    <undo index="3" exp="area" ref3D="1" dr="$A$1:$Z$1048576" r="N249" sId="4"/>
    <undo index="3" exp="area" ref3D="1" dr="$A$1:$Z$1048576" r="M249" sId="4"/>
    <undo index="3" exp="area" ref3D="1" dr="$A$1:$Z$1048576" r="L249" sId="4"/>
    <undo index="3" exp="area" ref3D="1" dr="$A$1:$Z$1048576" r="J249" sId="4"/>
    <undo index="3" exp="area" ref3D="1" dr="$A$1:$Z$1048576" r="I249" sId="4"/>
    <undo index="3" exp="area" ref3D="1" dr="$A$1:$Z$1048576" r="H249" sId="4"/>
    <undo index="3" exp="area" ref3D="1" dr="$A$1:$Z$1048576" r="F249" sId="4"/>
    <undo index="3" exp="area" ref3D="1" dr="$A$1:$Z$1048576" r="E249" sId="4"/>
    <undo index="3" exp="area" ref3D="1" dr="$A$1:$Z$1048576" r="D249" sId="4"/>
    <undo index="3" exp="area" ref3D="1" dr="$A$1:$Z$1048576" r="C249" sId="4"/>
    <undo index="3" exp="area" ref3D="1" dr="$A$1:$Z$1048576" r="Y248" sId="4"/>
    <undo index="3" exp="area" ref3D="1" dr="$A$1:$Z$1048576" r="X248" sId="4"/>
    <undo index="3" exp="area" ref3D="1" dr="$A$1:$Z$1048576" r="R248" sId="4"/>
    <undo index="3" exp="area" ref3D="1" dr="$A$1:$Z$1048576" r="Q248" sId="4"/>
    <undo index="3" exp="area" ref3D="1" dr="$A$1:$Z$1048576" r="P248" sId="4"/>
    <undo index="3" exp="area" ref3D="1" dr="$A$1:$Z$1048576" r="M248" sId="4"/>
    <undo index="3" exp="area" ref3D="1" dr="$A$1:$Z$1048576" r="L248" sId="4"/>
    <undo index="3" exp="area" ref3D="1" dr="$A$1:$Z$1048576" r="J248" sId="4"/>
    <undo index="3" exp="area" ref3D="1" dr="$A$1:$Z$1048576" r="I248" sId="4"/>
    <undo index="3" exp="area" ref3D="1" dr="$A$1:$Z$1048576" r="H248" sId="4"/>
    <undo index="3" exp="area" ref3D="1" dr="$A$1:$Z$1048576" r="F248" sId="4"/>
    <undo index="3" exp="area" ref3D="1" dr="$A$1:$Z$1048576" r="E248" sId="4"/>
    <undo index="3" exp="area" ref3D="1" dr="$A$1:$Z$1048576" r="D248" sId="4"/>
    <undo index="3" exp="area" ref3D="1" dr="$A$1:$Z$1048576" r="C248" sId="4"/>
    <undo index="3" exp="area" ref3D="1" dr="$A$1:$Z$1048576" r="Y247" sId="4"/>
    <undo index="3" exp="area" ref3D="1" dr="$A$1:$Z$1048576" r="X247" sId="4"/>
    <undo index="3" exp="area" ref3D="1" dr="$A$1:$Z$1048576" r="R247" sId="4"/>
    <undo index="3" exp="area" ref3D="1" dr="$A$1:$Z$1048576" r="Q247" sId="4"/>
    <undo index="3" exp="area" ref3D="1" dr="$A$1:$Z$1048576" r="P247" sId="4"/>
    <undo index="3" exp="area" ref3D="1" dr="$A$1:$Z$1048576" r="M247" sId="4"/>
    <undo index="3" exp="area" ref3D="1" dr="$A$1:$Z$1048576" r="L247" sId="4"/>
    <undo index="3" exp="area" ref3D="1" dr="$A$1:$Z$1048576" r="J247" sId="4"/>
    <undo index="3" exp="area" ref3D="1" dr="$A$1:$Z$1048576" r="I247" sId="4"/>
    <undo index="3" exp="area" ref3D="1" dr="$A$1:$Z$1048576" r="H247" sId="4"/>
    <undo index="3" exp="area" ref3D="1" dr="$A$1:$Z$1048576" r="F247" sId="4"/>
    <undo index="3" exp="area" ref3D="1" dr="$A$1:$Z$1048576" r="E247" sId="4"/>
    <undo index="3" exp="area" ref3D="1" dr="$A$1:$Z$1048576" r="D247" sId="4"/>
    <undo index="3" exp="area" ref3D="1" dr="$A$1:$Z$1048576" r="C247" sId="4"/>
    <undo index="3" exp="area" ref3D="1" dr="$A$1:$Z$1048576" r="Y246" sId="4"/>
    <undo index="3" exp="area" ref3D="1" dr="$A$1:$Z$1048576" r="X246" sId="4"/>
    <undo index="3" exp="area" ref3D="1" dr="$A$1:$Z$1048576" r="R246" sId="4"/>
    <undo index="3" exp="area" ref3D="1" dr="$A$1:$Z$1048576" r="Q246" sId="4"/>
    <undo index="3" exp="area" ref3D="1" dr="$A$1:$Z$1048576" r="P246" sId="4"/>
    <undo index="3" exp="area" ref3D="1" dr="$A$1:$Z$1048576" r="M246" sId="4"/>
    <undo index="3" exp="area" ref3D="1" dr="$A$1:$Z$1048576" r="L246" sId="4"/>
    <undo index="3" exp="area" ref3D="1" dr="$A$1:$Z$1048576" r="J246" sId="4"/>
    <undo index="3" exp="area" ref3D="1" dr="$A$1:$Z$1048576" r="I246" sId="4"/>
    <undo index="3" exp="area" ref3D="1" dr="$A$1:$Z$1048576" r="H246" sId="4"/>
    <undo index="3" exp="area" ref3D="1" dr="$A$1:$Z$1048576" r="F246" sId="4"/>
    <undo index="3" exp="area" ref3D="1" dr="$A$1:$Z$1048576" r="E246" sId="4"/>
    <undo index="3" exp="area" ref3D="1" dr="$A$1:$Z$1048576" r="D246" sId="4"/>
    <undo index="3" exp="area" ref3D="1" dr="$A$1:$Z$1048576" r="C246" sId="4"/>
    <undo index="3" exp="area" ref3D="1" dr="$A$1:$Z$1048576" r="Y245" sId="4"/>
    <undo index="3" exp="area" ref3D="1" dr="$A$1:$Z$1048576" r="X245" sId="4"/>
    <undo index="3" exp="area" ref3D="1" dr="$A$1:$Z$1048576" r="R245" sId="4"/>
    <undo index="3" exp="area" ref3D="1" dr="$A$1:$Z$1048576" r="Q245" sId="4"/>
    <undo index="3" exp="area" ref3D="1" dr="$A$1:$Z$1048576" r="P245" sId="4"/>
    <undo index="3" exp="area" ref3D="1" dr="$A$1:$Z$1048576" r="M245" sId="4"/>
    <undo index="3" exp="area" ref3D="1" dr="$A$1:$Z$1048576" r="L245" sId="4"/>
    <undo index="3" exp="area" ref3D="1" dr="$A$1:$Z$1048576" r="J245" sId="4"/>
    <undo index="3" exp="area" ref3D="1" dr="$A$1:$Z$1048576" r="I245" sId="4"/>
    <undo index="3" exp="area" ref3D="1" dr="$A$1:$Z$1048576" r="H245" sId="4"/>
    <undo index="3" exp="area" ref3D="1" dr="$A$1:$Z$1048576" r="F245" sId="4"/>
    <undo index="3" exp="area" ref3D="1" dr="$A$1:$Z$1048576" r="E245" sId="4"/>
    <undo index="3" exp="area" ref3D="1" dr="$A$1:$Z$1048576" r="D245" sId="4"/>
    <undo index="3" exp="area" ref3D="1" dr="$A$1:$Z$1048576" r="C245" sId="4"/>
    <undo index="3" exp="area" ref3D="1" dr="$A$1:$Z$1048576" r="Y244" sId="4"/>
    <undo index="3" exp="area" ref3D="1" dr="$A$1:$Z$1048576" r="X244" sId="4"/>
    <undo index="3" exp="area" ref3D="1" dr="$A$1:$Z$1048576" r="R244" sId="4"/>
    <undo index="3" exp="area" ref3D="1" dr="$A$1:$Z$1048576" r="Q244" sId="4"/>
    <undo index="3" exp="area" ref3D="1" dr="$A$1:$Z$1048576" r="P244" sId="4"/>
    <undo index="3" exp="area" ref3D="1" dr="$A$1:$Z$1048576" r="M244" sId="4"/>
    <undo index="3" exp="area" ref3D="1" dr="$A$1:$Z$1048576" r="L244" sId="4"/>
    <undo index="3" exp="area" ref3D="1" dr="$A$1:$Z$1048576" r="J244" sId="4"/>
    <undo index="3" exp="area" ref3D="1" dr="$A$1:$Z$1048576" r="I244" sId="4"/>
    <undo index="3" exp="area" ref3D="1" dr="$A$1:$Z$1048576" r="H244" sId="4"/>
    <undo index="3" exp="area" ref3D="1" dr="$A$1:$Z$1048576" r="F244" sId="4"/>
    <undo index="3" exp="area" ref3D="1" dr="$A$1:$Z$1048576" r="E244" sId="4"/>
    <undo index="3" exp="area" ref3D="1" dr="$A$1:$Z$1048576" r="D244" sId="4"/>
    <undo index="3" exp="area" ref3D="1" dr="$A$1:$Z$1048576" r="C244" sId="4"/>
    <undo index="3" exp="area" ref3D="1" dr="$A$1:$Z$1048576" r="Y243" sId="4"/>
    <undo index="3" exp="area" ref3D="1" dr="$A$1:$Z$1048576" r="X243" sId="4"/>
    <undo index="3" exp="area" ref3D="1" dr="$A$1:$Z$1048576" r="R243" sId="4"/>
    <undo index="3" exp="area" ref3D="1" dr="$A$1:$Z$1048576" r="Q243" sId="4"/>
    <undo index="3" exp="area" ref3D="1" dr="$A$1:$Z$1048576" r="P243" sId="4"/>
    <undo index="3" exp="area" ref3D="1" dr="$A$1:$Z$1048576" r="O243" sId="4"/>
    <undo index="3" exp="area" ref3D="1" dr="$A$1:$Z$1048576" r="N243" sId="4"/>
    <undo index="3" exp="area" ref3D="1" dr="$A$1:$Z$1048576" r="M243" sId="4"/>
    <undo index="3" exp="area" ref3D="1" dr="$A$1:$Z$1048576" r="L243" sId="4"/>
    <undo index="3" exp="area" ref3D="1" dr="$A$1:$Z$1048576" r="J243" sId="4"/>
    <undo index="3" exp="area" ref3D="1" dr="$A$1:$Z$1048576" r="I243" sId="4"/>
    <undo index="3" exp="area" ref3D="1" dr="$A$1:$Z$1048576" r="H243" sId="4"/>
    <undo index="3" exp="area" ref3D="1" dr="$A$1:$Z$1048576" r="F243" sId="4"/>
    <undo index="3" exp="area" ref3D="1" dr="$A$1:$Z$1048576" r="E243" sId="4"/>
    <undo index="3" exp="area" ref3D="1" dr="$A$1:$Z$1048576" r="D243" sId="4"/>
    <undo index="3" exp="area" ref3D="1" dr="$A$1:$Z$1048576" r="C243" sId="4"/>
    <undo index="3" exp="area" ref3D="1" dr="$A$1:$Z$1048576" r="Y242" sId="4"/>
    <undo index="3" exp="area" ref3D="1" dr="$A$1:$Z$1048576" r="X242" sId="4"/>
    <undo index="3" exp="area" ref3D="1" dr="$A$1:$Z$1048576" r="R242" sId="4"/>
    <undo index="3" exp="area" ref3D="1" dr="$A$1:$Z$1048576" r="Q242" sId="4"/>
    <undo index="3" exp="area" ref3D="1" dr="$A$1:$Z$1048576" r="P242" sId="4"/>
    <undo index="3" exp="area" ref3D="1" dr="$A$1:$Z$1048576" r="M242" sId="4"/>
    <undo index="3" exp="area" ref3D="1" dr="$A$1:$Z$1048576" r="L242" sId="4"/>
    <undo index="3" exp="area" ref3D="1" dr="$A$1:$Z$1048576" r="J242" sId="4"/>
    <undo index="3" exp="area" ref3D="1" dr="$A$1:$Z$1048576" r="I242" sId="4"/>
    <undo index="3" exp="area" ref3D="1" dr="$A$1:$Z$1048576" r="H242" sId="4"/>
    <undo index="3" exp="area" ref3D="1" dr="$A$1:$Z$1048576" r="F242" sId="4"/>
    <undo index="3" exp="area" ref3D="1" dr="$A$1:$Z$1048576" r="E242" sId="4"/>
    <undo index="3" exp="area" ref3D="1" dr="$A$1:$Z$1048576" r="D242" sId="4"/>
    <undo index="3" exp="area" ref3D="1" dr="$A$1:$Z$1048576" r="C242" sId="4"/>
    <undo index="3" exp="area" ref3D="1" dr="$A$1:$Z$1048576" r="Y241" sId="4"/>
    <undo index="3" exp="area" ref3D="1" dr="$A$1:$Z$1048576" r="X241" sId="4"/>
    <undo index="3" exp="area" ref3D="1" dr="$A$1:$Z$1048576" r="R241" sId="4"/>
    <undo index="3" exp="area" ref3D="1" dr="$A$1:$Z$1048576" r="Q241" sId="4"/>
    <undo index="3" exp="area" ref3D="1" dr="$A$1:$Z$1048576" r="P241" sId="4"/>
    <undo index="3" exp="area" ref3D="1" dr="$A$1:$Z$1048576" r="M241" sId="4"/>
    <undo index="3" exp="area" ref3D="1" dr="$A$1:$Z$1048576" r="L241" sId="4"/>
    <undo index="3" exp="area" ref3D="1" dr="$A$1:$Z$1048576" r="J241" sId="4"/>
    <undo index="3" exp="area" ref3D="1" dr="$A$1:$Z$1048576" r="I241" sId="4"/>
    <undo index="3" exp="area" ref3D="1" dr="$A$1:$Z$1048576" r="H241" sId="4"/>
    <undo index="3" exp="area" ref3D="1" dr="$A$1:$Z$1048576" r="F241" sId="4"/>
    <undo index="3" exp="area" ref3D="1" dr="$A$1:$Z$1048576" r="E241" sId="4"/>
    <undo index="3" exp="area" ref3D="1" dr="$A$1:$Z$1048576" r="D241" sId="4"/>
    <undo index="3" exp="area" ref3D="1" dr="$A$1:$Z$1048576" r="C241" sId="4"/>
    <undo index="3" exp="area" ref3D="1" dr="$A$1:$Z$1048576" r="Y240" sId="4"/>
    <undo index="3" exp="area" ref3D="1" dr="$A$1:$Z$1048576" r="X240" sId="4"/>
    <undo index="3" exp="area" ref3D="1" dr="$A$1:$Z$1048576" r="R240" sId="4"/>
    <undo index="3" exp="area" ref3D="1" dr="$A$1:$Z$1048576" r="Q240" sId="4"/>
    <undo index="3" exp="area" ref3D="1" dr="$A$1:$Z$1048576" r="P240" sId="4"/>
    <undo index="3" exp="area" ref3D="1" dr="$A$1:$Z$1048576" r="M240" sId="4"/>
    <undo index="3" exp="area" ref3D="1" dr="$A$1:$Z$1048576" r="L240" sId="4"/>
    <undo index="3" exp="area" ref3D="1" dr="$A$1:$Z$1048576" r="J240" sId="4"/>
    <undo index="3" exp="area" ref3D="1" dr="$A$1:$Z$1048576" r="I240" sId="4"/>
    <undo index="3" exp="area" ref3D="1" dr="$A$1:$Z$1048576" r="H240" sId="4"/>
    <undo index="3" exp="area" ref3D="1" dr="$A$1:$Z$1048576" r="F240" sId="4"/>
    <undo index="3" exp="area" ref3D="1" dr="$A$1:$Z$1048576" r="E240" sId="4"/>
    <undo index="3" exp="area" ref3D="1" dr="$A$1:$Z$1048576" r="D240" sId="4"/>
    <undo index="3" exp="area" ref3D="1" dr="$A$1:$Z$1048576" r="C240" sId="4"/>
    <undo index="3" exp="area" ref3D="1" dr="$A$1:$Z$1048576" r="Y239" sId="4"/>
    <undo index="3" exp="area" ref3D="1" dr="$A$1:$Z$1048576" r="X239" sId="4"/>
    <undo index="3" exp="area" ref3D="1" dr="$A$1:$Z$1048576" r="S239" sId="4"/>
    <undo index="3" exp="area" ref3D="1" dr="$A$1:$Z$1048576" r="R239" sId="4"/>
    <undo index="3" exp="area" ref3D="1" dr="$A$1:$Z$1048576" r="Q239" sId="4"/>
    <undo index="3" exp="area" ref3D="1" dr="$A$1:$Z$1048576" r="P239" sId="4"/>
    <undo index="3" exp="area" ref3D="1" dr="$A$1:$Z$1048576" r="M239" sId="4"/>
    <undo index="3" exp="area" ref3D="1" dr="$A$1:$Z$1048576" r="L239" sId="4"/>
    <undo index="3" exp="area" ref3D="1" dr="$A$1:$Z$1048576" r="J239" sId="4"/>
    <undo index="3" exp="area" ref3D="1" dr="$A$1:$Z$1048576" r="I239" sId="4"/>
    <undo index="3" exp="area" ref3D="1" dr="$A$1:$Z$1048576" r="H239" sId="4"/>
    <undo index="3" exp="area" ref3D="1" dr="$A$1:$Z$1048576" r="F239" sId="4"/>
    <undo index="3" exp="area" ref3D="1" dr="$A$1:$Z$1048576" r="E239" sId="4"/>
    <undo index="3" exp="area" ref3D="1" dr="$A$1:$Z$1048576" r="D239" sId="4"/>
    <undo index="3" exp="area" ref3D="1" dr="$A$1:$Z$1048576" r="C239" sId="4"/>
    <undo index="3" exp="area" ref3D="1" dr="$A$1:$Z$1048576" r="Y238" sId="4"/>
    <undo index="3" exp="area" ref3D="1" dr="$A$1:$Z$1048576" r="X238" sId="4"/>
    <undo index="3" exp="area" ref3D="1" dr="$A$1:$Z$1048576" r="S238" sId="4"/>
    <undo index="3" exp="area" ref3D="1" dr="$A$1:$Z$1048576" r="R238" sId="4"/>
    <undo index="3" exp="area" ref3D="1" dr="$A$1:$Z$1048576" r="Q238" sId="4"/>
    <undo index="3" exp="area" ref3D="1" dr="$A$1:$Z$1048576" r="P238" sId="4"/>
    <undo index="3" exp="area" ref3D="1" dr="$A$1:$Z$1048576" r="M238" sId="4"/>
    <undo index="3" exp="area" ref3D="1" dr="$A$1:$Z$1048576" r="L238" sId="4"/>
    <undo index="3" exp="area" ref3D="1" dr="$A$1:$Z$1048576" r="J238" sId="4"/>
    <undo index="3" exp="area" ref3D="1" dr="$A$1:$Z$1048576" r="I238" sId="4"/>
    <undo index="3" exp="area" ref3D="1" dr="$A$1:$Z$1048576" r="H238" sId="4"/>
    <undo index="3" exp="area" ref3D="1" dr="$A$1:$Z$1048576" r="F238" sId="4"/>
    <undo index="3" exp="area" ref3D="1" dr="$A$1:$Z$1048576" r="E238" sId="4"/>
    <undo index="3" exp="area" ref3D="1" dr="$A$1:$Z$1048576" r="D238" sId="4"/>
    <undo index="3" exp="area" ref3D="1" dr="$A$1:$Z$1048576" r="C238" sId="4"/>
    <undo index="3" exp="area" ref3D="1" dr="$A$1:$Z$1048576" r="Y237" sId="4"/>
    <undo index="3" exp="area" ref3D="1" dr="$A$1:$Z$1048576" r="X237" sId="4"/>
    <undo index="3" exp="area" ref3D="1" dr="$A$1:$Z$1048576" r="S237" sId="4"/>
    <undo index="3" exp="area" ref3D="1" dr="$A$1:$Z$1048576" r="R237" sId="4"/>
    <undo index="3" exp="area" ref3D="1" dr="$A$1:$Z$1048576" r="Q237" sId="4"/>
    <undo index="3" exp="area" ref3D="1" dr="$A$1:$Z$1048576" r="P237" sId="4"/>
    <undo index="3" exp="area" ref3D="1" dr="$A$1:$Z$1048576" r="M237" sId="4"/>
    <undo index="3" exp="area" ref3D="1" dr="$A$1:$Z$1048576" r="L237" sId="4"/>
    <undo index="3" exp="area" ref3D="1" dr="$A$1:$Z$1048576" r="J237" sId="4"/>
    <undo index="3" exp="area" ref3D="1" dr="$A$1:$Z$1048576" r="I237" sId="4"/>
    <undo index="3" exp="area" ref3D="1" dr="$A$1:$Z$1048576" r="H237" sId="4"/>
    <undo index="3" exp="area" ref3D="1" dr="$A$1:$Z$1048576" r="F237" sId="4"/>
    <undo index="3" exp="area" ref3D="1" dr="$A$1:$Z$1048576" r="E237" sId="4"/>
    <undo index="3" exp="area" ref3D="1" dr="$A$1:$Z$1048576" r="D237" sId="4"/>
    <undo index="3" exp="area" ref3D="1" dr="$A$1:$Z$1048576" r="C237" sId="4"/>
    <undo index="3" exp="area" ref3D="1" dr="$A$1:$Z$1048576" r="Y236" sId="4"/>
    <undo index="3" exp="area" ref3D="1" dr="$A$1:$Z$1048576" r="X236" sId="4"/>
    <undo index="3" exp="area" ref3D="1" dr="$A$1:$Z$1048576" r="S236" sId="4"/>
    <undo index="3" exp="area" ref3D="1" dr="$A$1:$Z$1048576" r="R236" sId="4"/>
    <undo index="3" exp="area" ref3D="1" dr="$A$1:$Z$1048576" r="Q236" sId="4"/>
    <undo index="3" exp="area" ref3D="1" dr="$A$1:$Z$1048576" r="P236" sId="4"/>
    <undo index="3" exp="area" ref3D="1" dr="$A$1:$Z$1048576" r="M236" sId="4"/>
    <undo index="3" exp="area" ref3D="1" dr="$A$1:$Z$1048576" r="L236" sId="4"/>
    <undo index="3" exp="area" ref3D="1" dr="$A$1:$Z$1048576" r="J236" sId="4"/>
    <undo index="3" exp="area" ref3D="1" dr="$A$1:$Z$1048576" r="I236" sId="4"/>
    <undo index="3" exp="area" ref3D="1" dr="$A$1:$Z$1048576" r="H236" sId="4"/>
    <undo index="3" exp="area" ref3D="1" dr="$A$1:$Z$1048576" r="F236" sId="4"/>
    <undo index="3" exp="area" ref3D="1" dr="$A$1:$Z$1048576" r="E236" sId="4"/>
    <undo index="3" exp="area" ref3D="1" dr="$A$1:$Z$1048576" r="D236" sId="4"/>
    <undo index="3" exp="area" ref3D="1" dr="$A$1:$Z$1048576" r="C236" sId="4"/>
    <undo index="3" exp="area" ref3D="1" dr="$A$1:$Z$1048576" r="Y235" sId="4"/>
    <undo index="3" exp="area" ref3D="1" dr="$A$1:$Z$1048576" r="X235" sId="4"/>
    <undo index="3" exp="area" ref3D="1" dr="$A$1:$Z$1048576" r="R235" sId="4"/>
    <undo index="3" exp="area" ref3D="1" dr="$A$1:$Z$1048576" r="Q235" sId="4"/>
    <undo index="3" exp="area" ref3D="1" dr="$A$1:$Z$1048576" r="P235" sId="4"/>
    <undo index="3" exp="area" ref3D="1" dr="$A$1:$Z$1048576" r="M235" sId="4"/>
    <undo index="3" exp="area" ref3D="1" dr="$A$1:$Z$1048576" r="L235" sId="4"/>
    <undo index="3" exp="area" ref3D="1" dr="$A$1:$Z$1048576" r="J235" sId="4"/>
    <undo index="3" exp="area" ref3D="1" dr="$A$1:$Z$1048576" r="I235" sId="4"/>
    <undo index="3" exp="area" ref3D="1" dr="$A$1:$Z$1048576" r="H235" sId="4"/>
    <undo index="3" exp="area" ref3D="1" dr="$A$1:$Z$1048576" r="F235" sId="4"/>
    <undo index="3" exp="area" ref3D="1" dr="$A$1:$Z$1048576" r="E235" sId="4"/>
    <undo index="3" exp="area" ref3D="1" dr="$A$1:$Z$1048576" r="D235" sId="4"/>
    <undo index="3" exp="area" ref3D="1" dr="$A$1:$Z$1048576" r="C235" sId="4"/>
    <undo index="3" exp="area" ref3D="1" dr="$A$1:$Z$1048576" r="Y234" sId="4"/>
    <undo index="3" exp="area" ref3D="1" dr="$A$1:$Z$1048576" r="X234" sId="4"/>
    <undo index="3" exp="area" ref3D="1" dr="$A$1:$Z$1048576" r="S234" sId="4"/>
    <undo index="3" exp="area" ref3D="1" dr="$A$1:$Z$1048576" r="R234" sId="4"/>
    <undo index="3" exp="area" ref3D="1" dr="$A$1:$Z$1048576" r="Q234" sId="4"/>
    <undo index="3" exp="area" ref3D="1" dr="$A$1:$Z$1048576" r="P234" sId="4"/>
    <undo index="3" exp="area" ref3D="1" dr="$A$1:$Z$1048576" r="M234" sId="4"/>
    <undo index="3" exp="area" ref3D="1" dr="$A$1:$Z$1048576" r="L234" sId="4"/>
    <undo index="3" exp="area" ref3D="1" dr="$A$1:$Z$1048576" r="J234" sId="4"/>
    <undo index="3" exp="area" ref3D="1" dr="$A$1:$Z$1048576" r="I234" sId="4"/>
    <undo index="3" exp="area" ref3D="1" dr="$A$1:$Z$1048576" r="H234" sId="4"/>
    <undo index="3" exp="area" ref3D="1" dr="$A$1:$Z$1048576" r="F234" sId="4"/>
    <undo index="3" exp="area" ref3D="1" dr="$A$1:$Z$1048576" r="E234" sId="4"/>
    <undo index="3" exp="area" ref3D="1" dr="$A$1:$Z$1048576" r="D234" sId="4"/>
    <undo index="3" exp="area" ref3D="1" dr="$A$1:$Z$1048576" r="C234" sId="4"/>
    <undo index="3" exp="area" ref3D="1" dr="$A$1:$Z$1048576" r="Y233" sId="4"/>
    <undo index="3" exp="area" ref3D="1" dr="$A$1:$Z$1048576" r="X233" sId="4"/>
    <undo index="3" exp="area" ref3D="1" dr="$A$1:$Z$1048576" r="S233" sId="4"/>
    <undo index="3" exp="area" ref3D="1" dr="$A$1:$Z$1048576" r="R233" sId="4"/>
    <undo index="3" exp="area" ref3D="1" dr="$A$1:$Z$1048576" r="Q233" sId="4"/>
    <undo index="3" exp="area" ref3D="1" dr="$A$1:$Z$1048576" r="P233" sId="4"/>
    <undo index="3" exp="area" ref3D="1" dr="$A$1:$Z$1048576" r="O233" sId="4"/>
    <undo index="3" exp="area" ref3D="1" dr="$A$1:$Z$1048576" r="N233" sId="4"/>
    <undo index="3" exp="area" ref3D="1" dr="$A$1:$Z$1048576" r="M233" sId="4"/>
    <undo index="3" exp="area" ref3D="1" dr="$A$1:$Z$1048576" r="L233" sId="4"/>
    <undo index="3" exp="area" ref3D="1" dr="$A$1:$Z$1048576" r="J233" sId="4"/>
    <undo index="3" exp="area" ref3D="1" dr="$A$1:$Z$1048576" r="I233" sId="4"/>
    <undo index="3" exp="area" ref3D="1" dr="$A$1:$Z$1048576" r="H233" sId="4"/>
    <undo index="3" exp="area" ref3D="1" dr="$A$1:$Z$1048576" r="F233" sId="4"/>
    <undo index="3" exp="area" ref3D="1" dr="$A$1:$Z$1048576" r="E233" sId="4"/>
    <undo index="3" exp="area" ref3D="1" dr="$A$1:$Z$1048576" r="D233" sId="4"/>
    <undo index="3" exp="area" ref3D="1" dr="$A$1:$Z$1048576" r="C233" sId="4"/>
    <undo index="3" exp="area" ref3D="1" dr="$A$1:$Z$1048576" r="Y232" sId="4"/>
    <undo index="3" exp="area" ref3D="1" dr="$A$1:$Z$1048576" r="X232" sId="4"/>
    <undo index="3" exp="area" ref3D="1" dr="$A$1:$Z$1048576" r="S232" sId="4"/>
    <undo index="3" exp="area" ref3D="1" dr="$A$1:$Z$1048576" r="R232" sId="4"/>
    <undo index="3" exp="area" ref3D="1" dr="$A$1:$Z$1048576" r="Q232" sId="4"/>
    <undo index="3" exp="area" ref3D="1" dr="$A$1:$Z$1048576" r="P232" sId="4"/>
    <undo index="3" exp="area" ref3D="1" dr="$A$1:$Z$1048576" r="M232" sId="4"/>
    <undo index="3" exp="area" ref3D="1" dr="$A$1:$Z$1048576" r="L232" sId="4"/>
    <undo index="3" exp="area" ref3D="1" dr="$A$1:$Z$1048576" r="J232" sId="4"/>
    <undo index="3" exp="area" ref3D="1" dr="$A$1:$Z$1048576" r="I232" sId="4"/>
    <undo index="3" exp="area" ref3D="1" dr="$A$1:$Z$1048576" r="H232" sId="4"/>
    <undo index="3" exp="area" ref3D="1" dr="$A$1:$Z$1048576" r="F232" sId="4"/>
    <undo index="3" exp="area" ref3D="1" dr="$A$1:$Z$1048576" r="E232" sId="4"/>
    <undo index="3" exp="area" ref3D="1" dr="$A$1:$Z$1048576" r="D232" sId="4"/>
    <undo index="3" exp="area" ref3D="1" dr="$A$1:$Z$1048576" r="C232" sId="4"/>
    <undo index="3" exp="area" ref3D="1" dr="$A$1:$Z$1048576" r="Y231" sId="4"/>
    <undo index="3" exp="area" ref3D="1" dr="$A$1:$Z$1048576" r="X231" sId="4"/>
    <undo index="3" exp="area" ref3D="1" dr="$A$1:$Z$1048576" r="S231" sId="4"/>
    <undo index="3" exp="area" ref3D="1" dr="$A$1:$Z$1048576" r="R231" sId="4"/>
    <undo index="3" exp="area" ref3D="1" dr="$A$1:$Z$1048576" r="Q231" sId="4"/>
    <undo index="3" exp="area" ref3D="1" dr="$A$1:$Z$1048576" r="P231" sId="4"/>
    <undo index="3" exp="area" ref3D="1" dr="$A$1:$Z$1048576" r="M231" sId="4"/>
    <undo index="3" exp="area" ref3D="1" dr="$A$1:$Z$1048576" r="L231" sId="4"/>
    <undo index="3" exp="area" ref3D="1" dr="$A$1:$Z$1048576" r="J231" sId="4"/>
    <undo index="3" exp="area" ref3D="1" dr="$A$1:$Z$1048576" r="I231" sId="4"/>
    <undo index="3" exp="area" ref3D="1" dr="$A$1:$Z$1048576" r="H231" sId="4"/>
    <undo index="3" exp="area" ref3D="1" dr="$A$1:$Z$1048576" r="F231" sId="4"/>
    <undo index="3" exp="area" ref3D="1" dr="$A$1:$Z$1048576" r="E231" sId="4"/>
    <undo index="3" exp="area" ref3D="1" dr="$A$1:$Z$1048576" r="D231" sId="4"/>
    <undo index="3" exp="area" ref3D="1" dr="$A$1:$Z$1048576" r="C231" sId="4"/>
    <undo index="3" exp="area" ref3D="1" dr="$A$1:$Z$1048576" r="Y230" sId="4"/>
    <undo index="3" exp="area" ref3D="1" dr="$A$1:$Z$1048576" r="X230" sId="4"/>
    <undo index="3" exp="area" ref3D="1" dr="$A$1:$Z$1048576" r="S230" sId="4"/>
    <undo index="3" exp="area" ref3D="1" dr="$A$1:$Z$1048576" r="R230" sId="4"/>
    <undo index="3" exp="area" ref3D="1" dr="$A$1:$Z$1048576" r="Q230" sId="4"/>
    <undo index="3" exp="area" ref3D="1" dr="$A$1:$Z$1048576" r="P230" sId="4"/>
    <undo index="3" exp="area" ref3D="1" dr="$A$1:$Z$1048576" r="M230" sId="4"/>
    <undo index="3" exp="area" ref3D="1" dr="$A$1:$Z$1048576" r="L230" sId="4"/>
    <undo index="3" exp="area" ref3D="1" dr="$A$1:$Z$1048576" r="J230" sId="4"/>
    <undo index="3" exp="area" ref3D="1" dr="$A$1:$Z$1048576" r="I230" sId="4"/>
    <undo index="3" exp="area" ref3D="1" dr="$A$1:$Z$1048576" r="H230" sId="4"/>
    <undo index="3" exp="area" ref3D="1" dr="$A$1:$Z$1048576" r="F230" sId="4"/>
    <undo index="3" exp="area" ref3D="1" dr="$A$1:$Z$1048576" r="E230" sId="4"/>
    <undo index="3" exp="area" ref3D="1" dr="$A$1:$Z$1048576" r="D230" sId="4"/>
    <undo index="3" exp="area" ref3D="1" dr="$A$1:$Z$1048576" r="C230" sId="4"/>
    <undo index="3" exp="area" ref3D="1" dr="$A$1:$Z$1048576" r="Y229" sId="4"/>
    <undo index="3" exp="area" ref3D="1" dr="$A$1:$Z$1048576" r="X229" sId="4"/>
    <undo index="3" exp="area" ref3D="1" dr="$A$1:$Z$1048576" r="S229" sId="4"/>
    <undo index="3" exp="area" ref3D="1" dr="$A$1:$Z$1048576" r="R229" sId="4"/>
    <undo index="3" exp="area" ref3D="1" dr="$A$1:$Z$1048576" r="Q229" sId="4"/>
    <undo index="3" exp="area" ref3D="1" dr="$A$1:$Z$1048576" r="P229" sId="4"/>
    <undo index="3" exp="area" ref3D="1" dr="$A$1:$Z$1048576" r="M229" sId="4"/>
    <undo index="3" exp="area" ref3D="1" dr="$A$1:$Z$1048576" r="L229" sId="4"/>
    <undo index="3" exp="area" ref3D="1" dr="$A$1:$Z$1048576" r="J229" sId="4"/>
    <undo index="3" exp="area" ref3D="1" dr="$A$1:$Z$1048576" r="I229" sId="4"/>
    <undo index="3" exp="area" ref3D="1" dr="$A$1:$Z$1048576" r="H229" sId="4"/>
    <undo index="3" exp="area" ref3D="1" dr="$A$1:$Z$1048576" r="F229" sId="4"/>
    <undo index="3" exp="area" ref3D="1" dr="$A$1:$Z$1048576" r="E229" sId="4"/>
    <undo index="3" exp="area" ref3D="1" dr="$A$1:$Z$1048576" r="D229" sId="4"/>
    <undo index="3" exp="area" ref3D="1" dr="$A$1:$Z$1048576" r="C229" sId="4"/>
    <undo index="3" exp="area" ref3D="1" dr="$A$1:$Z$1048576" r="Y228" sId="4"/>
    <undo index="3" exp="area" ref3D="1" dr="$A$1:$Z$1048576" r="X228" sId="4"/>
    <undo index="3" exp="area" ref3D="1" dr="$A$1:$Z$1048576" r="S228" sId="4"/>
    <undo index="3" exp="area" ref3D="1" dr="$A$1:$Z$1048576" r="R228" sId="4"/>
    <undo index="3" exp="area" ref3D="1" dr="$A$1:$Z$1048576" r="Q228" sId="4"/>
    <undo index="3" exp="area" ref3D="1" dr="$A$1:$Z$1048576" r="P228" sId="4"/>
    <undo index="3" exp="area" ref3D="1" dr="$A$1:$Z$1048576" r="M228" sId="4"/>
    <undo index="3" exp="area" ref3D="1" dr="$A$1:$Z$1048576" r="L228" sId="4"/>
    <undo index="3" exp="area" ref3D="1" dr="$A$1:$Z$1048576" r="J228" sId="4"/>
    <undo index="3" exp="area" ref3D="1" dr="$A$1:$Z$1048576" r="I228" sId="4"/>
    <undo index="3" exp="area" ref3D="1" dr="$A$1:$Z$1048576" r="H228" sId="4"/>
    <undo index="3" exp="area" ref3D="1" dr="$A$1:$Z$1048576" r="F228" sId="4"/>
    <undo index="3" exp="area" ref3D="1" dr="$A$1:$Z$1048576" r="E228" sId="4"/>
    <undo index="3" exp="area" ref3D="1" dr="$A$1:$Z$1048576" r="D228" sId="4"/>
    <undo index="3" exp="area" ref3D="1" dr="$A$1:$Z$1048576" r="C228" sId="4"/>
    <undo index="3" exp="area" ref3D="1" dr="$A$1:$Z$1048576" r="Y227" sId="4"/>
    <undo index="3" exp="area" ref3D="1" dr="$A$1:$Z$1048576" r="X227" sId="4"/>
    <undo index="3" exp="area" ref3D="1" dr="$A$1:$Z$1048576" r="S227" sId="4"/>
    <undo index="3" exp="area" ref3D="1" dr="$A$1:$Z$1048576" r="R227" sId="4"/>
    <undo index="3" exp="area" ref3D="1" dr="$A$1:$Z$1048576" r="Q227" sId="4"/>
    <undo index="3" exp="area" ref3D="1" dr="$A$1:$Z$1048576" r="P227" sId="4"/>
    <undo index="3" exp="area" ref3D="1" dr="$A$1:$Z$1048576" r="M227" sId="4"/>
    <undo index="3" exp="area" ref3D="1" dr="$A$1:$Z$1048576" r="L227" sId="4"/>
    <undo index="3" exp="area" ref3D="1" dr="$A$1:$Z$1048576" r="J227" sId="4"/>
    <undo index="3" exp="area" ref3D="1" dr="$A$1:$Z$1048576" r="I227" sId="4"/>
    <undo index="3" exp="area" ref3D="1" dr="$A$1:$Z$1048576" r="H227" sId="4"/>
    <undo index="3" exp="area" ref3D="1" dr="$A$1:$Z$1048576" r="F227" sId="4"/>
    <undo index="3" exp="area" ref3D="1" dr="$A$1:$Z$1048576" r="E227" sId="4"/>
    <undo index="3" exp="area" ref3D="1" dr="$A$1:$Z$1048576" r="D227" sId="4"/>
    <undo index="3" exp="area" ref3D="1" dr="$A$1:$Z$1048576" r="C227" sId="4"/>
    <undo index="3" exp="area" ref3D="1" dr="$A$1:$Z$1048576" r="Y226" sId="4"/>
    <undo index="3" exp="area" ref3D="1" dr="$A$1:$Z$1048576" r="X226" sId="4"/>
    <undo index="3" exp="area" ref3D="1" dr="$A$1:$Z$1048576" r="S226" sId="4"/>
    <undo index="3" exp="area" ref3D="1" dr="$A$1:$Z$1048576" r="R226" sId="4"/>
    <undo index="3" exp="area" ref3D="1" dr="$A$1:$Z$1048576" r="Q226" sId="4"/>
    <undo index="3" exp="area" ref3D="1" dr="$A$1:$Z$1048576" r="P226" sId="4"/>
    <undo index="3" exp="area" ref3D="1" dr="$A$1:$Z$1048576" r="M226" sId="4"/>
    <undo index="3" exp="area" ref3D="1" dr="$A$1:$Z$1048576" r="L226" sId="4"/>
    <undo index="3" exp="area" ref3D="1" dr="$A$1:$Z$1048576" r="J226" sId="4"/>
    <undo index="3" exp="area" ref3D="1" dr="$A$1:$Z$1048576" r="I226" sId="4"/>
    <undo index="3" exp="area" ref3D="1" dr="$A$1:$Z$1048576" r="H226" sId="4"/>
    <undo index="3" exp="area" ref3D="1" dr="$A$1:$Z$1048576" r="F226" sId="4"/>
    <undo index="3" exp="area" ref3D="1" dr="$A$1:$Z$1048576" r="E226" sId="4"/>
    <undo index="3" exp="area" ref3D="1" dr="$A$1:$Z$1048576" r="D226" sId="4"/>
    <undo index="3" exp="area" ref3D="1" dr="$A$1:$Z$1048576" r="C226" sId="4"/>
    <undo index="3" exp="area" ref3D="1" dr="$A$1:$Z$1048576" r="Y225" sId="4"/>
    <undo index="3" exp="area" ref3D="1" dr="$A$1:$Z$1048576" r="X225" sId="4"/>
    <undo index="3" exp="area" ref3D="1" dr="$A$1:$Z$1048576" r="S225" sId="4"/>
    <undo index="3" exp="area" ref3D="1" dr="$A$1:$Z$1048576" r="R225" sId="4"/>
    <undo index="3" exp="area" ref3D="1" dr="$A$1:$Z$1048576" r="Q225" sId="4"/>
    <undo index="3" exp="area" ref3D="1" dr="$A$1:$Z$1048576" r="P225" sId="4"/>
    <undo index="3" exp="area" ref3D="1" dr="$A$1:$Z$1048576" r="M225" sId="4"/>
    <undo index="3" exp="area" ref3D="1" dr="$A$1:$Z$1048576" r="L225" sId="4"/>
    <undo index="3" exp="area" ref3D="1" dr="$A$1:$Z$1048576" r="J225" sId="4"/>
    <undo index="3" exp="area" ref3D="1" dr="$A$1:$Z$1048576" r="I225" sId="4"/>
    <undo index="3" exp="area" ref3D="1" dr="$A$1:$Z$1048576" r="H225" sId="4"/>
    <undo index="3" exp="area" ref3D="1" dr="$A$1:$Z$1048576" r="F225" sId="4"/>
    <undo index="3" exp="area" ref3D="1" dr="$A$1:$Z$1048576" r="E225" sId="4"/>
    <undo index="3" exp="area" ref3D="1" dr="$A$1:$Z$1048576" r="D225" sId="4"/>
    <undo index="3" exp="area" ref3D="1" dr="$A$1:$Z$1048576" r="C225" sId="4"/>
    <undo index="3" exp="area" ref3D="1" dr="$A$1:$Z$1048576" r="Y224" sId="4"/>
    <undo index="3" exp="area" ref3D="1" dr="$A$1:$Z$1048576" r="X224" sId="4"/>
    <undo index="3" exp="area" ref3D="1" dr="$A$1:$Z$1048576" r="S224" sId="4"/>
    <undo index="3" exp="area" ref3D="1" dr="$A$1:$Z$1048576" r="R224" sId="4"/>
    <undo index="3" exp="area" ref3D="1" dr="$A$1:$Z$1048576" r="Q224" sId="4"/>
    <undo index="3" exp="area" ref3D="1" dr="$A$1:$Z$1048576" r="P224" sId="4"/>
    <undo index="3" exp="area" ref3D="1" dr="$A$1:$Z$1048576" r="M224" sId="4"/>
    <undo index="3" exp="area" ref3D="1" dr="$A$1:$Z$1048576" r="L224" sId="4"/>
    <undo index="3" exp="area" ref3D="1" dr="$A$1:$Z$1048576" r="J224" sId="4"/>
    <undo index="3" exp="area" ref3D="1" dr="$A$1:$Z$1048576" r="I224" sId="4"/>
    <undo index="3" exp="area" ref3D="1" dr="$A$1:$Z$1048576" r="H224" sId="4"/>
    <undo index="3" exp="area" ref3D="1" dr="$A$1:$Z$1048576" r="F224" sId="4"/>
    <undo index="3" exp="area" ref3D="1" dr="$A$1:$Z$1048576" r="E224" sId="4"/>
    <undo index="3" exp="area" ref3D="1" dr="$A$1:$Z$1048576" r="D224" sId="4"/>
    <undo index="3" exp="area" ref3D="1" dr="$A$1:$Z$1048576" r="C224" sId="4"/>
    <undo index="3" exp="area" ref3D="1" dr="$A$1:$Z$1048576" r="Y223" sId="4"/>
    <undo index="3" exp="area" ref3D="1" dr="$A$1:$Z$1048576" r="X223" sId="4"/>
    <undo index="3" exp="area" ref3D="1" dr="$A$1:$Z$1048576" r="S223" sId="4"/>
    <undo index="3" exp="area" ref3D="1" dr="$A$1:$Z$1048576" r="R223" sId="4"/>
    <undo index="3" exp="area" ref3D="1" dr="$A$1:$Z$1048576" r="Q223" sId="4"/>
    <undo index="3" exp="area" ref3D="1" dr="$A$1:$Z$1048576" r="P223" sId="4"/>
    <undo index="3" exp="area" ref3D="1" dr="$A$1:$Z$1048576" r="O223" sId="4"/>
    <undo index="3" exp="area" ref3D="1" dr="$A$1:$Z$1048576" r="N223" sId="4"/>
    <undo index="3" exp="area" ref3D="1" dr="$A$1:$Z$1048576" r="M223" sId="4"/>
    <undo index="3" exp="area" ref3D="1" dr="$A$1:$Z$1048576" r="L223" sId="4"/>
    <undo index="3" exp="area" ref3D="1" dr="$A$1:$Z$1048576" r="J223" sId="4"/>
    <undo index="3" exp="area" ref3D="1" dr="$A$1:$Z$1048576" r="I223" sId="4"/>
    <undo index="3" exp="area" ref3D="1" dr="$A$1:$Z$1048576" r="H223" sId="4"/>
    <undo index="3" exp="area" ref3D="1" dr="$A$1:$Z$1048576" r="F223" sId="4"/>
    <undo index="3" exp="area" ref3D="1" dr="$A$1:$Z$1048576" r="E223" sId="4"/>
    <undo index="3" exp="area" ref3D="1" dr="$A$1:$Z$1048576" r="D223" sId="4"/>
    <undo index="3" exp="area" ref3D="1" dr="$A$1:$Z$1048576" r="C223" sId="4"/>
    <undo index="3" exp="area" ref3D="1" dr="$A$1:$Z$1048576" r="Y222" sId="4"/>
    <undo index="3" exp="area" ref3D="1" dr="$A$1:$Z$1048576" r="X222" sId="4"/>
    <undo index="3" exp="area" ref3D="1" dr="$A$1:$Z$1048576" r="S222" sId="4"/>
    <undo index="3" exp="area" ref3D="1" dr="$A$1:$Z$1048576" r="R222" sId="4"/>
    <undo index="3" exp="area" ref3D="1" dr="$A$1:$Z$1048576" r="Q222" sId="4"/>
    <undo index="3" exp="area" ref3D="1" dr="$A$1:$Z$1048576" r="P222" sId="4"/>
    <undo index="3" exp="area" ref3D="1" dr="$A$1:$Z$1048576" r="N222" sId="4"/>
    <undo index="3" exp="area" ref3D="1" dr="$A$1:$Z$1048576" r="M222" sId="4"/>
    <undo index="3" exp="area" ref3D="1" dr="$A$1:$Z$1048576" r="L222" sId="4"/>
    <undo index="3" exp="area" ref3D="1" dr="$A$1:$Z$1048576" r="J222" sId="4"/>
    <undo index="3" exp="area" ref3D="1" dr="$A$1:$Z$1048576" r="I222" sId="4"/>
    <undo index="3" exp="area" ref3D="1" dr="$A$1:$Z$1048576" r="H222" sId="4"/>
    <undo index="3" exp="area" ref3D="1" dr="$A$1:$Z$1048576" r="F222" sId="4"/>
    <undo index="3" exp="area" ref3D="1" dr="$A$1:$Z$1048576" r="E222" sId="4"/>
    <undo index="3" exp="area" ref3D="1" dr="$A$1:$Z$1048576" r="D222" sId="4"/>
    <undo index="3" exp="area" ref3D="1" dr="$A$1:$Z$1048576" r="C222" sId="4"/>
    <undo index="3" exp="area" ref3D="1" dr="$A$1:$Z$1048576" r="Y221" sId="4"/>
    <undo index="3" exp="area" ref3D="1" dr="$A$1:$Z$1048576" r="X221" sId="4"/>
    <undo index="3" exp="area" ref3D="1" dr="$A$1:$Z$1048576" r="S221" sId="4"/>
    <undo index="3" exp="area" ref3D="1" dr="$A$1:$Z$1048576" r="R221" sId="4"/>
    <undo index="3" exp="area" ref3D="1" dr="$A$1:$Z$1048576" r="Q221" sId="4"/>
    <undo index="3" exp="area" ref3D="1" dr="$A$1:$Z$1048576" r="P221" sId="4"/>
    <undo index="3" exp="area" ref3D="1" dr="$A$1:$Z$1048576" r="M221" sId="4"/>
    <undo index="3" exp="area" ref3D="1" dr="$A$1:$Z$1048576" r="L221" sId="4"/>
    <undo index="3" exp="area" ref3D="1" dr="$A$1:$Z$1048576" r="J221" sId="4"/>
    <undo index="3" exp="area" ref3D="1" dr="$A$1:$Z$1048576" r="I221" sId="4"/>
    <undo index="3" exp="area" ref3D="1" dr="$A$1:$Z$1048576" r="H221" sId="4"/>
    <undo index="3" exp="area" ref3D="1" dr="$A$1:$Z$1048576" r="F221" sId="4"/>
    <undo index="3" exp="area" ref3D="1" dr="$A$1:$Z$1048576" r="E221" sId="4"/>
    <undo index="3" exp="area" ref3D="1" dr="$A$1:$Z$1048576" r="D221" sId="4"/>
    <undo index="3" exp="area" ref3D="1" dr="$A$1:$Z$1048576" r="C221" sId="4"/>
    <undo index="3" exp="area" ref3D="1" dr="$A$1:$Z$1048576" r="Y220" sId="4"/>
    <undo index="3" exp="area" ref3D="1" dr="$A$1:$Z$1048576" r="X220" sId="4"/>
    <undo index="3" exp="area" ref3D="1" dr="$A$1:$Z$1048576" r="S220" sId="4"/>
    <undo index="3" exp="area" ref3D="1" dr="$A$1:$Z$1048576" r="R220" sId="4"/>
    <undo index="3" exp="area" ref3D="1" dr="$A$1:$Z$1048576" r="Q220" sId="4"/>
    <undo index="3" exp="area" ref3D="1" dr="$A$1:$Z$1048576" r="P220" sId="4"/>
    <undo index="3" exp="area" ref3D="1" dr="$A$1:$Z$1048576" r="M220" sId="4"/>
    <undo index="3" exp="area" ref3D="1" dr="$A$1:$Z$1048576" r="L220" sId="4"/>
    <undo index="3" exp="area" ref3D="1" dr="$A$1:$Z$1048576" r="J220" sId="4"/>
    <undo index="3" exp="area" ref3D="1" dr="$A$1:$Z$1048576" r="I220" sId="4"/>
    <undo index="3" exp="area" ref3D="1" dr="$A$1:$Z$1048576" r="H220" sId="4"/>
    <undo index="3" exp="area" ref3D="1" dr="$A$1:$Z$1048576" r="F220" sId="4"/>
    <undo index="3" exp="area" ref3D="1" dr="$A$1:$Z$1048576" r="E220" sId="4"/>
    <undo index="3" exp="area" ref3D="1" dr="$A$1:$Z$1048576" r="D220" sId="4"/>
    <undo index="3" exp="area" ref3D="1" dr="$A$1:$Z$1048576" r="C220" sId="4"/>
    <undo index="3" exp="area" ref3D="1" dr="$A$1:$Z$1048576" r="Y219" sId="4"/>
    <undo index="3" exp="area" ref3D="1" dr="$A$1:$Z$1048576" r="X219" sId="4"/>
    <undo index="3" exp="area" ref3D="1" dr="$A$1:$Z$1048576" r="S219" sId="4"/>
    <undo index="3" exp="area" ref3D="1" dr="$A$1:$Z$1048576" r="R219" sId="4"/>
    <undo index="3" exp="area" ref3D="1" dr="$A$1:$Z$1048576" r="Q219" sId="4"/>
    <undo index="3" exp="area" ref3D="1" dr="$A$1:$Z$1048576" r="P219" sId="4"/>
    <undo index="3" exp="area" ref3D="1" dr="$A$1:$Z$1048576" r="M219" sId="4"/>
    <undo index="3" exp="area" ref3D="1" dr="$A$1:$Z$1048576" r="L219" sId="4"/>
    <undo index="3" exp="area" ref3D="1" dr="$A$1:$Z$1048576" r="J219" sId="4"/>
    <undo index="3" exp="area" ref3D="1" dr="$A$1:$Z$1048576" r="I219" sId="4"/>
    <undo index="3" exp="area" ref3D="1" dr="$A$1:$Z$1048576" r="H219" sId="4"/>
    <undo index="3" exp="area" ref3D="1" dr="$A$1:$Z$1048576" r="F219" sId="4"/>
    <undo index="3" exp="area" ref3D="1" dr="$A$1:$Z$1048576" r="E219" sId="4"/>
    <undo index="3" exp="area" ref3D="1" dr="$A$1:$Z$1048576" r="D219" sId="4"/>
    <undo index="3" exp="area" ref3D="1" dr="$A$1:$Z$1048576" r="C219" sId="4"/>
    <undo index="3" exp="area" ref3D="1" dr="$A$1:$Z$1048576" r="Y218" sId="4"/>
    <undo index="3" exp="area" ref3D="1" dr="$A$1:$Z$1048576" r="X218" sId="4"/>
    <undo index="3" exp="area" ref3D="1" dr="$A$1:$Z$1048576" r="S218" sId="4"/>
    <undo index="3" exp="area" ref3D="1" dr="$A$1:$Z$1048576" r="R218" sId="4"/>
    <undo index="3" exp="area" ref3D="1" dr="$A$1:$Z$1048576" r="Q218" sId="4"/>
    <undo index="3" exp="area" ref3D="1" dr="$A$1:$Z$1048576" r="P218" sId="4"/>
    <undo index="3" exp="area" ref3D="1" dr="$A$1:$Z$1048576" r="M218" sId="4"/>
    <undo index="3" exp="area" ref3D="1" dr="$A$1:$Z$1048576" r="L218" sId="4"/>
    <undo index="3" exp="area" ref3D="1" dr="$A$1:$Z$1048576" r="J218" sId="4"/>
    <undo index="3" exp="area" ref3D="1" dr="$A$1:$Z$1048576" r="I218" sId="4"/>
    <undo index="3" exp="area" ref3D="1" dr="$A$1:$Z$1048576" r="H218" sId="4"/>
    <undo index="3" exp="area" ref3D="1" dr="$A$1:$Z$1048576" r="F218" sId="4"/>
    <undo index="3" exp="area" ref3D="1" dr="$A$1:$Z$1048576" r="E218" sId="4"/>
    <undo index="3" exp="area" ref3D="1" dr="$A$1:$Z$1048576" r="D218" sId="4"/>
    <undo index="3" exp="area" ref3D="1" dr="$A$1:$Z$1048576" r="C218" sId="4"/>
    <undo index="3" exp="area" ref3D="1" dr="$A$1:$Z$1048576" r="Y217" sId="4"/>
    <undo index="3" exp="area" ref3D="1" dr="$A$1:$Z$1048576" r="X217" sId="4"/>
    <undo index="3" exp="area" ref3D="1" dr="$A$1:$Z$1048576" r="S217" sId="4"/>
    <undo index="3" exp="area" ref3D="1" dr="$A$1:$Z$1048576" r="R217" sId="4"/>
    <undo index="3" exp="area" ref3D="1" dr="$A$1:$Z$1048576" r="Q217" sId="4"/>
    <undo index="3" exp="area" ref3D="1" dr="$A$1:$Z$1048576" r="P217" sId="4"/>
    <undo index="3" exp="area" ref3D="1" dr="$A$1:$Z$1048576" r="M217" sId="4"/>
    <undo index="3" exp="area" ref3D="1" dr="$A$1:$Z$1048576" r="L217" sId="4"/>
    <undo index="3" exp="area" ref3D="1" dr="$A$1:$Z$1048576" r="J217" sId="4"/>
    <undo index="3" exp="area" ref3D="1" dr="$A$1:$Z$1048576" r="I217" sId="4"/>
    <undo index="3" exp="area" ref3D="1" dr="$A$1:$Z$1048576" r="H217" sId="4"/>
    <undo index="3" exp="area" ref3D="1" dr="$A$1:$Z$1048576" r="F217" sId="4"/>
    <undo index="3" exp="area" ref3D="1" dr="$A$1:$Z$1048576" r="E217" sId="4"/>
    <undo index="3" exp="area" ref3D="1" dr="$A$1:$Z$1048576" r="D217" sId="4"/>
    <undo index="3" exp="area" ref3D="1" dr="$A$1:$Z$1048576" r="C217" sId="4"/>
    <undo index="3" exp="area" ref3D="1" dr="$A$1:$Z$1048576" r="Y216" sId="4"/>
    <undo index="3" exp="area" ref3D="1" dr="$A$1:$Z$1048576" r="X216" sId="4"/>
    <undo index="3" exp="area" ref3D="1" dr="$A$1:$Z$1048576" r="S216" sId="4"/>
    <undo index="3" exp="area" ref3D="1" dr="$A$1:$Z$1048576" r="R216" sId="4"/>
    <undo index="3" exp="area" ref3D="1" dr="$A$1:$Z$1048576" r="Q216" sId="4"/>
    <undo index="3" exp="area" ref3D="1" dr="$A$1:$Z$1048576" r="P216" sId="4"/>
    <undo index="3" exp="area" ref3D="1" dr="$A$1:$Z$1048576" r="M216" sId="4"/>
    <undo index="3" exp="area" ref3D="1" dr="$A$1:$Z$1048576" r="L216" sId="4"/>
    <undo index="3" exp="area" ref3D="1" dr="$A$1:$Z$1048576" r="J216" sId="4"/>
    <undo index="3" exp="area" ref3D="1" dr="$A$1:$Z$1048576" r="I216" sId="4"/>
    <undo index="3" exp="area" ref3D="1" dr="$A$1:$Z$1048576" r="H216" sId="4"/>
    <undo index="3" exp="area" ref3D="1" dr="$A$1:$Z$1048576" r="F216" sId="4"/>
    <undo index="3" exp="area" ref3D="1" dr="$A$1:$Z$1048576" r="E216" sId="4"/>
    <undo index="3" exp="area" ref3D="1" dr="$A$1:$Z$1048576" r="D216" sId="4"/>
    <undo index="3" exp="area" ref3D="1" dr="$A$1:$Z$1048576" r="C216" sId="4"/>
    <undo index="3" exp="area" ref3D="1" dr="$A$1:$Z$1048576" r="Y215" sId="4"/>
    <undo index="3" exp="area" ref3D="1" dr="$A$1:$Z$1048576" r="X215" sId="4"/>
    <undo index="3" exp="area" ref3D="1" dr="$A$1:$Z$1048576" r="S215" sId="4"/>
    <undo index="3" exp="area" ref3D="1" dr="$A$1:$Z$1048576" r="R215" sId="4"/>
    <undo index="3" exp="area" ref3D="1" dr="$A$1:$Z$1048576" r="Q215" sId="4"/>
    <undo index="3" exp="area" ref3D="1" dr="$A$1:$Z$1048576" r="P215" sId="4"/>
    <undo index="3" exp="area" ref3D="1" dr="$A$1:$Z$1048576" r="M215" sId="4"/>
    <undo index="3" exp="area" ref3D="1" dr="$A$1:$Z$1048576" r="L215" sId="4"/>
    <undo index="3" exp="area" ref3D="1" dr="$A$1:$Z$1048576" r="J215" sId="4"/>
    <undo index="3" exp="area" ref3D="1" dr="$A$1:$Z$1048576" r="I215" sId="4"/>
    <undo index="3" exp="area" ref3D="1" dr="$A$1:$Z$1048576" r="H215" sId="4"/>
    <undo index="3" exp="area" ref3D="1" dr="$A$1:$Z$1048576" r="F215" sId="4"/>
    <undo index="3" exp="area" ref3D="1" dr="$A$1:$Z$1048576" r="E215" sId="4"/>
    <undo index="3" exp="area" ref3D="1" dr="$A$1:$Z$1048576" r="D215" sId="4"/>
    <undo index="3" exp="area" ref3D="1" dr="$A$1:$Z$1048576" r="C215" sId="4"/>
    <undo index="3" exp="area" ref3D="1" dr="$A$1:$Z$1048576" r="Y214" sId="4"/>
    <undo index="3" exp="area" ref3D="1" dr="$A$1:$Z$1048576" r="X214" sId="4"/>
    <undo index="3" exp="area" ref3D="1" dr="$A$1:$Z$1048576" r="S214" sId="4"/>
    <undo index="3" exp="area" ref3D="1" dr="$A$1:$Z$1048576" r="R214" sId="4"/>
    <undo index="3" exp="area" ref3D="1" dr="$A$1:$Z$1048576" r="Q214" sId="4"/>
    <undo index="3" exp="area" ref3D="1" dr="$A$1:$Z$1048576" r="P214" sId="4"/>
    <undo index="3" exp="area" ref3D="1" dr="$A$1:$Z$1048576" r="M214" sId="4"/>
    <undo index="3" exp="area" ref3D="1" dr="$A$1:$Z$1048576" r="L214" sId="4"/>
    <undo index="3" exp="area" ref3D="1" dr="$A$1:$Z$1048576" r="J214" sId="4"/>
    <undo index="3" exp="area" ref3D="1" dr="$A$1:$Z$1048576" r="I214" sId="4"/>
    <undo index="3" exp="area" ref3D="1" dr="$A$1:$Z$1048576" r="H214" sId="4"/>
    <undo index="3" exp="area" ref3D="1" dr="$A$1:$Z$1048576" r="F214" sId="4"/>
    <undo index="3" exp="area" ref3D="1" dr="$A$1:$Z$1048576" r="E214" sId="4"/>
    <undo index="3" exp="area" ref3D="1" dr="$A$1:$Z$1048576" r="D214" sId="4"/>
    <undo index="3" exp="area" ref3D="1" dr="$A$1:$Z$1048576" r="C214" sId="4"/>
    <undo index="3" exp="area" ref3D="1" dr="$A$1:$Z$1048576" r="Y213" sId="4"/>
    <undo index="3" exp="area" ref3D="1" dr="$A$1:$Z$1048576" r="X213" sId="4"/>
    <undo index="3" exp="area" ref3D="1" dr="$A$1:$Z$1048576" r="S213" sId="4"/>
    <undo index="3" exp="area" ref3D="1" dr="$A$1:$Z$1048576" r="R213" sId="4"/>
    <undo index="3" exp="area" ref3D="1" dr="$A$1:$Z$1048576" r="Q213" sId="4"/>
    <undo index="3" exp="area" ref3D="1" dr="$A$1:$Z$1048576" r="P213" sId="4"/>
    <undo index="3" exp="area" ref3D="1" dr="$A$1:$Z$1048576" r="M213" sId="4"/>
    <undo index="3" exp="area" ref3D="1" dr="$A$1:$Z$1048576" r="L213" sId="4"/>
    <undo index="3" exp="area" ref3D="1" dr="$A$1:$Z$1048576" r="J213" sId="4"/>
    <undo index="3" exp="area" ref3D="1" dr="$A$1:$Z$1048576" r="I213" sId="4"/>
    <undo index="3" exp="area" ref3D="1" dr="$A$1:$Z$1048576" r="H213" sId="4"/>
    <undo index="3" exp="area" ref3D="1" dr="$A$1:$Z$1048576" r="F213" sId="4"/>
    <undo index="3" exp="area" ref3D="1" dr="$A$1:$Z$1048576" r="E213" sId="4"/>
    <undo index="3" exp="area" ref3D="1" dr="$A$1:$Z$1048576" r="D213" sId="4"/>
    <undo index="3" exp="area" ref3D="1" dr="$A$1:$Z$1048576" r="C213" sId="4"/>
    <undo index="3" exp="area" ref3D="1" dr="$A$1:$Z$1048576" r="Y212" sId="4"/>
    <undo index="3" exp="area" ref3D="1" dr="$A$1:$Z$1048576" r="X212" sId="4"/>
    <undo index="3" exp="area" ref3D="1" dr="$A$1:$Z$1048576" r="S212" sId="4"/>
    <undo index="3" exp="area" ref3D="1" dr="$A$1:$Z$1048576" r="R212" sId="4"/>
    <undo index="3" exp="area" ref3D="1" dr="$A$1:$Z$1048576" r="Q212" sId="4"/>
    <undo index="3" exp="area" ref3D="1" dr="$A$1:$Z$1048576" r="P212" sId="4"/>
    <undo index="3" exp="area" ref3D="1" dr="$A$1:$Z$1048576" r="M212" sId="4"/>
    <undo index="3" exp="area" ref3D="1" dr="$A$1:$Z$1048576" r="L212" sId="4"/>
    <undo index="3" exp="area" ref3D="1" dr="$A$1:$Z$1048576" r="J212" sId="4"/>
    <undo index="3" exp="area" ref3D="1" dr="$A$1:$Z$1048576" r="I212" sId="4"/>
    <undo index="3" exp="area" ref3D="1" dr="$A$1:$Z$1048576" r="H212" sId="4"/>
    <undo index="3" exp="area" ref3D="1" dr="$A$1:$Z$1048576" r="F212" sId="4"/>
    <undo index="3" exp="area" ref3D="1" dr="$A$1:$Z$1048576" r="E212" sId="4"/>
    <undo index="3" exp="area" ref3D="1" dr="$A$1:$Z$1048576" r="D212" sId="4"/>
    <undo index="3" exp="area" ref3D="1" dr="$A$1:$Z$1048576" r="C212" sId="4"/>
    <undo index="3" exp="area" ref3D="1" dr="$A$1:$Z$1048576" r="Y211" sId="4"/>
    <undo index="3" exp="area" ref3D="1" dr="$A$1:$Z$1048576" r="X211" sId="4"/>
    <undo index="3" exp="area" ref3D="1" dr="$A$1:$Z$1048576" r="S211" sId="4"/>
    <undo index="3" exp="area" ref3D="1" dr="$A$1:$Z$1048576" r="R211" sId="4"/>
    <undo index="3" exp="area" ref3D="1" dr="$A$1:$Z$1048576" r="Q211" sId="4"/>
    <undo index="3" exp="area" ref3D="1" dr="$A$1:$Z$1048576" r="P211" sId="4"/>
    <undo index="3" exp="area" ref3D="1" dr="$A$1:$Z$1048576" r="M211" sId="4"/>
    <undo index="3" exp="area" ref3D="1" dr="$A$1:$Z$1048576" r="L211" sId="4"/>
    <undo index="3" exp="area" ref3D="1" dr="$A$1:$Z$1048576" r="J211" sId="4"/>
    <undo index="3" exp="area" ref3D="1" dr="$A$1:$Z$1048576" r="I211" sId="4"/>
    <undo index="3" exp="area" ref3D="1" dr="$A$1:$Z$1048576" r="H211" sId="4"/>
    <undo index="3" exp="area" ref3D="1" dr="$A$1:$Z$1048576" r="F211" sId="4"/>
    <undo index="3" exp="area" ref3D="1" dr="$A$1:$Z$1048576" r="E211" sId="4"/>
    <undo index="3" exp="area" ref3D="1" dr="$A$1:$Z$1048576" r="D211" sId="4"/>
    <undo index="3" exp="area" ref3D="1" dr="$A$1:$Z$1048576" r="C211" sId="4"/>
    <undo index="3" exp="area" ref3D="1" dr="$A$1:$Z$1048576" r="Y210" sId="4"/>
    <undo index="3" exp="area" ref3D="1" dr="$A$1:$Z$1048576" r="X210" sId="4"/>
    <undo index="3" exp="area" ref3D="1" dr="$A$1:$Z$1048576" r="S210" sId="4"/>
    <undo index="3" exp="area" ref3D="1" dr="$A$1:$Z$1048576" r="R210" sId="4"/>
    <undo index="3" exp="area" ref3D="1" dr="$A$1:$Z$1048576" r="Q210" sId="4"/>
    <undo index="3" exp="area" ref3D="1" dr="$A$1:$Z$1048576" r="P210" sId="4"/>
    <undo index="3" exp="area" ref3D="1" dr="$A$1:$Z$1048576" r="M210" sId="4"/>
    <undo index="3" exp="area" ref3D="1" dr="$A$1:$Z$1048576" r="L210" sId="4"/>
    <undo index="3" exp="area" ref3D="1" dr="$A$1:$Z$1048576" r="J210" sId="4"/>
    <undo index="3" exp="area" ref3D="1" dr="$A$1:$Z$1048576" r="I210" sId="4"/>
    <undo index="3" exp="area" ref3D="1" dr="$A$1:$Z$1048576" r="H210" sId="4"/>
    <undo index="3" exp="area" ref3D="1" dr="$A$1:$Z$1048576" r="F210" sId="4"/>
    <undo index="3" exp="area" ref3D="1" dr="$A$1:$Z$1048576" r="E210" sId="4"/>
    <undo index="3" exp="area" ref3D="1" dr="$A$1:$Z$1048576" r="D210" sId="4"/>
    <undo index="3" exp="area" ref3D="1" dr="$A$1:$Z$1048576" r="C210" sId="4"/>
    <undo index="3" exp="area" ref3D="1" dr="$A$1:$Z$1048576" r="Y209" sId="4"/>
    <undo index="3" exp="area" ref3D="1" dr="$A$1:$Z$1048576" r="X209" sId="4"/>
    <undo index="3" exp="area" ref3D="1" dr="$A$1:$Z$1048576" r="S209" sId="4"/>
    <undo index="3" exp="area" ref3D="1" dr="$A$1:$Z$1048576" r="R209" sId="4"/>
    <undo index="3" exp="area" ref3D="1" dr="$A$1:$Z$1048576" r="Q209" sId="4"/>
    <undo index="3" exp="area" ref3D="1" dr="$A$1:$Z$1048576" r="P209" sId="4"/>
    <undo index="3" exp="area" ref3D="1" dr="$A$1:$Z$1048576" r="M209" sId="4"/>
    <undo index="3" exp="area" ref3D="1" dr="$A$1:$Z$1048576" r="L209" sId="4"/>
    <undo index="3" exp="area" ref3D="1" dr="$A$1:$Z$1048576" r="J209" sId="4"/>
    <undo index="3" exp="area" ref3D="1" dr="$A$1:$Z$1048576" r="I209" sId="4"/>
    <undo index="3" exp="area" ref3D="1" dr="$A$1:$Z$1048576" r="H209" sId="4"/>
    <undo index="3" exp="area" ref3D="1" dr="$A$1:$Z$1048576" r="F209" sId="4"/>
    <undo index="3" exp="area" ref3D="1" dr="$A$1:$Z$1048576" r="E209" sId="4"/>
    <undo index="3" exp="area" ref3D="1" dr="$A$1:$Z$1048576" r="D209" sId="4"/>
    <undo index="3" exp="area" ref3D="1" dr="$A$1:$Z$1048576" r="C209" sId="4"/>
    <undo index="3" exp="area" ref3D="1" dr="$A$1:$Z$1048576" r="Y208" sId="4"/>
    <undo index="3" exp="area" ref3D="1" dr="$A$1:$Z$1048576" r="X208" sId="4"/>
    <undo index="3" exp="area" ref3D="1" dr="$A$1:$Z$1048576" r="S208" sId="4"/>
    <undo index="3" exp="area" ref3D="1" dr="$A$1:$Z$1048576" r="R208" sId="4"/>
    <undo index="3" exp="area" ref3D="1" dr="$A$1:$Z$1048576" r="Q208" sId="4"/>
    <undo index="3" exp="area" ref3D="1" dr="$A$1:$Z$1048576" r="P208" sId="4"/>
    <undo index="3" exp="area" ref3D="1" dr="$A$1:$Z$1048576" r="M208" sId="4"/>
    <undo index="3" exp="area" ref3D="1" dr="$A$1:$Z$1048576" r="L208" sId="4"/>
    <undo index="3" exp="area" ref3D="1" dr="$A$1:$Z$1048576" r="J208" sId="4"/>
    <undo index="3" exp="area" ref3D="1" dr="$A$1:$Z$1048576" r="I208" sId="4"/>
    <undo index="3" exp="area" ref3D="1" dr="$A$1:$Z$1048576" r="H208" sId="4"/>
    <undo index="3" exp="area" ref3D="1" dr="$A$1:$Z$1048576" r="F208" sId="4"/>
    <undo index="3" exp="area" ref3D="1" dr="$A$1:$Z$1048576" r="E208" sId="4"/>
    <undo index="3" exp="area" ref3D="1" dr="$A$1:$Z$1048576" r="D208" sId="4"/>
    <undo index="3" exp="area" ref3D="1" dr="$A$1:$Z$1048576" r="C208" sId="4"/>
    <undo index="3" exp="area" ref3D="1" dr="$A$1:$Z$1048576" r="Y207" sId="4"/>
    <undo index="3" exp="area" ref3D="1" dr="$A$1:$Z$1048576" r="X207" sId="4"/>
    <undo index="3" exp="area" ref3D="1" dr="$A$1:$Z$1048576" r="S207" sId="4"/>
    <undo index="3" exp="area" ref3D="1" dr="$A$1:$Z$1048576" r="R207" sId="4"/>
    <undo index="3" exp="area" ref3D="1" dr="$A$1:$Z$1048576" r="Q207" sId="4"/>
    <undo index="3" exp="area" ref3D="1" dr="$A$1:$Z$1048576" r="P207" sId="4"/>
    <undo index="3" exp="area" ref3D="1" dr="$A$1:$Z$1048576" r="M207" sId="4"/>
    <undo index="3" exp="area" ref3D="1" dr="$A$1:$Z$1048576" r="L207" sId="4"/>
    <undo index="3" exp="area" ref3D="1" dr="$A$1:$Z$1048576" r="J207" sId="4"/>
    <undo index="3" exp="area" ref3D="1" dr="$A$1:$Z$1048576" r="I207" sId="4"/>
    <undo index="3" exp="area" ref3D="1" dr="$A$1:$Z$1048576" r="H207" sId="4"/>
    <undo index="3" exp="area" ref3D="1" dr="$A$1:$Z$1048576" r="F207" sId="4"/>
    <undo index="3" exp="area" ref3D="1" dr="$A$1:$Z$1048576" r="E207" sId="4"/>
    <undo index="3" exp="area" ref3D="1" dr="$A$1:$Z$1048576" r="D207" sId="4"/>
    <undo index="3" exp="area" ref3D="1" dr="$A$1:$Z$1048576" r="C207" sId="4"/>
    <undo index="3" exp="area" ref3D="1" dr="$A$1:$Z$1048576" r="Y206" sId="4"/>
    <undo index="3" exp="area" ref3D="1" dr="$A$1:$Z$1048576" r="X206" sId="4"/>
    <undo index="3" exp="area" ref3D="1" dr="$A$1:$Z$1048576" r="S206" sId="4"/>
    <undo index="3" exp="area" ref3D="1" dr="$A$1:$Z$1048576" r="R206" sId="4"/>
    <undo index="3" exp="area" ref3D="1" dr="$A$1:$Z$1048576" r="Q206" sId="4"/>
    <undo index="3" exp="area" ref3D="1" dr="$A$1:$Z$1048576" r="P206" sId="4"/>
    <undo index="3" exp="area" ref3D="1" dr="$A$1:$Z$1048576" r="M206" sId="4"/>
    <undo index="3" exp="area" ref3D="1" dr="$A$1:$Z$1048576" r="L206" sId="4"/>
    <undo index="3" exp="area" ref3D="1" dr="$A$1:$Z$1048576" r="J206" sId="4"/>
    <undo index="3" exp="area" ref3D="1" dr="$A$1:$Z$1048576" r="I206" sId="4"/>
    <undo index="3" exp="area" ref3D="1" dr="$A$1:$Z$1048576" r="H206" sId="4"/>
    <undo index="3" exp="area" ref3D="1" dr="$A$1:$Z$1048576" r="F206" sId="4"/>
    <undo index="3" exp="area" ref3D="1" dr="$A$1:$Z$1048576" r="E206" sId="4"/>
    <undo index="3" exp="area" ref3D="1" dr="$A$1:$Z$1048576" r="D206" sId="4"/>
    <undo index="3" exp="area" ref3D="1" dr="$A$1:$Z$1048576" r="C206" sId="4"/>
    <undo index="3" exp="area" ref3D="1" dr="$A$1:$Z$1048576" r="Y205" sId="4"/>
    <undo index="3" exp="area" ref3D="1" dr="$A$1:$Z$1048576" r="X205" sId="4"/>
    <undo index="3" exp="area" ref3D="1" dr="$A$1:$Z$1048576" r="S205" sId="4"/>
    <undo index="3" exp="area" ref3D="1" dr="$A$1:$Z$1048576" r="R205" sId="4"/>
    <undo index="3" exp="area" ref3D="1" dr="$A$1:$Z$1048576" r="Q205" sId="4"/>
    <undo index="3" exp="area" ref3D="1" dr="$A$1:$Z$1048576" r="P205" sId="4"/>
    <undo index="3" exp="area" ref3D="1" dr="$A$1:$Z$1048576" r="O205" sId="4"/>
    <undo index="3" exp="area" ref3D="1" dr="$A$1:$Z$1048576" r="N205" sId="4"/>
    <undo index="3" exp="area" ref3D="1" dr="$A$1:$Z$1048576" r="M205" sId="4"/>
    <undo index="3" exp="area" ref3D="1" dr="$A$1:$Z$1048576" r="L205" sId="4"/>
    <undo index="3" exp="area" ref3D="1" dr="$A$1:$Z$1048576" r="J205" sId="4"/>
    <undo index="3" exp="area" ref3D="1" dr="$A$1:$Z$1048576" r="I205" sId="4"/>
    <undo index="3" exp="area" ref3D="1" dr="$A$1:$Z$1048576" r="H205" sId="4"/>
    <undo index="3" exp="area" ref3D="1" dr="$A$1:$Z$1048576" r="F205" sId="4"/>
    <undo index="3" exp="area" ref3D="1" dr="$A$1:$Z$1048576" r="E205" sId="4"/>
    <undo index="3" exp="area" ref3D="1" dr="$A$1:$Z$1048576" r="D205" sId="4"/>
    <undo index="3" exp="area" ref3D="1" dr="$A$1:$Z$1048576" r="C205" sId="4"/>
    <undo index="3" exp="area" ref3D="1" dr="$A$1:$Z$1048576" r="Y204" sId="4"/>
    <undo index="3" exp="area" ref3D="1" dr="$A$1:$Z$1048576" r="X204" sId="4"/>
    <undo index="3" exp="area" ref3D="1" dr="$A$1:$Z$1048576" r="S204" sId="4"/>
    <undo index="3" exp="area" ref3D="1" dr="$A$1:$Z$1048576" r="R204" sId="4"/>
    <undo index="3" exp="area" ref3D="1" dr="$A$1:$Z$1048576" r="Q204" sId="4"/>
    <undo index="3" exp="area" ref3D="1" dr="$A$1:$Z$1048576" r="P204" sId="4"/>
    <undo index="3" exp="area" ref3D="1" dr="$A$1:$Z$1048576" r="M204" sId="4"/>
    <undo index="3" exp="area" ref3D="1" dr="$A$1:$Z$1048576" r="L204" sId="4"/>
    <undo index="3" exp="area" ref3D="1" dr="$A$1:$Z$1048576" r="J204" sId="4"/>
    <undo index="3" exp="area" ref3D="1" dr="$A$1:$Z$1048576" r="I204" sId="4"/>
    <undo index="3" exp="area" ref3D="1" dr="$A$1:$Z$1048576" r="H204" sId="4"/>
    <undo index="3" exp="area" ref3D="1" dr="$A$1:$Z$1048576" r="F204" sId="4"/>
    <undo index="3" exp="area" ref3D="1" dr="$A$1:$Z$1048576" r="E204" sId="4"/>
    <undo index="3" exp="area" ref3D="1" dr="$A$1:$Z$1048576" r="D204" sId="4"/>
    <undo index="3" exp="area" ref3D="1" dr="$A$1:$Z$1048576" r="C204" sId="4"/>
    <undo index="3" exp="area" ref3D="1" dr="$A$1:$Z$1048576" r="Y203" sId="4"/>
    <undo index="3" exp="area" ref3D="1" dr="$A$1:$Z$1048576" r="X203" sId="4"/>
    <undo index="3" exp="area" ref3D="1" dr="$A$1:$Z$1048576" r="S203" sId="4"/>
    <undo index="3" exp="area" ref3D="1" dr="$A$1:$Z$1048576" r="R203" sId="4"/>
    <undo index="3" exp="area" ref3D="1" dr="$A$1:$Z$1048576" r="Q203" sId="4"/>
    <undo index="3" exp="area" ref3D="1" dr="$A$1:$Z$1048576" r="P203" sId="4"/>
    <undo index="3" exp="area" ref3D="1" dr="$A$1:$Z$1048576" r="M203" sId="4"/>
    <undo index="3" exp="area" ref3D="1" dr="$A$1:$Z$1048576" r="L203" sId="4"/>
    <undo index="3" exp="area" ref3D="1" dr="$A$1:$Z$1048576" r="J203" sId="4"/>
    <undo index="3" exp="area" ref3D="1" dr="$A$1:$Z$1048576" r="I203" sId="4"/>
    <undo index="3" exp="area" ref3D="1" dr="$A$1:$Z$1048576" r="H203" sId="4"/>
    <undo index="3" exp="area" ref3D="1" dr="$A$1:$Z$1048576" r="F203" sId="4"/>
    <undo index="3" exp="area" ref3D="1" dr="$A$1:$Z$1048576" r="E203" sId="4"/>
    <undo index="3" exp="area" ref3D="1" dr="$A$1:$Z$1048576" r="D203" sId="4"/>
    <undo index="3" exp="area" ref3D="1" dr="$A$1:$Z$1048576" r="C203" sId="4"/>
    <undo index="3" exp="area" ref3D="1" dr="$A$1:$Z$1048576" r="Y202" sId="4"/>
    <undo index="3" exp="area" ref3D="1" dr="$A$1:$Z$1048576" r="X202" sId="4"/>
    <undo index="3" exp="area" ref3D="1" dr="$A$1:$Z$1048576" r="S202" sId="4"/>
    <undo index="3" exp="area" ref3D="1" dr="$A$1:$Z$1048576" r="R202" sId="4"/>
    <undo index="3" exp="area" ref3D="1" dr="$A$1:$Z$1048576" r="Q202" sId="4"/>
    <undo index="3" exp="area" ref3D="1" dr="$A$1:$Z$1048576" r="P202" sId="4"/>
    <undo index="3" exp="area" ref3D="1" dr="$A$1:$Z$1048576" r="M202" sId="4"/>
    <undo index="3" exp="area" ref3D="1" dr="$A$1:$Z$1048576" r="L202" sId="4"/>
    <undo index="3" exp="area" ref3D="1" dr="$A$1:$Z$1048576" r="J202" sId="4"/>
    <undo index="3" exp="area" ref3D="1" dr="$A$1:$Z$1048576" r="I202" sId="4"/>
    <undo index="3" exp="area" ref3D="1" dr="$A$1:$Z$1048576" r="H202" sId="4"/>
    <undo index="3" exp="area" ref3D="1" dr="$A$1:$Z$1048576" r="F202" sId="4"/>
    <undo index="3" exp="area" ref3D="1" dr="$A$1:$Z$1048576" r="E202" sId="4"/>
    <undo index="3" exp="area" ref3D="1" dr="$A$1:$Z$1048576" r="D202" sId="4"/>
    <undo index="3" exp="area" ref3D="1" dr="$A$1:$Z$1048576" r="C202" sId="4"/>
    <undo index="3" exp="area" ref3D="1" dr="$A$1:$Z$1048576" r="Y201" sId="4"/>
    <undo index="3" exp="area" ref3D="1" dr="$A$1:$Z$1048576" r="X201" sId="4"/>
    <undo index="3" exp="area" ref3D="1" dr="$A$1:$Z$1048576" r="S201" sId="4"/>
    <undo index="3" exp="area" ref3D="1" dr="$A$1:$Z$1048576" r="R201" sId="4"/>
    <undo index="3" exp="area" ref3D="1" dr="$A$1:$Z$1048576" r="Q201" sId="4"/>
    <undo index="3" exp="area" ref3D="1" dr="$A$1:$Z$1048576" r="P201" sId="4"/>
    <undo index="3" exp="area" ref3D="1" dr="$A$1:$Z$1048576" r="N201" sId="4"/>
    <undo index="3" exp="area" ref3D="1" dr="$A$1:$Z$1048576" r="M201" sId="4"/>
    <undo index="3" exp="area" ref3D="1" dr="$A$1:$Z$1048576" r="L201" sId="4"/>
    <undo index="3" exp="area" ref3D="1" dr="$A$1:$Z$1048576" r="J201" sId="4"/>
    <undo index="3" exp="area" ref3D="1" dr="$A$1:$Z$1048576" r="I201" sId="4"/>
    <undo index="3" exp="area" ref3D="1" dr="$A$1:$Z$1048576" r="H201" sId="4"/>
    <undo index="3" exp="area" ref3D="1" dr="$A$1:$Z$1048576" r="F201" sId="4"/>
    <undo index="3" exp="area" ref3D="1" dr="$A$1:$Z$1048576" r="E201" sId="4"/>
    <undo index="3" exp="area" ref3D="1" dr="$A$1:$Z$1048576" r="D201" sId="4"/>
    <undo index="3" exp="area" ref3D="1" dr="$A$1:$Z$1048576" r="C201" sId="4"/>
    <undo index="3" exp="area" ref3D="1" dr="$A$1:$Z$1048576" r="Y200" sId="4"/>
    <undo index="3" exp="area" ref3D="1" dr="$A$1:$Z$1048576" r="X200" sId="4"/>
    <undo index="3" exp="area" ref3D="1" dr="$A$1:$Z$1048576" r="S200" sId="4"/>
    <undo index="3" exp="area" ref3D="1" dr="$A$1:$Z$1048576" r="R200" sId="4"/>
    <undo index="3" exp="area" ref3D="1" dr="$A$1:$Z$1048576" r="Q200" sId="4"/>
    <undo index="3" exp="area" ref3D="1" dr="$A$1:$Z$1048576" r="P200" sId="4"/>
    <undo index="3" exp="area" ref3D="1" dr="$A$1:$Z$1048576" r="M200" sId="4"/>
    <undo index="3" exp="area" ref3D="1" dr="$A$1:$Z$1048576" r="L200" sId="4"/>
    <undo index="3" exp="area" ref3D="1" dr="$A$1:$Z$1048576" r="J200" sId="4"/>
    <undo index="3" exp="area" ref3D="1" dr="$A$1:$Z$1048576" r="I200" sId="4"/>
    <undo index="3" exp="area" ref3D="1" dr="$A$1:$Z$1048576" r="H200" sId="4"/>
    <undo index="3" exp="area" ref3D="1" dr="$A$1:$Z$1048576" r="F200" sId="4"/>
    <undo index="3" exp="area" ref3D="1" dr="$A$1:$Z$1048576" r="E200" sId="4"/>
    <undo index="3" exp="area" ref3D="1" dr="$A$1:$Z$1048576" r="D200" sId="4"/>
    <undo index="3" exp="area" ref3D="1" dr="$A$1:$Z$1048576" r="C200" sId="4"/>
    <undo index="3" exp="area" ref3D="1" dr="$A$1:$Z$1048576" r="Y199" sId="4"/>
    <undo index="3" exp="area" ref3D="1" dr="$A$1:$Z$1048576" r="X199" sId="4"/>
    <undo index="3" exp="area" ref3D="1" dr="$A$1:$Z$1048576" r="S199" sId="4"/>
    <undo index="3" exp="area" ref3D="1" dr="$A$1:$Z$1048576" r="R199" sId="4"/>
    <undo index="3" exp="area" ref3D="1" dr="$A$1:$Z$1048576" r="Q199" sId="4"/>
    <undo index="3" exp="area" ref3D="1" dr="$A$1:$Z$1048576" r="P199" sId="4"/>
    <undo index="3" exp="area" ref3D="1" dr="$A$1:$Z$1048576" r="M199" sId="4"/>
    <undo index="3" exp="area" ref3D="1" dr="$A$1:$Z$1048576" r="L199" sId="4"/>
    <undo index="3" exp="area" ref3D="1" dr="$A$1:$Z$1048576" r="J199" sId="4"/>
    <undo index="3" exp="area" ref3D="1" dr="$A$1:$Z$1048576" r="I199" sId="4"/>
    <undo index="3" exp="area" ref3D="1" dr="$A$1:$Z$1048576" r="H199" sId="4"/>
    <undo index="3" exp="area" ref3D="1" dr="$A$1:$Z$1048576" r="F199" sId="4"/>
    <undo index="3" exp="area" ref3D="1" dr="$A$1:$Z$1048576" r="E199" sId="4"/>
    <undo index="3" exp="area" ref3D="1" dr="$A$1:$Z$1048576" r="D199" sId="4"/>
    <undo index="3" exp="area" ref3D="1" dr="$A$1:$Z$1048576" r="C199" sId="4"/>
    <undo index="3" exp="area" ref3D="1" dr="$A$1:$Z$1048576" r="Y198" sId="4"/>
    <undo index="3" exp="area" ref3D="1" dr="$A$1:$Z$1048576" r="X198" sId="4"/>
    <undo index="3" exp="area" ref3D="1" dr="$A$1:$Z$1048576" r="S198" sId="4"/>
    <undo index="3" exp="area" ref3D="1" dr="$A$1:$Z$1048576" r="R198" sId="4"/>
    <undo index="3" exp="area" ref3D="1" dr="$A$1:$Z$1048576" r="Q198" sId="4"/>
    <undo index="3" exp="area" ref3D="1" dr="$A$1:$Z$1048576" r="P198" sId="4"/>
    <undo index="3" exp="area" ref3D="1" dr="$A$1:$Z$1048576" r="M198" sId="4"/>
    <undo index="3" exp="area" ref3D="1" dr="$A$1:$Z$1048576" r="L198" sId="4"/>
    <undo index="3" exp="area" ref3D="1" dr="$A$1:$Z$1048576" r="J198" sId="4"/>
    <undo index="3" exp="area" ref3D="1" dr="$A$1:$Z$1048576" r="I198" sId="4"/>
    <undo index="3" exp="area" ref3D="1" dr="$A$1:$Z$1048576" r="H198" sId="4"/>
    <undo index="3" exp="area" ref3D="1" dr="$A$1:$Z$1048576" r="F198" sId="4"/>
    <undo index="3" exp="area" ref3D="1" dr="$A$1:$Z$1048576" r="E198" sId="4"/>
    <undo index="3" exp="area" ref3D="1" dr="$A$1:$Z$1048576" r="D198" sId="4"/>
    <undo index="3" exp="area" ref3D="1" dr="$A$1:$Z$1048576" r="C198" sId="4"/>
    <undo index="3" exp="area" ref3D="1" dr="$A$1:$Z$1048576" r="Y197" sId="4"/>
    <undo index="3" exp="area" ref3D="1" dr="$A$1:$Z$1048576" r="X197" sId="4"/>
    <undo index="3" exp="area" ref3D="1" dr="$A$1:$Z$1048576" r="S197" sId="4"/>
    <undo index="3" exp="area" ref3D="1" dr="$A$1:$Z$1048576" r="R197" sId="4"/>
    <undo index="3" exp="area" ref3D="1" dr="$A$1:$Z$1048576" r="Q197" sId="4"/>
    <undo index="3" exp="area" ref3D="1" dr="$A$1:$Z$1048576" r="P197" sId="4"/>
    <undo index="3" exp="area" ref3D="1" dr="$A$1:$Z$1048576" r="M197" sId="4"/>
    <undo index="3" exp="area" ref3D="1" dr="$A$1:$Z$1048576" r="L197" sId="4"/>
    <undo index="3" exp="area" ref3D="1" dr="$A$1:$Z$1048576" r="J197" sId="4"/>
    <undo index="3" exp="area" ref3D="1" dr="$A$1:$Z$1048576" r="I197" sId="4"/>
    <undo index="3" exp="area" ref3D="1" dr="$A$1:$Z$1048576" r="H197" sId="4"/>
    <undo index="3" exp="area" ref3D="1" dr="$A$1:$Z$1048576" r="F197" sId="4"/>
    <undo index="3" exp="area" ref3D="1" dr="$A$1:$Z$1048576" r="E197" sId="4"/>
    <undo index="3" exp="area" ref3D="1" dr="$A$1:$Z$1048576" r="D197" sId="4"/>
    <undo index="3" exp="area" ref3D="1" dr="$A$1:$Z$1048576" r="C197" sId="4"/>
    <undo index="3" exp="area" ref3D="1" dr="$A$1:$Z$1048576" r="Y196" sId="4"/>
    <undo index="3" exp="area" ref3D="1" dr="$A$1:$Z$1048576" r="X196" sId="4"/>
    <undo index="3" exp="area" ref3D="1" dr="$A$1:$Z$1048576" r="S196" sId="4"/>
    <undo index="3" exp="area" ref3D="1" dr="$A$1:$Z$1048576" r="R196" sId="4"/>
    <undo index="3" exp="area" ref3D="1" dr="$A$1:$Z$1048576" r="Q196" sId="4"/>
    <undo index="3" exp="area" ref3D="1" dr="$A$1:$Z$1048576" r="P196" sId="4"/>
    <undo index="3" exp="area" ref3D="1" dr="$A$1:$Z$1048576" r="M196" sId="4"/>
    <undo index="3" exp="area" ref3D="1" dr="$A$1:$Z$1048576" r="L196" sId="4"/>
    <undo index="3" exp="area" ref3D="1" dr="$A$1:$Z$1048576" r="J196" sId="4"/>
    <undo index="3" exp="area" ref3D="1" dr="$A$1:$Z$1048576" r="I196" sId="4"/>
    <undo index="3" exp="area" ref3D="1" dr="$A$1:$Z$1048576" r="H196" sId="4"/>
    <undo index="3" exp="area" ref3D="1" dr="$A$1:$Z$1048576" r="F196" sId="4"/>
    <undo index="3" exp="area" ref3D="1" dr="$A$1:$Z$1048576" r="E196" sId="4"/>
    <undo index="3" exp="area" ref3D="1" dr="$A$1:$Z$1048576" r="D196" sId="4"/>
    <undo index="3" exp="area" ref3D="1" dr="$A$1:$Z$1048576" r="C196" sId="4"/>
    <undo index="3" exp="area" ref3D="1" dr="$A$1:$Z$1048576" r="Y195" sId="4"/>
    <undo index="3" exp="area" ref3D="1" dr="$A$1:$Z$1048576" r="X195" sId="4"/>
    <undo index="3" exp="area" ref3D="1" dr="$A$1:$Z$1048576" r="S195" sId="4"/>
    <undo index="3" exp="area" ref3D="1" dr="$A$1:$Z$1048576" r="R195" sId="4"/>
    <undo index="3" exp="area" ref3D="1" dr="$A$1:$Z$1048576" r="Q195" sId="4"/>
    <undo index="3" exp="area" ref3D="1" dr="$A$1:$Z$1048576" r="P195" sId="4"/>
    <undo index="3" exp="area" ref3D="1" dr="$A$1:$Z$1048576" r="M195" sId="4"/>
    <undo index="3" exp="area" ref3D="1" dr="$A$1:$Z$1048576" r="L195" sId="4"/>
    <undo index="3" exp="area" ref3D="1" dr="$A$1:$Z$1048576" r="J195" sId="4"/>
    <undo index="3" exp="area" ref3D="1" dr="$A$1:$Z$1048576" r="I195" sId="4"/>
    <undo index="3" exp="area" ref3D="1" dr="$A$1:$Z$1048576" r="H195" sId="4"/>
    <undo index="3" exp="area" ref3D="1" dr="$A$1:$Z$1048576" r="F195" sId="4"/>
    <undo index="3" exp="area" ref3D="1" dr="$A$1:$Z$1048576" r="E195" sId="4"/>
    <undo index="3" exp="area" ref3D="1" dr="$A$1:$Z$1048576" r="D195" sId="4"/>
    <undo index="3" exp="area" ref3D="1" dr="$A$1:$Z$1048576" r="C195" sId="4"/>
    <undo index="3" exp="area" ref3D="1" dr="$A$1:$Z$1048576" r="Y194" sId="4"/>
    <undo index="3" exp="area" ref3D="1" dr="$A$1:$Z$1048576" r="X194" sId="4"/>
    <undo index="3" exp="area" ref3D="1" dr="$A$1:$Z$1048576" r="R194" sId="4"/>
    <undo index="3" exp="area" ref3D="1" dr="$A$1:$Z$1048576" r="Q194" sId="4"/>
    <undo index="3" exp="area" ref3D="1" dr="$A$1:$Z$1048576" r="P194" sId="4"/>
    <undo index="3" exp="area" ref3D="1" dr="$A$1:$Z$1048576" r="M194" sId="4"/>
    <undo index="3" exp="area" ref3D="1" dr="$A$1:$Z$1048576" r="L194" sId="4"/>
    <undo index="3" exp="area" ref3D="1" dr="$A$1:$Z$1048576" r="J194" sId="4"/>
    <undo index="3" exp="area" ref3D="1" dr="$A$1:$Z$1048576" r="I194" sId="4"/>
    <undo index="3" exp="area" ref3D="1" dr="$A$1:$Z$1048576" r="H194" sId="4"/>
    <undo index="3" exp="area" ref3D="1" dr="$A$1:$Z$1048576" r="F194" sId="4"/>
    <undo index="3" exp="area" ref3D="1" dr="$A$1:$Z$1048576" r="E194" sId="4"/>
    <undo index="3" exp="area" ref3D="1" dr="$A$1:$Z$1048576" r="D194" sId="4"/>
    <undo index="3" exp="area" ref3D="1" dr="$A$1:$Z$1048576" r="C194" sId="4"/>
    <undo index="3" exp="area" ref3D="1" dr="$A$1:$Z$1048576" r="Y193" sId="4"/>
    <undo index="3" exp="area" ref3D="1" dr="$A$1:$Z$1048576" r="X193" sId="4"/>
    <undo index="3" exp="area" ref3D="1" dr="$A$1:$Z$1048576" r="R193" sId="4"/>
    <undo index="3" exp="area" ref3D="1" dr="$A$1:$Z$1048576" r="Q193" sId="4"/>
    <undo index="3" exp="area" ref3D="1" dr="$A$1:$Z$1048576" r="P193" sId="4"/>
    <undo index="3" exp="area" ref3D="1" dr="$A$1:$Z$1048576" r="M193" sId="4"/>
    <undo index="3" exp="area" ref3D="1" dr="$A$1:$Z$1048576" r="L193" sId="4"/>
    <undo index="3" exp="area" ref3D="1" dr="$A$1:$Z$1048576" r="J193" sId="4"/>
    <undo index="3" exp="area" ref3D="1" dr="$A$1:$Z$1048576" r="I193" sId="4"/>
    <undo index="3" exp="area" ref3D="1" dr="$A$1:$Z$1048576" r="F193" sId="4"/>
    <undo index="3" exp="area" ref3D="1" dr="$A$1:$Z$1048576" r="E193" sId="4"/>
    <undo index="3" exp="area" ref3D="1" dr="$A$1:$Z$1048576" r="D193" sId="4"/>
    <undo index="3" exp="area" ref3D="1" dr="$A$1:$Z$1048576" r="C193" sId="4"/>
    <undo index="3" exp="area" ref3D="1" dr="$A$1:$Z$1048576" r="Y192" sId="4"/>
    <undo index="3" exp="area" ref3D="1" dr="$A$1:$Z$1048576" r="X192" sId="4"/>
    <undo index="3" exp="area" ref3D="1" dr="$A$1:$Z$1048576" r="R192" sId="4"/>
    <undo index="3" exp="area" ref3D="1" dr="$A$1:$Z$1048576" r="Q192" sId="4"/>
    <undo index="3" exp="area" ref3D="1" dr="$A$1:$Z$1048576" r="P192" sId="4"/>
    <undo index="3" exp="area" ref3D="1" dr="$A$1:$Z$1048576" r="M192" sId="4"/>
    <undo index="3" exp="area" ref3D="1" dr="$A$1:$Z$1048576" r="L192" sId="4"/>
    <undo index="3" exp="area" ref3D="1" dr="$A$1:$Z$1048576" r="J192" sId="4"/>
    <undo index="3" exp="area" ref3D="1" dr="$A$1:$Z$1048576" r="I192" sId="4"/>
    <undo index="3" exp="area" ref3D="1" dr="$A$1:$Z$1048576" r="F192" sId="4"/>
    <undo index="3" exp="area" ref3D="1" dr="$A$1:$Z$1048576" r="E192" sId="4"/>
    <undo index="3" exp="area" ref3D="1" dr="$A$1:$Z$1048576" r="D192" sId="4"/>
    <undo index="3" exp="area" ref3D="1" dr="$A$1:$Z$1048576" r="C192" sId="4"/>
    <undo index="3" exp="area" ref3D="1" dr="$A$1:$Z$1048576" r="Y191" sId="4"/>
    <undo index="3" exp="area" ref3D="1" dr="$A$1:$Z$1048576" r="X191" sId="4"/>
    <undo index="3" exp="area" ref3D="1" dr="$A$1:$Z$1048576" r="S191" sId="4"/>
    <undo index="3" exp="area" ref3D="1" dr="$A$1:$Z$1048576" r="R191" sId="4"/>
    <undo index="3" exp="area" ref3D="1" dr="$A$1:$Z$1048576" r="Q191" sId="4"/>
    <undo index="3" exp="area" ref3D="1" dr="$A$1:$Z$1048576" r="P191" sId="4"/>
    <undo index="3" exp="area" ref3D="1" dr="$A$1:$Z$1048576" r="M191" sId="4"/>
    <undo index="3" exp="area" ref3D="1" dr="$A$1:$Z$1048576" r="L191" sId="4"/>
    <undo index="3" exp="area" ref3D="1" dr="$A$1:$Z$1048576" r="J191" sId="4"/>
    <undo index="3" exp="area" ref3D="1" dr="$A$1:$Z$1048576" r="I191" sId="4"/>
    <undo index="3" exp="area" ref3D="1" dr="$A$1:$Z$1048576" r="H191" sId="4"/>
    <undo index="3" exp="area" ref3D="1" dr="$A$1:$Z$1048576" r="F191" sId="4"/>
    <undo index="3" exp="area" ref3D="1" dr="$A$1:$Z$1048576" r="E191" sId="4"/>
    <undo index="3" exp="area" ref3D="1" dr="$A$1:$Z$1048576" r="D191" sId="4"/>
    <undo index="3" exp="area" ref3D="1" dr="$A$1:$Z$1048576" r="C191" sId="4"/>
    <undo index="3" exp="area" ref3D="1" dr="$A$1:$Z$1048576" r="Y190" sId="4"/>
    <undo index="3" exp="area" ref3D="1" dr="$A$1:$Z$1048576" r="X190" sId="4"/>
    <undo index="3" exp="area" ref3D="1" dr="$A$1:$Z$1048576" r="S190" sId="4"/>
    <undo index="3" exp="area" ref3D="1" dr="$A$1:$Z$1048576" r="R190" sId="4"/>
    <undo index="3" exp="area" ref3D="1" dr="$A$1:$Z$1048576" r="Q190" sId="4"/>
    <undo index="3" exp="area" ref3D="1" dr="$A$1:$Z$1048576" r="P190" sId="4"/>
    <undo index="3" exp="area" ref3D="1" dr="$A$1:$Z$1048576" r="M190" sId="4"/>
    <undo index="3" exp="area" ref3D="1" dr="$A$1:$Z$1048576" r="L190" sId="4"/>
    <undo index="3" exp="area" ref3D="1" dr="$A$1:$Z$1048576" r="J190" sId="4"/>
    <undo index="3" exp="area" ref3D="1" dr="$A$1:$Z$1048576" r="I190" sId="4"/>
    <undo index="3" exp="area" ref3D="1" dr="$A$1:$Z$1048576" r="H190" sId="4"/>
    <undo index="3" exp="area" ref3D="1" dr="$A$1:$Z$1048576" r="F190" sId="4"/>
    <undo index="3" exp="area" ref3D="1" dr="$A$1:$Z$1048576" r="E190" sId="4"/>
    <undo index="3" exp="area" ref3D="1" dr="$A$1:$Z$1048576" r="D190" sId="4"/>
    <undo index="3" exp="area" ref3D="1" dr="$A$1:$Z$1048576" r="C190" sId="4"/>
    <undo index="3" exp="area" ref3D="1" dr="$A$1:$Z$1048576" r="Y189" sId="4"/>
    <undo index="3" exp="area" ref3D="1" dr="$A$1:$Z$1048576" r="X189" sId="4"/>
    <undo index="3" exp="area" ref3D="1" dr="$A$1:$Z$1048576" r="R189" sId="4"/>
    <undo index="3" exp="area" ref3D="1" dr="$A$1:$Z$1048576" r="Q189" sId="4"/>
    <undo index="3" exp="area" ref3D="1" dr="$A$1:$Z$1048576" r="P189" sId="4"/>
    <undo index="3" exp="area" ref3D="1" dr="$A$1:$Z$1048576" r="M189" sId="4"/>
    <undo index="3" exp="area" ref3D="1" dr="$A$1:$Z$1048576" r="L189" sId="4"/>
    <undo index="3" exp="area" ref3D="1" dr="$A$1:$Z$1048576" r="J189" sId="4"/>
    <undo index="3" exp="area" ref3D="1" dr="$A$1:$Z$1048576" r="I189" sId="4"/>
    <undo index="3" exp="area" ref3D="1" dr="$A$1:$Z$1048576" r="H189" sId="4"/>
    <undo index="3" exp="area" ref3D="1" dr="$A$1:$Z$1048576" r="F189" sId="4"/>
    <undo index="3" exp="area" ref3D="1" dr="$A$1:$Z$1048576" r="E189" sId="4"/>
    <undo index="3" exp="area" ref3D="1" dr="$A$1:$Z$1048576" r="D189" sId="4"/>
    <undo index="3" exp="area" ref3D="1" dr="$A$1:$Z$1048576" r="C189" sId="4"/>
    <undo index="3" exp="area" ref3D="1" dr="$A$1:$Z$1048576" r="Y188" sId="4"/>
    <undo index="3" exp="area" ref3D="1" dr="$A$1:$Z$1048576" r="X188" sId="4"/>
    <undo index="3" exp="area" ref3D="1" dr="$A$1:$Z$1048576" r="R188" sId="4"/>
    <undo index="3" exp="area" ref3D="1" dr="$A$1:$Z$1048576" r="Q188" sId="4"/>
    <undo index="3" exp="area" ref3D="1" dr="$A$1:$Z$1048576" r="P188" sId="4"/>
    <undo index="3" exp="area" ref3D="1" dr="$A$1:$Z$1048576" r="M188" sId="4"/>
    <undo index="3" exp="area" ref3D="1" dr="$A$1:$Z$1048576" r="L188" sId="4"/>
    <undo index="3" exp="area" ref3D="1" dr="$A$1:$Z$1048576" r="J188" sId="4"/>
    <undo index="3" exp="area" ref3D="1" dr="$A$1:$Z$1048576" r="I188" sId="4"/>
    <undo index="3" exp="area" ref3D="1" dr="$A$1:$Z$1048576" r="H188" sId="4"/>
    <undo index="3" exp="area" ref3D="1" dr="$A$1:$Z$1048576" r="F188" sId="4"/>
    <undo index="3" exp="area" ref3D="1" dr="$A$1:$Z$1048576" r="E188" sId="4"/>
    <undo index="3" exp="area" ref3D="1" dr="$A$1:$Z$1048576" r="D188" sId="4"/>
    <undo index="3" exp="area" ref3D="1" dr="$A$1:$Z$1048576" r="C188" sId="4"/>
    <undo index="3" exp="area" ref3D="1" dr="$A$1:$Z$1048576" r="Y187" sId="4"/>
    <undo index="3" exp="area" ref3D="1" dr="$A$1:$Z$1048576" r="X187" sId="4"/>
    <undo index="3" exp="area" ref3D="1" dr="$A$1:$Z$1048576" r="S187" sId="4"/>
    <undo index="3" exp="area" ref3D="1" dr="$A$1:$Z$1048576" r="R187" sId="4"/>
    <undo index="3" exp="area" ref3D="1" dr="$A$1:$Z$1048576" r="Q187" sId="4"/>
    <undo index="3" exp="area" ref3D="1" dr="$A$1:$Z$1048576" r="P187" sId="4"/>
    <undo index="3" exp="area" ref3D="1" dr="$A$1:$Z$1048576" r="M187" sId="4"/>
    <undo index="3" exp="area" ref3D="1" dr="$A$1:$Z$1048576" r="L187" sId="4"/>
    <undo index="3" exp="area" ref3D="1" dr="$A$1:$Z$1048576" r="J187" sId="4"/>
    <undo index="3" exp="area" ref3D="1" dr="$A$1:$Z$1048576" r="I187" sId="4"/>
    <undo index="3" exp="area" ref3D="1" dr="$A$1:$Z$1048576" r="H187" sId="4"/>
    <undo index="3" exp="area" ref3D="1" dr="$A$1:$Z$1048576" r="F187" sId="4"/>
    <undo index="3" exp="area" ref3D="1" dr="$A$1:$Z$1048576" r="E187" sId="4"/>
    <undo index="3" exp="area" ref3D="1" dr="$A$1:$Z$1048576" r="D187" sId="4"/>
    <undo index="3" exp="area" ref3D="1" dr="$A$1:$Z$1048576" r="C187" sId="4"/>
    <undo index="3" exp="area" ref3D="1" dr="$A$1:$Z$1048576" r="Y186" sId="4"/>
    <undo index="3" exp="area" ref3D="1" dr="$A$1:$Z$1048576" r="X186" sId="4"/>
    <undo index="3" exp="area" ref3D="1" dr="$A$1:$Z$1048576" r="S186" sId="4"/>
    <undo index="3" exp="area" ref3D="1" dr="$A$1:$Z$1048576" r="R186" sId="4"/>
    <undo index="3" exp="area" ref3D="1" dr="$A$1:$Z$1048576" r="Q186" sId="4"/>
    <undo index="3" exp="area" ref3D="1" dr="$A$1:$Z$1048576" r="P186" sId="4"/>
    <undo index="3" exp="area" ref3D="1" dr="$A$1:$Z$1048576" r="M186" sId="4"/>
    <undo index="3" exp="area" ref3D="1" dr="$A$1:$Z$1048576" r="L186" sId="4"/>
    <undo index="3" exp="area" ref3D="1" dr="$A$1:$Z$1048576" r="J186" sId="4"/>
    <undo index="3" exp="area" ref3D="1" dr="$A$1:$Z$1048576" r="I186" sId="4"/>
    <undo index="3" exp="area" ref3D="1" dr="$A$1:$Z$1048576" r="H186" sId="4"/>
    <undo index="3" exp="area" ref3D="1" dr="$A$1:$Z$1048576" r="F186" sId="4"/>
    <undo index="3" exp="area" ref3D="1" dr="$A$1:$Z$1048576" r="E186" sId="4"/>
    <undo index="3" exp="area" ref3D="1" dr="$A$1:$Z$1048576" r="D186" sId="4"/>
    <undo index="3" exp="area" ref3D="1" dr="$A$1:$Z$1048576" r="C186" sId="4"/>
    <undo index="3" exp="area" ref3D="1" dr="$A$1:$Z$1048576" r="Y185" sId="4"/>
    <undo index="3" exp="area" ref3D="1" dr="$A$1:$Z$1048576" r="X185" sId="4"/>
    <undo index="3" exp="area" ref3D="1" dr="$A$1:$Z$1048576" r="S185" sId="4"/>
    <undo index="3" exp="area" ref3D="1" dr="$A$1:$Z$1048576" r="R185" sId="4"/>
    <undo index="3" exp="area" ref3D="1" dr="$A$1:$Z$1048576" r="Q185" sId="4"/>
    <undo index="3" exp="area" ref3D="1" dr="$A$1:$Z$1048576" r="P185" sId="4"/>
    <undo index="3" exp="area" ref3D="1" dr="$A$1:$Z$1048576" r="M185" sId="4"/>
    <undo index="3" exp="area" ref3D="1" dr="$A$1:$Z$1048576" r="L185" sId="4"/>
    <undo index="3" exp="area" ref3D="1" dr="$A$1:$Z$1048576" r="J185" sId="4"/>
    <undo index="3" exp="area" ref3D="1" dr="$A$1:$Z$1048576" r="I185" sId="4"/>
    <undo index="3" exp="area" ref3D="1" dr="$A$1:$Z$1048576" r="H185" sId="4"/>
    <undo index="3" exp="area" ref3D="1" dr="$A$1:$Z$1048576" r="F185" sId="4"/>
    <undo index="3" exp="area" ref3D="1" dr="$A$1:$Z$1048576" r="E185" sId="4"/>
    <undo index="3" exp="area" ref3D="1" dr="$A$1:$Z$1048576" r="D185" sId="4"/>
    <undo index="3" exp="area" ref3D="1" dr="$A$1:$Z$1048576" r="C185" sId="4"/>
    <undo index="3" exp="area" ref3D="1" dr="$A$1:$Z$1048576" r="Y184" sId="4"/>
    <undo index="3" exp="area" ref3D="1" dr="$A$1:$Z$1048576" r="X184" sId="4"/>
    <undo index="3" exp="area" ref3D="1" dr="$A$1:$Z$1048576" r="S184" sId="4"/>
    <undo index="3" exp="area" ref3D="1" dr="$A$1:$Z$1048576" r="R184" sId="4"/>
    <undo index="3" exp="area" ref3D="1" dr="$A$1:$Z$1048576" r="Q184" sId="4"/>
    <undo index="3" exp="area" ref3D="1" dr="$A$1:$Z$1048576" r="P184" sId="4"/>
    <undo index="3" exp="area" ref3D="1" dr="$A$1:$Z$1048576" r="O184" sId="4"/>
    <undo index="3" exp="area" ref3D="1" dr="$A$1:$Z$1048576" r="N184" sId="4"/>
    <undo index="3" exp="area" ref3D="1" dr="$A$1:$Z$1048576" r="M184" sId="4"/>
    <undo index="3" exp="area" ref3D="1" dr="$A$1:$Z$1048576" r="L184" sId="4"/>
    <undo index="3" exp="area" ref3D="1" dr="$A$1:$Z$1048576" r="J184" sId="4"/>
    <undo index="3" exp="area" ref3D="1" dr="$A$1:$Z$1048576" r="I184" sId="4"/>
    <undo index="3" exp="area" ref3D="1" dr="$A$1:$Z$1048576" r="H184" sId="4"/>
    <undo index="3" exp="area" ref3D="1" dr="$A$1:$Z$1048576" r="F184" sId="4"/>
    <undo index="3" exp="area" ref3D="1" dr="$A$1:$Z$1048576" r="E184" sId="4"/>
    <undo index="3" exp="area" ref3D="1" dr="$A$1:$Z$1048576" r="D184" sId="4"/>
    <undo index="3" exp="area" ref3D="1" dr="$A$1:$Z$1048576" r="C184" sId="4"/>
    <undo index="3" exp="area" ref3D="1" dr="$A$1:$Z$1048576" r="Y183" sId="4"/>
    <undo index="3" exp="area" ref3D="1" dr="$A$1:$Z$1048576" r="X183" sId="4"/>
    <undo index="3" exp="area" ref3D="1" dr="$A$1:$Z$1048576" r="S183" sId="4"/>
    <undo index="3" exp="area" ref3D="1" dr="$A$1:$Z$1048576" r="R183" sId="4"/>
    <undo index="3" exp="area" ref3D="1" dr="$A$1:$Z$1048576" r="Q183" sId="4"/>
    <undo index="3" exp="area" ref3D="1" dr="$A$1:$Z$1048576" r="P183" sId="4"/>
    <undo index="3" exp="area" ref3D="1" dr="$A$1:$Z$1048576" r="M183" sId="4"/>
    <undo index="3" exp="area" ref3D="1" dr="$A$1:$Z$1048576" r="L183" sId="4"/>
    <undo index="3" exp="area" ref3D="1" dr="$A$1:$Z$1048576" r="J183" sId="4"/>
    <undo index="3" exp="area" ref3D="1" dr="$A$1:$Z$1048576" r="I183" sId="4"/>
    <undo index="3" exp="area" ref3D="1" dr="$A$1:$Z$1048576" r="F183" sId="4"/>
    <undo index="3" exp="area" ref3D="1" dr="$A$1:$Z$1048576" r="E183" sId="4"/>
    <undo index="3" exp="area" ref3D="1" dr="$A$1:$Z$1048576" r="D183" sId="4"/>
    <undo index="3" exp="area" ref3D="1" dr="$A$1:$Z$1048576" r="C183" sId="4"/>
    <undo index="3" exp="area" ref3D="1" dr="$A$1:$Z$1048576" r="Y182" sId="4"/>
    <undo index="3" exp="area" ref3D="1" dr="$A$1:$Z$1048576" r="X182" sId="4"/>
    <undo index="3" exp="area" ref3D="1" dr="$A$1:$Z$1048576" r="S182" sId="4"/>
    <undo index="3" exp="area" ref3D="1" dr="$A$1:$Z$1048576" r="R182" sId="4"/>
    <undo index="3" exp="area" ref3D="1" dr="$A$1:$Z$1048576" r="Q182" sId="4"/>
    <undo index="3" exp="area" ref3D="1" dr="$A$1:$Z$1048576" r="P182" sId="4"/>
    <undo index="3" exp="area" ref3D="1" dr="$A$1:$Z$1048576" r="M182" sId="4"/>
    <undo index="3" exp="area" ref3D="1" dr="$A$1:$Z$1048576" r="L182" sId="4"/>
    <undo index="3" exp="area" ref3D="1" dr="$A$1:$Z$1048576" r="J182" sId="4"/>
    <undo index="3" exp="area" ref3D="1" dr="$A$1:$Z$1048576" r="I182" sId="4"/>
    <undo index="3" exp="area" ref3D="1" dr="$A$1:$Z$1048576" r="H182" sId="4"/>
    <undo index="3" exp="area" ref3D="1" dr="$A$1:$Z$1048576" r="F182" sId="4"/>
    <undo index="3" exp="area" ref3D="1" dr="$A$1:$Z$1048576" r="E182" sId="4"/>
    <undo index="3" exp="area" ref3D="1" dr="$A$1:$Z$1048576" r="D182" sId="4"/>
    <undo index="3" exp="area" ref3D="1" dr="$A$1:$Z$1048576" r="C182" sId="4"/>
    <undo index="3" exp="area" ref3D="1" dr="$A$1:$Z$1048576" r="Y181" sId="4"/>
    <undo index="3" exp="area" ref3D="1" dr="$A$1:$Z$1048576" r="X181" sId="4"/>
    <undo index="3" exp="area" ref3D="1" dr="$A$1:$Z$1048576" r="S181" sId="4"/>
    <undo index="3" exp="area" ref3D="1" dr="$A$1:$Z$1048576" r="R181" sId="4"/>
    <undo index="3" exp="area" ref3D="1" dr="$A$1:$Z$1048576" r="Q181" sId="4"/>
    <undo index="3" exp="area" ref3D="1" dr="$A$1:$Z$1048576" r="P181" sId="4"/>
    <undo index="3" exp="area" ref3D="1" dr="$A$1:$Z$1048576" r="M181" sId="4"/>
    <undo index="3" exp="area" ref3D="1" dr="$A$1:$Z$1048576" r="L181" sId="4"/>
    <undo index="3" exp="area" ref3D="1" dr="$A$1:$Z$1048576" r="J181" sId="4"/>
    <undo index="3" exp="area" ref3D="1" dr="$A$1:$Z$1048576" r="I181" sId="4"/>
    <undo index="3" exp="area" ref3D="1" dr="$A$1:$Z$1048576" r="H181" sId="4"/>
    <undo index="3" exp="area" ref3D="1" dr="$A$1:$Z$1048576" r="F181" sId="4"/>
    <undo index="3" exp="area" ref3D="1" dr="$A$1:$Z$1048576" r="E181" sId="4"/>
    <undo index="3" exp="area" ref3D="1" dr="$A$1:$Z$1048576" r="D181" sId="4"/>
    <undo index="3" exp="area" ref3D="1" dr="$A$1:$Z$1048576" r="C181" sId="4"/>
    <undo index="3" exp="area" ref3D="1" dr="$A$1:$Z$1048576" r="Y180" sId="4"/>
    <undo index="3" exp="area" ref3D="1" dr="$A$1:$Z$1048576" r="X180" sId="4"/>
    <undo index="3" exp="area" ref3D="1" dr="$A$1:$Z$1048576" r="S180" sId="4"/>
    <undo index="3" exp="area" ref3D="1" dr="$A$1:$Z$1048576" r="R180" sId="4"/>
    <undo index="3" exp="area" ref3D="1" dr="$A$1:$Z$1048576" r="Q180" sId="4"/>
    <undo index="3" exp="area" ref3D="1" dr="$A$1:$Z$1048576" r="P180" sId="4"/>
    <undo index="3" exp="area" ref3D="1" dr="$A$1:$Z$1048576" r="M180" sId="4"/>
    <undo index="3" exp="area" ref3D="1" dr="$A$1:$Z$1048576" r="L180" sId="4"/>
    <undo index="3" exp="area" ref3D="1" dr="$A$1:$Z$1048576" r="J180" sId="4"/>
    <undo index="3" exp="area" ref3D="1" dr="$A$1:$Z$1048576" r="I180" sId="4"/>
    <undo index="3" exp="area" ref3D="1" dr="$A$1:$Z$1048576" r="H180" sId="4"/>
    <undo index="3" exp="area" ref3D="1" dr="$A$1:$Z$1048576" r="F180" sId="4"/>
    <undo index="3" exp="area" ref3D="1" dr="$A$1:$Z$1048576" r="E180" sId="4"/>
    <undo index="3" exp="area" ref3D="1" dr="$A$1:$Z$1048576" r="D180" sId="4"/>
    <undo index="3" exp="area" ref3D="1" dr="$A$1:$Z$1048576" r="C180" sId="4"/>
    <undo index="3" exp="area" ref3D="1" dr="$A$1:$Z$1048576" r="Y179" sId="4"/>
    <undo index="3" exp="area" ref3D="1" dr="$A$1:$Z$1048576" r="X179" sId="4"/>
    <undo index="3" exp="area" ref3D="1" dr="$A$1:$Z$1048576" r="S179" sId="4"/>
    <undo index="3" exp="area" ref3D="1" dr="$A$1:$Z$1048576" r="R179" sId="4"/>
    <undo index="3" exp="area" ref3D="1" dr="$A$1:$Z$1048576" r="Q179" sId="4"/>
    <undo index="3" exp="area" ref3D="1" dr="$A$1:$Z$1048576" r="P179" sId="4"/>
    <undo index="3" exp="area" ref3D="1" dr="$A$1:$Z$1048576" r="M179" sId="4"/>
    <undo index="3" exp="area" ref3D="1" dr="$A$1:$Z$1048576" r="L179" sId="4"/>
    <undo index="3" exp="area" ref3D="1" dr="$A$1:$Z$1048576" r="J179" sId="4"/>
    <undo index="3" exp="area" ref3D="1" dr="$A$1:$Z$1048576" r="I179" sId="4"/>
    <undo index="3" exp="area" ref3D="1" dr="$A$1:$Z$1048576" r="H179" sId="4"/>
    <undo index="3" exp="area" ref3D="1" dr="$A$1:$Z$1048576" r="F179" sId="4"/>
    <undo index="3" exp="area" ref3D="1" dr="$A$1:$Z$1048576" r="E179" sId="4"/>
    <undo index="3" exp="area" ref3D="1" dr="$A$1:$Z$1048576" r="D179" sId="4"/>
    <undo index="3" exp="area" ref3D="1" dr="$A$1:$Z$1048576" r="C179" sId="4"/>
    <undo index="3" exp="area" ref3D="1" dr="$A$1:$Z$1048576" r="Y178" sId="4"/>
    <undo index="3" exp="area" ref3D="1" dr="$A$1:$Z$1048576" r="X178" sId="4"/>
    <undo index="3" exp="area" ref3D="1" dr="$A$1:$Z$1048576" r="S178" sId="4"/>
    <undo index="3" exp="area" ref3D="1" dr="$A$1:$Z$1048576" r="R178" sId="4"/>
    <undo index="3" exp="area" ref3D="1" dr="$A$1:$Z$1048576" r="Q178" sId="4"/>
    <undo index="3" exp="area" ref3D="1" dr="$A$1:$Z$1048576" r="P178" sId="4"/>
    <undo index="3" exp="area" ref3D="1" dr="$A$1:$Z$1048576" r="M178" sId="4"/>
    <undo index="3" exp="area" ref3D="1" dr="$A$1:$Z$1048576" r="L178" sId="4"/>
    <undo index="3" exp="area" ref3D="1" dr="$A$1:$Z$1048576" r="J178" sId="4"/>
    <undo index="3" exp="area" ref3D="1" dr="$A$1:$Z$1048576" r="I178" sId="4"/>
    <undo index="3" exp="area" ref3D="1" dr="$A$1:$Z$1048576" r="H178" sId="4"/>
    <undo index="3" exp="area" ref3D="1" dr="$A$1:$Z$1048576" r="F178" sId="4"/>
    <undo index="3" exp="area" ref3D="1" dr="$A$1:$Z$1048576" r="E178" sId="4"/>
    <undo index="3" exp="area" ref3D="1" dr="$A$1:$Z$1048576" r="D178" sId="4"/>
    <undo index="3" exp="area" ref3D="1" dr="$A$1:$Z$1048576" r="C178" sId="4"/>
    <undo index="3" exp="area" ref3D="1" dr="$A$1:$Z$1048576" r="Y177" sId="4"/>
    <undo index="3" exp="area" ref3D="1" dr="$A$1:$Z$1048576" r="X177" sId="4"/>
    <undo index="3" exp="area" ref3D="1" dr="$A$1:$Z$1048576" r="S177" sId="4"/>
    <undo index="3" exp="area" ref3D="1" dr="$A$1:$Z$1048576" r="R177" sId="4"/>
    <undo index="3" exp="area" ref3D="1" dr="$A$1:$Z$1048576" r="Q177" sId="4"/>
    <undo index="3" exp="area" ref3D="1" dr="$A$1:$Z$1048576" r="P177" sId="4"/>
    <undo index="3" exp="area" ref3D="1" dr="$A$1:$Z$1048576" r="O177" sId="4"/>
    <undo index="3" exp="area" ref3D="1" dr="$A$1:$Z$1048576" r="N177" sId="4"/>
    <undo index="3" exp="area" ref3D="1" dr="$A$1:$Z$1048576" r="M177" sId="4"/>
    <undo index="3" exp="area" ref3D="1" dr="$A$1:$Z$1048576" r="L177" sId="4"/>
    <undo index="3" exp="area" ref3D="1" dr="$A$1:$Z$1048576" r="J177" sId="4"/>
    <undo index="3" exp="area" ref3D="1" dr="$A$1:$Z$1048576" r="I177" sId="4"/>
    <undo index="3" exp="area" ref3D="1" dr="$A$1:$Z$1048576" r="H177" sId="4"/>
    <undo index="3" exp="area" ref3D="1" dr="$A$1:$Z$1048576" r="F177" sId="4"/>
    <undo index="3" exp="area" ref3D="1" dr="$A$1:$Z$1048576" r="E177" sId="4"/>
    <undo index="3" exp="area" ref3D="1" dr="$A$1:$Z$1048576" r="D177" sId="4"/>
    <undo index="3" exp="area" ref3D="1" dr="$A$1:$Z$1048576" r="C177" sId="4"/>
    <undo index="3" exp="area" ref3D="1" dr="$A$1:$Z$1048576" r="Y176" sId="4"/>
    <undo index="3" exp="area" ref3D="1" dr="$A$1:$Z$1048576" r="X176" sId="4"/>
    <undo index="3" exp="area" ref3D="1" dr="$A$1:$Z$1048576" r="S176" sId="4"/>
    <undo index="3" exp="area" ref3D="1" dr="$A$1:$Z$1048576" r="R176" sId="4"/>
    <undo index="3" exp="area" ref3D="1" dr="$A$1:$Z$1048576" r="Q176" sId="4"/>
    <undo index="3" exp="area" ref3D="1" dr="$A$1:$Z$1048576" r="P176" sId="4"/>
    <undo index="3" exp="area" ref3D="1" dr="$A$1:$Z$1048576" r="M176" sId="4"/>
    <undo index="3" exp="area" ref3D="1" dr="$A$1:$Z$1048576" r="L176" sId="4"/>
    <undo index="3" exp="area" ref3D="1" dr="$A$1:$Z$1048576" r="J176" sId="4"/>
    <undo index="3" exp="area" ref3D="1" dr="$A$1:$Z$1048576" r="I176" sId="4"/>
    <undo index="3" exp="area" ref3D="1" dr="$A$1:$Z$1048576" r="H176" sId="4"/>
    <undo index="3" exp="area" ref3D="1" dr="$A$1:$Z$1048576" r="F176" sId="4"/>
    <undo index="3" exp="area" ref3D="1" dr="$A$1:$Z$1048576" r="E176" sId="4"/>
    <undo index="3" exp="area" ref3D="1" dr="$A$1:$Z$1048576" r="D176" sId="4"/>
    <undo index="3" exp="area" ref3D="1" dr="$A$1:$Z$1048576" r="C176" sId="4"/>
    <undo index="3" exp="area" ref3D="1" dr="$A$1:$Z$1048576" r="Y175" sId="4"/>
    <undo index="3" exp="area" ref3D="1" dr="$A$1:$Z$1048576" r="X175" sId="4"/>
    <undo index="3" exp="area" ref3D="1" dr="$A$1:$Z$1048576" r="S175" sId="4"/>
    <undo index="3" exp="area" ref3D="1" dr="$A$1:$Z$1048576" r="R175" sId="4"/>
    <undo index="3" exp="area" ref3D="1" dr="$A$1:$Z$1048576" r="Q175" sId="4"/>
    <undo index="3" exp="area" ref3D="1" dr="$A$1:$Z$1048576" r="P175" sId="4"/>
    <undo index="3" exp="area" ref3D="1" dr="$A$1:$Z$1048576" r="M175" sId="4"/>
    <undo index="3" exp="area" ref3D="1" dr="$A$1:$Z$1048576" r="L175" sId="4"/>
    <undo index="3" exp="area" ref3D="1" dr="$A$1:$Z$1048576" r="J175" sId="4"/>
    <undo index="3" exp="area" ref3D="1" dr="$A$1:$Z$1048576" r="I175" sId="4"/>
    <undo index="3" exp="area" ref3D="1" dr="$A$1:$Z$1048576" r="H175" sId="4"/>
    <undo index="3" exp="area" ref3D="1" dr="$A$1:$Z$1048576" r="F175" sId="4"/>
    <undo index="3" exp="area" ref3D="1" dr="$A$1:$Z$1048576" r="E175" sId="4"/>
    <undo index="3" exp="area" ref3D="1" dr="$A$1:$Z$1048576" r="D175" sId="4"/>
    <undo index="3" exp="area" ref3D="1" dr="$A$1:$Z$1048576" r="C175" sId="4"/>
    <undo index="3" exp="area" ref3D="1" dr="$A$1:$Z$1048576" r="Y174" sId="4"/>
    <undo index="3" exp="area" ref3D="1" dr="$A$1:$Z$1048576" r="X174" sId="4"/>
    <undo index="3" exp="area" ref3D="1" dr="$A$1:$Z$1048576" r="S174" sId="4"/>
    <undo index="3" exp="area" ref3D="1" dr="$A$1:$Z$1048576" r="R174" sId="4"/>
    <undo index="3" exp="area" ref3D="1" dr="$A$1:$Z$1048576" r="Q174" sId="4"/>
    <undo index="3" exp="area" ref3D="1" dr="$A$1:$Z$1048576" r="P174" sId="4"/>
    <undo index="3" exp="area" ref3D="1" dr="$A$1:$Z$1048576" r="M174" sId="4"/>
    <undo index="3" exp="area" ref3D="1" dr="$A$1:$Z$1048576" r="L174" sId="4"/>
    <undo index="3" exp="area" ref3D="1" dr="$A$1:$Z$1048576" r="J174" sId="4"/>
    <undo index="3" exp="area" ref3D="1" dr="$A$1:$Z$1048576" r="I174" sId="4"/>
    <undo index="3" exp="area" ref3D="1" dr="$A$1:$Z$1048576" r="H174" sId="4"/>
    <undo index="3" exp="area" ref3D="1" dr="$A$1:$Z$1048576" r="F174" sId="4"/>
    <undo index="3" exp="area" ref3D="1" dr="$A$1:$Z$1048576" r="E174" sId="4"/>
    <undo index="3" exp="area" ref3D="1" dr="$A$1:$Z$1048576" r="D174" sId="4"/>
    <undo index="3" exp="area" ref3D="1" dr="$A$1:$Z$1048576" r="C174" sId="4"/>
    <undo index="3" exp="area" ref3D="1" dr="$A$1:$Z$1048576" r="Y173" sId="4"/>
    <undo index="3" exp="area" ref3D="1" dr="$A$1:$Z$1048576" r="X173" sId="4"/>
    <undo index="3" exp="area" ref3D="1" dr="$A$1:$Z$1048576" r="S173" sId="4"/>
    <undo index="3" exp="area" ref3D="1" dr="$A$1:$Z$1048576" r="R173" sId="4"/>
    <undo index="3" exp="area" ref3D="1" dr="$A$1:$Z$1048576" r="Q173" sId="4"/>
    <undo index="3" exp="area" ref3D="1" dr="$A$1:$Z$1048576" r="P173" sId="4"/>
    <undo index="3" exp="area" ref3D="1" dr="$A$1:$Z$1048576" r="M173" sId="4"/>
    <undo index="3" exp="area" ref3D="1" dr="$A$1:$Z$1048576" r="L173" sId="4"/>
    <undo index="3" exp="area" ref3D="1" dr="$A$1:$Z$1048576" r="J173" sId="4"/>
    <undo index="3" exp="area" ref3D="1" dr="$A$1:$Z$1048576" r="I173" sId="4"/>
    <undo index="3" exp="area" ref3D="1" dr="$A$1:$Z$1048576" r="H173" sId="4"/>
    <undo index="3" exp="area" ref3D="1" dr="$A$1:$Z$1048576" r="F173" sId="4"/>
    <undo index="3" exp="area" ref3D="1" dr="$A$1:$Z$1048576" r="E173" sId="4"/>
    <undo index="3" exp="area" ref3D="1" dr="$A$1:$Z$1048576" r="D173" sId="4"/>
    <undo index="3" exp="area" ref3D="1" dr="$A$1:$Z$1048576" r="C173" sId="4"/>
    <undo index="3" exp="area" ref3D="1" dr="$A$1:$Z$1048576" r="Y172" sId="4"/>
    <undo index="3" exp="area" ref3D="1" dr="$A$1:$Z$1048576" r="X172" sId="4"/>
    <undo index="3" exp="area" ref3D="1" dr="$A$1:$Z$1048576" r="S172" sId="4"/>
    <undo index="3" exp="area" ref3D="1" dr="$A$1:$Z$1048576" r="R172" sId="4"/>
    <undo index="3" exp="area" ref3D="1" dr="$A$1:$Z$1048576" r="Q172" sId="4"/>
    <undo index="3" exp="area" ref3D="1" dr="$A$1:$Z$1048576" r="P172" sId="4"/>
    <undo index="3" exp="area" ref3D="1" dr="$A$1:$Z$1048576" r="M172" sId="4"/>
    <undo index="3" exp="area" ref3D="1" dr="$A$1:$Z$1048576" r="L172" sId="4"/>
    <undo index="3" exp="area" ref3D="1" dr="$A$1:$Z$1048576" r="J172" sId="4"/>
    <undo index="3" exp="area" ref3D="1" dr="$A$1:$Z$1048576" r="I172" sId="4"/>
    <undo index="3" exp="area" ref3D="1" dr="$A$1:$Z$1048576" r="H172" sId="4"/>
    <undo index="3" exp="area" ref3D="1" dr="$A$1:$Z$1048576" r="F172" sId="4"/>
    <undo index="3" exp="area" ref3D="1" dr="$A$1:$Z$1048576" r="E172" sId="4"/>
    <undo index="3" exp="area" ref3D="1" dr="$A$1:$Z$1048576" r="D172" sId="4"/>
    <undo index="3" exp="area" ref3D="1" dr="$A$1:$Z$1048576" r="C172" sId="4"/>
    <undo index="3" exp="area" ref3D="1" dr="$A$1:$Z$1048576" r="Y171" sId="4"/>
    <undo index="3" exp="area" ref3D="1" dr="$A$1:$Z$1048576" r="X171" sId="4"/>
    <undo index="3" exp="area" ref3D="1" dr="$A$1:$Z$1048576" r="S171" sId="4"/>
    <undo index="3" exp="area" ref3D="1" dr="$A$1:$Z$1048576" r="R171" sId="4"/>
    <undo index="3" exp="area" ref3D="1" dr="$A$1:$Z$1048576" r="Q171" sId="4"/>
    <undo index="3" exp="area" ref3D="1" dr="$A$1:$Z$1048576" r="P171" sId="4"/>
    <undo index="3" exp="area" ref3D="1" dr="$A$1:$Z$1048576" r="O171" sId="4"/>
    <undo index="3" exp="area" ref3D="1" dr="$A$1:$Z$1048576" r="N171" sId="4"/>
    <undo index="3" exp="area" ref3D="1" dr="$A$1:$Z$1048576" r="M171" sId="4"/>
    <undo index="3" exp="area" ref3D="1" dr="$A$1:$Z$1048576" r="L171" sId="4"/>
    <undo index="3" exp="area" ref3D="1" dr="$A$1:$Z$1048576" r="J171" sId="4"/>
    <undo index="3" exp="area" ref3D="1" dr="$A$1:$Z$1048576" r="I171" sId="4"/>
    <undo index="3" exp="area" ref3D="1" dr="$A$1:$Z$1048576" r="H171" sId="4"/>
    <undo index="3" exp="area" ref3D="1" dr="$A$1:$Z$1048576" r="F171" sId="4"/>
    <undo index="3" exp="area" ref3D="1" dr="$A$1:$Z$1048576" r="E171" sId="4"/>
    <undo index="3" exp="area" ref3D="1" dr="$A$1:$Z$1048576" r="D171" sId="4"/>
    <undo index="3" exp="area" ref3D="1" dr="$A$1:$Z$1048576" r="C171" sId="4"/>
    <undo index="3" exp="area" ref3D="1" dr="$A$1:$Z$1048576" r="Y170" sId="4"/>
    <undo index="3" exp="area" ref3D="1" dr="$A$1:$Z$1048576" r="X170" sId="4"/>
    <undo index="3" exp="area" ref3D="1" dr="$A$1:$Z$1048576" r="S170" sId="4"/>
    <undo index="3" exp="area" ref3D="1" dr="$A$1:$Z$1048576" r="R170" sId="4"/>
    <undo index="3" exp="area" ref3D="1" dr="$A$1:$Z$1048576" r="Q170" sId="4"/>
    <undo index="3" exp="area" ref3D="1" dr="$A$1:$Z$1048576" r="P170" sId="4"/>
    <undo index="3" exp="area" ref3D="1" dr="$A$1:$Z$1048576" r="N170" sId="4"/>
    <undo index="3" exp="area" ref3D="1" dr="$A$1:$Z$1048576" r="M170" sId="4"/>
    <undo index="3" exp="area" ref3D="1" dr="$A$1:$Z$1048576" r="L170" sId="4"/>
    <undo index="3" exp="area" ref3D="1" dr="$A$1:$Z$1048576" r="J170" sId="4"/>
    <undo index="3" exp="area" ref3D="1" dr="$A$1:$Z$1048576" r="I170" sId="4"/>
    <undo index="3" exp="area" ref3D="1" dr="$A$1:$Z$1048576" r="H170" sId="4"/>
    <undo index="3" exp="area" ref3D="1" dr="$A$1:$Z$1048576" r="F170" sId="4"/>
    <undo index="3" exp="area" ref3D="1" dr="$A$1:$Z$1048576" r="E170" sId="4"/>
    <undo index="3" exp="area" ref3D="1" dr="$A$1:$Z$1048576" r="D170" sId="4"/>
    <undo index="3" exp="area" ref3D="1" dr="$A$1:$Z$1048576" r="C170" sId="4"/>
    <undo index="3" exp="area" ref3D="1" dr="$A$1:$Z$1048576" r="Y169" sId="4"/>
    <undo index="3" exp="area" ref3D="1" dr="$A$1:$Z$1048576" r="X169" sId="4"/>
    <undo index="3" exp="area" ref3D="1" dr="$A$1:$Z$1048576" r="S169" sId="4"/>
    <undo index="3" exp="area" ref3D="1" dr="$A$1:$Z$1048576" r="R169" sId="4"/>
    <undo index="3" exp="area" ref3D="1" dr="$A$1:$Z$1048576" r="Q169" sId="4"/>
    <undo index="3" exp="area" ref3D="1" dr="$A$1:$Z$1048576" r="P169" sId="4"/>
    <undo index="3" exp="area" ref3D="1" dr="$A$1:$Z$1048576" r="O169" sId="4"/>
    <undo index="3" exp="area" ref3D="1" dr="$A$1:$Z$1048576" r="N169" sId="4"/>
    <undo index="3" exp="area" ref3D="1" dr="$A$1:$Z$1048576" r="M169" sId="4"/>
    <undo index="3" exp="area" ref3D="1" dr="$A$1:$Z$1048576" r="L169" sId="4"/>
    <undo index="3" exp="area" ref3D="1" dr="$A$1:$Z$1048576" r="J169" sId="4"/>
    <undo index="3" exp="area" ref3D="1" dr="$A$1:$Z$1048576" r="I169" sId="4"/>
    <undo index="3" exp="area" ref3D="1" dr="$A$1:$Z$1048576" r="H169" sId="4"/>
    <undo index="3" exp="area" ref3D="1" dr="$A$1:$Z$1048576" r="F169" sId="4"/>
    <undo index="3" exp="area" ref3D="1" dr="$A$1:$Z$1048576" r="E169" sId="4"/>
    <undo index="3" exp="area" ref3D="1" dr="$A$1:$Z$1048576" r="D169" sId="4"/>
    <undo index="3" exp="area" ref3D="1" dr="$A$1:$Z$1048576" r="C169" sId="4"/>
    <undo index="3" exp="area" ref3D="1" dr="$A$1:$Z$1048576" r="Y168" sId="4"/>
    <undo index="3" exp="area" ref3D="1" dr="$A$1:$Z$1048576" r="X168" sId="4"/>
    <undo index="3" exp="area" ref3D="1" dr="$A$1:$Z$1048576" r="S168" sId="4"/>
    <undo index="3" exp="area" ref3D="1" dr="$A$1:$Z$1048576" r="R168" sId="4"/>
    <undo index="3" exp="area" ref3D="1" dr="$A$1:$Z$1048576" r="Q168" sId="4"/>
    <undo index="3" exp="area" ref3D="1" dr="$A$1:$Z$1048576" r="P168" sId="4"/>
    <undo index="3" exp="area" ref3D="1" dr="$A$1:$Z$1048576" r="M168" sId="4"/>
    <undo index="3" exp="area" ref3D="1" dr="$A$1:$Z$1048576" r="L168" sId="4"/>
    <undo index="3" exp="area" ref3D="1" dr="$A$1:$Z$1048576" r="J168" sId="4"/>
    <undo index="3" exp="area" ref3D="1" dr="$A$1:$Z$1048576" r="I168" sId="4"/>
    <undo index="3" exp="area" ref3D="1" dr="$A$1:$Z$1048576" r="H168" sId="4"/>
    <undo index="3" exp="area" ref3D="1" dr="$A$1:$Z$1048576" r="F168" sId="4"/>
    <undo index="3" exp="area" ref3D="1" dr="$A$1:$Z$1048576" r="E168" sId="4"/>
    <undo index="3" exp="area" ref3D="1" dr="$A$1:$Z$1048576" r="D168" sId="4"/>
    <undo index="3" exp="area" ref3D="1" dr="$A$1:$Z$1048576" r="C168" sId="4"/>
    <undo index="3" exp="area" ref3D="1" dr="$A$1:$Z$1048576" r="Y167" sId="4"/>
    <undo index="3" exp="area" ref3D="1" dr="$A$1:$Z$1048576" r="X167" sId="4"/>
    <undo index="3" exp="area" ref3D="1" dr="$A$1:$Z$1048576" r="S167" sId="4"/>
    <undo index="3" exp="area" ref3D="1" dr="$A$1:$Z$1048576" r="R167" sId="4"/>
    <undo index="3" exp="area" ref3D="1" dr="$A$1:$Z$1048576" r="Q167" sId="4"/>
    <undo index="3" exp="area" ref3D="1" dr="$A$1:$Z$1048576" r="P167" sId="4"/>
    <undo index="3" exp="area" ref3D="1" dr="$A$1:$Z$1048576" r="M167" sId="4"/>
    <undo index="3" exp="area" ref3D="1" dr="$A$1:$Z$1048576" r="L167" sId="4"/>
    <undo index="3" exp="area" ref3D="1" dr="$A$1:$Z$1048576" r="J167" sId="4"/>
    <undo index="3" exp="area" ref3D="1" dr="$A$1:$Z$1048576" r="I167" sId="4"/>
    <undo index="3" exp="area" ref3D="1" dr="$A$1:$Z$1048576" r="H167" sId="4"/>
    <undo index="3" exp="area" ref3D="1" dr="$A$1:$Z$1048576" r="F167" sId="4"/>
    <undo index="3" exp="area" ref3D="1" dr="$A$1:$Z$1048576" r="E167" sId="4"/>
    <undo index="3" exp="area" ref3D="1" dr="$A$1:$Z$1048576" r="D167" sId="4"/>
    <undo index="3" exp="area" ref3D="1" dr="$A$1:$Z$1048576" r="C167" sId="4"/>
    <undo index="3" exp="area" ref3D="1" dr="$A$1:$Z$1048576" r="Y166" sId="4"/>
    <undo index="3" exp="area" ref3D="1" dr="$A$1:$Z$1048576" r="X166" sId="4"/>
    <undo index="3" exp="area" ref3D="1" dr="$A$1:$Z$1048576" r="S166" sId="4"/>
    <undo index="3" exp="area" ref3D="1" dr="$A$1:$Z$1048576" r="R166" sId="4"/>
    <undo index="3" exp="area" ref3D="1" dr="$A$1:$Z$1048576" r="Q166" sId="4"/>
    <undo index="3" exp="area" ref3D="1" dr="$A$1:$Z$1048576" r="P166" sId="4"/>
    <undo index="3" exp="area" ref3D="1" dr="$A$1:$Z$1048576" r="M166" sId="4"/>
    <undo index="3" exp="area" ref3D="1" dr="$A$1:$Z$1048576" r="L166" sId="4"/>
    <undo index="3" exp="area" ref3D="1" dr="$A$1:$Z$1048576" r="J166" sId="4"/>
    <undo index="3" exp="area" ref3D="1" dr="$A$1:$Z$1048576" r="I166" sId="4"/>
    <undo index="3" exp="area" ref3D="1" dr="$A$1:$Z$1048576" r="H166" sId="4"/>
    <undo index="3" exp="area" ref3D="1" dr="$A$1:$Z$1048576" r="F166" sId="4"/>
    <undo index="3" exp="area" ref3D="1" dr="$A$1:$Z$1048576" r="E166" sId="4"/>
    <undo index="3" exp="area" ref3D="1" dr="$A$1:$Z$1048576" r="D166" sId="4"/>
    <undo index="3" exp="area" ref3D="1" dr="$A$1:$Z$1048576" r="C166" sId="4"/>
    <undo index="3" exp="area" ref3D="1" dr="$A$1:$Z$1048576" r="Y165" sId="4"/>
    <undo index="3" exp="area" ref3D="1" dr="$A$1:$Z$1048576" r="X165" sId="4"/>
    <undo index="3" exp="area" ref3D="1" dr="$A$1:$Z$1048576" r="S165" sId="4"/>
    <undo index="3" exp="area" ref3D="1" dr="$A$1:$Z$1048576" r="R165" sId="4"/>
    <undo index="3" exp="area" ref3D="1" dr="$A$1:$Z$1048576" r="Q165" sId="4"/>
    <undo index="3" exp="area" ref3D="1" dr="$A$1:$Z$1048576" r="P165" sId="4"/>
    <undo index="3" exp="area" ref3D="1" dr="$A$1:$Z$1048576" r="M165" sId="4"/>
    <undo index="3" exp="area" ref3D="1" dr="$A$1:$Z$1048576" r="L165" sId="4"/>
    <undo index="3" exp="area" ref3D="1" dr="$A$1:$Z$1048576" r="J165" sId="4"/>
    <undo index="3" exp="area" ref3D="1" dr="$A$1:$Z$1048576" r="I165" sId="4"/>
    <undo index="3" exp="area" ref3D="1" dr="$A$1:$Z$1048576" r="H165" sId="4"/>
    <undo index="3" exp="area" ref3D="1" dr="$A$1:$Z$1048576" r="F165" sId="4"/>
    <undo index="3" exp="area" ref3D="1" dr="$A$1:$Z$1048576" r="E165" sId="4"/>
    <undo index="3" exp="area" ref3D="1" dr="$A$1:$Z$1048576" r="D165" sId="4"/>
    <undo index="3" exp="area" ref3D="1" dr="$A$1:$Z$1048576" r="C165" sId="4"/>
    <undo index="3" exp="area" ref3D="1" dr="$A$1:$Z$1048576" r="Y164" sId="4"/>
    <undo index="3" exp="area" ref3D="1" dr="$A$1:$Z$1048576" r="X164" sId="4"/>
    <undo index="3" exp="area" ref3D="1" dr="$A$1:$Z$1048576" r="S164" sId="4"/>
    <undo index="3" exp="area" ref3D="1" dr="$A$1:$Z$1048576" r="R164" sId="4"/>
    <undo index="3" exp="area" ref3D="1" dr="$A$1:$Z$1048576" r="Q164" sId="4"/>
    <undo index="3" exp="area" ref3D="1" dr="$A$1:$Z$1048576" r="P164" sId="4"/>
    <undo index="3" exp="area" ref3D="1" dr="$A$1:$Z$1048576" r="M164" sId="4"/>
    <undo index="3" exp="area" ref3D="1" dr="$A$1:$Z$1048576" r="L164" sId="4"/>
    <undo index="3" exp="area" ref3D="1" dr="$A$1:$Z$1048576" r="J164" sId="4"/>
    <undo index="3" exp="area" ref3D="1" dr="$A$1:$Z$1048576" r="I164" sId="4"/>
    <undo index="3" exp="area" ref3D="1" dr="$A$1:$Z$1048576" r="H164" sId="4"/>
    <undo index="3" exp="area" ref3D="1" dr="$A$1:$Z$1048576" r="F164" sId="4"/>
    <undo index="3" exp="area" ref3D="1" dr="$A$1:$Z$1048576" r="E164" sId="4"/>
    <undo index="3" exp="area" ref3D="1" dr="$A$1:$Z$1048576" r="D164" sId="4"/>
    <undo index="3" exp="area" ref3D="1" dr="$A$1:$Z$1048576" r="C164" sId="4"/>
    <undo index="3" exp="area" ref3D="1" dr="$A$1:$Z$1048576" r="Y163" sId="4"/>
    <undo index="3" exp="area" ref3D="1" dr="$A$1:$Z$1048576" r="X163" sId="4"/>
    <undo index="3" exp="area" ref3D="1" dr="$A$1:$Z$1048576" r="S163" sId="4"/>
    <undo index="3" exp="area" ref3D="1" dr="$A$1:$Z$1048576" r="R163" sId="4"/>
    <undo index="3" exp="area" ref3D="1" dr="$A$1:$Z$1048576" r="Q163" sId="4"/>
    <undo index="3" exp="area" ref3D="1" dr="$A$1:$Z$1048576" r="P163" sId="4"/>
    <undo index="3" exp="area" ref3D="1" dr="$A$1:$Z$1048576" r="M163" sId="4"/>
    <undo index="3" exp="area" ref3D="1" dr="$A$1:$Z$1048576" r="L163" sId="4"/>
    <undo index="3" exp="area" ref3D="1" dr="$A$1:$Z$1048576" r="J163" sId="4"/>
    <undo index="3" exp="area" ref3D="1" dr="$A$1:$Z$1048576" r="I163" sId="4"/>
    <undo index="3" exp="area" ref3D="1" dr="$A$1:$Z$1048576" r="H163" sId="4"/>
    <undo index="3" exp="area" ref3D="1" dr="$A$1:$Z$1048576" r="F163" sId="4"/>
    <undo index="3" exp="area" ref3D="1" dr="$A$1:$Z$1048576" r="E163" sId="4"/>
    <undo index="3" exp="area" ref3D="1" dr="$A$1:$Z$1048576" r="D163" sId="4"/>
    <undo index="3" exp="area" ref3D="1" dr="$A$1:$Z$1048576" r="C163" sId="4"/>
    <undo index="3" exp="area" ref3D="1" dr="$A$1:$Z$1048576" r="Y162" sId="4"/>
    <undo index="3" exp="area" ref3D="1" dr="$A$1:$Z$1048576" r="X162" sId="4"/>
    <undo index="3" exp="area" ref3D="1" dr="$A$1:$Z$1048576" r="S162" sId="4"/>
    <undo index="3" exp="area" ref3D="1" dr="$A$1:$Z$1048576" r="R162" sId="4"/>
    <undo index="3" exp="area" ref3D="1" dr="$A$1:$Z$1048576" r="Q162" sId="4"/>
    <undo index="3" exp="area" ref3D="1" dr="$A$1:$Z$1048576" r="P162" sId="4"/>
    <undo index="3" exp="area" ref3D="1" dr="$A$1:$Z$1048576" r="M162" sId="4"/>
    <undo index="3" exp="area" ref3D="1" dr="$A$1:$Z$1048576" r="L162" sId="4"/>
    <undo index="3" exp="area" ref3D="1" dr="$A$1:$Z$1048576" r="J162" sId="4"/>
    <undo index="3" exp="area" ref3D="1" dr="$A$1:$Z$1048576" r="I162" sId="4"/>
    <undo index="3" exp="area" ref3D="1" dr="$A$1:$Z$1048576" r="H162" sId="4"/>
    <undo index="3" exp="area" ref3D="1" dr="$A$1:$Z$1048576" r="F162" sId="4"/>
    <undo index="3" exp="area" ref3D="1" dr="$A$1:$Z$1048576" r="E162" sId="4"/>
    <undo index="3" exp="area" ref3D="1" dr="$A$1:$Z$1048576" r="D162" sId="4"/>
    <undo index="3" exp="area" ref3D="1" dr="$A$1:$Z$1048576" r="C162" sId="4"/>
    <undo index="3" exp="area" ref3D="1" dr="$A$1:$Z$1048576" r="Y161" sId="4"/>
    <undo index="3" exp="area" ref3D="1" dr="$A$1:$Z$1048576" r="X161" sId="4"/>
    <undo index="3" exp="area" ref3D="1" dr="$A$1:$Z$1048576" r="S161" sId="4"/>
    <undo index="3" exp="area" ref3D="1" dr="$A$1:$Z$1048576" r="R161" sId="4"/>
    <undo index="3" exp="area" ref3D="1" dr="$A$1:$Z$1048576" r="Q161" sId="4"/>
    <undo index="3" exp="area" ref3D="1" dr="$A$1:$Z$1048576" r="P161" sId="4"/>
    <undo index="3" exp="area" ref3D="1" dr="$A$1:$Z$1048576" r="M161" sId="4"/>
    <undo index="3" exp="area" ref3D="1" dr="$A$1:$Z$1048576" r="L161" sId="4"/>
    <undo index="3" exp="area" ref3D="1" dr="$A$1:$Z$1048576" r="J161" sId="4"/>
    <undo index="3" exp="area" ref3D="1" dr="$A$1:$Z$1048576" r="I161" sId="4"/>
    <undo index="3" exp="area" ref3D="1" dr="$A$1:$Z$1048576" r="H161" sId="4"/>
    <undo index="3" exp="area" ref3D="1" dr="$A$1:$Z$1048576" r="F161" sId="4"/>
    <undo index="3" exp="area" ref3D="1" dr="$A$1:$Z$1048576" r="E161" sId="4"/>
    <undo index="3" exp="area" ref3D="1" dr="$A$1:$Z$1048576" r="D161" sId="4"/>
    <undo index="3" exp="area" ref3D="1" dr="$A$1:$Z$1048576" r="C161" sId="4"/>
    <undo index="3" exp="area" ref3D="1" dr="$A$1:$Z$1048576" r="Y160" sId="4"/>
    <undo index="3" exp="area" ref3D="1" dr="$A$1:$Z$1048576" r="X160" sId="4"/>
    <undo index="3" exp="area" ref3D="1" dr="$A$1:$Z$1048576" r="S160" sId="4"/>
    <undo index="3" exp="area" ref3D="1" dr="$A$1:$Z$1048576" r="R160" sId="4"/>
    <undo index="3" exp="area" ref3D="1" dr="$A$1:$Z$1048576" r="Q160" sId="4"/>
    <undo index="3" exp="area" ref3D="1" dr="$A$1:$Z$1048576" r="P160" sId="4"/>
    <undo index="3" exp="area" ref3D="1" dr="$A$1:$Z$1048576" r="M160" sId="4"/>
    <undo index="3" exp="area" ref3D="1" dr="$A$1:$Z$1048576" r="L160" sId="4"/>
    <undo index="3" exp="area" ref3D="1" dr="$A$1:$Z$1048576" r="J160" sId="4"/>
    <undo index="3" exp="area" ref3D="1" dr="$A$1:$Z$1048576" r="I160" sId="4"/>
    <undo index="3" exp="area" ref3D="1" dr="$A$1:$Z$1048576" r="H160" sId="4"/>
    <undo index="3" exp="area" ref3D="1" dr="$A$1:$Z$1048576" r="F160" sId="4"/>
    <undo index="3" exp="area" ref3D="1" dr="$A$1:$Z$1048576" r="E160" sId="4"/>
    <undo index="3" exp="area" ref3D="1" dr="$A$1:$Z$1048576" r="D160" sId="4"/>
    <undo index="3" exp="area" ref3D="1" dr="$A$1:$Z$1048576" r="C160" sId="4"/>
    <undo index="3" exp="area" ref3D="1" dr="$A$1:$Z$1048576" r="Y159" sId="4"/>
    <undo index="3" exp="area" ref3D="1" dr="$A$1:$Z$1048576" r="X159" sId="4"/>
    <undo index="3" exp="area" ref3D="1" dr="$A$1:$Z$1048576" r="S159" sId="4"/>
    <undo index="3" exp="area" ref3D="1" dr="$A$1:$Z$1048576" r="R159" sId="4"/>
    <undo index="3" exp="area" ref3D="1" dr="$A$1:$Z$1048576" r="Q159" sId="4"/>
    <undo index="3" exp="area" ref3D="1" dr="$A$1:$Z$1048576" r="P159" sId="4"/>
    <undo index="3" exp="area" ref3D="1" dr="$A$1:$Z$1048576" r="M159" sId="4"/>
    <undo index="3" exp="area" ref3D="1" dr="$A$1:$Z$1048576" r="L159" sId="4"/>
    <undo index="3" exp="area" ref3D="1" dr="$A$1:$Z$1048576" r="J159" sId="4"/>
    <undo index="3" exp="area" ref3D="1" dr="$A$1:$Z$1048576" r="I159" sId="4"/>
    <undo index="3" exp="area" ref3D="1" dr="$A$1:$Z$1048576" r="H159" sId="4"/>
    <undo index="3" exp="area" ref3D="1" dr="$A$1:$Z$1048576" r="F159" sId="4"/>
    <undo index="3" exp="area" ref3D="1" dr="$A$1:$Z$1048576" r="E159" sId="4"/>
    <undo index="3" exp="area" ref3D="1" dr="$A$1:$Z$1048576" r="D159" sId="4"/>
    <undo index="3" exp="area" ref3D="1" dr="$A$1:$Z$1048576" r="C159" sId="4"/>
    <undo index="3" exp="area" ref3D="1" dr="$A$1:$Z$1048576" r="Y158" sId="4"/>
    <undo index="3" exp="area" ref3D="1" dr="$A$1:$Z$1048576" r="X158" sId="4"/>
    <undo index="3" exp="area" ref3D="1" dr="$A$1:$Z$1048576" r="S158" sId="4"/>
    <undo index="3" exp="area" ref3D="1" dr="$A$1:$Z$1048576" r="R158" sId="4"/>
    <undo index="3" exp="area" ref3D="1" dr="$A$1:$Z$1048576" r="Q158" sId="4"/>
    <undo index="3" exp="area" ref3D="1" dr="$A$1:$Z$1048576" r="P158" sId="4"/>
    <undo index="3" exp="area" ref3D="1" dr="$A$1:$Z$1048576" r="M158" sId="4"/>
    <undo index="3" exp="area" ref3D="1" dr="$A$1:$Z$1048576" r="L158" sId="4"/>
    <undo index="3" exp="area" ref3D="1" dr="$A$1:$Z$1048576" r="J158" sId="4"/>
    <undo index="3" exp="area" ref3D="1" dr="$A$1:$Z$1048576" r="I158" sId="4"/>
    <undo index="3" exp="area" ref3D="1" dr="$A$1:$Z$1048576" r="H158" sId="4"/>
    <undo index="3" exp="area" ref3D="1" dr="$A$1:$Z$1048576" r="F158" sId="4"/>
    <undo index="3" exp="area" ref3D="1" dr="$A$1:$Z$1048576" r="E158" sId="4"/>
    <undo index="3" exp="area" ref3D="1" dr="$A$1:$Z$1048576" r="D158" sId="4"/>
    <undo index="3" exp="area" ref3D="1" dr="$A$1:$Z$1048576" r="C158" sId="4"/>
    <undo index="3" exp="area" ref3D="1" dr="$A$1:$Z$1048576" r="Y157" sId="4"/>
    <undo index="3" exp="area" ref3D="1" dr="$A$1:$Z$1048576" r="X157" sId="4"/>
    <undo index="3" exp="area" ref3D="1" dr="$A$1:$Z$1048576" r="S157" sId="4"/>
    <undo index="3" exp="area" ref3D="1" dr="$A$1:$Z$1048576" r="R157" sId="4"/>
    <undo index="3" exp="area" ref3D="1" dr="$A$1:$Z$1048576" r="Q157" sId="4"/>
    <undo index="3" exp="area" ref3D="1" dr="$A$1:$Z$1048576" r="P157" sId="4"/>
    <undo index="3" exp="area" ref3D="1" dr="$A$1:$Z$1048576" r="M157" sId="4"/>
    <undo index="3" exp="area" ref3D="1" dr="$A$1:$Z$1048576" r="L157" sId="4"/>
    <undo index="3" exp="area" ref3D="1" dr="$A$1:$Z$1048576" r="J157" sId="4"/>
    <undo index="3" exp="area" ref3D="1" dr="$A$1:$Z$1048576" r="I157" sId="4"/>
    <undo index="3" exp="area" ref3D="1" dr="$A$1:$Z$1048576" r="H157" sId="4"/>
    <undo index="3" exp="area" ref3D="1" dr="$A$1:$Z$1048576" r="F157" sId="4"/>
    <undo index="3" exp="area" ref3D="1" dr="$A$1:$Z$1048576" r="E157" sId="4"/>
    <undo index="3" exp="area" ref3D="1" dr="$A$1:$Z$1048576" r="D157" sId="4"/>
    <undo index="3" exp="area" ref3D="1" dr="$A$1:$Z$1048576" r="C157" sId="4"/>
    <undo index="3" exp="area" ref3D="1" dr="$A$1:$Z$1048576" r="Y156" sId="4"/>
    <undo index="3" exp="area" ref3D="1" dr="$A$1:$Z$1048576" r="X156" sId="4"/>
    <undo index="3" exp="area" ref3D="1" dr="$A$1:$Z$1048576" r="S156" sId="4"/>
    <undo index="3" exp="area" ref3D="1" dr="$A$1:$Z$1048576" r="R156" sId="4"/>
    <undo index="3" exp="area" ref3D="1" dr="$A$1:$Z$1048576" r="Q156" sId="4"/>
    <undo index="3" exp="area" ref3D="1" dr="$A$1:$Z$1048576" r="P156" sId="4"/>
    <undo index="3" exp="area" ref3D="1" dr="$A$1:$Z$1048576" r="M156" sId="4"/>
    <undo index="3" exp="area" ref3D="1" dr="$A$1:$Z$1048576" r="L156" sId="4"/>
    <undo index="3" exp="area" ref3D="1" dr="$A$1:$Z$1048576" r="J156" sId="4"/>
    <undo index="3" exp="area" ref3D="1" dr="$A$1:$Z$1048576" r="I156" sId="4"/>
    <undo index="3" exp="area" ref3D="1" dr="$A$1:$Z$1048576" r="H156" sId="4"/>
    <undo index="3" exp="area" ref3D="1" dr="$A$1:$Z$1048576" r="F156" sId="4"/>
    <undo index="3" exp="area" ref3D="1" dr="$A$1:$Z$1048576" r="E156" sId="4"/>
    <undo index="3" exp="area" ref3D="1" dr="$A$1:$Z$1048576" r="D156" sId="4"/>
    <undo index="3" exp="area" ref3D="1" dr="$A$1:$Z$1048576" r="C156" sId="4"/>
    <undo index="3" exp="area" ref3D="1" dr="$A$1:$Z$1048576" r="Y155" sId="4"/>
    <undo index="3" exp="area" ref3D="1" dr="$A$1:$Z$1048576" r="X155" sId="4"/>
    <undo index="3" exp="area" ref3D="1" dr="$A$1:$Z$1048576" r="S155" sId="4"/>
    <undo index="3" exp="area" ref3D="1" dr="$A$1:$Z$1048576" r="R155" sId="4"/>
    <undo index="3" exp="area" ref3D="1" dr="$A$1:$Z$1048576" r="Q155" sId="4"/>
    <undo index="3" exp="area" ref3D="1" dr="$A$1:$Z$1048576" r="P155" sId="4"/>
    <undo index="3" exp="area" ref3D="1" dr="$A$1:$Z$1048576" r="M155" sId="4"/>
    <undo index="3" exp="area" ref3D="1" dr="$A$1:$Z$1048576" r="L155" sId="4"/>
    <undo index="3" exp="area" ref3D="1" dr="$A$1:$Z$1048576" r="J155" sId="4"/>
    <undo index="3" exp="area" ref3D="1" dr="$A$1:$Z$1048576" r="I155" sId="4"/>
    <undo index="3" exp="area" ref3D="1" dr="$A$1:$Z$1048576" r="F155" sId="4"/>
    <undo index="3" exp="area" ref3D="1" dr="$A$1:$Z$1048576" r="E155" sId="4"/>
    <undo index="3" exp="area" ref3D="1" dr="$A$1:$Z$1048576" r="D155" sId="4"/>
    <undo index="3" exp="area" ref3D="1" dr="$A$1:$Z$1048576" r="C155" sId="4"/>
    <undo index="3" exp="area" ref3D="1" dr="$A$1:$Z$1048576" r="Y154" sId="4"/>
    <undo index="3" exp="area" ref3D="1" dr="$A$1:$Z$1048576" r="X154" sId="4"/>
    <undo index="3" exp="area" ref3D="1" dr="$A$1:$Z$1048576" r="S154" sId="4"/>
    <undo index="3" exp="area" ref3D="1" dr="$A$1:$Z$1048576" r="R154" sId="4"/>
    <undo index="3" exp="area" ref3D="1" dr="$A$1:$Z$1048576" r="Q154" sId="4"/>
    <undo index="3" exp="area" ref3D="1" dr="$A$1:$Z$1048576" r="P154" sId="4"/>
    <undo index="3" exp="area" ref3D="1" dr="$A$1:$Z$1048576" r="M154" sId="4"/>
    <undo index="3" exp="area" ref3D="1" dr="$A$1:$Z$1048576" r="L154" sId="4"/>
    <undo index="3" exp="area" ref3D="1" dr="$A$1:$Z$1048576" r="J154" sId="4"/>
    <undo index="3" exp="area" ref3D="1" dr="$A$1:$Z$1048576" r="I154" sId="4"/>
    <undo index="3" exp="area" ref3D="1" dr="$A$1:$Z$1048576" r="F154" sId="4"/>
    <undo index="3" exp="area" ref3D="1" dr="$A$1:$Z$1048576" r="E154" sId="4"/>
    <undo index="3" exp="area" ref3D="1" dr="$A$1:$Z$1048576" r="D154" sId="4"/>
    <undo index="3" exp="area" ref3D="1" dr="$A$1:$Z$1048576" r="C154" sId="4"/>
    <undo index="3" exp="area" ref3D="1" dr="$A$1:$Z$1048576" r="Y153" sId="4"/>
    <undo index="3" exp="area" ref3D="1" dr="$A$1:$Z$1048576" r="X153" sId="4"/>
    <undo index="3" exp="area" ref3D="1" dr="$A$1:$Z$1048576" r="R153" sId="4"/>
    <undo index="3" exp="area" ref3D="1" dr="$A$1:$Z$1048576" r="Q153" sId="4"/>
    <undo index="3" exp="area" ref3D="1" dr="$A$1:$Z$1048576" r="P153" sId="4"/>
    <undo index="3" exp="area" ref3D="1" dr="$A$1:$Z$1048576" r="M153" sId="4"/>
    <undo index="3" exp="area" ref3D="1" dr="$A$1:$Z$1048576" r="L153" sId="4"/>
    <undo index="3" exp="area" ref3D="1" dr="$A$1:$Z$1048576" r="J153" sId="4"/>
    <undo index="3" exp="area" ref3D="1" dr="$A$1:$Z$1048576" r="I153" sId="4"/>
    <undo index="3" exp="area" ref3D="1" dr="$A$1:$Z$1048576" r="F153" sId="4"/>
    <undo index="3" exp="area" ref3D="1" dr="$A$1:$Z$1048576" r="E153" sId="4"/>
    <undo index="3" exp="area" ref3D="1" dr="$A$1:$Z$1048576" r="D153" sId="4"/>
    <undo index="3" exp="area" ref3D="1" dr="$A$1:$Z$1048576" r="C153" sId="4"/>
    <undo index="3" exp="area" ref3D="1" dr="$A$1:$Z$1048576" r="Y152" sId="4"/>
    <undo index="3" exp="area" ref3D="1" dr="$A$1:$Z$1048576" r="X152" sId="4"/>
    <undo index="3" exp="area" ref3D="1" dr="$A$1:$Z$1048576" r="R152" sId="4"/>
    <undo index="3" exp="area" ref3D="1" dr="$A$1:$Z$1048576" r="Q152" sId="4"/>
    <undo index="3" exp="area" ref3D="1" dr="$A$1:$Z$1048576" r="P152" sId="4"/>
    <undo index="3" exp="area" ref3D="1" dr="$A$1:$Z$1048576" r="O152" sId="4"/>
    <undo index="3" exp="area" ref3D="1" dr="$A$1:$Z$1048576" r="N152" sId="4"/>
    <undo index="3" exp="area" ref3D="1" dr="$A$1:$Z$1048576" r="M152" sId="4"/>
    <undo index="3" exp="area" ref3D="1" dr="$A$1:$Z$1048576" r="L152" sId="4"/>
    <undo index="3" exp="area" ref3D="1" dr="$A$1:$Z$1048576" r="J152" sId="4"/>
    <undo index="3" exp="area" ref3D="1" dr="$A$1:$Z$1048576" r="I152" sId="4"/>
    <undo index="3" exp="area" ref3D="1" dr="$A$1:$Z$1048576" r="H152" sId="4"/>
    <undo index="3" exp="area" ref3D="1" dr="$A$1:$Z$1048576" r="F152" sId="4"/>
    <undo index="3" exp="area" ref3D="1" dr="$A$1:$Z$1048576" r="E152" sId="4"/>
    <undo index="3" exp="area" ref3D="1" dr="$A$1:$Z$1048576" r="D152" sId="4"/>
    <undo index="3" exp="area" ref3D="1" dr="$A$1:$Z$1048576" r="C152" sId="4"/>
    <undo index="3" exp="area" ref3D="1" dr="$A$1:$Z$1048576" r="Y151" sId="4"/>
    <undo index="3" exp="area" ref3D="1" dr="$A$1:$Z$1048576" r="X151" sId="4"/>
    <undo index="3" exp="area" ref3D="1" dr="$A$1:$Z$1048576" r="R151" sId="4"/>
    <undo index="3" exp="area" ref3D="1" dr="$A$1:$Z$1048576" r="Q151" sId="4"/>
    <undo index="3" exp="area" ref3D="1" dr="$A$1:$Z$1048576" r="M151" sId="4"/>
    <undo index="3" exp="area" ref3D="1" dr="$A$1:$Z$1048576" r="L151" sId="4"/>
    <undo index="3" exp="area" ref3D="1" dr="$A$1:$Z$1048576" r="J151" sId="4"/>
    <undo index="3" exp="area" ref3D="1" dr="$A$1:$Z$1048576" r="I151" sId="4"/>
    <undo index="3" exp="area" ref3D="1" dr="$A$1:$Z$1048576" r="H151" sId="4"/>
    <undo index="3" exp="area" ref3D="1" dr="$A$1:$Z$1048576" r="F151" sId="4"/>
    <undo index="3" exp="area" ref3D="1" dr="$A$1:$Z$1048576" r="E151" sId="4"/>
    <undo index="3" exp="area" ref3D="1" dr="$A$1:$Z$1048576" r="D151" sId="4"/>
    <undo index="3" exp="area" ref3D="1" dr="$A$1:$Z$1048576" r="C151" sId="4"/>
    <undo index="3" exp="area" ref3D="1" dr="$A$1:$Z$1048576" r="Y150" sId="4"/>
    <undo index="3" exp="area" ref3D="1" dr="$A$1:$Z$1048576" r="X150" sId="4"/>
    <undo index="3" exp="area" ref3D="1" dr="$A$1:$Z$1048576" r="S150" sId="4"/>
    <undo index="3" exp="area" ref3D="1" dr="$A$1:$Z$1048576" r="R150" sId="4"/>
    <undo index="3" exp="area" ref3D="1" dr="$A$1:$Z$1048576" r="Q150" sId="4"/>
    <undo index="3" exp="area" ref3D="1" dr="$A$1:$Z$1048576" r="P150" sId="4"/>
    <undo index="3" exp="area" ref3D="1" dr="$A$1:$Z$1048576" r="M150" sId="4"/>
    <undo index="3" exp="area" ref3D="1" dr="$A$1:$Z$1048576" r="L150" sId="4"/>
    <undo index="3" exp="area" ref3D="1" dr="$A$1:$Z$1048576" r="J150" sId="4"/>
    <undo index="3" exp="area" ref3D="1" dr="$A$1:$Z$1048576" r="I150" sId="4"/>
    <undo index="3" exp="area" ref3D="1" dr="$A$1:$Z$1048576" r="H150" sId="4"/>
    <undo index="3" exp="area" ref3D="1" dr="$A$1:$Z$1048576" r="F150" sId="4"/>
    <undo index="3" exp="area" ref3D="1" dr="$A$1:$Z$1048576" r="E150" sId="4"/>
    <undo index="3" exp="area" ref3D="1" dr="$A$1:$Z$1048576" r="D150" sId="4"/>
    <undo index="3" exp="area" ref3D="1" dr="$A$1:$Z$1048576" r="C150" sId="4"/>
    <undo index="3" exp="area" ref3D="1" dr="$A$1:$Z$1048576" r="Y149" sId="4"/>
    <undo index="3" exp="area" ref3D="1" dr="$A$1:$Z$1048576" r="X149" sId="4"/>
    <undo index="3" exp="area" ref3D="1" dr="$A$1:$Z$1048576" r="S149" sId="4"/>
    <undo index="3" exp="area" ref3D="1" dr="$A$1:$Z$1048576" r="R149" sId="4"/>
    <undo index="3" exp="area" ref3D="1" dr="$A$1:$Z$1048576" r="Q149" sId="4"/>
    <undo index="3" exp="area" ref3D="1" dr="$A$1:$Z$1048576" r="P149" sId="4"/>
    <undo index="3" exp="area" ref3D="1" dr="$A$1:$Z$1048576" r="O149" sId="4"/>
    <undo index="3" exp="area" ref3D="1" dr="$A$1:$Z$1048576" r="N149" sId="4"/>
    <undo index="3" exp="area" ref3D="1" dr="$A$1:$Z$1048576" r="M149" sId="4"/>
    <undo index="3" exp="area" ref3D="1" dr="$A$1:$Z$1048576" r="L149" sId="4"/>
    <undo index="3" exp="area" ref3D="1" dr="$A$1:$Z$1048576" r="J149" sId="4"/>
    <undo index="3" exp="area" ref3D="1" dr="$A$1:$Z$1048576" r="I149" sId="4"/>
    <undo index="3" exp="area" ref3D="1" dr="$A$1:$Z$1048576" r="H149" sId="4"/>
    <undo index="3" exp="area" ref3D="1" dr="$A$1:$Z$1048576" r="F149" sId="4"/>
    <undo index="3" exp="area" ref3D="1" dr="$A$1:$Z$1048576" r="E149" sId="4"/>
    <undo index="3" exp="area" ref3D="1" dr="$A$1:$Z$1048576" r="D149" sId="4"/>
    <undo index="3" exp="area" ref3D="1" dr="$A$1:$Z$1048576" r="C149" sId="4"/>
    <undo index="3" exp="area" ref3D="1" dr="$A$1:$Z$1048576" r="Y148" sId="4"/>
    <undo index="3" exp="area" ref3D="1" dr="$A$1:$Z$1048576" r="X148" sId="4"/>
    <undo index="3" exp="area" ref3D="1" dr="$A$1:$Z$1048576" r="S148" sId="4"/>
    <undo index="3" exp="area" ref3D="1" dr="$A$1:$Z$1048576" r="R148" sId="4"/>
    <undo index="3" exp="area" ref3D="1" dr="$A$1:$Z$1048576" r="Q148" sId="4"/>
    <undo index="3" exp="area" ref3D="1" dr="$A$1:$Z$1048576" r="P148" sId="4"/>
    <undo index="3" exp="area" ref3D="1" dr="$A$1:$Z$1048576" r="M148" sId="4"/>
    <undo index="3" exp="area" ref3D="1" dr="$A$1:$Z$1048576" r="L148" sId="4"/>
    <undo index="3" exp="area" ref3D="1" dr="$A$1:$Z$1048576" r="J148" sId="4"/>
    <undo index="3" exp="area" ref3D="1" dr="$A$1:$Z$1048576" r="I148" sId="4"/>
    <undo index="3" exp="area" ref3D="1" dr="$A$1:$Z$1048576" r="H148" sId="4"/>
    <undo index="3" exp="area" ref3D="1" dr="$A$1:$Z$1048576" r="F148" sId="4"/>
    <undo index="3" exp="area" ref3D="1" dr="$A$1:$Z$1048576" r="E148" sId="4"/>
    <undo index="3" exp="area" ref3D="1" dr="$A$1:$Z$1048576" r="D148" sId="4"/>
    <undo index="3" exp="area" ref3D="1" dr="$A$1:$Z$1048576" r="C148" sId="4"/>
    <undo index="3" exp="area" ref3D="1" dr="$A$1:$Z$1048576" r="Y147" sId="4"/>
    <undo index="3" exp="area" ref3D="1" dr="$A$1:$Z$1048576" r="X147" sId="4"/>
    <undo index="3" exp="area" ref3D="1" dr="$A$1:$Z$1048576" r="S147" sId="4"/>
    <undo index="3" exp="area" ref3D="1" dr="$A$1:$Z$1048576" r="R147" sId="4"/>
    <undo index="3" exp="area" ref3D="1" dr="$A$1:$Z$1048576" r="Q147" sId="4"/>
    <undo index="3" exp="area" ref3D="1" dr="$A$1:$Z$1048576" r="P147" sId="4"/>
    <undo index="3" exp="area" ref3D="1" dr="$A$1:$Z$1048576" r="M147" sId="4"/>
    <undo index="3" exp="area" ref3D="1" dr="$A$1:$Z$1048576" r="L147" sId="4"/>
    <undo index="3" exp="area" ref3D="1" dr="$A$1:$Z$1048576" r="J147" sId="4"/>
    <undo index="3" exp="area" ref3D="1" dr="$A$1:$Z$1048576" r="I147" sId="4"/>
    <undo index="3" exp="area" ref3D="1" dr="$A$1:$Z$1048576" r="H147" sId="4"/>
    <undo index="3" exp="area" ref3D="1" dr="$A$1:$Z$1048576" r="F147" sId="4"/>
    <undo index="3" exp="area" ref3D="1" dr="$A$1:$Z$1048576" r="E147" sId="4"/>
    <undo index="3" exp="area" ref3D="1" dr="$A$1:$Z$1048576" r="D147" sId="4"/>
    <undo index="3" exp="area" ref3D="1" dr="$A$1:$Z$1048576" r="C147" sId="4"/>
    <undo index="3" exp="area" ref3D="1" dr="$A$1:$Z$1048576" r="Y146" sId="4"/>
    <undo index="3" exp="area" ref3D="1" dr="$A$1:$Z$1048576" r="X146" sId="4"/>
    <undo index="3" exp="area" ref3D="1" dr="$A$1:$Z$1048576" r="S146" sId="4"/>
    <undo index="3" exp="area" ref3D="1" dr="$A$1:$Z$1048576" r="R146" sId="4"/>
    <undo index="3" exp="area" ref3D="1" dr="$A$1:$Z$1048576" r="Q146" sId="4"/>
    <undo index="3" exp="area" ref3D="1" dr="$A$1:$Z$1048576" r="P146" sId="4"/>
    <undo index="3" exp="area" ref3D="1" dr="$A$1:$Z$1048576" r="M146" sId="4"/>
    <undo index="3" exp="area" ref3D="1" dr="$A$1:$Z$1048576" r="L146" sId="4"/>
    <undo index="3" exp="area" ref3D="1" dr="$A$1:$Z$1048576" r="J146" sId="4"/>
    <undo index="3" exp="area" ref3D="1" dr="$A$1:$Z$1048576" r="I146" sId="4"/>
    <undo index="3" exp="area" ref3D="1" dr="$A$1:$Z$1048576" r="H146" sId="4"/>
    <undo index="3" exp="area" ref3D="1" dr="$A$1:$Z$1048576" r="F146" sId="4"/>
    <undo index="3" exp="area" ref3D="1" dr="$A$1:$Z$1048576" r="E146" sId="4"/>
    <undo index="3" exp="area" ref3D="1" dr="$A$1:$Z$1048576" r="D146" sId="4"/>
    <undo index="3" exp="area" ref3D="1" dr="$A$1:$Z$1048576" r="C146" sId="4"/>
    <undo index="3" exp="area" ref3D="1" dr="$A$1:$Z$1048576" r="Y145" sId="4"/>
    <undo index="3" exp="area" ref3D="1" dr="$A$1:$Z$1048576" r="X145" sId="4"/>
    <undo index="3" exp="area" ref3D="1" dr="$A$1:$Z$1048576" r="S145" sId="4"/>
    <undo index="3" exp="area" ref3D="1" dr="$A$1:$Z$1048576" r="R145" sId="4"/>
    <undo index="3" exp="area" ref3D="1" dr="$A$1:$Z$1048576" r="Q145" sId="4"/>
    <undo index="3" exp="area" ref3D="1" dr="$A$1:$Z$1048576" r="P145" sId="4"/>
    <undo index="3" exp="area" ref3D="1" dr="$A$1:$Z$1048576" r="M145" sId="4"/>
    <undo index="3" exp="area" ref3D="1" dr="$A$1:$Z$1048576" r="L145" sId="4"/>
    <undo index="3" exp="area" ref3D="1" dr="$A$1:$Z$1048576" r="J145" sId="4"/>
    <undo index="3" exp="area" ref3D="1" dr="$A$1:$Z$1048576" r="I145" sId="4"/>
    <undo index="3" exp="area" ref3D="1" dr="$A$1:$Z$1048576" r="H145" sId="4"/>
    <undo index="3" exp="area" ref3D="1" dr="$A$1:$Z$1048576" r="F145" sId="4"/>
    <undo index="3" exp="area" ref3D="1" dr="$A$1:$Z$1048576" r="E145" sId="4"/>
    <undo index="3" exp="area" ref3D="1" dr="$A$1:$Z$1048576" r="D145" sId="4"/>
    <undo index="3" exp="area" ref3D="1" dr="$A$1:$Z$1048576" r="C145" sId="4"/>
    <undo index="3" exp="area" ref3D="1" dr="$A$1:$Z$1048576" r="Y144" sId="4"/>
    <undo index="3" exp="area" ref3D="1" dr="$A$1:$Z$1048576" r="X144" sId="4"/>
    <undo index="3" exp="area" ref3D="1" dr="$A$1:$Z$1048576" r="S144" sId="4"/>
    <undo index="3" exp="area" ref3D="1" dr="$A$1:$Z$1048576" r="R144" sId="4"/>
    <undo index="3" exp="area" ref3D="1" dr="$A$1:$Z$1048576" r="Q144" sId="4"/>
    <undo index="3" exp="area" ref3D="1" dr="$A$1:$Z$1048576" r="P144" sId="4"/>
    <undo index="3" exp="area" ref3D="1" dr="$A$1:$Z$1048576" r="O144" sId="4"/>
    <undo index="3" exp="area" ref3D="1" dr="$A$1:$Z$1048576" r="N144" sId="4"/>
    <undo index="3" exp="area" ref3D="1" dr="$A$1:$Z$1048576" r="M144" sId="4"/>
    <undo index="3" exp="area" ref3D="1" dr="$A$1:$Z$1048576" r="L144" sId="4"/>
    <undo index="3" exp="area" ref3D="1" dr="$A$1:$Z$1048576" r="J144" sId="4"/>
    <undo index="3" exp="area" ref3D="1" dr="$A$1:$Z$1048576" r="I144" sId="4"/>
    <undo index="3" exp="area" ref3D="1" dr="$A$1:$Z$1048576" r="H144" sId="4"/>
    <undo index="3" exp="area" ref3D="1" dr="$A$1:$Z$1048576" r="F144" sId="4"/>
    <undo index="3" exp="area" ref3D="1" dr="$A$1:$Z$1048576" r="E144" sId="4"/>
    <undo index="3" exp="area" ref3D="1" dr="$A$1:$Z$1048576" r="D144" sId="4"/>
    <undo index="3" exp="area" ref3D="1" dr="$A$1:$Z$1048576" r="C144" sId="4"/>
    <undo index="3" exp="area" ref3D="1" dr="$A$1:$Z$1048576" r="Y143" sId="4"/>
    <undo index="3" exp="area" ref3D="1" dr="$A$1:$Z$1048576" r="X143" sId="4"/>
    <undo index="3" exp="area" ref3D="1" dr="$A$1:$Z$1048576" r="R143" sId="4"/>
    <undo index="3" exp="area" ref3D="1" dr="$A$1:$Z$1048576" r="Q143" sId="4"/>
    <undo index="3" exp="area" ref3D="1" dr="$A$1:$Z$1048576" r="P143" sId="4"/>
    <undo index="3" exp="area" ref3D="1" dr="$A$1:$Z$1048576" r="M143" sId="4"/>
    <undo index="3" exp="area" ref3D="1" dr="$A$1:$Z$1048576" r="L143" sId="4"/>
    <undo index="3" exp="area" ref3D="1" dr="$A$1:$Z$1048576" r="J143" sId="4"/>
    <undo index="3" exp="area" ref3D="1" dr="$A$1:$Z$1048576" r="I143" sId="4"/>
    <undo index="3" exp="area" ref3D="1" dr="$A$1:$Z$1048576" r="H143" sId="4"/>
    <undo index="3" exp="area" ref3D="1" dr="$A$1:$Z$1048576" r="F143" sId="4"/>
    <undo index="3" exp="area" ref3D="1" dr="$A$1:$Z$1048576" r="E143" sId="4"/>
    <undo index="3" exp="area" ref3D="1" dr="$A$1:$Z$1048576" r="D143" sId="4"/>
    <undo index="3" exp="area" ref3D="1" dr="$A$1:$Z$1048576" r="C143" sId="4"/>
    <undo index="3" exp="area" ref3D="1" dr="$A$1:$Z$1048576" r="Y142" sId="4"/>
    <undo index="3" exp="area" ref3D="1" dr="$A$1:$Z$1048576" r="X142" sId="4"/>
    <undo index="3" exp="area" ref3D="1" dr="$A$1:$Z$1048576" r="R142" sId="4"/>
    <undo index="3" exp="area" ref3D="1" dr="$A$1:$Z$1048576" r="Q142" sId="4"/>
    <undo index="3" exp="area" ref3D="1" dr="$A$1:$Z$1048576" r="P142" sId="4"/>
    <undo index="3" exp="area" ref3D="1" dr="$A$1:$Z$1048576" r="M142" sId="4"/>
    <undo index="3" exp="area" ref3D="1" dr="$A$1:$Z$1048576" r="L142" sId="4"/>
    <undo index="3" exp="area" ref3D="1" dr="$A$1:$Z$1048576" r="J142" sId="4"/>
    <undo index="3" exp="area" ref3D="1" dr="$A$1:$Z$1048576" r="I142" sId="4"/>
    <undo index="3" exp="area" ref3D="1" dr="$A$1:$Z$1048576" r="H142" sId="4"/>
    <undo index="3" exp="area" ref3D="1" dr="$A$1:$Z$1048576" r="F142" sId="4"/>
    <undo index="3" exp="area" ref3D="1" dr="$A$1:$Z$1048576" r="E142" sId="4"/>
    <undo index="3" exp="area" ref3D="1" dr="$A$1:$Z$1048576" r="D142" sId="4"/>
    <undo index="3" exp="area" ref3D="1" dr="$A$1:$Z$1048576" r="C142" sId="4"/>
    <undo index="3" exp="area" ref3D="1" dr="$A$1:$Z$1048576" r="Y141" sId="4"/>
    <undo index="3" exp="area" ref3D="1" dr="$A$1:$Z$1048576" r="X141" sId="4"/>
    <undo index="3" exp="area" ref3D="1" dr="$A$1:$Z$1048576" r="S141" sId="4"/>
    <undo index="3" exp="area" ref3D="1" dr="$A$1:$Z$1048576" r="R141" sId="4"/>
    <undo index="3" exp="area" ref3D="1" dr="$A$1:$Z$1048576" r="Q141" sId="4"/>
    <undo index="3" exp="area" ref3D="1" dr="$A$1:$Z$1048576" r="P141" sId="4"/>
    <undo index="3" exp="area" ref3D="1" dr="$A$1:$Z$1048576" r="M141" sId="4"/>
    <undo index="3" exp="area" ref3D="1" dr="$A$1:$Z$1048576" r="L141" sId="4"/>
    <undo index="3" exp="area" ref3D="1" dr="$A$1:$Z$1048576" r="J141" sId="4"/>
    <undo index="3" exp="area" ref3D="1" dr="$A$1:$Z$1048576" r="I141" sId="4"/>
    <undo index="3" exp="area" ref3D="1" dr="$A$1:$Z$1048576" r="H141" sId="4"/>
    <undo index="3" exp="area" ref3D="1" dr="$A$1:$Z$1048576" r="F141" sId="4"/>
    <undo index="3" exp="area" ref3D="1" dr="$A$1:$Z$1048576" r="E141" sId="4"/>
    <undo index="3" exp="area" ref3D="1" dr="$A$1:$Z$1048576" r="D141" sId="4"/>
    <undo index="3" exp="area" ref3D="1" dr="$A$1:$Z$1048576" r="C141" sId="4"/>
    <undo index="3" exp="area" ref3D="1" dr="$A$1:$Z$1048576" r="Y140" sId="4"/>
    <undo index="3" exp="area" ref3D="1" dr="$A$1:$Z$1048576" r="X140" sId="4"/>
    <undo index="3" exp="area" ref3D="1" dr="$A$1:$Z$1048576" r="S140" sId="4"/>
    <undo index="3" exp="area" ref3D="1" dr="$A$1:$Z$1048576" r="R140" sId="4"/>
    <undo index="3" exp="area" ref3D="1" dr="$A$1:$Z$1048576" r="Q140" sId="4"/>
    <undo index="3" exp="area" ref3D="1" dr="$A$1:$Z$1048576" r="P140" sId="4"/>
    <undo index="3" exp="area" ref3D="1" dr="$A$1:$Z$1048576" r="M140" sId="4"/>
    <undo index="3" exp="area" ref3D="1" dr="$A$1:$Z$1048576" r="L140" sId="4"/>
    <undo index="3" exp="area" ref3D="1" dr="$A$1:$Z$1048576" r="J140" sId="4"/>
    <undo index="3" exp="area" ref3D="1" dr="$A$1:$Z$1048576" r="I140" sId="4"/>
    <undo index="3" exp="area" ref3D="1" dr="$A$1:$Z$1048576" r="H140" sId="4"/>
    <undo index="3" exp="area" ref3D="1" dr="$A$1:$Z$1048576" r="F140" sId="4"/>
    <undo index="3" exp="area" ref3D="1" dr="$A$1:$Z$1048576" r="E140" sId="4"/>
    <undo index="3" exp="area" ref3D="1" dr="$A$1:$Z$1048576" r="D140" sId="4"/>
    <undo index="3" exp="area" ref3D="1" dr="$A$1:$Z$1048576" r="C140" sId="4"/>
    <undo index="3" exp="area" ref3D="1" dr="$A$1:$Z$1048576" r="Y139" sId="4"/>
    <undo index="3" exp="area" ref3D="1" dr="$A$1:$Z$1048576" r="X139" sId="4"/>
    <undo index="3" exp="area" ref3D="1" dr="$A$1:$Z$1048576" r="S139" sId="4"/>
    <undo index="3" exp="area" ref3D="1" dr="$A$1:$Z$1048576" r="R139" sId="4"/>
    <undo index="3" exp="area" ref3D="1" dr="$A$1:$Z$1048576" r="Q139" sId="4"/>
    <undo index="3" exp="area" ref3D="1" dr="$A$1:$Z$1048576" r="P139" sId="4"/>
    <undo index="3" exp="area" ref3D="1" dr="$A$1:$Z$1048576" r="M139" sId="4"/>
    <undo index="3" exp="area" ref3D="1" dr="$A$1:$Z$1048576" r="L139" sId="4"/>
    <undo index="3" exp="area" ref3D="1" dr="$A$1:$Z$1048576" r="J139" sId="4"/>
    <undo index="3" exp="area" ref3D="1" dr="$A$1:$Z$1048576" r="I139" sId="4"/>
    <undo index="3" exp="area" ref3D="1" dr="$A$1:$Z$1048576" r="H139" sId="4"/>
    <undo index="3" exp="area" ref3D="1" dr="$A$1:$Z$1048576" r="F139" sId="4"/>
    <undo index="3" exp="area" ref3D="1" dr="$A$1:$Z$1048576" r="E139" sId="4"/>
    <undo index="3" exp="area" ref3D="1" dr="$A$1:$Z$1048576" r="D139" sId="4"/>
    <undo index="3" exp="area" ref3D="1" dr="$A$1:$Z$1048576" r="C139" sId="4"/>
    <undo index="3" exp="area" ref3D="1" dr="$A$1:$Z$1048576" r="Y138" sId="4"/>
    <undo index="3" exp="area" ref3D="1" dr="$A$1:$Z$1048576" r="X138" sId="4"/>
    <undo index="3" exp="area" ref3D="1" dr="$A$1:$Z$1048576" r="S138" sId="4"/>
    <undo index="3" exp="area" ref3D="1" dr="$A$1:$Z$1048576" r="R138" sId="4"/>
    <undo index="3" exp="area" ref3D="1" dr="$A$1:$Z$1048576" r="Q138" sId="4"/>
    <undo index="3" exp="area" ref3D="1" dr="$A$1:$Z$1048576" r="P138" sId="4"/>
    <undo index="3" exp="area" ref3D="1" dr="$A$1:$Z$1048576" r="M138" sId="4"/>
    <undo index="3" exp="area" ref3D="1" dr="$A$1:$Z$1048576" r="L138" sId="4"/>
    <undo index="3" exp="area" ref3D="1" dr="$A$1:$Z$1048576" r="J138" sId="4"/>
    <undo index="3" exp="area" ref3D="1" dr="$A$1:$Z$1048576" r="I138" sId="4"/>
    <undo index="3" exp="area" ref3D="1" dr="$A$1:$Z$1048576" r="H138" sId="4"/>
    <undo index="3" exp="area" ref3D="1" dr="$A$1:$Z$1048576" r="F138" sId="4"/>
    <undo index="3" exp="area" ref3D="1" dr="$A$1:$Z$1048576" r="E138" sId="4"/>
    <undo index="3" exp="area" ref3D="1" dr="$A$1:$Z$1048576" r="D138" sId="4"/>
    <undo index="3" exp="area" ref3D="1" dr="$A$1:$Z$1048576" r="C138" sId="4"/>
    <undo index="3" exp="area" ref3D="1" dr="$A$1:$Z$1048576" r="Y137" sId="4"/>
    <undo index="3" exp="area" ref3D="1" dr="$A$1:$Z$1048576" r="X137" sId="4"/>
    <undo index="3" exp="area" ref3D="1" dr="$A$1:$Z$1048576" r="S137" sId="4"/>
    <undo index="3" exp="area" ref3D="1" dr="$A$1:$Z$1048576" r="R137" sId="4"/>
    <undo index="3" exp="area" ref3D="1" dr="$A$1:$Z$1048576" r="Q137" sId="4"/>
    <undo index="3" exp="area" ref3D="1" dr="$A$1:$Z$1048576" r="P137" sId="4"/>
    <undo index="3" exp="area" ref3D="1" dr="$A$1:$Z$1048576" r="M137" sId="4"/>
    <undo index="3" exp="area" ref3D="1" dr="$A$1:$Z$1048576" r="L137" sId="4"/>
    <undo index="3" exp="area" ref3D="1" dr="$A$1:$Z$1048576" r="J137" sId="4"/>
    <undo index="3" exp="area" ref3D="1" dr="$A$1:$Z$1048576" r="I137" sId="4"/>
    <undo index="3" exp="area" ref3D="1" dr="$A$1:$Z$1048576" r="H137" sId="4"/>
    <undo index="3" exp="area" ref3D="1" dr="$A$1:$Z$1048576" r="F137" sId="4"/>
    <undo index="3" exp="area" ref3D="1" dr="$A$1:$Z$1048576" r="E137" sId="4"/>
    <undo index="3" exp="area" ref3D="1" dr="$A$1:$Z$1048576" r="D137" sId="4"/>
    <undo index="3" exp="area" ref3D="1" dr="$A$1:$Z$1048576" r="C137" sId="4"/>
    <undo index="3" exp="area" ref3D="1" dr="$A$1:$Z$1048576" r="Y136" sId="4"/>
    <undo index="3" exp="area" ref3D="1" dr="$A$1:$Z$1048576" r="X136" sId="4"/>
    <undo index="3" exp="area" ref3D="1" dr="$A$1:$Z$1048576" r="S136" sId="4"/>
    <undo index="3" exp="area" ref3D="1" dr="$A$1:$Z$1048576" r="R136" sId="4"/>
    <undo index="3" exp="area" ref3D="1" dr="$A$1:$Z$1048576" r="Q136" sId="4"/>
    <undo index="3" exp="area" ref3D="1" dr="$A$1:$Z$1048576" r="P136" sId="4"/>
    <undo index="3" exp="area" ref3D="1" dr="$A$1:$Z$1048576" r="N136" sId="4"/>
    <undo index="3" exp="area" ref3D="1" dr="$A$1:$Z$1048576" r="M136" sId="4"/>
    <undo index="3" exp="area" ref3D="1" dr="$A$1:$Z$1048576" r="L136" sId="4"/>
    <undo index="3" exp="area" ref3D="1" dr="$A$1:$Z$1048576" r="J136" sId="4"/>
    <undo index="3" exp="area" ref3D="1" dr="$A$1:$Z$1048576" r="I136" sId="4"/>
    <undo index="3" exp="area" ref3D="1" dr="$A$1:$Z$1048576" r="H136" sId="4"/>
    <undo index="3" exp="area" ref3D="1" dr="$A$1:$Z$1048576" r="F136" sId="4"/>
    <undo index="3" exp="area" ref3D="1" dr="$A$1:$Z$1048576" r="E136" sId="4"/>
    <undo index="3" exp="area" ref3D="1" dr="$A$1:$Z$1048576" r="D136" sId="4"/>
    <undo index="3" exp="area" ref3D="1" dr="$A$1:$Z$1048576" r="C136" sId="4"/>
    <undo index="3" exp="area" ref3D="1" dr="$A$1:$Z$1048576" r="Y135" sId="4"/>
    <undo index="3" exp="area" ref3D="1" dr="$A$1:$Z$1048576" r="X135" sId="4"/>
    <undo index="3" exp="area" ref3D="1" dr="$A$1:$Z$1048576" r="S135" sId="4"/>
    <undo index="3" exp="area" ref3D="1" dr="$A$1:$Z$1048576" r="R135" sId="4"/>
    <undo index="3" exp="area" ref3D="1" dr="$A$1:$Z$1048576" r="Q135" sId="4"/>
    <undo index="3" exp="area" ref3D="1" dr="$A$1:$Z$1048576" r="P135" sId="4"/>
    <undo index="3" exp="area" ref3D="1" dr="$A$1:$Z$1048576" r="M135" sId="4"/>
    <undo index="3" exp="area" ref3D="1" dr="$A$1:$Z$1048576" r="L135" sId="4"/>
    <undo index="3" exp="area" ref3D="1" dr="$A$1:$Z$1048576" r="J135" sId="4"/>
    <undo index="3" exp="area" ref3D="1" dr="$A$1:$Z$1048576" r="I135" sId="4"/>
    <undo index="3" exp="area" ref3D="1" dr="$A$1:$Z$1048576" r="H135" sId="4"/>
    <undo index="3" exp="area" ref3D="1" dr="$A$1:$Z$1048576" r="F135" sId="4"/>
    <undo index="3" exp="area" ref3D="1" dr="$A$1:$Z$1048576" r="E135" sId="4"/>
    <undo index="3" exp="area" ref3D="1" dr="$A$1:$Z$1048576" r="D135" sId="4"/>
    <undo index="3" exp="area" ref3D="1" dr="$A$1:$Z$1048576" r="C135" sId="4"/>
    <undo index="3" exp="area" ref3D="1" dr="$A$1:$Z$1048576" r="Y134" sId="4"/>
    <undo index="3" exp="area" ref3D="1" dr="$A$1:$Z$1048576" r="X134" sId="4"/>
    <undo index="3" exp="area" ref3D="1" dr="$A$1:$Z$1048576" r="S134" sId="4"/>
    <undo index="3" exp="area" ref3D="1" dr="$A$1:$Z$1048576" r="R134" sId="4"/>
    <undo index="3" exp="area" ref3D="1" dr="$A$1:$Z$1048576" r="Q134" sId="4"/>
    <undo index="3" exp="area" ref3D="1" dr="$A$1:$Z$1048576" r="P134" sId="4"/>
    <undo index="3" exp="area" ref3D="1" dr="$A$1:$Z$1048576" r="M134" sId="4"/>
    <undo index="3" exp="area" ref3D="1" dr="$A$1:$Z$1048576" r="L134" sId="4"/>
    <undo index="3" exp="area" ref3D="1" dr="$A$1:$Z$1048576" r="J134" sId="4"/>
    <undo index="3" exp="area" ref3D="1" dr="$A$1:$Z$1048576" r="I134" sId="4"/>
    <undo index="3" exp="area" ref3D="1" dr="$A$1:$Z$1048576" r="H134" sId="4"/>
    <undo index="3" exp="area" ref3D="1" dr="$A$1:$Z$1048576" r="F134" sId="4"/>
    <undo index="3" exp="area" ref3D="1" dr="$A$1:$Z$1048576" r="E134" sId="4"/>
    <undo index="3" exp="area" ref3D="1" dr="$A$1:$Z$1048576" r="D134" sId="4"/>
    <undo index="3" exp="area" ref3D="1" dr="$A$1:$Z$1048576" r="C134" sId="4"/>
    <undo index="3" exp="area" ref3D="1" dr="$A$1:$Z$1048576" r="Y133" sId="4"/>
    <undo index="3" exp="area" ref3D="1" dr="$A$1:$Z$1048576" r="X133" sId="4"/>
    <undo index="3" exp="area" ref3D="1" dr="$A$1:$Z$1048576" r="S133" sId="4"/>
    <undo index="3" exp="area" ref3D="1" dr="$A$1:$Z$1048576" r="R133" sId="4"/>
    <undo index="3" exp="area" ref3D="1" dr="$A$1:$Z$1048576" r="Q133" sId="4"/>
    <undo index="3" exp="area" ref3D="1" dr="$A$1:$Z$1048576" r="P133" sId="4"/>
    <undo index="3" exp="area" ref3D="1" dr="$A$1:$Z$1048576" r="M133" sId="4"/>
    <undo index="3" exp="area" ref3D="1" dr="$A$1:$Z$1048576" r="L133" sId="4"/>
    <undo index="3" exp="area" ref3D="1" dr="$A$1:$Z$1048576" r="J133" sId="4"/>
    <undo index="3" exp="area" ref3D="1" dr="$A$1:$Z$1048576" r="I133" sId="4"/>
    <undo index="3" exp="area" ref3D="1" dr="$A$1:$Z$1048576" r="H133" sId="4"/>
    <undo index="3" exp="area" ref3D="1" dr="$A$1:$Z$1048576" r="F133" sId="4"/>
    <undo index="3" exp="area" ref3D="1" dr="$A$1:$Z$1048576" r="E133" sId="4"/>
    <undo index="3" exp="area" ref3D="1" dr="$A$1:$Z$1048576" r="D133" sId="4"/>
    <undo index="3" exp="area" ref3D="1" dr="$A$1:$Z$1048576" r="C133" sId="4"/>
    <undo index="3" exp="area" ref3D="1" dr="$A$1:$Z$1048576" r="Y132" sId="4"/>
    <undo index="3" exp="area" ref3D="1" dr="$A$1:$Z$1048576" r="X132" sId="4"/>
    <undo index="3" exp="area" ref3D="1" dr="$A$1:$Z$1048576" r="S132" sId="4"/>
    <undo index="3" exp="area" ref3D="1" dr="$A$1:$Z$1048576" r="R132" sId="4"/>
    <undo index="3" exp="area" ref3D="1" dr="$A$1:$Z$1048576" r="Q132" sId="4"/>
    <undo index="3" exp="area" ref3D="1" dr="$A$1:$Z$1048576" r="P132" sId="4"/>
    <undo index="3" exp="area" ref3D="1" dr="$A$1:$Z$1048576" r="M132" sId="4"/>
    <undo index="3" exp="area" ref3D="1" dr="$A$1:$Z$1048576" r="L132" sId="4"/>
    <undo index="3" exp="area" ref3D="1" dr="$A$1:$Z$1048576" r="J132" sId="4"/>
    <undo index="3" exp="area" ref3D="1" dr="$A$1:$Z$1048576" r="I132" sId="4"/>
    <undo index="3" exp="area" ref3D="1" dr="$A$1:$Z$1048576" r="H132" sId="4"/>
    <undo index="3" exp="area" ref3D="1" dr="$A$1:$Z$1048576" r="F132" sId="4"/>
    <undo index="3" exp="area" ref3D="1" dr="$A$1:$Z$1048576" r="E132" sId="4"/>
    <undo index="3" exp="area" ref3D="1" dr="$A$1:$Z$1048576" r="D132" sId="4"/>
    <undo index="3" exp="area" ref3D="1" dr="$A$1:$Z$1048576" r="C132" sId="4"/>
    <undo index="3" exp="area" ref3D="1" dr="$A$1:$Z$1048576" r="Y131" sId="4"/>
    <undo index="3" exp="area" ref3D="1" dr="$A$1:$Z$1048576" r="X131" sId="4"/>
    <undo index="3" exp="area" ref3D="1" dr="$A$1:$Z$1048576" r="S131" sId="4"/>
    <undo index="3" exp="area" ref3D="1" dr="$A$1:$Z$1048576" r="R131" sId="4"/>
    <undo index="3" exp="area" ref3D="1" dr="$A$1:$Z$1048576" r="Q131" sId="4"/>
    <undo index="3" exp="area" ref3D="1" dr="$A$1:$Z$1048576" r="P131" sId="4"/>
    <undo index="3" exp="area" ref3D="1" dr="$A$1:$Z$1048576" r="M131" sId="4"/>
    <undo index="3" exp="area" ref3D="1" dr="$A$1:$Z$1048576" r="L131" sId="4"/>
    <undo index="3" exp="area" ref3D="1" dr="$A$1:$Z$1048576" r="J131" sId="4"/>
    <undo index="3" exp="area" ref3D="1" dr="$A$1:$Z$1048576" r="I131" sId="4"/>
    <undo index="3" exp="area" ref3D="1" dr="$A$1:$Z$1048576" r="H131" sId="4"/>
    <undo index="3" exp="area" ref3D="1" dr="$A$1:$Z$1048576" r="F131" sId="4"/>
    <undo index="3" exp="area" ref3D="1" dr="$A$1:$Z$1048576" r="E131" sId="4"/>
    <undo index="3" exp="area" ref3D="1" dr="$A$1:$Z$1048576" r="D131" sId="4"/>
    <undo index="3" exp="area" ref3D="1" dr="$A$1:$Z$1048576" r="C131" sId="4"/>
    <undo index="3" exp="area" ref3D="1" dr="$A$1:$Z$1048576" r="Y130" sId="4"/>
    <undo index="3" exp="area" ref3D="1" dr="$A$1:$Z$1048576" r="X130" sId="4"/>
    <undo index="3" exp="area" ref3D="1" dr="$A$1:$Z$1048576" r="S130" sId="4"/>
    <undo index="3" exp="area" ref3D="1" dr="$A$1:$Z$1048576" r="R130" sId="4"/>
    <undo index="3" exp="area" ref3D="1" dr="$A$1:$Z$1048576" r="Q130" sId="4"/>
    <undo index="3" exp="area" ref3D="1" dr="$A$1:$Z$1048576" r="P130" sId="4"/>
    <undo index="3" exp="area" ref3D="1" dr="$A$1:$Z$1048576" r="M130" sId="4"/>
    <undo index="3" exp="area" ref3D="1" dr="$A$1:$Z$1048576" r="L130" sId="4"/>
    <undo index="3" exp="area" ref3D="1" dr="$A$1:$Z$1048576" r="J130" sId="4"/>
    <undo index="3" exp="area" ref3D="1" dr="$A$1:$Z$1048576" r="I130" sId="4"/>
    <undo index="3" exp="area" ref3D="1" dr="$A$1:$Z$1048576" r="H130" sId="4"/>
    <undo index="3" exp="area" ref3D="1" dr="$A$1:$Z$1048576" r="F130" sId="4"/>
    <undo index="3" exp="area" ref3D="1" dr="$A$1:$Z$1048576" r="E130" sId="4"/>
    <undo index="3" exp="area" ref3D="1" dr="$A$1:$Z$1048576" r="D130" sId="4"/>
    <undo index="3" exp="area" ref3D="1" dr="$A$1:$Z$1048576" r="C130" sId="4"/>
    <undo index="3" exp="area" ref3D="1" dr="$A$1:$Z$1048576" r="Y129" sId="4"/>
    <undo index="3" exp="area" ref3D="1" dr="$A$1:$Z$1048576" r="X129" sId="4"/>
    <undo index="3" exp="area" ref3D="1" dr="$A$1:$Z$1048576" r="S129" sId="4"/>
    <undo index="3" exp="area" ref3D="1" dr="$A$1:$Z$1048576" r="R129" sId="4"/>
    <undo index="3" exp="area" ref3D="1" dr="$A$1:$Z$1048576" r="Q129" sId="4"/>
    <undo index="3" exp="area" ref3D="1" dr="$A$1:$Z$1048576" r="P129" sId="4"/>
    <undo index="3" exp="area" ref3D="1" dr="$A$1:$Z$1048576" r="M129" sId="4"/>
    <undo index="3" exp="area" ref3D="1" dr="$A$1:$Z$1048576" r="L129" sId="4"/>
    <undo index="3" exp="area" ref3D="1" dr="$A$1:$Z$1048576" r="J129" sId="4"/>
    <undo index="3" exp="area" ref3D="1" dr="$A$1:$Z$1048576" r="I129" sId="4"/>
    <undo index="3" exp="area" ref3D="1" dr="$A$1:$Z$1048576" r="H129" sId="4"/>
    <undo index="3" exp="area" ref3D="1" dr="$A$1:$Z$1048576" r="F129" sId="4"/>
    <undo index="3" exp="area" ref3D="1" dr="$A$1:$Z$1048576" r="E129" sId="4"/>
    <undo index="3" exp="area" ref3D="1" dr="$A$1:$Z$1048576" r="D129" sId="4"/>
    <undo index="3" exp="area" ref3D="1" dr="$A$1:$Z$1048576" r="C129" sId="4"/>
    <undo index="3" exp="area" ref3D="1" dr="$A$1:$Z$1048576" r="Y128" sId="4"/>
    <undo index="3" exp="area" ref3D="1" dr="$A$1:$Z$1048576" r="X128" sId="4"/>
    <undo index="3" exp="area" ref3D="1" dr="$A$1:$Z$1048576" r="S128" sId="4"/>
    <undo index="3" exp="area" ref3D="1" dr="$A$1:$Z$1048576" r="R128" sId="4"/>
    <undo index="3" exp="area" ref3D="1" dr="$A$1:$Z$1048576" r="Q128" sId="4"/>
    <undo index="3" exp="area" ref3D="1" dr="$A$1:$Z$1048576" r="P128" sId="4"/>
    <undo index="3" exp="area" ref3D="1" dr="$A$1:$Z$1048576" r="M128" sId="4"/>
    <undo index="3" exp="area" ref3D="1" dr="$A$1:$Z$1048576" r="L128" sId="4"/>
    <undo index="3" exp="area" ref3D="1" dr="$A$1:$Z$1048576" r="J128" sId="4"/>
    <undo index="3" exp="area" ref3D="1" dr="$A$1:$Z$1048576" r="I128" sId="4"/>
    <undo index="3" exp="area" ref3D="1" dr="$A$1:$Z$1048576" r="H128" sId="4"/>
    <undo index="3" exp="area" ref3D="1" dr="$A$1:$Z$1048576" r="F128" sId="4"/>
    <undo index="3" exp="area" ref3D="1" dr="$A$1:$Z$1048576" r="E128" sId="4"/>
    <undo index="3" exp="area" ref3D="1" dr="$A$1:$Z$1048576" r="D128" sId="4"/>
    <undo index="3" exp="area" ref3D="1" dr="$A$1:$Z$1048576" r="C128" sId="4"/>
    <undo index="3" exp="area" ref3D="1" dr="$A$1:$Z$1048576" r="Y127" sId="4"/>
    <undo index="3" exp="area" ref3D="1" dr="$A$1:$Z$1048576" r="X127" sId="4"/>
    <undo index="3" exp="area" ref3D="1" dr="$A$1:$Z$1048576" r="S127" sId="4"/>
    <undo index="3" exp="area" ref3D="1" dr="$A$1:$Z$1048576" r="R127" sId="4"/>
    <undo index="3" exp="area" ref3D="1" dr="$A$1:$Z$1048576" r="Q127" sId="4"/>
    <undo index="3" exp="area" ref3D="1" dr="$A$1:$Z$1048576" r="P127" sId="4"/>
    <undo index="3" exp="area" ref3D="1" dr="$A$1:$Z$1048576" r="M127" sId="4"/>
    <undo index="3" exp="area" ref3D="1" dr="$A$1:$Z$1048576" r="L127" sId="4"/>
    <undo index="3" exp="area" ref3D="1" dr="$A$1:$Z$1048576" r="J127" sId="4"/>
    <undo index="3" exp="area" ref3D="1" dr="$A$1:$Z$1048576" r="I127" sId="4"/>
    <undo index="3" exp="area" ref3D="1" dr="$A$1:$Z$1048576" r="H127" sId="4"/>
    <undo index="3" exp="area" ref3D="1" dr="$A$1:$Z$1048576" r="F127" sId="4"/>
    <undo index="3" exp="area" ref3D="1" dr="$A$1:$Z$1048576" r="E127" sId="4"/>
    <undo index="3" exp="area" ref3D="1" dr="$A$1:$Z$1048576" r="D127" sId="4"/>
    <undo index="3" exp="area" ref3D="1" dr="$A$1:$Z$1048576" r="C127" sId="4"/>
    <undo index="3" exp="area" ref3D="1" dr="$A$1:$Z$1048576" r="Y126" sId="4"/>
    <undo index="3" exp="area" ref3D="1" dr="$A$1:$Z$1048576" r="X126" sId="4"/>
    <undo index="3" exp="area" ref3D="1" dr="$A$1:$Z$1048576" r="S126" sId="4"/>
    <undo index="3" exp="area" ref3D="1" dr="$A$1:$Z$1048576" r="R126" sId="4"/>
    <undo index="3" exp="area" ref3D="1" dr="$A$1:$Z$1048576" r="Q126" sId="4"/>
    <undo index="3" exp="area" ref3D="1" dr="$A$1:$Z$1048576" r="P126" sId="4"/>
    <undo index="3" exp="area" ref3D="1" dr="$A$1:$Z$1048576" r="M126" sId="4"/>
    <undo index="3" exp="area" ref3D="1" dr="$A$1:$Z$1048576" r="L126" sId="4"/>
    <undo index="3" exp="area" ref3D="1" dr="$A$1:$Z$1048576" r="J126" sId="4"/>
    <undo index="3" exp="area" ref3D="1" dr="$A$1:$Z$1048576" r="I126" sId="4"/>
    <undo index="3" exp="area" ref3D="1" dr="$A$1:$Z$1048576" r="H126" sId="4"/>
    <undo index="3" exp="area" ref3D="1" dr="$A$1:$Z$1048576" r="F126" sId="4"/>
    <undo index="3" exp="area" ref3D="1" dr="$A$1:$Z$1048576" r="E126" sId="4"/>
    <undo index="3" exp="area" ref3D="1" dr="$A$1:$Z$1048576" r="D126" sId="4"/>
    <undo index="3" exp="area" ref3D="1" dr="$A$1:$Z$1048576" r="C126" sId="4"/>
    <undo index="3" exp="area" ref3D="1" dr="$A$1:$Z$1048576" r="Y125" sId="4"/>
    <undo index="3" exp="area" ref3D="1" dr="$A$1:$Z$1048576" r="X125" sId="4"/>
    <undo index="3" exp="area" ref3D="1" dr="$A$1:$Z$1048576" r="S125" sId="4"/>
    <undo index="3" exp="area" ref3D="1" dr="$A$1:$Z$1048576" r="R125" sId="4"/>
    <undo index="3" exp="area" ref3D="1" dr="$A$1:$Z$1048576" r="Q125" sId="4"/>
    <undo index="3" exp="area" ref3D="1" dr="$A$1:$Z$1048576" r="P125" sId="4"/>
    <undo index="3" exp="area" ref3D="1" dr="$A$1:$Z$1048576" r="M125" sId="4"/>
    <undo index="3" exp="area" ref3D="1" dr="$A$1:$Z$1048576" r="L125" sId="4"/>
    <undo index="3" exp="area" ref3D="1" dr="$A$1:$Z$1048576" r="J125" sId="4"/>
    <undo index="3" exp="area" ref3D="1" dr="$A$1:$Z$1048576" r="I125" sId="4"/>
    <undo index="3" exp="area" ref3D="1" dr="$A$1:$Z$1048576" r="H125" sId="4"/>
    <undo index="3" exp="area" ref3D="1" dr="$A$1:$Z$1048576" r="F125" sId="4"/>
    <undo index="3" exp="area" ref3D="1" dr="$A$1:$Z$1048576" r="E125" sId="4"/>
    <undo index="3" exp="area" ref3D="1" dr="$A$1:$Z$1048576" r="D125" sId="4"/>
    <undo index="3" exp="area" ref3D="1" dr="$A$1:$Z$1048576" r="C125" sId="4"/>
    <undo index="3" exp="area" ref3D="1" dr="$A$1:$Z$1048576" r="Y124" sId="4"/>
    <undo index="3" exp="area" ref3D="1" dr="$A$1:$Z$1048576" r="X124" sId="4"/>
    <undo index="3" exp="area" ref3D="1" dr="$A$1:$Z$1048576" r="S124" sId="4"/>
    <undo index="3" exp="area" ref3D="1" dr="$A$1:$Z$1048576" r="R124" sId="4"/>
    <undo index="3" exp="area" ref3D="1" dr="$A$1:$Z$1048576" r="Q124" sId="4"/>
    <undo index="3" exp="area" ref3D="1" dr="$A$1:$Z$1048576" r="P124" sId="4"/>
    <undo index="3" exp="area" ref3D="1" dr="$A$1:$Z$1048576" r="M124" sId="4"/>
    <undo index="3" exp="area" ref3D="1" dr="$A$1:$Z$1048576" r="L124" sId="4"/>
    <undo index="3" exp="area" ref3D="1" dr="$A$1:$Z$1048576" r="J124" sId="4"/>
    <undo index="3" exp="area" ref3D="1" dr="$A$1:$Z$1048576" r="I124" sId="4"/>
    <undo index="3" exp="area" ref3D="1" dr="$A$1:$Z$1048576" r="H124" sId="4"/>
    <undo index="3" exp="area" ref3D="1" dr="$A$1:$Z$1048576" r="F124" sId="4"/>
    <undo index="3" exp="area" ref3D="1" dr="$A$1:$Z$1048576" r="E124" sId="4"/>
    <undo index="3" exp="area" ref3D="1" dr="$A$1:$Z$1048576" r="D124" sId="4"/>
    <undo index="3" exp="area" ref3D="1" dr="$A$1:$Z$1048576" r="C124" sId="4"/>
    <undo index="3" exp="area" ref3D="1" dr="$A$1:$Z$1048576" r="Y123" sId="4"/>
    <undo index="3" exp="area" ref3D="1" dr="$A$1:$Z$1048576" r="X123" sId="4"/>
    <undo index="3" exp="area" ref3D="1" dr="$A$1:$Z$1048576" r="S123" sId="4"/>
    <undo index="3" exp="area" ref3D="1" dr="$A$1:$Z$1048576" r="R123" sId="4"/>
    <undo index="3" exp="area" ref3D="1" dr="$A$1:$Z$1048576" r="Q123" sId="4"/>
    <undo index="3" exp="area" ref3D="1" dr="$A$1:$Z$1048576" r="P123" sId="4"/>
    <undo index="3" exp="area" ref3D="1" dr="$A$1:$Z$1048576" r="M123" sId="4"/>
    <undo index="3" exp="area" ref3D="1" dr="$A$1:$Z$1048576" r="L123" sId="4"/>
    <undo index="3" exp="area" ref3D="1" dr="$A$1:$Z$1048576" r="J123" sId="4"/>
    <undo index="3" exp="area" ref3D="1" dr="$A$1:$Z$1048576" r="I123" sId="4"/>
    <undo index="3" exp="area" ref3D="1" dr="$A$1:$Z$1048576" r="H123" sId="4"/>
    <undo index="3" exp="area" ref3D="1" dr="$A$1:$Z$1048576" r="F123" sId="4"/>
    <undo index="3" exp="area" ref3D="1" dr="$A$1:$Z$1048576" r="E123" sId="4"/>
    <undo index="3" exp="area" ref3D="1" dr="$A$1:$Z$1048576" r="D123" sId="4"/>
    <undo index="3" exp="area" ref3D="1" dr="$A$1:$Z$1048576" r="C123" sId="4"/>
    <undo index="3" exp="area" ref3D="1" dr="$A$1:$Z$1048576" r="Y122" sId="4"/>
    <undo index="3" exp="area" ref3D="1" dr="$A$1:$Z$1048576" r="X122" sId="4"/>
    <undo index="3" exp="area" ref3D="1" dr="$A$1:$Z$1048576" r="S122" sId="4"/>
    <undo index="3" exp="area" ref3D="1" dr="$A$1:$Z$1048576" r="R122" sId="4"/>
    <undo index="3" exp="area" ref3D="1" dr="$A$1:$Z$1048576" r="Q122" sId="4"/>
    <undo index="3" exp="area" ref3D="1" dr="$A$1:$Z$1048576" r="P122" sId="4"/>
    <undo index="3" exp="area" ref3D="1" dr="$A$1:$Z$1048576" r="O122" sId="4"/>
    <undo index="3" exp="area" ref3D="1" dr="$A$1:$Z$1048576" r="N122" sId="4"/>
    <undo index="3" exp="area" ref3D="1" dr="$A$1:$Z$1048576" r="M122" sId="4"/>
    <undo index="3" exp="area" ref3D="1" dr="$A$1:$Z$1048576" r="L122" sId="4"/>
    <undo index="3" exp="area" ref3D="1" dr="$A$1:$Z$1048576" r="J122" sId="4"/>
    <undo index="3" exp="area" ref3D="1" dr="$A$1:$Z$1048576" r="I122" sId="4"/>
    <undo index="3" exp="area" ref3D="1" dr="$A$1:$Z$1048576" r="H122" sId="4"/>
    <undo index="3" exp="area" ref3D="1" dr="$A$1:$Z$1048576" r="F122" sId="4"/>
    <undo index="3" exp="area" ref3D="1" dr="$A$1:$Z$1048576" r="E122" sId="4"/>
    <undo index="3" exp="area" ref3D="1" dr="$A$1:$Z$1048576" r="D122" sId="4"/>
    <undo index="3" exp="area" ref3D="1" dr="$A$1:$Z$1048576" r="C122" sId="4"/>
    <undo index="3" exp="area" ref3D="1" dr="$A$1:$Z$1048576" r="Y121" sId="4"/>
    <undo index="3" exp="area" ref3D="1" dr="$A$1:$Z$1048576" r="X121" sId="4"/>
    <undo index="3" exp="area" ref3D="1" dr="$A$1:$Z$1048576" r="S121" sId="4"/>
    <undo index="3" exp="area" ref3D="1" dr="$A$1:$Z$1048576" r="R121" sId="4"/>
    <undo index="3" exp="area" ref3D="1" dr="$A$1:$Z$1048576" r="Q121" sId="4"/>
    <undo index="3" exp="area" ref3D="1" dr="$A$1:$Z$1048576" r="P121" sId="4"/>
    <undo index="3" exp="area" ref3D="1" dr="$A$1:$Z$1048576" r="M121" sId="4"/>
    <undo index="3" exp="area" ref3D="1" dr="$A$1:$Z$1048576" r="L121" sId="4"/>
    <undo index="3" exp="area" ref3D="1" dr="$A$1:$Z$1048576" r="J121" sId="4"/>
    <undo index="3" exp="area" ref3D="1" dr="$A$1:$Z$1048576" r="I121" sId="4"/>
    <undo index="3" exp="area" ref3D="1" dr="$A$1:$Z$1048576" r="H121" sId="4"/>
    <undo index="3" exp="area" ref3D="1" dr="$A$1:$Z$1048576" r="F121" sId="4"/>
    <undo index="3" exp="area" ref3D="1" dr="$A$1:$Z$1048576" r="E121" sId="4"/>
    <undo index="3" exp="area" ref3D="1" dr="$A$1:$Z$1048576" r="D121" sId="4"/>
    <undo index="3" exp="area" ref3D="1" dr="$A$1:$Z$1048576" r="C121" sId="4"/>
    <undo index="3" exp="area" ref3D="1" dr="$A$1:$Z$1048576" r="Y120" sId="4"/>
    <undo index="3" exp="area" ref3D="1" dr="$A$1:$Z$1048576" r="X120" sId="4"/>
    <undo index="3" exp="area" ref3D="1" dr="$A$1:$Z$1048576" r="R120" sId="4"/>
    <undo index="3" exp="area" ref3D="1" dr="$A$1:$Z$1048576" r="Q120" sId="4"/>
    <undo index="3" exp="area" ref3D="1" dr="$A$1:$Z$1048576" r="P120" sId="4"/>
    <undo index="3" exp="area" ref3D="1" dr="$A$1:$Z$1048576" r="O120" sId="4"/>
    <undo index="3" exp="area" ref3D="1" dr="$A$1:$Z$1048576" r="N120" sId="4"/>
    <undo index="3" exp="area" ref3D="1" dr="$A$1:$Z$1048576" r="M120" sId="4"/>
    <undo index="3" exp="area" ref3D="1" dr="$A$1:$Z$1048576" r="L120" sId="4"/>
    <undo index="3" exp="area" ref3D="1" dr="$A$1:$Z$1048576" r="J120" sId="4"/>
    <undo index="3" exp="area" ref3D="1" dr="$A$1:$Z$1048576" r="I120" sId="4"/>
    <undo index="3" exp="area" ref3D="1" dr="$A$1:$Z$1048576" r="H120" sId="4"/>
    <undo index="3" exp="area" ref3D="1" dr="$A$1:$Z$1048576" r="F120" sId="4"/>
    <undo index="3" exp="area" ref3D="1" dr="$A$1:$Z$1048576" r="E120" sId="4"/>
    <undo index="3" exp="area" ref3D="1" dr="$A$1:$Z$1048576" r="D120" sId="4"/>
    <undo index="3" exp="area" ref3D="1" dr="$A$1:$Z$1048576" r="C120" sId="4"/>
    <undo index="3" exp="area" ref3D="1" dr="$A$1:$Z$1048576" r="Y119" sId="4"/>
    <undo index="3" exp="area" ref3D="1" dr="$A$1:$Z$1048576" r="X119" sId="4"/>
    <undo index="3" exp="area" ref3D="1" dr="$A$1:$Z$1048576" r="R119" sId="4"/>
    <undo index="3" exp="area" ref3D="1" dr="$A$1:$Z$1048576" r="Q119" sId="4"/>
    <undo index="3" exp="area" ref3D="1" dr="$A$1:$Z$1048576" r="P119" sId="4"/>
    <undo index="3" exp="area" ref3D="1" dr="$A$1:$Z$1048576" r="N119" sId="4"/>
    <undo index="3" exp="area" ref3D="1" dr="$A$1:$Z$1048576" r="M119" sId="4"/>
    <undo index="3" exp="area" ref3D="1" dr="$A$1:$Z$1048576" r="L119" sId="4"/>
    <undo index="3" exp="area" ref3D="1" dr="$A$1:$Z$1048576" r="J119" sId="4"/>
    <undo index="3" exp="area" ref3D="1" dr="$A$1:$Z$1048576" r="I119" sId="4"/>
    <undo index="3" exp="area" ref3D="1" dr="$A$1:$Z$1048576" r="H119" sId="4"/>
    <undo index="3" exp="area" ref3D="1" dr="$A$1:$Z$1048576" r="F119" sId="4"/>
    <undo index="3" exp="area" ref3D="1" dr="$A$1:$Z$1048576" r="E119" sId="4"/>
    <undo index="3" exp="area" ref3D="1" dr="$A$1:$Z$1048576" r="D119" sId="4"/>
    <undo index="3" exp="area" ref3D="1" dr="$A$1:$Z$1048576" r="C119" sId="4"/>
    <undo index="3" exp="area" ref3D="1" dr="$A$1:$Z$1048576" r="Y118" sId="4"/>
    <undo index="3" exp="area" ref3D="1" dr="$A$1:$Z$1048576" r="X118" sId="4"/>
    <undo index="3" exp="area" ref3D="1" dr="$A$1:$Z$1048576" r="R118" sId="4"/>
    <undo index="3" exp="area" ref3D="1" dr="$A$1:$Z$1048576" r="Q118" sId="4"/>
    <undo index="3" exp="area" ref3D="1" dr="$A$1:$Z$1048576" r="P118" sId="4"/>
    <undo index="3" exp="area" ref3D="1" dr="$A$1:$Z$1048576" r="M118" sId="4"/>
    <undo index="3" exp="area" ref3D="1" dr="$A$1:$Z$1048576" r="L118" sId="4"/>
    <undo index="3" exp="area" ref3D="1" dr="$A$1:$Z$1048576" r="J118" sId="4"/>
    <undo index="3" exp="area" ref3D="1" dr="$A$1:$Z$1048576" r="I118" sId="4"/>
    <undo index="3" exp="area" ref3D="1" dr="$A$1:$Z$1048576" r="H118" sId="4"/>
    <undo index="3" exp="area" ref3D="1" dr="$A$1:$Z$1048576" r="F118" sId="4"/>
    <undo index="3" exp="area" ref3D="1" dr="$A$1:$Z$1048576" r="E118" sId="4"/>
    <undo index="3" exp="area" ref3D="1" dr="$A$1:$Z$1048576" r="D118" sId="4"/>
    <undo index="3" exp="area" ref3D="1" dr="$A$1:$Z$1048576" r="C118" sId="4"/>
    <undo index="3" exp="area" ref3D="1" dr="$A$1:$Z$1048576" r="Y117" sId="4"/>
    <undo index="3" exp="area" ref3D="1" dr="$A$1:$Z$1048576" r="X117" sId="4"/>
    <undo index="3" exp="area" ref3D="1" dr="$A$1:$Z$1048576" r="R117" sId="4"/>
    <undo index="3" exp="area" ref3D="1" dr="$A$1:$Z$1048576" r="Q117" sId="4"/>
    <undo index="3" exp="area" ref3D="1" dr="$A$1:$Z$1048576" r="P117" sId="4"/>
    <undo index="3" exp="area" ref3D="1" dr="$A$1:$Z$1048576" r="M117" sId="4"/>
    <undo index="3" exp="area" ref3D="1" dr="$A$1:$Z$1048576" r="L117" sId="4"/>
    <undo index="3" exp="area" ref3D="1" dr="$A$1:$Z$1048576" r="J117" sId="4"/>
    <undo index="3" exp="area" ref3D="1" dr="$A$1:$Z$1048576" r="I117" sId="4"/>
    <undo index="3" exp="area" ref3D="1" dr="$A$1:$Z$1048576" r="H117" sId="4"/>
    <undo index="3" exp="area" ref3D="1" dr="$A$1:$Z$1048576" r="F117" sId="4"/>
    <undo index="3" exp="area" ref3D="1" dr="$A$1:$Z$1048576" r="E117" sId="4"/>
    <undo index="3" exp="area" ref3D="1" dr="$A$1:$Z$1048576" r="D117" sId="4"/>
    <undo index="3" exp="area" ref3D="1" dr="$A$1:$Z$1048576" r="C117" sId="4"/>
    <undo index="3" exp="area" ref3D="1" dr="$A$1:$Z$1048576" r="Y116" sId="4"/>
    <undo index="3" exp="area" ref3D="1" dr="$A$1:$Z$1048576" r="X116" sId="4"/>
    <undo index="3" exp="area" ref3D="1" dr="$A$1:$Z$1048576" r="R116" sId="4"/>
    <undo index="3" exp="area" ref3D="1" dr="$A$1:$Z$1048576" r="Q116" sId="4"/>
    <undo index="3" exp="area" ref3D="1" dr="$A$1:$Z$1048576" r="P116" sId="4"/>
    <undo index="3" exp="area" ref3D="1" dr="$A$1:$Z$1048576" r="M116" sId="4"/>
    <undo index="3" exp="area" ref3D="1" dr="$A$1:$Z$1048576" r="L116" sId="4"/>
    <undo index="3" exp="area" ref3D="1" dr="$A$1:$Z$1048576" r="J116" sId="4"/>
    <undo index="3" exp="area" ref3D="1" dr="$A$1:$Z$1048576" r="I116" sId="4"/>
    <undo index="3" exp="area" ref3D="1" dr="$A$1:$Z$1048576" r="H116" sId="4"/>
    <undo index="3" exp="area" ref3D="1" dr="$A$1:$Z$1048576" r="F116" sId="4"/>
    <undo index="3" exp="area" ref3D="1" dr="$A$1:$Z$1048576" r="E116" sId="4"/>
    <undo index="3" exp="area" ref3D="1" dr="$A$1:$Z$1048576" r="D116" sId="4"/>
    <undo index="3" exp="area" ref3D="1" dr="$A$1:$Z$1048576" r="C116" sId="4"/>
    <undo index="3" exp="area" ref3D="1" dr="$A$1:$Z$1048576" r="Y115" sId="4"/>
    <undo index="3" exp="area" ref3D="1" dr="$A$1:$Z$1048576" r="X115" sId="4"/>
    <undo index="3" exp="area" ref3D="1" dr="$A$1:$Z$1048576" r="R115" sId="4"/>
    <undo index="3" exp="area" ref3D="1" dr="$A$1:$Z$1048576" r="Q115" sId="4"/>
    <undo index="3" exp="area" ref3D="1" dr="$A$1:$Z$1048576" r="P115" sId="4"/>
    <undo index="3" exp="area" ref3D="1" dr="$A$1:$Z$1048576" r="M115" sId="4"/>
    <undo index="3" exp="area" ref3D="1" dr="$A$1:$Z$1048576" r="L115" sId="4"/>
    <undo index="3" exp="area" ref3D="1" dr="$A$1:$Z$1048576" r="J115" sId="4"/>
    <undo index="3" exp="area" ref3D="1" dr="$A$1:$Z$1048576" r="I115" sId="4"/>
    <undo index="3" exp="area" ref3D="1" dr="$A$1:$Z$1048576" r="H115" sId="4"/>
    <undo index="3" exp="area" ref3D="1" dr="$A$1:$Z$1048576" r="F115" sId="4"/>
    <undo index="3" exp="area" ref3D="1" dr="$A$1:$Z$1048576" r="E115" sId="4"/>
    <undo index="3" exp="area" ref3D="1" dr="$A$1:$Z$1048576" r="D115" sId="4"/>
    <undo index="3" exp="area" ref3D="1" dr="$A$1:$Z$1048576" r="C115" sId="4"/>
    <undo index="3" exp="area" ref3D="1" dr="$A$1:$Z$1048576" r="Y114" sId="4"/>
    <undo index="3" exp="area" ref3D="1" dr="$A$1:$Z$1048576" r="X114" sId="4"/>
    <undo index="3" exp="area" ref3D="1" dr="$A$1:$Z$1048576" r="R114" sId="4"/>
    <undo index="3" exp="area" ref3D="1" dr="$A$1:$Z$1048576" r="Q114" sId="4"/>
    <undo index="3" exp="area" ref3D="1" dr="$A$1:$Z$1048576" r="P114" sId="4"/>
    <undo index="3" exp="area" ref3D="1" dr="$A$1:$Z$1048576" r="M114" sId="4"/>
    <undo index="3" exp="area" ref3D="1" dr="$A$1:$Z$1048576" r="L114" sId="4"/>
    <undo index="3" exp="area" ref3D="1" dr="$A$1:$Z$1048576" r="J114" sId="4"/>
    <undo index="3" exp="area" ref3D="1" dr="$A$1:$Z$1048576" r="I114" sId="4"/>
    <undo index="3" exp="area" ref3D="1" dr="$A$1:$Z$1048576" r="H114" sId="4"/>
    <undo index="3" exp="area" ref3D="1" dr="$A$1:$Z$1048576" r="F114" sId="4"/>
    <undo index="3" exp="area" ref3D="1" dr="$A$1:$Z$1048576" r="E114" sId="4"/>
    <undo index="3" exp="area" ref3D="1" dr="$A$1:$Z$1048576" r="D114" sId="4"/>
    <undo index="3" exp="area" ref3D="1" dr="$A$1:$Z$1048576" r="C114" sId="4"/>
    <undo index="3" exp="area" ref3D="1" dr="$A$1:$Z$1048576" r="Y113" sId="4"/>
    <undo index="3" exp="area" ref3D="1" dr="$A$1:$Z$1048576" r="X113" sId="4"/>
    <undo index="3" exp="area" ref3D="1" dr="$A$1:$Z$1048576" r="R113" sId="4"/>
    <undo index="3" exp="area" ref3D="1" dr="$A$1:$Z$1048576" r="Q113" sId="4"/>
    <undo index="3" exp="area" ref3D="1" dr="$A$1:$Z$1048576" r="P113" sId="4"/>
    <undo index="3" exp="area" ref3D="1" dr="$A$1:$Z$1048576" r="M113" sId="4"/>
    <undo index="3" exp="area" ref3D="1" dr="$A$1:$Z$1048576" r="L113" sId="4"/>
    <undo index="3" exp="area" ref3D="1" dr="$A$1:$Z$1048576" r="J113" sId="4"/>
    <undo index="3" exp="area" ref3D="1" dr="$A$1:$Z$1048576" r="I113" sId="4"/>
    <undo index="3" exp="area" ref3D="1" dr="$A$1:$Z$1048576" r="H113" sId="4"/>
    <undo index="3" exp="area" ref3D="1" dr="$A$1:$Z$1048576" r="F113" sId="4"/>
    <undo index="3" exp="area" ref3D="1" dr="$A$1:$Z$1048576" r="E113" sId="4"/>
    <undo index="3" exp="area" ref3D="1" dr="$A$1:$Z$1048576" r="D113" sId="4"/>
    <undo index="3" exp="area" ref3D="1" dr="$A$1:$Z$1048576" r="C113" sId="4"/>
    <undo index="3" exp="area" ref3D="1" dr="$A$1:$Z$1048576" r="Y112" sId="4"/>
    <undo index="3" exp="area" ref3D="1" dr="$A$1:$Z$1048576" r="X112" sId="4"/>
    <undo index="3" exp="area" ref3D="1" dr="$A$1:$Z$1048576" r="R112" sId="4"/>
    <undo index="3" exp="area" ref3D="1" dr="$A$1:$Z$1048576" r="Q112" sId="4"/>
    <undo index="3" exp="area" ref3D="1" dr="$A$1:$Z$1048576" r="P112" sId="4"/>
    <undo index="3" exp="area" ref3D="1" dr="$A$1:$Z$1048576" r="M112" sId="4"/>
    <undo index="3" exp="area" ref3D="1" dr="$A$1:$Z$1048576" r="L112" sId="4"/>
    <undo index="3" exp="area" ref3D="1" dr="$A$1:$Z$1048576" r="J112" sId="4"/>
    <undo index="3" exp="area" ref3D="1" dr="$A$1:$Z$1048576" r="I112" sId="4"/>
    <undo index="3" exp="area" ref3D="1" dr="$A$1:$Z$1048576" r="H112" sId="4"/>
    <undo index="3" exp="area" ref3D="1" dr="$A$1:$Z$1048576" r="F112" sId="4"/>
    <undo index="3" exp="area" ref3D="1" dr="$A$1:$Z$1048576" r="E112" sId="4"/>
    <undo index="3" exp="area" ref3D="1" dr="$A$1:$Z$1048576" r="D112" sId="4"/>
    <undo index="3" exp="area" ref3D="1" dr="$A$1:$Z$1048576" r="C112" sId="4"/>
    <undo index="3" exp="area" ref3D="1" dr="$A$1:$Z$1048576" r="Y111" sId="4"/>
    <undo index="3" exp="area" ref3D="1" dr="$A$1:$Z$1048576" r="X111" sId="4"/>
    <undo index="3" exp="area" ref3D="1" dr="$A$1:$Z$1048576" r="R111" sId="4"/>
    <undo index="3" exp="area" ref3D="1" dr="$A$1:$Z$1048576" r="Q111" sId="4"/>
    <undo index="3" exp="area" ref3D="1" dr="$A$1:$Z$1048576" r="P111" sId="4"/>
    <undo index="3" exp="area" ref3D="1" dr="$A$1:$Z$1048576" r="M111" sId="4"/>
    <undo index="3" exp="area" ref3D="1" dr="$A$1:$Z$1048576" r="L111" sId="4"/>
    <undo index="3" exp="area" ref3D="1" dr="$A$1:$Z$1048576" r="J111" sId="4"/>
    <undo index="3" exp="area" ref3D="1" dr="$A$1:$Z$1048576" r="I111" sId="4"/>
    <undo index="3" exp="area" ref3D="1" dr="$A$1:$Z$1048576" r="H111" sId="4"/>
    <undo index="3" exp="area" ref3D="1" dr="$A$1:$Z$1048576" r="F111" sId="4"/>
    <undo index="3" exp="area" ref3D="1" dr="$A$1:$Z$1048576" r="E111" sId="4"/>
    <undo index="3" exp="area" ref3D="1" dr="$A$1:$Z$1048576" r="D111" sId="4"/>
    <undo index="3" exp="area" ref3D="1" dr="$A$1:$Z$1048576" r="C111" sId="4"/>
    <undo index="3" exp="area" ref3D="1" dr="$A$1:$Z$1048576" r="Y110" sId="4"/>
    <undo index="3" exp="area" ref3D="1" dr="$A$1:$Z$1048576" r="X110" sId="4"/>
    <undo index="3" exp="area" ref3D="1" dr="$A$1:$Z$1048576" r="R110" sId="4"/>
    <undo index="3" exp="area" ref3D="1" dr="$A$1:$Z$1048576" r="Q110" sId="4"/>
    <undo index="3" exp="area" ref3D="1" dr="$A$1:$Z$1048576" r="P110" sId="4"/>
    <undo index="3" exp="area" ref3D="1" dr="$A$1:$Z$1048576" r="M110" sId="4"/>
    <undo index="3" exp="area" ref3D="1" dr="$A$1:$Z$1048576" r="L110" sId="4"/>
    <undo index="3" exp="area" ref3D="1" dr="$A$1:$Z$1048576" r="J110" sId="4"/>
    <undo index="3" exp="area" ref3D="1" dr="$A$1:$Z$1048576" r="I110" sId="4"/>
    <undo index="3" exp="area" ref3D="1" dr="$A$1:$Z$1048576" r="H110" sId="4"/>
    <undo index="3" exp="area" ref3D="1" dr="$A$1:$Z$1048576" r="F110" sId="4"/>
    <undo index="3" exp="area" ref3D="1" dr="$A$1:$Z$1048576" r="E110" sId="4"/>
    <undo index="3" exp="area" ref3D="1" dr="$A$1:$Z$1048576" r="D110" sId="4"/>
    <undo index="3" exp="area" ref3D="1" dr="$A$1:$Z$1048576" r="C110" sId="4"/>
    <undo index="3" exp="area" ref3D="1" dr="$A$1:$Z$1048576" r="Y109" sId="4"/>
    <undo index="3" exp="area" ref3D="1" dr="$A$1:$Z$1048576" r="X109" sId="4"/>
    <undo index="3" exp="area" ref3D="1" dr="$A$1:$Z$1048576" r="R109" sId="4"/>
    <undo index="3" exp="area" ref3D="1" dr="$A$1:$Z$1048576" r="Q109" sId="4"/>
    <undo index="3" exp="area" ref3D="1" dr="$A$1:$Z$1048576" r="P109" sId="4"/>
    <undo index="3" exp="area" ref3D="1" dr="$A$1:$Z$1048576" r="M109" sId="4"/>
    <undo index="3" exp="area" ref3D="1" dr="$A$1:$Z$1048576" r="L109" sId="4"/>
    <undo index="3" exp="area" ref3D="1" dr="$A$1:$Z$1048576" r="J109" sId="4"/>
    <undo index="3" exp="area" ref3D="1" dr="$A$1:$Z$1048576" r="I109" sId="4"/>
    <undo index="3" exp="area" ref3D="1" dr="$A$1:$Z$1048576" r="H109" sId="4"/>
    <undo index="3" exp="area" ref3D="1" dr="$A$1:$Z$1048576" r="F109" sId="4"/>
    <undo index="3" exp="area" ref3D="1" dr="$A$1:$Z$1048576" r="E109" sId="4"/>
    <undo index="3" exp="area" ref3D="1" dr="$A$1:$Z$1048576" r="D109" sId="4"/>
    <undo index="3" exp="area" ref3D="1" dr="$A$1:$Z$1048576" r="C109" sId="4"/>
    <undo index="3" exp="area" ref3D="1" dr="$A$1:$Z$1048576" r="Y108" sId="4"/>
    <undo index="3" exp="area" ref3D="1" dr="$A$1:$Z$1048576" r="X108" sId="4"/>
    <undo index="3" exp="area" ref3D="1" dr="$A$1:$Z$1048576" r="R108" sId="4"/>
    <undo index="3" exp="area" ref3D="1" dr="$A$1:$Z$1048576" r="Q108" sId="4"/>
    <undo index="3" exp="area" ref3D="1" dr="$A$1:$Z$1048576" r="P108" sId="4"/>
    <undo index="3" exp="area" ref3D="1" dr="$A$1:$Z$1048576" r="O108" sId="4"/>
    <undo index="3" exp="area" ref3D="1" dr="$A$1:$Z$1048576" r="N108" sId="4"/>
    <undo index="3" exp="area" ref3D="1" dr="$A$1:$Z$1048576" r="M108" sId="4"/>
    <undo index="3" exp="area" ref3D="1" dr="$A$1:$Z$1048576" r="L108" sId="4"/>
    <undo index="3" exp="area" ref3D="1" dr="$A$1:$Z$1048576" r="J108" sId="4"/>
    <undo index="3" exp="area" ref3D="1" dr="$A$1:$Z$1048576" r="I108" sId="4"/>
    <undo index="3" exp="area" ref3D="1" dr="$A$1:$Z$1048576" r="H108" sId="4"/>
    <undo index="3" exp="area" ref3D="1" dr="$A$1:$Z$1048576" r="F108" sId="4"/>
    <undo index="3" exp="area" ref3D="1" dr="$A$1:$Z$1048576" r="E108" sId="4"/>
    <undo index="3" exp="area" ref3D="1" dr="$A$1:$Z$1048576" r="D108" sId="4"/>
    <undo index="3" exp="area" ref3D="1" dr="$A$1:$Z$1048576" r="C108" sId="4"/>
    <undo index="3" exp="area" ref3D="1" dr="$A$1:$Z$1048576" r="Y107" sId="4"/>
    <undo index="3" exp="area" ref3D="1" dr="$A$1:$Z$1048576" r="X107" sId="4"/>
    <undo index="3" exp="area" ref3D="1" dr="$A$1:$Z$1048576" r="R107" sId="4"/>
    <undo index="3" exp="area" ref3D="1" dr="$A$1:$Z$1048576" r="Q107" sId="4"/>
    <undo index="3" exp="area" ref3D="1" dr="$A$1:$Z$1048576" r="P107" sId="4"/>
    <undo index="3" exp="area" ref3D="1" dr="$A$1:$Z$1048576" r="O107" sId="4"/>
    <undo index="3" exp="area" ref3D="1" dr="$A$1:$Z$1048576" r="N107" sId="4"/>
    <undo index="3" exp="area" ref3D="1" dr="$A$1:$Z$1048576" r="M107" sId="4"/>
    <undo index="3" exp="area" ref3D="1" dr="$A$1:$Z$1048576" r="L107" sId="4"/>
    <undo index="3" exp="area" ref3D="1" dr="$A$1:$Z$1048576" r="J107" sId="4"/>
    <undo index="3" exp="area" ref3D="1" dr="$A$1:$Z$1048576" r="I107" sId="4"/>
    <undo index="3" exp="area" ref3D="1" dr="$A$1:$Z$1048576" r="H107" sId="4"/>
    <undo index="3" exp="area" ref3D="1" dr="$A$1:$Z$1048576" r="F107" sId="4"/>
    <undo index="3" exp="area" ref3D="1" dr="$A$1:$Z$1048576" r="E107" sId="4"/>
    <undo index="3" exp="area" ref3D="1" dr="$A$1:$Z$1048576" r="D107" sId="4"/>
    <undo index="3" exp="area" ref3D="1" dr="$A$1:$Z$1048576" r="C107" sId="4"/>
    <undo index="3" exp="area" ref3D="1" dr="$A$1:$Z$1048576" r="Y106" sId="4"/>
    <undo index="3" exp="area" ref3D="1" dr="$A$1:$Z$1048576" r="X106" sId="4"/>
    <undo index="3" exp="area" ref3D="1" dr="$A$1:$Z$1048576" r="R106" sId="4"/>
    <undo index="3" exp="area" ref3D="1" dr="$A$1:$Z$1048576" r="Q106" sId="4"/>
    <undo index="3" exp="area" ref3D="1" dr="$A$1:$Z$1048576" r="P106" sId="4"/>
    <undo index="3" exp="area" ref3D="1" dr="$A$1:$Z$1048576" r="M106" sId="4"/>
    <undo index="3" exp="area" ref3D="1" dr="$A$1:$Z$1048576" r="L106" sId="4"/>
    <undo index="3" exp="area" ref3D="1" dr="$A$1:$Z$1048576" r="J106" sId="4"/>
    <undo index="3" exp="area" ref3D="1" dr="$A$1:$Z$1048576" r="I106" sId="4"/>
    <undo index="3" exp="area" ref3D="1" dr="$A$1:$Z$1048576" r="H106" sId="4"/>
    <undo index="3" exp="area" ref3D="1" dr="$A$1:$Z$1048576" r="F106" sId="4"/>
    <undo index="3" exp="area" ref3D="1" dr="$A$1:$Z$1048576" r="E106" sId="4"/>
    <undo index="3" exp="area" ref3D="1" dr="$A$1:$Z$1048576" r="D106" sId="4"/>
    <undo index="3" exp="area" ref3D="1" dr="$A$1:$Z$1048576" r="C106" sId="4"/>
    <undo index="3" exp="area" ref3D="1" dr="$A$1:$Z$1048576" r="Y105" sId="4"/>
    <undo index="3" exp="area" ref3D="1" dr="$A$1:$Z$1048576" r="X105" sId="4"/>
    <undo index="3" exp="area" ref3D="1" dr="$A$1:$Z$1048576" r="R105" sId="4"/>
    <undo index="3" exp="area" ref3D="1" dr="$A$1:$Z$1048576" r="Q105" sId="4"/>
    <undo index="3" exp="area" ref3D="1" dr="$A$1:$Z$1048576" r="P105" sId="4"/>
    <undo index="3" exp="area" ref3D="1" dr="$A$1:$Z$1048576" r="M105" sId="4"/>
    <undo index="3" exp="area" ref3D="1" dr="$A$1:$Z$1048576" r="L105" sId="4"/>
    <undo index="3" exp="area" ref3D="1" dr="$A$1:$Z$1048576" r="J105" sId="4"/>
    <undo index="3" exp="area" ref3D="1" dr="$A$1:$Z$1048576" r="I105" sId="4"/>
    <undo index="3" exp="area" ref3D="1" dr="$A$1:$Z$1048576" r="H105" sId="4"/>
    <undo index="3" exp="area" ref3D="1" dr="$A$1:$Z$1048576" r="F105" sId="4"/>
    <undo index="3" exp="area" ref3D="1" dr="$A$1:$Z$1048576" r="E105" sId="4"/>
    <undo index="3" exp="area" ref3D="1" dr="$A$1:$Z$1048576" r="D105" sId="4"/>
    <undo index="3" exp="area" ref3D="1" dr="$A$1:$Z$1048576" r="C105" sId="4"/>
    <undo index="3" exp="area" ref3D="1" dr="$A$1:$Z$1048576" r="Y104" sId="4"/>
    <undo index="3" exp="area" ref3D="1" dr="$A$1:$Z$1048576" r="X104" sId="4"/>
    <undo index="3" exp="area" ref3D="1" dr="$A$1:$Z$1048576" r="R104" sId="4"/>
    <undo index="3" exp="area" ref3D="1" dr="$A$1:$Z$1048576" r="Q104" sId="4"/>
    <undo index="3" exp="area" ref3D="1" dr="$A$1:$Z$1048576" r="P104" sId="4"/>
    <undo index="3" exp="area" ref3D="1" dr="$A$1:$Z$1048576" r="O104" sId="4"/>
    <undo index="3" exp="area" ref3D="1" dr="$A$1:$Z$1048576" r="N104" sId="4"/>
    <undo index="3" exp="area" ref3D="1" dr="$A$1:$Z$1048576" r="M104" sId="4"/>
    <undo index="3" exp="area" ref3D="1" dr="$A$1:$Z$1048576" r="L104" sId="4"/>
    <undo index="3" exp="area" ref3D="1" dr="$A$1:$Z$1048576" r="J104" sId="4"/>
    <undo index="3" exp="area" ref3D="1" dr="$A$1:$Z$1048576" r="I104" sId="4"/>
    <undo index="3" exp="area" ref3D="1" dr="$A$1:$Z$1048576" r="H104" sId="4"/>
    <undo index="3" exp="area" ref3D="1" dr="$A$1:$Z$1048576" r="F104" sId="4"/>
    <undo index="3" exp="area" ref3D="1" dr="$A$1:$Z$1048576" r="E104" sId="4"/>
    <undo index="3" exp="area" ref3D="1" dr="$A$1:$Z$1048576" r="D104" sId="4"/>
    <undo index="3" exp="area" ref3D="1" dr="$A$1:$Z$1048576" r="C104" sId="4"/>
    <undo index="3" exp="area" ref3D="1" dr="$A$1:$Z$1048576" r="Y103" sId="4"/>
    <undo index="3" exp="area" ref3D="1" dr="$A$1:$Z$1048576" r="X103" sId="4"/>
    <undo index="3" exp="area" ref3D="1" dr="$A$1:$Z$1048576" r="R103" sId="4"/>
    <undo index="3" exp="area" ref3D="1" dr="$A$1:$Z$1048576" r="Q103" sId="4"/>
    <undo index="3" exp="area" ref3D="1" dr="$A$1:$Z$1048576" r="P103" sId="4"/>
    <undo index="3" exp="area" ref3D="1" dr="$A$1:$Z$1048576" r="O103" sId="4"/>
    <undo index="3" exp="area" ref3D="1" dr="$A$1:$Z$1048576" r="N103" sId="4"/>
    <undo index="3" exp="area" ref3D="1" dr="$A$1:$Z$1048576" r="M103" sId="4"/>
    <undo index="3" exp="area" ref3D="1" dr="$A$1:$Z$1048576" r="L103" sId="4"/>
    <undo index="3" exp="area" ref3D="1" dr="$A$1:$Z$1048576" r="J103" sId="4"/>
    <undo index="3" exp="area" ref3D="1" dr="$A$1:$Z$1048576" r="I103" sId="4"/>
    <undo index="3" exp="area" ref3D="1" dr="$A$1:$Z$1048576" r="H103" sId="4"/>
    <undo index="3" exp="area" ref3D="1" dr="$A$1:$Z$1048576" r="F103" sId="4"/>
    <undo index="3" exp="area" ref3D="1" dr="$A$1:$Z$1048576" r="E103" sId="4"/>
    <undo index="3" exp="area" ref3D="1" dr="$A$1:$Z$1048576" r="D103" sId="4"/>
    <undo index="3" exp="area" ref3D="1" dr="$A$1:$Z$1048576" r="C103" sId="4"/>
    <undo index="3" exp="area" ref3D="1" dr="$A$1:$Z$1048576" r="Y102" sId="4"/>
    <undo index="3" exp="area" ref3D="1" dr="$A$1:$Z$1048576" r="X102" sId="4"/>
    <undo index="3" exp="area" ref3D="1" dr="$A$1:$Z$1048576" r="R102" sId="4"/>
    <undo index="3" exp="area" ref3D="1" dr="$A$1:$Z$1048576" r="Q102" sId="4"/>
    <undo index="3" exp="area" ref3D="1" dr="$A$1:$Z$1048576" r="M102" sId="4"/>
    <undo index="3" exp="area" ref3D="1" dr="$A$1:$Z$1048576" r="L102" sId="4"/>
    <undo index="3" exp="area" ref3D="1" dr="$A$1:$Z$1048576" r="J102" sId="4"/>
    <undo index="3" exp="area" ref3D="1" dr="$A$1:$Z$1048576" r="I102" sId="4"/>
    <undo index="3" exp="area" ref3D="1" dr="$A$1:$Z$1048576" r="H102" sId="4"/>
    <undo index="3" exp="area" ref3D="1" dr="$A$1:$Z$1048576" r="F102" sId="4"/>
    <undo index="3" exp="area" ref3D="1" dr="$A$1:$Z$1048576" r="E102" sId="4"/>
    <undo index="3" exp="area" ref3D="1" dr="$A$1:$Z$1048576" r="D102" sId="4"/>
    <undo index="3" exp="area" ref3D="1" dr="$A$1:$Z$1048576" r="C102" sId="4"/>
    <undo index="3" exp="area" ref3D="1" dr="$A$1:$Z$1048576" r="Y101" sId="4"/>
    <undo index="3" exp="area" ref3D="1" dr="$A$1:$Z$1048576" r="X101" sId="4"/>
    <undo index="3" exp="area" ref3D="1" dr="$A$1:$Z$1048576" r="R101" sId="4"/>
    <undo index="3" exp="area" ref3D="1" dr="$A$1:$Z$1048576" r="Q101" sId="4"/>
    <undo index="3" exp="area" ref3D="1" dr="$A$1:$Z$1048576" r="P101" sId="4"/>
    <undo index="3" exp="area" ref3D="1" dr="$A$1:$Z$1048576" r="O101" sId="4"/>
    <undo index="3" exp="area" ref3D="1" dr="$A$1:$Z$1048576" r="N101" sId="4"/>
    <undo index="3" exp="area" ref3D="1" dr="$A$1:$Z$1048576" r="M101" sId="4"/>
    <undo index="3" exp="area" ref3D="1" dr="$A$1:$Z$1048576" r="L101" sId="4"/>
    <undo index="3" exp="area" ref3D="1" dr="$A$1:$Z$1048576" r="J101" sId="4"/>
    <undo index="3" exp="area" ref3D="1" dr="$A$1:$Z$1048576" r="I101" sId="4"/>
    <undo index="3" exp="area" ref3D="1" dr="$A$1:$Z$1048576" r="H101" sId="4"/>
    <undo index="3" exp="area" ref3D="1" dr="$A$1:$Z$1048576" r="F101" sId="4"/>
    <undo index="3" exp="area" ref3D="1" dr="$A$1:$Z$1048576" r="E101" sId="4"/>
    <undo index="3" exp="area" ref3D="1" dr="$A$1:$Z$1048576" r="D101" sId="4"/>
    <undo index="3" exp="area" ref3D="1" dr="$A$1:$Z$1048576" r="C101" sId="4"/>
    <undo index="3" exp="area" ref3D="1" dr="$A$1:$Z$1048576" r="Y100" sId="4"/>
    <undo index="3" exp="area" ref3D="1" dr="$A$1:$Z$1048576" r="X100" sId="4"/>
    <undo index="3" exp="area" ref3D="1" dr="$A$1:$Z$1048576" r="R100" sId="4"/>
    <undo index="3" exp="area" ref3D="1" dr="$A$1:$Z$1048576" r="Q100" sId="4"/>
    <undo index="3" exp="area" ref3D="1" dr="$A$1:$Z$1048576" r="P100" sId="4"/>
    <undo index="3" exp="area" ref3D="1" dr="$A$1:$Z$1048576" r="N100" sId="4"/>
    <undo index="3" exp="area" ref3D="1" dr="$A$1:$Z$1048576" r="M100" sId="4"/>
    <undo index="3" exp="area" ref3D="1" dr="$A$1:$Z$1048576" r="L100" sId="4"/>
    <undo index="3" exp="area" ref3D="1" dr="$A$1:$Z$1048576" r="J100" sId="4"/>
    <undo index="3" exp="area" ref3D="1" dr="$A$1:$Z$1048576" r="I100" sId="4"/>
    <undo index="3" exp="area" ref3D="1" dr="$A$1:$Z$1048576" r="H100" sId="4"/>
    <undo index="3" exp="area" ref3D="1" dr="$A$1:$Z$1048576" r="F100" sId="4"/>
    <undo index="3" exp="area" ref3D="1" dr="$A$1:$Z$1048576" r="E100" sId="4"/>
    <undo index="3" exp="area" ref3D="1" dr="$A$1:$Z$1048576" r="D100" sId="4"/>
    <undo index="3" exp="area" ref3D="1" dr="$A$1:$Z$1048576" r="C100" sId="4"/>
    <undo index="3" exp="area" ref3D="1" dr="$A$1:$Z$1048576" r="Y99" sId="4"/>
    <undo index="3" exp="area" ref3D="1" dr="$A$1:$Z$1048576" r="X99" sId="4"/>
    <undo index="3" exp="area" ref3D="1" dr="$A$1:$Z$1048576" r="R99" sId="4"/>
    <undo index="3" exp="area" ref3D="1" dr="$A$1:$Z$1048576" r="Q99" sId="4"/>
    <undo index="3" exp="area" ref3D="1" dr="$A$1:$Z$1048576" r="P99" sId="4"/>
    <undo index="3" exp="area" ref3D="1" dr="$A$1:$Z$1048576" r="M99" sId="4"/>
    <undo index="3" exp="area" ref3D="1" dr="$A$1:$Z$1048576" r="L99" sId="4"/>
    <undo index="3" exp="area" ref3D="1" dr="$A$1:$Z$1048576" r="J99" sId="4"/>
    <undo index="3" exp="area" ref3D="1" dr="$A$1:$Z$1048576" r="I99" sId="4"/>
    <undo index="3" exp="area" ref3D="1" dr="$A$1:$Z$1048576" r="H99" sId="4"/>
    <undo index="3" exp="area" ref3D="1" dr="$A$1:$Z$1048576" r="F99" sId="4"/>
    <undo index="3" exp="area" ref3D="1" dr="$A$1:$Z$1048576" r="E99" sId="4"/>
    <undo index="3" exp="area" ref3D="1" dr="$A$1:$Z$1048576" r="D99" sId="4"/>
    <undo index="3" exp="area" ref3D="1" dr="$A$1:$Z$1048576" r="C99" sId="4"/>
    <undo index="3" exp="area" ref3D="1" dr="$A$1:$Z$1048576" r="Y98" sId="4"/>
    <undo index="3" exp="area" ref3D="1" dr="$A$1:$Z$1048576" r="X98" sId="4"/>
    <undo index="3" exp="area" ref3D="1" dr="$A$1:$Z$1048576" r="R98" sId="4"/>
    <undo index="3" exp="area" ref3D="1" dr="$A$1:$Z$1048576" r="Q98" sId="4"/>
    <undo index="3" exp="area" ref3D="1" dr="$A$1:$Z$1048576" r="P98" sId="4"/>
    <undo index="3" exp="area" ref3D="1" dr="$A$1:$Z$1048576" r="M98" sId="4"/>
    <undo index="3" exp="area" ref3D="1" dr="$A$1:$Z$1048576" r="L98" sId="4"/>
    <undo index="3" exp="area" ref3D="1" dr="$A$1:$Z$1048576" r="J98" sId="4"/>
    <undo index="3" exp="area" ref3D="1" dr="$A$1:$Z$1048576" r="I98" sId="4"/>
    <undo index="3" exp="area" ref3D="1" dr="$A$1:$Z$1048576" r="H98" sId="4"/>
    <undo index="3" exp="area" ref3D="1" dr="$A$1:$Z$1048576" r="F98" sId="4"/>
    <undo index="3" exp="area" ref3D="1" dr="$A$1:$Z$1048576" r="E98" sId="4"/>
    <undo index="3" exp="area" ref3D="1" dr="$A$1:$Z$1048576" r="D98" sId="4"/>
    <undo index="3" exp="area" ref3D="1" dr="$A$1:$Z$1048576" r="C98" sId="4"/>
    <undo index="3" exp="area" ref3D="1" dr="$A$1:$Z$1048576" r="Y97" sId="4"/>
    <undo index="3" exp="area" ref3D="1" dr="$A$1:$Z$1048576" r="X97" sId="4"/>
    <undo index="3" exp="area" ref3D="1" dr="$A$1:$Z$1048576" r="R97" sId="4"/>
    <undo index="3" exp="area" ref3D="1" dr="$A$1:$Z$1048576" r="Q97" sId="4"/>
    <undo index="3" exp="area" ref3D="1" dr="$A$1:$Z$1048576" r="P97" sId="4"/>
    <undo index="3" exp="area" ref3D="1" dr="$A$1:$Z$1048576" r="M97" sId="4"/>
    <undo index="3" exp="area" ref3D="1" dr="$A$1:$Z$1048576" r="L97" sId="4"/>
    <undo index="3" exp="area" ref3D="1" dr="$A$1:$Z$1048576" r="J97" sId="4"/>
    <undo index="3" exp="area" ref3D="1" dr="$A$1:$Z$1048576" r="I97" sId="4"/>
    <undo index="3" exp="area" ref3D="1" dr="$A$1:$Z$1048576" r="H97" sId="4"/>
    <undo index="3" exp="area" ref3D="1" dr="$A$1:$Z$1048576" r="F97" sId="4"/>
    <undo index="3" exp="area" ref3D="1" dr="$A$1:$Z$1048576" r="E97" sId="4"/>
    <undo index="3" exp="area" ref3D="1" dr="$A$1:$Z$1048576" r="D97" sId="4"/>
    <undo index="3" exp="area" ref3D="1" dr="$A$1:$Z$1048576" r="C97" sId="4"/>
    <undo index="3" exp="area" ref3D="1" dr="$A$1:$Z$1048576" r="Y96" sId="4"/>
    <undo index="3" exp="area" ref3D="1" dr="$A$1:$Z$1048576" r="X96" sId="4"/>
    <undo index="3" exp="area" ref3D="1" dr="$A$1:$Z$1048576" r="R96" sId="4"/>
    <undo index="3" exp="area" ref3D="1" dr="$A$1:$Z$1048576" r="Q96" sId="4"/>
    <undo index="3" exp="area" ref3D="1" dr="$A$1:$Z$1048576" r="P96" sId="4"/>
    <undo index="3" exp="area" ref3D="1" dr="$A$1:$Z$1048576" r="M96" sId="4"/>
    <undo index="3" exp="area" ref3D="1" dr="$A$1:$Z$1048576" r="L96" sId="4"/>
    <undo index="3" exp="area" ref3D="1" dr="$A$1:$Z$1048576" r="J96" sId="4"/>
    <undo index="3" exp="area" ref3D="1" dr="$A$1:$Z$1048576" r="I96" sId="4"/>
    <undo index="3" exp="area" ref3D="1" dr="$A$1:$Z$1048576" r="H96" sId="4"/>
    <undo index="3" exp="area" ref3D="1" dr="$A$1:$Z$1048576" r="F96" sId="4"/>
    <undo index="3" exp="area" ref3D="1" dr="$A$1:$Z$1048576" r="E96" sId="4"/>
    <undo index="3" exp="area" ref3D="1" dr="$A$1:$Z$1048576" r="D96" sId="4"/>
    <undo index="3" exp="area" ref3D="1" dr="$A$1:$Z$1048576" r="C96" sId="4"/>
    <undo index="3" exp="area" ref3D="1" dr="$A$1:$Z$1048576" r="Y95" sId="4"/>
    <undo index="3" exp="area" ref3D="1" dr="$A$1:$Z$1048576" r="X95" sId="4"/>
    <undo index="3" exp="area" ref3D="1" dr="$A$1:$Z$1048576" r="R95" sId="4"/>
    <undo index="3" exp="area" ref3D="1" dr="$A$1:$Z$1048576" r="Q95" sId="4"/>
    <undo index="3" exp="area" ref3D="1" dr="$A$1:$Z$1048576" r="P95" sId="4"/>
    <undo index="3" exp="area" ref3D="1" dr="$A$1:$Z$1048576" r="M95" sId="4"/>
    <undo index="3" exp="area" ref3D="1" dr="$A$1:$Z$1048576" r="L95" sId="4"/>
    <undo index="3" exp="area" ref3D="1" dr="$A$1:$Z$1048576" r="J95" sId="4"/>
    <undo index="3" exp="area" ref3D="1" dr="$A$1:$Z$1048576" r="I95" sId="4"/>
    <undo index="3" exp="area" ref3D="1" dr="$A$1:$Z$1048576" r="H95" sId="4"/>
    <undo index="3" exp="area" ref3D="1" dr="$A$1:$Z$1048576" r="F95" sId="4"/>
    <undo index="3" exp="area" ref3D="1" dr="$A$1:$Z$1048576" r="E95" sId="4"/>
    <undo index="3" exp="area" ref3D="1" dr="$A$1:$Z$1048576" r="D95" sId="4"/>
    <undo index="3" exp="area" ref3D="1" dr="$A$1:$Z$1048576" r="C95" sId="4"/>
    <undo index="3" exp="area" ref3D="1" dr="$A$1:$Z$1048576" r="Y94" sId="4"/>
    <undo index="3" exp="area" ref3D="1" dr="$A$1:$Z$1048576" r="X94" sId="4"/>
    <undo index="3" exp="area" ref3D="1" dr="$A$1:$Z$1048576" r="R94" sId="4"/>
    <undo index="3" exp="area" ref3D="1" dr="$A$1:$Z$1048576" r="Q94" sId="4"/>
    <undo index="3" exp="area" ref3D="1" dr="$A$1:$Z$1048576" r="P94" sId="4"/>
    <undo index="3" exp="area" ref3D="1" dr="$A$1:$Z$1048576" r="M94" sId="4"/>
    <undo index="3" exp="area" ref3D="1" dr="$A$1:$Z$1048576" r="L94" sId="4"/>
    <undo index="3" exp="area" ref3D="1" dr="$A$1:$Z$1048576" r="J94" sId="4"/>
    <undo index="3" exp="area" ref3D="1" dr="$A$1:$Z$1048576" r="I94" sId="4"/>
    <undo index="3" exp="area" ref3D="1" dr="$A$1:$Z$1048576" r="H94" sId="4"/>
    <undo index="3" exp="area" ref3D="1" dr="$A$1:$Z$1048576" r="F94" sId="4"/>
    <undo index="3" exp="area" ref3D="1" dr="$A$1:$Z$1048576" r="E94" sId="4"/>
    <undo index="3" exp="area" ref3D="1" dr="$A$1:$Z$1048576" r="D94" sId="4"/>
    <undo index="3" exp="area" ref3D="1" dr="$A$1:$Z$1048576" r="C94" sId="4"/>
    <undo index="3" exp="area" ref3D="1" dr="$A$1:$Z$1048576" r="Y93" sId="4"/>
    <undo index="3" exp="area" ref3D="1" dr="$A$1:$Z$1048576" r="X93" sId="4"/>
    <undo index="3" exp="area" ref3D="1" dr="$A$1:$Z$1048576" r="R93" sId="4"/>
    <undo index="3" exp="area" ref3D="1" dr="$A$1:$Z$1048576" r="Q93" sId="4"/>
    <undo index="3" exp="area" ref3D="1" dr="$A$1:$Z$1048576" r="P93" sId="4"/>
    <undo index="3" exp="area" ref3D="1" dr="$A$1:$Z$1048576" r="M93" sId="4"/>
    <undo index="3" exp="area" ref3D="1" dr="$A$1:$Z$1048576" r="L93" sId="4"/>
    <undo index="3" exp="area" ref3D="1" dr="$A$1:$Z$1048576" r="J93" sId="4"/>
    <undo index="3" exp="area" ref3D="1" dr="$A$1:$Z$1048576" r="I93" sId="4"/>
    <undo index="3" exp="area" ref3D="1" dr="$A$1:$Z$1048576" r="H93" sId="4"/>
    <undo index="3" exp="area" ref3D="1" dr="$A$1:$Z$1048576" r="F93" sId="4"/>
    <undo index="3" exp="area" ref3D="1" dr="$A$1:$Z$1048576" r="E93" sId="4"/>
    <undo index="3" exp="area" ref3D="1" dr="$A$1:$Z$1048576" r="D93" sId="4"/>
    <undo index="3" exp="area" ref3D="1" dr="$A$1:$Z$1048576" r="C93" sId="4"/>
    <undo index="3" exp="area" ref3D="1" dr="$A$1:$Z$1048576" r="Y92" sId="4"/>
    <undo index="3" exp="area" ref3D="1" dr="$A$1:$Z$1048576" r="X92" sId="4"/>
    <undo index="3" exp="area" ref3D="1" dr="$A$1:$Z$1048576" r="R92" sId="4"/>
    <undo index="3" exp="area" ref3D="1" dr="$A$1:$Z$1048576" r="Q92" sId="4"/>
    <undo index="3" exp="area" ref3D="1" dr="$A$1:$Z$1048576" r="N92" sId="4"/>
    <undo index="3" exp="area" ref3D="1" dr="$A$1:$Z$1048576" r="M92" sId="4"/>
    <undo index="3" exp="area" ref3D="1" dr="$A$1:$Z$1048576" r="L92" sId="4"/>
    <undo index="3" exp="area" ref3D="1" dr="$A$1:$Z$1048576" r="J92" sId="4"/>
    <undo index="3" exp="area" ref3D="1" dr="$A$1:$Z$1048576" r="I92" sId="4"/>
    <undo index="3" exp="area" ref3D="1" dr="$A$1:$Z$1048576" r="H92" sId="4"/>
    <undo index="3" exp="area" ref3D="1" dr="$A$1:$Z$1048576" r="F92" sId="4"/>
    <undo index="3" exp="area" ref3D="1" dr="$A$1:$Z$1048576" r="E92" sId="4"/>
    <undo index="3" exp="area" ref3D="1" dr="$A$1:$Z$1048576" r="D92" sId="4"/>
    <undo index="3" exp="area" ref3D="1" dr="$A$1:$Z$1048576" r="C92" sId="4"/>
    <undo index="3" exp="area" ref3D="1" dr="$A$1:$Z$1048576" r="Y91" sId="4"/>
    <undo index="3" exp="area" ref3D="1" dr="$A$1:$Z$1048576" r="X91" sId="4"/>
    <undo index="3" exp="area" ref3D="1" dr="$A$1:$Z$1048576" r="R91" sId="4"/>
    <undo index="3" exp="area" ref3D="1" dr="$A$1:$Z$1048576" r="Q91" sId="4"/>
    <undo index="3" exp="area" ref3D="1" dr="$A$1:$Z$1048576" r="P91" sId="4"/>
    <undo index="3" exp="area" ref3D="1" dr="$A$1:$Z$1048576" r="M91" sId="4"/>
    <undo index="3" exp="area" ref3D="1" dr="$A$1:$Z$1048576" r="L91" sId="4"/>
    <undo index="3" exp="area" ref3D="1" dr="$A$1:$Z$1048576" r="J91" sId="4"/>
    <undo index="3" exp="area" ref3D="1" dr="$A$1:$Z$1048576" r="I91" sId="4"/>
    <undo index="3" exp="area" ref3D="1" dr="$A$1:$Z$1048576" r="H91" sId="4"/>
    <undo index="3" exp="area" ref3D="1" dr="$A$1:$Z$1048576" r="F91" sId="4"/>
    <undo index="3" exp="area" ref3D="1" dr="$A$1:$Z$1048576" r="E91" sId="4"/>
    <undo index="3" exp="area" ref3D="1" dr="$A$1:$Z$1048576" r="D91" sId="4"/>
    <undo index="3" exp="area" ref3D="1" dr="$A$1:$Z$1048576" r="C91" sId="4"/>
    <undo index="3" exp="area" ref3D="1" dr="$A$1:$Z$1048576" r="Y90" sId="4"/>
    <undo index="3" exp="area" ref3D="1" dr="$A$1:$Z$1048576" r="X90" sId="4"/>
    <undo index="3" exp="area" ref3D="1" dr="$A$1:$Z$1048576" r="R90" sId="4"/>
    <undo index="3" exp="area" ref3D="1" dr="$A$1:$Z$1048576" r="Q90" sId="4"/>
    <undo index="3" exp="area" ref3D="1" dr="$A$1:$Z$1048576" r="P90" sId="4"/>
    <undo index="3" exp="area" ref3D="1" dr="$A$1:$Z$1048576" r="M90" sId="4"/>
    <undo index="3" exp="area" ref3D="1" dr="$A$1:$Z$1048576" r="L90" sId="4"/>
    <undo index="3" exp="area" ref3D="1" dr="$A$1:$Z$1048576" r="J90" sId="4"/>
    <undo index="3" exp="area" ref3D="1" dr="$A$1:$Z$1048576" r="I90" sId="4"/>
    <undo index="3" exp="area" ref3D="1" dr="$A$1:$Z$1048576" r="H90" sId="4"/>
    <undo index="3" exp="area" ref3D="1" dr="$A$1:$Z$1048576" r="F90" sId="4"/>
    <undo index="3" exp="area" ref3D="1" dr="$A$1:$Z$1048576" r="E90" sId="4"/>
    <undo index="3" exp="area" ref3D="1" dr="$A$1:$Z$1048576" r="D90" sId="4"/>
    <undo index="3" exp="area" ref3D="1" dr="$A$1:$Z$1048576" r="C90" sId="4"/>
    <undo index="3" exp="area" ref3D="1" dr="$A$1:$Z$1048576" r="Y89" sId="4"/>
    <undo index="3" exp="area" ref3D="1" dr="$A$1:$Z$1048576" r="X89" sId="4"/>
    <undo index="3" exp="area" ref3D="1" dr="$A$1:$Z$1048576" r="R89" sId="4"/>
    <undo index="3" exp="area" ref3D="1" dr="$A$1:$Z$1048576" r="Q89" sId="4"/>
    <undo index="3" exp="area" ref3D="1" dr="$A$1:$Z$1048576" r="P89" sId="4"/>
    <undo index="3" exp="area" ref3D="1" dr="$A$1:$Z$1048576" r="M89" sId="4"/>
    <undo index="3" exp="area" ref3D="1" dr="$A$1:$Z$1048576" r="L89" sId="4"/>
    <undo index="3" exp="area" ref3D="1" dr="$A$1:$Z$1048576" r="J89" sId="4"/>
    <undo index="3" exp="area" ref3D="1" dr="$A$1:$Z$1048576" r="I89" sId="4"/>
    <undo index="3" exp="area" ref3D="1" dr="$A$1:$Z$1048576" r="H89" sId="4"/>
    <undo index="3" exp="area" ref3D="1" dr="$A$1:$Z$1048576" r="F89" sId="4"/>
    <undo index="3" exp="area" ref3D="1" dr="$A$1:$Z$1048576" r="E89" sId="4"/>
    <undo index="3" exp="area" ref3D="1" dr="$A$1:$Z$1048576" r="D89" sId="4"/>
    <undo index="3" exp="area" ref3D="1" dr="$A$1:$Z$1048576" r="C89" sId="4"/>
    <undo index="3" exp="area" ref3D="1" dr="$A$1:$Z$1048576" r="Y88" sId="4"/>
    <undo index="3" exp="area" ref3D="1" dr="$A$1:$Z$1048576" r="X88" sId="4"/>
    <undo index="3" exp="area" ref3D="1" dr="$A$1:$Z$1048576" r="R88" sId="4"/>
    <undo index="3" exp="area" ref3D="1" dr="$A$1:$Z$1048576" r="Q88" sId="4"/>
    <undo index="3" exp="area" ref3D="1" dr="$A$1:$Z$1048576" r="P88" sId="4"/>
    <undo index="3" exp="area" ref3D="1" dr="$A$1:$Z$1048576" r="M88" sId="4"/>
    <undo index="3" exp="area" ref3D="1" dr="$A$1:$Z$1048576" r="L88" sId="4"/>
    <undo index="3" exp="area" ref3D="1" dr="$A$1:$Z$1048576" r="J88" sId="4"/>
    <undo index="3" exp="area" ref3D="1" dr="$A$1:$Z$1048576" r="I88" sId="4"/>
    <undo index="3" exp="area" ref3D="1" dr="$A$1:$Z$1048576" r="H88" sId="4"/>
    <undo index="3" exp="area" ref3D="1" dr="$A$1:$Z$1048576" r="F88" sId="4"/>
    <undo index="3" exp="area" ref3D="1" dr="$A$1:$Z$1048576" r="E88" sId="4"/>
    <undo index="3" exp="area" ref3D="1" dr="$A$1:$Z$1048576" r="D88" sId="4"/>
    <undo index="3" exp="area" ref3D="1" dr="$A$1:$Z$1048576" r="C88" sId="4"/>
    <undo index="3" exp="area" ref3D="1" dr="$A$1:$Z$1048576" r="Y87" sId="4"/>
    <undo index="3" exp="area" ref3D="1" dr="$A$1:$Z$1048576" r="X87" sId="4"/>
    <undo index="3" exp="area" ref3D="1" dr="$A$1:$Z$1048576" r="R87" sId="4"/>
    <undo index="3" exp="area" ref3D="1" dr="$A$1:$Z$1048576" r="Q87" sId="4"/>
    <undo index="3" exp="area" ref3D="1" dr="$A$1:$Z$1048576" r="P87" sId="4"/>
    <undo index="3" exp="area" ref3D="1" dr="$A$1:$Z$1048576" r="M87" sId="4"/>
    <undo index="3" exp="area" ref3D="1" dr="$A$1:$Z$1048576" r="L87" sId="4"/>
    <undo index="3" exp="area" ref3D="1" dr="$A$1:$Z$1048576" r="J87" sId="4"/>
    <undo index="3" exp="area" ref3D="1" dr="$A$1:$Z$1048576" r="I87" sId="4"/>
    <undo index="3" exp="area" ref3D="1" dr="$A$1:$Z$1048576" r="H87" sId="4"/>
    <undo index="3" exp="area" ref3D="1" dr="$A$1:$Z$1048576" r="F87" sId="4"/>
    <undo index="3" exp="area" ref3D="1" dr="$A$1:$Z$1048576" r="E87" sId="4"/>
    <undo index="3" exp="area" ref3D="1" dr="$A$1:$Z$1048576" r="D87" sId="4"/>
    <undo index="3" exp="area" ref3D="1" dr="$A$1:$Z$1048576" r="C87" sId="4"/>
    <undo index="3" exp="area" ref3D="1" dr="$A$1:$Z$1048576" r="Y86" sId="4"/>
    <undo index="3" exp="area" ref3D="1" dr="$A$1:$Z$1048576" r="X86" sId="4"/>
    <undo index="3" exp="area" ref3D="1" dr="$A$1:$Z$1048576" r="R86" sId="4"/>
    <undo index="3" exp="area" ref3D="1" dr="$A$1:$Z$1048576" r="Q86" sId="4"/>
    <undo index="3" exp="area" ref3D="1" dr="$A$1:$Z$1048576" r="P86" sId="4"/>
    <undo index="3" exp="area" ref3D="1" dr="$A$1:$Z$1048576" r="M86" sId="4"/>
    <undo index="3" exp="area" ref3D="1" dr="$A$1:$Z$1048576" r="L86" sId="4"/>
    <undo index="3" exp="area" ref3D="1" dr="$A$1:$Z$1048576" r="J86" sId="4"/>
    <undo index="3" exp="area" ref3D="1" dr="$A$1:$Z$1048576" r="I86" sId="4"/>
    <undo index="3" exp="area" ref3D="1" dr="$A$1:$Z$1048576" r="H86" sId="4"/>
    <undo index="3" exp="area" ref3D="1" dr="$A$1:$Z$1048576" r="F86" sId="4"/>
    <undo index="3" exp="area" ref3D="1" dr="$A$1:$Z$1048576" r="E86" sId="4"/>
    <undo index="3" exp="area" ref3D="1" dr="$A$1:$Z$1048576" r="D86" sId="4"/>
    <undo index="3" exp="area" ref3D="1" dr="$A$1:$Z$1048576" r="C86" sId="4"/>
    <undo index="3" exp="area" ref3D="1" dr="$A$1:$Z$1048576" r="Y85" sId="4"/>
    <undo index="3" exp="area" ref3D="1" dr="$A$1:$Z$1048576" r="X85" sId="4"/>
    <undo index="3" exp="area" ref3D="1" dr="$A$1:$Z$1048576" r="R85" sId="4"/>
    <undo index="3" exp="area" ref3D="1" dr="$A$1:$Z$1048576" r="Q85" sId="4"/>
    <undo index="3" exp="area" ref3D="1" dr="$A$1:$Z$1048576" r="P85" sId="4"/>
    <undo index="3" exp="area" ref3D="1" dr="$A$1:$Z$1048576" r="O85" sId="4"/>
    <undo index="3" exp="area" ref3D="1" dr="$A$1:$Z$1048576" r="N85" sId="4"/>
    <undo index="3" exp="area" ref3D="1" dr="$A$1:$Z$1048576" r="M85" sId="4"/>
    <undo index="3" exp="area" ref3D="1" dr="$A$1:$Z$1048576" r="L85" sId="4"/>
    <undo index="3" exp="area" ref3D="1" dr="$A$1:$Z$1048576" r="J85" sId="4"/>
    <undo index="3" exp="area" ref3D="1" dr="$A$1:$Z$1048576" r="I85" sId="4"/>
    <undo index="3" exp="area" ref3D="1" dr="$A$1:$Z$1048576" r="H85" sId="4"/>
    <undo index="3" exp="area" ref3D="1" dr="$A$1:$Z$1048576" r="F85" sId="4"/>
    <undo index="3" exp="area" ref3D="1" dr="$A$1:$Z$1048576" r="E85" sId="4"/>
    <undo index="3" exp="area" ref3D="1" dr="$A$1:$Z$1048576" r="D85" sId="4"/>
    <undo index="3" exp="area" ref3D="1" dr="$A$1:$Z$1048576" r="C85" sId="4"/>
    <undo index="3" exp="area" ref3D="1" dr="$A$1:$Z$1048576" r="Y84" sId="4"/>
    <undo index="3" exp="area" ref3D="1" dr="$A$1:$Z$1048576" r="X84" sId="4"/>
    <undo index="3" exp="area" ref3D="1" dr="$A$1:$Z$1048576" r="S84" sId="4"/>
    <undo index="3" exp="area" ref3D="1" dr="$A$1:$Z$1048576" r="R84" sId="4"/>
    <undo index="3" exp="area" ref3D="1" dr="$A$1:$Z$1048576" r="Q84" sId="4"/>
    <undo index="3" exp="area" ref3D="1" dr="$A$1:$Z$1048576" r="P84" sId="4"/>
    <undo index="3" exp="area" ref3D="1" dr="$A$1:$Z$1048576" r="M84" sId="4"/>
    <undo index="3" exp="area" ref3D="1" dr="$A$1:$Z$1048576" r="L84" sId="4"/>
    <undo index="3" exp="area" ref3D="1" dr="$A$1:$Z$1048576" r="J84" sId="4"/>
    <undo index="3" exp="area" ref3D="1" dr="$A$1:$Z$1048576" r="I84" sId="4"/>
    <undo index="3" exp="area" ref3D="1" dr="$A$1:$Z$1048576" r="F84" sId="4"/>
    <undo index="3" exp="area" ref3D="1" dr="$A$1:$Z$1048576" r="E84" sId="4"/>
    <undo index="3" exp="area" ref3D="1" dr="$A$1:$Z$1048576" r="D84" sId="4"/>
    <undo index="3" exp="area" ref3D="1" dr="$A$1:$Z$1048576" r="C84" sId="4"/>
    <undo index="3" exp="area" ref3D="1" dr="$A$1:$Z$1048576" r="Y83" sId="4"/>
    <undo index="3" exp="area" ref3D="1" dr="$A$1:$Z$1048576" r="X83" sId="4"/>
    <undo index="3" exp="area" ref3D="1" dr="$A$1:$Z$1048576" r="S83" sId="4"/>
    <undo index="3" exp="area" ref3D="1" dr="$A$1:$Z$1048576" r="R83" sId="4"/>
    <undo index="3" exp="area" ref3D="1" dr="$A$1:$Z$1048576" r="Q83" sId="4"/>
    <undo index="3" exp="area" ref3D="1" dr="$A$1:$Z$1048576" r="P83" sId="4"/>
    <undo index="3" exp="area" ref3D="1" dr="$A$1:$Z$1048576" r="M83" sId="4"/>
    <undo index="3" exp="area" ref3D="1" dr="$A$1:$Z$1048576" r="L83" sId="4"/>
    <undo index="3" exp="area" ref3D="1" dr="$A$1:$Z$1048576" r="J83" sId="4"/>
    <undo index="3" exp="area" ref3D="1" dr="$A$1:$Z$1048576" r="I83" sId="4"/>
    <undo index="3" exp="area" ref3D="1" dr="$A$1:$Z$1048576" r="F83" sId="4"/>
    <undo index="3" exp="area" ref3D="1" dr="$A$1:$Z$1048576" r="E83" sId="4"/>
    <undo index="3" exp="area" ref3D="1" dr="$A$1:$Z$1048576" r="D83" sId="4"/>
    <undo index="3" exp="area" ref3D="1" dr="$A$1:$Z$1048576" r="C83" sId="4"/>
    <undo index="3" exp="area" ref3D="1" dr="$A$1:$Z$1048576" r="Y82" sId="4"/>
    <undo index="3" exp="area" ref3D="1" dr="$A$1:$Z$1048576" r="X82" sId="4"/>
    <undo index="3" exp="area" ref3D="1" dr="$A$1:$Z$1048576" r="S82" sId="4"/>
    <undo index="3" exp="area" ref3D="1" dr="$A$1:$Z$1048576" r="R82" sId="4"/>
    <undo index="3" exp="area" ref3D="1" dr="$A$1:$Z$1048576" r="Q82" sId="4"/>
    <undo index="3" exp="area" ref3D="1" dr="$A$1:$Z$1048576" r="P82" sId="4"/>
    <undo index="3" exp="area" ref3D="1" dr="$A$1:$Z$1048576" r="M82" sId="4"/>
    <undo index="3" exp="area" ref3D="1" dr="$A$1:$Z$1048576" r="L82" sId="4"/>
    <undo index="3" exp="area" ref3D="1" dr="$A$1:$Z$1048576" r="J82" sId="4"/>
    <undo index="3" exp="area" ref3D="1" dr="$A$1:$Z$1048576" r="I82" sId="4"/>
    <undo index="3" exp="area" ref3D="1" dr="$A$1:$Z$1048576" r="F82" sId="4"/>
    <undo index="3" exp="area" ref3D="1" dr="$A$1:$Z$1048576" r="E82" sId="4"/>
    <undo index="3" exp="area" ref3D="1" dr="$A$1:$Z$1048576" r="D82" sId="4"/>
    <undo index="3" exp="area" ref3D="1" dr="$A$1:$Z$1048576" r="C82" sId="4"/>
    <undo index="3" exp="area" ref3D="1" dr="$A$1:$Z$1048576" r="Y81" sId="4"/>
    <undo index="3" exp="area" ref3D="1" dr="$A$1:$Z$1048576" r="X81" sId="4"/>
    <undo index="3" exp="area" ref3D="1" dr="$A$1:$Z$1048576" r="S81" sId="4"/>
    <undo index="3" exp="area" ref3D="1" dr="$A$1:$Z$1048576" r="R81" sId="4"/>
    <undo index="3" exp="area" ref3D="1" dr="$A$1:$Z$1048576" r="Q81" sId="4"/>
    <undo index="3" exp="area" ref3D="1" dr="$A$1:$Z$1048576" r="P81" sId="4"/>
    <undo index="3" exp="area" ref3D="1" dr="$A$1:$Z$1048576" r="M81" sId="4"/>
    <undo index="3" exp="area" ref3D="1" dr="$A$1:$Z$1048576" r="L81" sId="4"/>
    <undo index="3" exp="area" ref3D="1" dr="$A$1:$Z$1048576" r="J81" sId="4"/>
    <undo index="3" exp="area" ref3D="1" dr="$A$1:$Z$1048576" r="I81" sId="4"/>
    <undo index="3" exp="area" ref3D="1" dr="$A$1:$Z$1048576" r="F81" sId="4"/>
    <undo index="3" exp="area" ref3D="1" dr="$A$1:$Z$1048576" r="E81" sId="4"/>
    <undo index="3" exp="area" ref3D="1" dr="$A$1:$Z$1048576" r="D81" sId="4"/>
    <undo index="3" exp="area" ref3D="1" dr="$A$1:$Z$1048576" r="C81" sId="4"/>
    <undo index="3" exp="area" ref3D="1" dr="$A$1:$Z$1048576" r="Y80" sId="4"/>
    <undo index="3" exp="area" ref3D="1" dr="$A$1:$Z$1048576" r="X80" sId="4"/>
    <undo index="3" exp="area" ref3D="1" dr="$A$1:$Z$1048576" r="S80" sId="4"/>
    <undo index="3" exp="area" ref3D="1" dr="$A$1:$Z$1048576" r="R80" sId="4"/>
    <undo index="3" exp="area" ref3D="1" dr="$A$1:$Z$1048576" r="Q80" sId="4"/>
    <undo index="3" exp="area" ref3D="1" dr="$A$1:$Z$1048576" r="P80" sId="4"/>
    <undo index="3" exp="area" ref3D="1" dr="$A$1:$Z$1048576" r="O80" sId="4"/>
    <undo index="3" exp="area" ref3D="1" dr="$A$1:$Z$1048576" r="N80" sId="4"/>
    <undo index="3" exp="area" ref3D="1" dr="$A$1:$Z$1048576" r="M80" sId="4"/>
    <undo index="3" exp="area" ref3D="1" dr="$A$1:$Z$1048576" r="L80" sId="4"/>
    <undo index="3" exp="area" ref3D="1" dr="$A$1:$Z$1048576" r="K80" sId="4"/>
    <undo index="3" exp="area" ref3D="1" dr="$A$1:$Z$1048576" r="J80" sId="4"/>
    <undo index="3" exp="area" ref3D="1" dr="$A$1:$Z$1048576" r="I80" sId="4"/>
    <undo index="3" exp="area" ref3D="1" dr="$A$1:$Z$1048576" r="F80" sId="4"/>
    <undo index="3" exp="area" ref3D="1" dr="$A$1:$Z$1048576" r="E80" sId="4"/>
    <undo index="3" exp="area" ref3D="1" dr="$A$1:$Z$1048576" r="D80" sId="4"/>
    <undo index="3" exp="area" ref3D="1" dr="$A$1:$Z$1048576" r="C80" sId="4"/>
    <undo index="3" exp="area" ref3D="1" dr="$A$1:$Z$1048576" r="Y79" sId="4"/>
    <undo index="3" exp="area" ref3D="1" dr="$A$1:$Z$1048576" r="X79" sId="4"/>
    <undo index="3" exp="area" ref3D="1" dr="$A$1:$Z$1048576" r="S79" sId="4"/>
    <undo index="3" exp="area" ref3D="1" dr="$A$1:$Z$1048576" r="R79" sId="4"/>
    <undo index="3" exp="area" ref3D="1" dr="$A$1:$Z$1048576" r="Q79" sId="4"/>
    <undo index="3" exp="area" ref3D="1" dr="$A$1:$Z$1048576" r="P79" sId="4"/>
    <undo index="3" exp="area" ref3D="1" dr="$A$1:$Z$1048576" r="M79" sId="4"/>
    <undo index="3" exp="area" ref3D="1" dr="$A$1:$Z$1048576" r="L79" sId="4"/>
    <undo index="3" exp="area" ref3D="1" dr="$A$1:$Z$1048576" r="J79" sId="4"/>
    <undo index="3" exp="area" ref3D="1" dr="$A$1:$Z$1048576" r="I79" sId="4"/>
    <undo index="3" exp="area" ref3D="1" dr="$A$1:$Z$1048576" r="F79" sId="4"/>
    <undo index="3" exp="area" ref3D="1" dr="$A$1:$Z$1048576" r="E79" sId="4"/>
    <undo index="3" exp="area" ref3D="1" dr="$A$1:$Z$1048576" r="D79" sId="4"/>
    <undo index="3" exp="area" ref3D="1" dr="$A$1:$Z$1048576" r="C79" sId="4"/>
    <undo index="3" exp="area" ref3D="1" dr="$A$1:$Z$1048576" r="Y78" sId="4"/>
    <undo index="3" exp="area" ref3D="1" dr="$A$1:$Z$1048576" r="X78" sId="4"/>
    <undo index="3" exp="area" ref3D="1" dr="$A$1:$Z$1048576" r="S78" sId="4"/>
    <undo index="3" exp="area" ref3D="1" dr="$A$1:$Z$1048576" r="R78" sId="4"/>
    <undo index="3" exp="area" ref3D="1" dr="$A$1:$Z$1048576" r="Q78" sId="4"/>
    <undo index="3" exp="area" ref3D="1" dr="$A$1:$Z$1048576" r="P78" sId="4"/>
    <undo index="3" exp="area" ref3D="1" dr="$A$1:$Z$1048576" r="M78" sId="4"/>
    <undo index="3" exp="area" ref3D="1" dr="$A$1:$Z$1048576" r="L78" sId="4"/>
    <undo index="3" exp="area" ref3D="1" dr="$A$1:$Z$1048576" r="J78" sId="4"/>
    <undo index="3" exp="area" ref3D="1" dr="$A$1:$Z$1048576" r="I78" sId="4"/>
    <undo index="3" exp="area" ref3D="1" dr="$A$1:$Z$1048576" r="F78" sId="4"/>
    <undo index="3" exp="area" ref3D="1" dr="$A$1:$Z$1048576" r="E78" sId="4"/>
    <undo index="3" exp="area" ref3D="1" dr="$A$1:$Z$1048576" r="D78" sId="4"/>
    <undo index="3" exp="area" ref3D="1" dr="$A$1:$Z$1048576" r="C78" sId="4"/>
    <undo index="3" exp="area" ref3D="1" dr="$A$1:$Z$1048576" r="Y77" sId="4"/>
    <undo index="3" exp="area" ref3D="1" dr="$A$1:$Z$1048576" r="X77" sId="4"/>
    <undo index="3" exp="area" ref3D="1" dr="$A$1:$Z$1048576" r="S77" sId="4"/>
    <undo index="3" exp="area" ref3D="1" dr="$A$1:$Z$1048576" r="R77" sId="4"/>
    <undo index="3" exp="area" ref3D="1" dr="$A$1:$Z$1048576" r="Q77" sId="4"/>
    <undo index="3" exp="area" ref3D="1" dr="$A$1:$Z$1048576" r="P77" sId="4"/>
    <undo index="3" exp="area" ref3D="1" dr="$A$1:$Z$1048576" r="M77" sId="4"/>
    <undo index="3" exp="area" ref3D="1" dr="$A$1:$Z$1048576" r="L77" sId="4"/>
    <undo index="3" exp="area" ref3D="1" dr="$A$1:$Z$1048576" r="J77" sId="4"/>
    <undo index="3" exp="area" ref3D="1" dr="$A$1:$Z$1048576" r="I77" sId="4"/>
    <undo index="3" exp="area" ref3D="1" dr="$A$1:$Z$1048576" r="F77" sId="4"/>
    <undo index="3" exp="area" ref3D="1" dr="$A$1:$Z$1048576" r="E77" sId="4"/>
    <undo index="3" exp="area" ref3D="1" dr="$A$1:$Z$1048576" r="D77" sId="4"/>
    <undo index="3" exp="area" ref3D="1" dr="$A$1:$Z$1048576" r="C77" sId="4"/>
    <undo index="3" exp="area" ref3D="1" dr="$A$1:$Z$1048576" r="Y76" sId="4"/>
    <undo index="3" exp="area" ref3D="1" dr="$A$1:$Z$1048576" r="X76" sId="4"/>
    <undo index="3" exp="area" ref3D="1" dr="$A$1:$Z$1048576" r="S76" sId="4"/>
    <undo index="3" exp="area" ref3D="1" dr="$A$1:$Z$1048576" r="R76" sId="4"/>
    <undo index="3" exp="area" ref3D="1" dr="$A$1:$Z$1048576" r="Q76" sId="4"/>
    <undo index="3" exp="area" ref3D="1" dr="$A$1:$Z$1048576" r="P76" sId="4"/>
    <undo index="3" exp="area" ref3D="1" dr="$A$1:$Z$1048576" r="M76" sId="4"/>
    <undo index="3" exp="area" ref3D="1" dr="$A$1:$Z$1048576" r="L76" sId="4"/>
    <undo index="3" exp="area" ref3D="1" dr="$A$1:$Z$1048576" r="J76" sId="4"/>
    <undo index="3" exp="area" ref3D="1" dr="$A$1:$Z$1048576" r="I76" sId="4"/>
    <undo index="3" exp="area" ref3D="1" dr="$A$1:$Z$1048576" r="F76" sId="4"/>
    <undo index="3" exp="area" ref3D="1" dr="$A$1:$Z$1048576" r="E76" sId="4"/>
    <undo index="3" exp="area" ref3D="1" dr="$A$1:$Z$1048576" r="D76" sId="4"/>
    <undo index="3" exp="area" ref3D="1" dr="$A$1:$Z$1048576" r="C76" sId="4"/>
    <undo index="3" exp="area" ref3D="1" dr="$A$1:$Z$1048576" r="Y75" sId="4"/>
    <undo index="3" exp="area" ref3D="1" dr="$A$1:$Z$1048576" r="X75" sId="4"/>
    <undo index="3" exp="area" ref3D="1" dr="$A$1:$Z$1048576" r="S75" sId="4"/>
    <undo index="3" exp="area" ref3D="1" dr="$A$1:$Z$1048576" r="R75" sId="4"/>
    <undo index="3" exp="area" ref3D="1" dr="$A$1:$Z$1048576" r="Q75" sId="4"/>
    <undo index="3" exp="area" ref3D="1" dr="$A$1:$Z$1048576" r="P75" sId="4"/>
    <undo index="3" exp="area" ref3D="1" dr="$A$1:$Z$1048576" r="M75" sId="4"/>
    <undo index="3" exp="area" ref3D="1" dr="$A$1:$Z$1048576" r="L75" sId="4"/>
    <undo index="3" exp="area" ref3D="1" dr="$A$1:$Z$1048576" r="J75" sId="4"/>
    <undo index="3" exp="area" ref3D="1" dr="$A$1:$Z$1048576" r="I75" sId="4"/>
    <undo index="3" exp="area" ref3D="1" dr="$A$1:$Z$1048576" r="F75" sId="4"/>
    <undo index="3" exp="area" ref3D="1" dr="$A$1:$Z$1048576" r="E75" sId="4"/>
    <undo index="3" exp="area" ref3D="1" dr="$A$1:$Z$1048576" r="D75" sId="4"/>
    <undo index="3" exp="area" ref3D="1" dr="$A$1:$Z$1048576" r="C75" sId="4"/>
    <undo index="3" exp="area" ref3D="1" dr="$A$1:$Z$1048576" r="Y74" sId="4"/>
    <undo index="3" exp="area" ref3D="1" dr="$A$1:$Z$1048576" r="X74" sId="4"/>
    <undo index="3" exp="area" ref3D="1" dr="$A$1:$Z$1048576" r="S74" sId="4"/>
    <undo index="3" exp="area" ref3D="1" dr="$A$1:$Z$1048576" r="R74" sId="4"/>
    <undo index="3" exp="area" ref3D="1" dr="$A$1:$Z$1048576" r="Q74" sId="4"/>
    <undo index="3" exp="area" ref3D="1" dr="$A$1:$Z$1048576" r="P74" sId="4"/>
    <undo index="3" exp="area" ref3D="1" dr="$A$1:$Z$1048576" r="M74" sId="4"/>
    <undo index="3" exp="area" ref3D="1" dr="$A$1:$Z$1048576" r="L74" sId="4"/>
    <undo index="3" exp="area" ref3D="1" dr="$A$1:$Z$1048576" r="J74" sId="4"/>
    <undo index="3" exp="area" ref3D="1" dr="$A$1:$Z$1048576" r="I74" sId="4"/>
    <undo index="3" exp="area" ref3D="1" dr="$A$1:$Z$1048576" r="F74" sId="4"/>
    <undo index="3" exp="area" ref3D="1" dr="$A$1:$Z$1048576" r="E74" sId="4"/>
    <undo index="3" exp="area" ref3D="1" dr="$A$1:$Z$1048576" r="D74" sId="4"/>
    <undo index="3" exp="area" ref3D="1" dr="$A$1:$Z$1048576" r="C74" sId="4"/>
    <undo index="3" exp="area" ref3D="1" dr="$A$1:$Z$1048576" r="Y73" sId="4"/>
    <undo index="3" exp="area" ref3D="1" dr="$A$1:$Z$1048576" r="X73" sId="4"/>
    <undo index="3" exp="area" ref3D="1" dr="$A$1:$Z$1048576" r="S73" sId="4"/>
    <undo index="3" exp="area" ref3D="1" dr="$A$1:$Z$1048576" r="R73" sId="4"/>
    <undo index="3" exp="area" ref3D="1" dr="$A$1:$Z$1048576" r="Q73" sId="4"/>
    <undo index="3" exp="area" ref3D="1" dr="$A$1:$Z$1048576" r="P73" sId="4"/>
    <undo index="3" exp="area" ref3D="1" dr="$A$1:$Z$1048576" r="M73" sId="4"/>
    <undo index="3" exp="area" ref3D="1" dr="$A$1:$Z$1048576" r="L73" sId="4"/>
    <undo index="3" exp="area" ref3D="1" dr="$A$1:$Z$1048576" r="J73" sId="4"/>
    <undo index="3" exp="area" ref3D="1" dr="$A$1:$Z$1048576" r="I73" sId="4"/>
    <undo index="3" exp="area" ref3D="1" dr="$A$1:$Z$1048576" r="F73" sId="4"/>
    <undo index="3" exp="area" ref3D="1" dr="$A$1:$Z$1048576" r="E73" sId="4"/>
    <undo index="3" exp="area" ref3D="1" dr="$A$1:$Z$1048576" r="D73" sId="4"/>
    <undo index="3" exp="area" ref3D="1" dr="$A$1:$Z$1048576" r="C73" sId="4"/>
    <undo index="3" exp="area" ref3D="1" dr="$A$1:$Z$1048576" r="Y72" sId="4"/>
    <undo index="3" exp="area" ref3D="1" dr="$A$1:$Z$1048576" r="X72" sId="4"/>
    <undo index="3" exp="area" ref3D="1" dr="$A$1:$Z$1048576" r="S72" sId="4"/>
    <undo index="3" exp="area" ref3D="1" dr="$A$1:$Z$1048576" r="R72" sId="4"/>
    <undo index="3" exp="area" ref3D="1" dr="$A$1:$Z$1048576" r="Q72" sId="4"/>
    <undo index="3" exp="area" ref3D="1" dr="$A$1:$Z$1048576" r="P72" sId="4"/>
    <undo index="3" exp="area" ref3D="1" dr="$A$1:$Z$1048576" r="M72" sId="4"/>
    <undo index="3" exp="area" ref3D="1" dr="$A$1:$Z$1048576" r="L72" sId="4"/>
    <undo index="3" exp="area" ref3D="1" dr="$A$1:$Z$1048576" r="J72" sId="4"/>
    <undo index="3" exp="area" ref3D="1" dr="$A$1:$Z$1048576" r="I72" sId="4"/>
    <undo index="3" exp="area" ref3D="1" dr="$A$1:$Z$1048576" r="F72" sId="4"/>
    <undo index="3" exp="area" ref3D="1" dr="$A$1:$Z$1048576" r="E72" sId="4"/>
    <undo index="3" exp="area" ref3D="1" dr="$A$1:$Z$1048576" r="D72" sId="4"/>
    <undo index="3" exp="area" ref3D="1" dr="$A$1:$Z$1048576" r="C72" sId="4"/>
    <undo index="3" exp="area" ref3D="1" dr="$A$1:$Z$1048576" r="Y71" sId="4"/>
    <undo index="3" exp="area" ref3D="1" dr="$A$1:$Z$1048576" r="X71" sId="4"/>
    <undo index="3" exp="area" ref3D="1" dr="$A$1:$Z$1048576" r="S71" sId="4"/>
    <undo index="3" exp="area" ref3D="1" dr="$A$1:$Z$1048576" r="R71" sId="4"/>
    <undo index="3" exp="area" ref3D="1" dr="$A$1:$Z$1048576" r="Q71" sId="4"/>
    <undo index="3" exp="area" ref3D="1" dr="$A$1:$Z$1048576" r="P71" sId="4"/>
    <undo index="3" exp="area" ref3D="1" dr="$A$1:$Z$1048576" r="N71" sId="4"/>
    <undo index="3" exp="area" ref3D="1" dr="$A$1:$Z$1048576" r="M71" sId="4"/>
    <undo index="3" exp="area" ref3D="1" dr="$A$1:$Z$1048576" r="L71" sId="4"/>
    <undo index="3" exp="area" ref3D="1" dr="$A$1:$Z$1048576" r="J71" sId="4"/>
    <undo index="3" exp="area" ref3D="1" dr="$A$1:$Z$1048576" r="I71" sId="4"/>
    <undo index="3" exp="area" ref3D="1" dr="$A$1:$Z$1048576" r="F71" sId="4"/>
    <undo index="3" exp="area" ref3D="1" dr="$A$1:$Z$1048576" r="E71" sId="4"/>
    <undo index="3" exp="area" ref3D="1" dr="$A$1:$Z$1048576" r="D71" sId="4"/>
    <undo index="3" exp="area" ref3D="1" dr="$A$1:$Z$1048576" r="C71" sId="4"/>
    <undo index="3" exp="area" ref3D="1" dr="$A$1:$Z$1048576" r="Y70" sId="4"/>
    <undo index="3" exp="area" ref3D="1" dr="$A$1:$Z$1048576" r="X70" sId="4"/>
    <undo index="3" exp="area" ref3D="1" dr="$A$1:$Z$1048576" r="S70" sId="4"/>
    <undo index="3" exp="area" ref3D="1" dr="$A$1:$Z$1048576" r="R70" sId="4"/>
    <undo index="3" exp="area" ref3D="1" dr="$A$1:$Z$1048576" r="Q70" sId="4"/>
    <undo index="3" exp="area" ref3D="1" dr="$A$1:$Z$1048576" r="P70" sId="4"/>
    <undo index="3" exp="area" ref3D="1" dr="$A$1:$Z$1048576" r="M70" sId="4"/>
    <undo index="3" exp="area" ref3D="1" dr="$A$1:$Z$1048576" r="L70" sId="4"/>
    <undo index="3" exp="area" ref3D="1" dr="$A$1:$Z$1048576" r="J70" sId="4"/>
    <undo index="3" exp="area" ref3D="1" dr="$A$1:$Z$1048576" r="I70" sId="4"/>
    <undo index="3" exp="area" ref3D="1" dr="$A$1:$Z$1048576" r="F70" sId="4"/>
    <undo index="3" exp="area" ref3D="1" dr="$A$1:$Z$1048576" r="E70" sId="4"/>
    <undo index="3" exp="area" ref3D="1" dr="$A$1:$Z$1048576" r="D70" sId="4"/>
    <undo index="3" exp="area" ref3D="1" dr="$A$1:$Z$1048576" r="C70" sId="4"/>
    <undo index="3" exp="area" ref3D="1" dr="$A$1:$Z$1048576" r="Y69" sId="4"/>
    <undo index="3" exp="area" ref3D="1" dr="$A$1:$Z$1048576" r="X69" sId="4"/>
    <undo index="3" exp="area" ref3D="1" dr="$A$1:$Z$1048576" r="S69" sId="4"/>
    <undo index="3" exp="area" ref3D="1" dr="$A$1:$Z$1048576" r="R69" sId="4"/>
    <undo index="3" exp="area" ref3D="1" dr="$A$1:$Z$1048576" r="Q69" sId="4"/>
    <undo index="3" exp="area" ref3D="1" dr="$A$1:$Z$1048576" r="P69" sId="4"/>
    <undo index="3" exp="area" ref3D="1" dr="$A$1:$Z$1048576" r="M69" sId="4"/>
    <undo index="3" exp="area" ref3D="1" dr="$A$1:$Z$1048576" r="L69" sId="4"/>
    <undo index="3" exp="area" ref3D="1" dr="$A$1:$Z$1048576" r="J69" sId="4"/>
    <undo index="3" exp="area" ref3D="1" dr="$A$1:$Z$1048576" r="I69" sId="4"/>
    <undo index="3" exp="area" ref3D="1" dr="$A$1:$Z$1048576" r="F69" sId="4"/>
    <undo index="3" exp="area" ref3D="1" dr="$A$1:$Z$1048576" r="E69" sId="4"/>
    <undo index="3" exp="area" ref3D="1" dr="$A$1:$Z$1048576" r="D69" sId="4"/>
    <undo index="3" exp="area" ref3D="1" dr="$A$1:$Z$1048576" r="C69" sId="4"/>
    <undo index="3" exp="area" ref3D="1" dr="$A$1:$Z$1048576" r="Y68" sId="4"/>
    <undo index="3" exp="area" ref3D="1" dr="$A$1:$Z$1048576" r="X68" sId="4"/>
    <undo index="3" exp="area" ref3D="1" dr="$A$1:$Z$1048576" r="S68" sId="4"/>
    <undo index="3" exp="area" ref3D="1" dr="$A$1:$Z$1048576" r="R68" sId="4"/>
    <undo index="3" exp="area" ref3D="1" dr="$A$1:$Z$1048576" r="Q68" sId="4"/>
    <undo index="3" exp="area" ref3D="1" dr="$A$1:$Z$1048576" r="P68" sId="4"/>
    <undo index="3" exp="area" ref3D="1" dr="$A$1:$Z$1048576" r="O68" sId="4"/>
    <undo index="3" exp="area" ref3D="1" dr="$A$1:$Z$1048576" r="N68" sId="4"/>
    <undo index="3" exp="area" ref3D="1" dr="$A$1:$Z$1048576" r="M68" sId="4"/>
    <undo index="3" exp="area" ref3D="1" dr="$A$1:$Z$1048576" r="L68" sId="4"/>
    <undo index="3" exp="area" ref3D="1" dr="$A$1:$Z$1048576" r="K68" sId="4"/>
    <undo index="3" exp="area" ref3D="1" dr="$A$1:$Z$1048576" r="J68" sId="4"/>
    <undo index="3" exp="area" ref3D="1" dr="$A$1:$Z$1048576" r="I68" sId="4"/>
    <undo index="3" exp="area" ref3D="1" dr="$A$1:$Z$1048576" r="F68" sId="4"/>
    <undo index="3" exp="area" ref3D="1" dr="$A$1:$Z$1048576" r="E68" sId="4"/>
    <undo index="3" exp="area" ref3D="1" dr="$A$1:$Z$1048576" r="D68" sId="4"/>
    <undo index="3" exp="area" ref3D="1" dr="$A$1:$Z$1048576" r="C68" sId="4"/>
    <undo index="3" exp="area" ref3D="1" dr="$A$1:$Z$1048576" r="Y67" sId="4"/>
    <undo index="3" exp="area" ref3D="1" dr="$A$1:$Z$1048576" r="X67" sId="4"/>
    <undo index="3" exp="area" ref3D="1" dr="$A$1:$Z$1048576" r="S67" sId="4"/>
    <undo index="3" exp="area" ref3D="1" dr="$A$1:$Z$1048576" r="R67" sId="4"/>
    <undo index="3" exp="area" ref3D="1" dr="$A$1:$Z$1048576" r="Q67" sId="4"/>
    <undo index="3" exp="area" ref3D="1" dr="$A$1:$Z$1048576" r="P67" sId="4"/>
    <undo index="3" exp="area" ref3D="1" dr="$A$1:$Z$1048576" r="M67" sId="4"/>
    <undo index="3" exp="area" ref3D="1" dr="$A$1:$Z$1048576" r="L67" sId="4"/>
    <undo index="3" exp="area" ref3D="1" dr="$A$1:$Z$1048576" r="J67" sId="4"/>
    <undo index="3" exp="area" ref3D="1" dr="$A$1:$Z$1048576" r="I67" sId="4"/>
    <undo index="3" exp="area" ref3D="1" dr="$A$1:$Z$1048576" r="F67" sId="4"/>
    <undo index="3" exp="area" ref3D="1" dr="$A$1:$Z$1048576" r="E67" sId="4"/>
    <undo index="3" exp="area" ref3D="1" dr="$A$1:$Z$1048576" r="D67" sId="4"/>
    <undo index="3" exp="area" ref3D="1" dr="$A$1:$Z$1048576" r="C67" sId="4"/>
    <undo index="3" exp="area" ref3D="1" dr="$A$1:$Z$1048576" r="Y66" sId="4"/>
    <undo index="3" exp="area" ref3D="1" dr="$A$1:$Z$1048576" r="X66" sId="4"/>
    <undo index="3" exp="area" ref3D="1" dr="$A$1:$Z$1048576" r="S66" sId="4"/>
    <undo index="3" exp="area" ref3D="1" dr="$A$1:$Z$1048576" r="R66" sId="4"/>
    <undo index="3" exp="area" ref3D="1" dr="$A$1:$Z$1048576" r="Q66" sId="4"/>
    <undo index="3" exp="area" ref3D="1" dr="$A$1:$Z$1048576" r="P66" sId="4"/>
    <undo index="3" exp="area" ref3D="1" dr="$A$1:$Z$1048576" r="M66" sId="4"/>
    <undo index="3" exp="area" ref3D="1" dr="$A$1:$Z$1048576" r="L66" sId="4"/>
    <undo index="3" exp="area" ref3D="1" dr="$A$1:$Z$1048576" r="J66" sId="4"/>
    <undo index="3" exp="area" ref3D="1" dr="$A$1:$Z$1048576" r="I66" sId="4"/>
    <undo index="3" exp="area" ref3D="1" dr="$A$1:$Z$1048576" r="F66" sId="4"/>
    <undo index="3" exp="area" ref3D="1" dr="$A$1:$Z$1048576" r="E66" sId="4"/>
    <undo index="3" exp="area" ref3D="1" dr="$A$1:$Z$1048576" r="D66" sId="4"/>
    <undo index="3" exp="area" ref3D="1" dr="$A$1:$Z$1048576" r="C66" sId="4"/>
    <undo index="3" exp="area" ref3D="1" dr="$A$1:$Z$1048576" r="Y65" sId="4"/>
    <undo index="3" exp="area" ref3D="1" dr="$A$1:$Z$1048576" r="X65" sId="4"/>
    <undo index="3" exp="area" ref3D="1" dr="$A$1:$Z$1048576" r="S65" sId="4"/>
    <undo index="3" exp="area" ref3D="1" dr="$A$1:$Z$1048576" r="R65" sId="4"/>
    <undo index="3" exp="area" ref3D="1" dr="$A$1:$Z$1048576" r="Q65" sId="4"/>
    <undo index="3" exp="area" ref3D="1" dr="$A$1:$Z$1048576" r="P65" sId="4"/>
    <undo index="3" exp="area" ref3D="1" dr="$A$1:$Z$1048576" r="M65" sId="4"/>
    <undo index="3" exp="area" ref3D="1" dr="$A$1:$Z$1048576" r="L65" sId="4"/>
    <undo index="3" exp="area" ref3D="1" dr="$A$1:$Z$1048576" r="J65" sId="4"/>
    <undo index="3" exp="area" ref3D="1" dr="$A$1:$Z$1048576" r="I65" sId="4"/>
    <undo index="3" exp="area" ref3D="1" dr="$A$1:$Z$1048576" r="F65" sId="4"/>
    <undo index="3" exp="area" ref3D="1" dr="$A$1:$Z$1048576" r="E65" sId="4"/>
    <undo index="3" exp="area" ref3D="1" dr="$A$1:$Z$1048576" r="D65" sId="4"/>
    <undo index="3" exp="area" ref3D="1" dr="$A$1:$Z$1048576" r="C65" sId="4"/>
    <undo index="3" exp="area" ref3D="1" dr="$A$1:$Z$1048576" r="Y64" sId="4"/>
    <undo index="3" exp="area" ref3D="1" dr="$A$1:$Z$1048576" r="X64" sId="4"/>
    <undo index="3" exp="area" ref3D="1" dr="$A$1:$Z$1048576" r="S64" sId="4"/>
    <undo index="3" exp="area" ref3D="1" dr="$A$1:$Z$1048576" r="R64" sId="4"/>
    <undo index="3" exp="area" ref3D="1" dr="$A$1:$Z$1048576" r="Q64" sId="4"/>
    <undo index="3" exp="area" ref3D="1" dr="$A$1:$Z$1048576" r="P64" sId="4"/>
    <undo index="3" exp="area" ref3D="1" dr="$A$1:$Z$1048576" r="M64" sId="4"/>
    <undo index="3" exp="area" ref3D="1" dr="$A$1:$Z$1048576" r="L64" sId="4"/>
    <undo index="3" exp="area" ref3D="1" dr="$A$1:$Z$1048576" r="J64" sId="4"/>
    <undo index="3" exp="area" ref3D="1" dr="$A$1:$Z$1048576" r="I64" sId="4"/>
    <undo index="3" exp="area" ref3D="1" dr="$A$1:$Z$1048576" r="F64" sId="4"/>
    <undo index="3" exp="area" ref3D="1" dr="$A$1:$Z$1048576" r="E64" sId="4"/>
    <undo index="3" exp="area" ref3D="1" dr="$A$1:$Z$1048576" r="D64" sId="4"/>
    <undo index="3" exp="area" ref3D="1" dr="$A$1:$Z$1048576" r="C64" sId="4"/>
    <undo index="3" exp="area" ref3D="1" dr="$A$1:$Z$1048576" r="Y63" sId="4"/>
    <undo index="3" exp="area" ref3D="1" dr="$A$1:$Z$1048576" r="X63" sId="4"/>
    <undo index="3" exp="area" ref3D="1" dr="$A$1:$Z$1048576" r="S63" sId="4"/>
    <undo index="3" exp="area" ref3D="1" dr="$A$1:$Z$1048576" r="R63" sId="4"/>
    <undo index="3" exp="area" ref3D="1" dr="$A$1:$Z$1048576" r="Q63" sId="4"/>
    <undo index="3" exp="area" ref3D="1" dr="$A$1:$Z$1048576" r="P63" sId="4"/>
    <undo index="3" exp="area" ref3D="1" dr="$A$1:$Z$1048576" r="M63" sId="4"/>
    <undo index="3" exp="area" ref3D="1" dr="$A$1:$Z$1048576" r="L63" sId="4"/>
    <undo index="3" exp="area" ref3D="1" dr="$A$1:$Z$1048576" r="J63" sId="4"/>
    <undo index="3" exp="area" ref3D="1" dr="$A$1:$Z$1048576" r="I63" sId="4"/>
    <undo index="3" exp="area" ref3D="1" dr="$A$1:$Z$1048576" r="F63" sId="4"/>
    <undo index="3" exp="area" ref3D="1" dr="$A$1:$Z$1048576" r="E63" sId="4"/>
    <undo index="3" exp="area" ref3D="1" dr="$A$1:$Z$1048576" r="D63" sId="4"/>
    <undo index="3" exp="area" ref3D="1" dr="$A$1:$Z$1048576" r="C63" sId="4"/>
    <undo index="3" exp="area" ref3D="1" dr="$A$1:$Z$1048576" r="Y62" sId="4"/>
    <undo index="3" exp="area" ref3D="1" dr="$A$1:$Z$1048576" r="X62" sId="4"/>
    <undo index="3" exp="area" ref3D="1" dr="$A$1:$Z$1048576" r="S62" sId="4"/>
    <undo index="3" exp="area" ref3D="1" dr="$A$1:$Z$1048576" r="R62" sId="4"/>
    <undo index="3" exp="area" ref3D="1" dr="$A$1:$Z$1048576" r="Q62" sId="4"/>
    <undo index="3" exp="area" ref3D="1" dr="$A$1:$Z$1048576" r="P62" sId="4"/>
    <undo index="3" exp="area" ref3D="1" dr="$A$1:$Z$1048576" r="O62" sId="4"/>
    <undo index="3" exp="area" ref3D="1" dr="$A$1:$Z$1048576" r="N62" sId="4"/>
    <undo index="3" exp="area" ref3D="1" dr="$A$1:$Z$1048576" r="M62" sId="4"/>
    <undo index="3" exp="area" ref3D="1" dr="$A$1:$Z$1048576" r="L62" sId="4"/>
    <undo index="3" exp="area" ref3D="1" dr="$A$1:$Z$1048576" r="K62" sId="4"/>
    <undo index="3" exp="area" ref3D="1" dr="$A$1:$Z$1048576" r="J62" sId="4"/>
    <undo index="3" exp="area" ref3D="1" dr="$A$1:$Z$1048576" r="I62" sId="4"/>
    <undo index="3" exp="area" ref3D="1" dr="$A$1:$Z$1048576" r="F62" sId="4"/>
    <undo index="3" exp="area" ref3D="1" dr="$A$1:$Z$1048576" r="E62" sId="4"/>
    <undo index="3" exp="area" ref3D="1" dr="$A$1:$Z$1048576" r="D62" sId="4"/>
    <undo index="3" exp="area" ref3D="1" dr="$A$1:$Z$1048576" r="C62" sId="4"/>
    <undo index="3" exp="area" ref3D="1" dr="$A$1:$Z$1048576" r="Y61" sId="4"/>
    <undo index="3" exp="area" ref3D="1" dr="$A$1:$Z$1048576" r="X61" sId="4"/>
    <undo index="3" exp="area" ref3D="1" dr="$A$1:$Z$1048576" r="S61" sId="4"/>
    <undo index="3" exp="area" ref3D="1" dr="$A$1:$Z$1048576" r="R61" sId="4"/>
    <undo index="3" exp="area" ref3D="1" dr="$A$1:$Z$1048576" r="Q61" sId="4"/>
    <undo index="3" exp="area" ref3D="1" dr="$A$1:$Z$1048576" r="P61" sId="4"/>
    <undo index="3" exp="area" ref3D="1" dr="$A$1:$Z$1048576" r="M61" sId="4"/>
    <undo index="3" exp="area" ref3D="1" dr="$A$1:$Z$1048576" r="L61" sId="4"/>
    <undo index="3" exp="area" ref3D="1" dr="$A$1:$Z$1048576" r="J61" sId="4"/>
    <undo index="3" exp="area" ref3D="1" dr="$A$1:$Z$1048576" r="I61" sId="4"/>
    <undo index="3" exp="area" ref3D="1" dr="$A$1:$Z$1048576" r="F61" sId="4"/>
    <undo index="3" exp="area" ref3D="1" dr="$A$1:$Z$1048576" r="E61" sId="4"/>
    <undo index="3" exp="area" ref3D="1" dr="$A$1:$Z$1048576" r="D61" sId="4"/>
    <undo index="3" exp="area" ref3D="1" dr="$A$1:$Z$1048576" r="C61" sId="4"/>
    <undo index="3" exp="area" ref3D="1" dr="$A$1:$Z$1048576" r="Y60" sId="4"/>
    <undo index="3" exp="area" ref3D="1" dr="$A$1:$Z$1048576" r="X60" sId="4"/>
    <undo index="3" exp="area" ref3D="1" dr="$A$1:$Z$1048576" r="S60" sId="4"/>
    <undo index="3" exp="area" ref3D="1" dr="$A$1:$Z$1048576" r="R60" sId="4"/>
    <undo index="3" exp="area" ref3D="1" dr="$A$1:$Z$1048576" r="Q60" sId="4"/>
    <undo index="3" exp="area" ref3D="1" dr="$A$1:$Z$1048576" r="P60" sId="4"/>
    <undo index="3" exp="area" ref3D="1" dr="$A$1:$Z$1048576" r="M60" sId="4"/>
    <undo index="3" exp="area" ref3D="1" dr="$A$1:$Z$1048576" r="L60" sId="4"/>
    <undo index="3" exp="area" ref3D="1" dr="$A$1:$Z$1048576" r="J60" sId="4"/>
    <undo index="3" exp="area" ref3D="1" dr="$A$1:$Z$1048576" r="I60" sId="4"/>
    <undo index="3" exp="area" ref3D="1" dr="$A$1:$Z$1048576" r="F60" sId="4"/>
    <undo index="3" exp="area" ref3D="1" dr="$A$1:$Z$1048576" r="E60" sId="4"/>
    <undo index="3" exp="area" ref3D="1" dr="$A$1:$Z$1048576" r="D60" sId="4"/>
    <undo index="3" exp="area" ref3D="1" dr="$A$1:$Z$1048576" r="C60" sId="4"/>
    <undo index="3" exp="area" ref3D="1" dr="$A$1:$Z$1048576" r="Y59" sId="4"/>
    <undo index="3" exp="area" ref3D="1" dr="$A$1:$Z$1048576" r="X59" sId="4"/>
    <undo index="3" exp="area" ref3D="1" dr="$A$1:$Z$1048576" r="S59" sId="4"/>
    <undo index="3" exp="area" ref3D="1" dr="$A$1:$Z$1048576" r="R59" sId="4"/>
    <undo index="3" exp="area" ref3D="1" dr="$A$1:$Z$1048576" r="Q59" sId="4"/>
    <undo index="3" exp="area" ref3D="1" dr="$A$1:$Z$1048576" r="P59" sId="4"/>
    <undo index="3" exp="area" ref3D="1" dr="$A$1:$Z$1048576" r="M59" sId="4"/>
    <undo index="3" exp="area" ref3D="1" dr="$A$1:$Z$1048576" r="L59" sId="4"/>
    <undo index="3" exp="area" ref3D="1" dr="$A$1:$Z$1048576" r="J59" sId="4"/>
    <undo index="3" exp="area" ref3D="1" dr="$A$1:$Z$1048576" r="I59" sId="4"/>
    <undo index="3" exp="area" ref3D="1" dr="$A$1:$Z$1048576" r="F59" sId="4"/>
    <undo index="3" exp="area" ref3D="1" dr="$A$1:$Z$1048576" r="E59" sId="4"/>
    <undo index="3" exp="area" ref3D="1" dr="$A$1:$Z$1048576" r="D59" sId="4"/>
    <undo index="3" exp="area" ref3D="1" dr="$A$1:$Z$1048576" r="C59" sId="4"/>
    <undo index="3" exp="area" ref3D="1" dr="$A$1:$Z$1048576" r="Y58" sId="4"/>
    <undo index="3" exp="area" ref3D="1" dr="$A$1:$Z$1048576" r="X58" sId="4"/>
    <undo index="3" exp="area" ref3D="1" dr="$A$1:$Z$1048576" r="S58" sId="4"/>
    <undo index="3" exp="area" ref3D="1" dr="$A$1:$Z$1048576" r="R58" sId="4"/>
    <undo index="3" exp="area" ref3D="1" dr="$A$1:$Z$1048576" r="Q58" sId="4"/>
    <undo index="3" exp="area" ref3D="1" dr="$A$1:$Z$1048576" r="P58" sId="4"/>
    <undo index="3" exp="area" ref3D="1" dr="$A$1:$Z$1048576" r="O58" sId="4"/>
    <undo index="3" exp="area" ref3D="1" dr="$A$1:$Z$1048576" r="N58" sId="4"/>
    <undo index="3" exp="area" ref3D="1" dr="$A$1:$Z$1048576" r="M58" sId="4"/>
    <undo index="3" exp="area" ref3D="1" dr="$A$1:$Z$1048576" r="L58" sId="4"/>
    <undo index="3" exp="area" ref3D="1" dr="$A$1:$Z$1048576" r="K58" sId="4"/>
    <undo index="3" exp="area" ref3D="1" dr="$A$1:$Z$1048576" r="J58" sId="4"/>
    <undo index="3" exp="area" ref3D="1" dr="$A$1:$Z$1048576" r="I58" sId="4"/>
    <undo index="3" exp="area" ref3D="1" dr="$A$1:$Z$1048576" r="F58" sId="4"/>
    <undo index="3" exp="area" ref3D="1" dr="$A$1:$Z$1048576" r="E58" sId="4"/>
    <undo index="3" exp="area" ref3D="1" dr="$A$1:$Z$1048576" r="D58" sId="4"/>
    <undo index="3" exp="area" ref3D="1" dr="$A$1:$Z$1048576" r="C58" sId="4"/>
    <undo index="3" exp="area" ref3D="1" dr="$A$1:$Z$1048576" r="Y57" sId="4"/>
    <undo index="3" exp="area" ref3D="1" dr="$A$1:$Z$1048576" r="X57" sId="4"/>
    <undo index="3" exp="area" ref3D="1" dr="$A$1:$Z$1048576" r="S57" sId="4"/>
    <undo index="3" exp="area" ref3D="1" dr="$A$1:$Z$1048576" r="R57" sId="4"/>
    <undo index="3" exp="area" ref3D="1" dr="$A$1:$Z$1048576" r="Q57" sId="4"/>
    <undo index="3" exp="area" ref3D="1" dr="$A$1:$Z$1048576" r="P57" sId="4"/>
    <undo index="3" exp="area" ref3D="1" dr="$A$1:$Z$1048576" r="N57" sId="4"/>
    <undo index="3" exp="area" ref3D="1" dr="$A$1:$Z$1048576" r="M57" sId="4"/>
    <undo index="3" exp="area" ref3D="1" dr="$A$1:$Z$1048576" r="L57" sId="4"/>
    <undo index="3" exp="area" ref3D="1" dr="$A$1:$Z$1048576" r="J57" sId="4"/>
    <undo index="3" exp="area" ref3D="1" dr="$A$1:$Z$1048576" r="I57" sId="4"/>
    <undo index="3" exp="area" ref3D="1" dr="$A$1:$Z$1048576" r="F57" sId="4"/>
    <undo index="3" exp="area" ref3D="1" dr="$A$1:$Z$1048576" r="E57" sId="4"/>
    <undo index="3" exp="area" ref3D="1" dr="$A$1:$Z$1048576" r="D57" sId="4"/>
    <undo index="3" exp="area" ref3D="1" dr="$A$1:$Z$1048576" r="C57" sId="4"/>
    <undo index="3" exp="area" ref3D="1" dr="$A$1:$Z$1048576" r="Y56" sId="4"/>
    <undo index="3" exp="area" ref3D="1" dr="$A$1:$Z$1048576" r="X56" sId="4"/>
    <undo index="3" exp="area" ref3D="1" dr="$A$1:$Z$1048576" r="S56" sId="4"/>
    <undo index="3" exp="area" ref3D="1" dr="$A$1:$Z$1048576" r="R56" sId="4"/>
    <undo index="3" exp="area" ref3D="1" dr="$A$1:$Z$1048576" r="Q56" sId="4"/>
    <undo index="3" exp="area" ref3D="1" dr="$A$1:$Z$1048576" r="P56" sId="4"/>
    <undo index="3" exp="area" ref3D="1" dr="$A$1:$Z$1048576" r="M56" sId="4"/>
    <undo index="3" exp="area" ref3D="1" dr="$A$1:$Z$1048576" r="L56" sId="4"/>
    <undo index="3" exp="area" ref3D="1" dr="$A$1:$Z$1048576" r="J56" sId="4"/>
    <undo index="3" exp="area" ref3D="1" dr="$A$1:$Z$1048576" r="I56" sId="4"/>
    <undo index="3" exp="area" ref3D="1" dr="$A$1:$Z$1048576" r="F56" sId="4"/>
    <undo index="3" exp="area" ref3D="1" dr="$A$1:$Z$1048576" r="E56" sId="4"/>
    <undo index="3" exp="area" ref3D="1" dr="$A$1:$Z$1048576" r="D56" sId="4"/>
    <undo index="3" exp="area" ref3D="1" dr="$A$1:$Z$1048576" r="C56" sId="4"/>
    <undo index="3" exp="area" ref3D="1" dr="$A$1:$Z$1048576" r="Y55" sId="4"/>
    <undo index="3" exp="area" ref3D="1" dr="$A$1:$Z$1048576" r="X55" sId="4"/>
    <undo index="3" exp="area" ref3D="1" dr="$A$1:$Z$1048576" r="S55" sId="4"/>
    <undo index="3" exp="area" ref3D="1" dr="$A$1:$Z$1048576" r="R55" sId="4"/>
    <undo index="3" exp="area" ref3D="1" dr="$A$1:$Z$1048576" r="Q55" sId="4"/>
    <undo index="3" exp="area" ref3D="1" dr="$A$1:$Z$1048576" r="P55" sId="4"/>
    <undo index="3" exp="area" ref3D="1" dr="$A$1:$Z$1048576" r="O55" sId="4"/>
    <undo index="3" exp="area" ref3D="1" dr="$A$1:$Z$1048576" r="N55" sId="4"/>
    <undo index="3" exp="area" ref3D="1" dr="$A$1:$Z$1048576" r="M55" sId="4"/>
    <undo index="3" exp="area" ref3D="1" dr="$A$1:$Z$1048576" r="L55" sId="4"/>
    <undo index="3" exp="area" ref3D="1" dr="$A$1:$Z$1048576" r="K55" sId="4"/>
    <undo index="3" exp="area" ref3D="1" dr="$A$1:$Z$1048576" r="J55" sId="4"/>
    <undo index="3" exp="area" ref3D="1" dr="$A$1:$Z$1048576" r="I55" sId="4"/>
    <undo index="3" exp="area" ref3D="1" dr="$A$1:$Z$1048576" r="F55" sId="4"/>
    <undo index="3" exp="area" ref3D="1" dr="$A$1:$Z$1048576" r="E55" sId="4"/>
    <undo index="3" exp="area" ref3D="1" dr="$A$1:$Z$1048576" r="D55" sId="4"/>
    <undo index="3" exp="area" ref3D="1" dr="$A$1:$Z$1048576" r="C55" sId="4"/>
    <undo index="3" exp="area" ref3D="1" dr="$A$1:$Z$1048576" r="Y54" sId="4"/>
    <undo index="3" exp="area" ref3D="1" dr="$A$1:$Z$1048576" r="X54" sId="4"/>
    <undo index="3" exp="area" ref3D="1" dr="$A$1:$Z$1048576" r="S54" sId="4"/>
    <undo index="3" exp="area" ref3D="1" dr="$A$1:$Z$1048576" r="R54" sId="4"/>
    <undo index="3" exp="area" ref3D="1" dr="$A$1:$Z$1048576" r="Q54" sId="4"/>
    <undo index="3" exp="area" ref3D="1" dr="$A$1:$Z$1048576" r="P54" sId="4"/>
    <undo index="3" exp="area" ref3D="1" dr="$A$1:$Z$1048576" r="O54" sId="4"/>
    <undo index="3" exp="area" ref3D="1" dr="$A$1:$Z$1048576" r="N54" sId="4"/>
    <undo index="3" exp="area" ref3D="1" dr="$A$1:$Z$1048576" r="M54" sId="4"/>
    <undo index="3" exp="area" ref3D="1" dr="$A$1:$Z$1048576" r="L54" sId="4"/>
    <undo index="3" exp="area" ref3D="1" dr="$A$1:$Z$1048576" r="K54" sId="4"/>
    <undo index="3" exp="area" ref3D="1" dr="$A$1:$Z$1048576" r="J54" sId="4"/>
    <undo index="3" exp="area" ref3D="1" dr="$A$1:$Z$1048576" r="I54" sId="4"/>
    <undo index="3" exp="area" ref3D="1" dr="$A$1:$Z$1048576" r="F54" sId="4"/>
    <undo index="3" exp="area" ref3D="1" dr="$A$1:$Z$1048576" r="E54" sId="4"/>
    <undo index="3" exp="area" ref3D="1" dr="$A$1:$Z$1048576" r="D54" sId="4"/>
    <undo index="3" exp="area" ref3D="1" dr="$A$1:$Z$1048576" r="C54" sId="4"/>
    <undo index="3" exp="area" ref3D="1" dr="$A$1:$Z$1048576" r="Y53" sId="4"/>
    <undo index="3" exp="area" ref3D="1" dr="$A$1:$Z$1048576" r="X53" sId="4"/>
    <undo index="3" exp="area" ref3D="1" dr="$A$1:$Z$1048576" r="S53" sId="4"/>
    <undo index="3" exp="area" ref3D="1" dr="$A$1:$Z$1048576" r="R53" sId="4"/>
    <undo index="3" exp="area" ref3D="1" dr="$A$1:$Z$1048576" r="Q53" sId="4"/>
    <undo index="3" exp="area" ref3D="1" dr="$A$1:$Z$1048576" r="P53" sId="4"/>
    <undo index="3" exp="area" ref3D="1" dr="$A$1:$Z$1048576" r="M53" sId="4"/>
    <undo index="3" exp="area" ref3D="1" dr="$A$1:$Z$1048576" r="L53" sId="4"/>
    <undo index="3" exp="area" ref3D="1" dr="$A$1:$Z$1048576" r="J53" sId="4"/>
    <undo index="3" exp="area" ref3D="1" dr="$A$1:$Z$1048576" r="I53" sId="4"/>
    <undo index="3" exp="area" ref3D="1" dr="$A$1:$Z$1048576" r="F53" sId="4"/>
    <undo index="3" exp="area" ref3D="1" dr="$A$1:$Z$1048576" r="E53" sId="4"/>
    <undo index="3" exp="area" ref3D="1" dr="$A$1:$Z$1048576" r="D53" sId="4"/>
    <undo index="3" exp="area" ref3D="1" dr="$A$1:$Z$1048576" r="C53" sId="4"/>
    <undo index="3" exp="area" ref3D="1" dr="$A$1:$Z$1048576" r="Y52" sId="4"/>
    <undo index="3" exp="area" ref3D="1" dr="$A$1:$Z$1048576" r="X52" sId="4"/>
    <undo index="3" exp="area" ref3D="1" dr="$A$1:$Z$1048576" r="S52" sId="4"/>
    <undo index="3" exp="area" ref3D="1" dr="$A$1:$Z$1048576" r="R52" sId="4"/>
    <undo index="3" exp="area" ref3D="1" dr="$A$1:$Z$1048576" r="Q52" sId="4"/>
    <undo index="3" exp="area" ref3D="1" dr="$A$1:$Z$1048576" r="P52" sId="4"/>
    <undo index="3" exp="area" ref3D="1" dr="$A$1:$Z$1048576" r="M52" sId="4"/>
    <undo index="3" exp="area" ref3D="1" dr="$A$1:$Z$1048576" r="L52" sId="4"/>
    <undo index="3" exp="area" ref3D="1" dr="$A$1:$Z$1048576" r="J52" sId="4"/>
    <undo index="3" exp="area" ref3D="1" dr="$A$1:$Z$1048576" r="I52" sId="4"/>
    <undo index="3" exp="area" ref3D="1" dr="$A$1:$Z$1048576" r="F52" sId="4"/>
    <undo index="3" exp="area" ref3D="1" dr="$A$1:$Z$1048576" r="E52" sId="4"/>
    <undo index="3" exp="area" ref3D="1" dr="$A$1:$Z$1048576" r="D52" sId="4"/>
    <undo index="3" exp="area" ref3D="1" dr="$A$1:$Z$1048576" r="C52" sId="4"/>
    <undo index="3" exp="area" ref3D="1" dr="$A$1:$Z$1048576" r="Y51" sId="4"/>
    <undo index="3" exp="area" ref3D="1" dr="$A$1:$Z$1048576" r="X51" sId="4"/>
    <undo index="3" exp="area" ref3D="1" dr="$A$1:$Z$1048576" r="S51" sId="4"/>
    <undo index="3" exp="area" ref3D="1" dr="$A$1:$Z$1048576" r="R51" sId="4"/>
    <undo index="3" exp="area" ref3D="1" dr="$A$1:$Z$1048576" r="Q51" sId="4"/>
    <undo index="3" exp="area" ref3D="1" dr="$A$1:$Z$1048576" r="P51" sId="4"/>
    <undo index="3" exp="area" ref3D="1" dr="$A$1:$Z$1048576" r="O51" sId="4"/>
    <undo index="3" exp="area" ref3D="1" dr="$A$1:$Z$1048576" r="N51" sId="4"/>
    <undo index="3" exp="area" ref3D="1" dr="$A$1:$Z$1048576" r="M51" sId="4"/>
    <undo index="3" exp="area" ref3D="1" dr="$A$1:$Z$1048576" r="L51" sId="4"/>
    <undo index="3" exp="area" ref3D="1" dr="$A$1:$Z$1048576" r="K51" sId="4"/>
    <undo index="3" exp="area" ref3D="1" dr="$A$1:$Z$1048576" r="J51" sId="4"/>
    <undo index="3" exp="area" ref3D="1" dr="$A$1:$Z$1048576" r="I51" sId="4"/>
    <undo index="3" exp="area" ref3D="1" dr="$A$1:$Z$1048576" r="F51" sId="4"/>
    <undo index="3" exp="area" ref3D="1" dr="$A$1:$Z$1048576" r="E51" sId="4"/>
    <undo index="3" exp="area" ref3D="1" dr="$A$1:$Z$1048576" r="D51" sId="4"/>
    <undo index="3" exp="area" ref3D="1" dr="$A$1:$Z$1048576" r="C51" sId="4"/>
    <undo index="3" exp="area" ref3D="1" dr="$A$1:$Z$1048576" r="Y50" sId="4"/>
    <undo index="3" exp="area" ref3D="1" dr="$A$1:$Z$1048576" r="X50" sId="4"/>
    <undo index="3" exp="area" ref3D="1" dr="$A$1:$Z$1048576" r="R50" sId="4"/>
    <undo index="3" exp="area" ref3D="1" dr="$A$1:$Z$1048576" r="Q50" sId="4"/>
    <undo index="3" exp="area" ref3D="1" dr="$A$1:$Z$1048576" r="P50" sId="4"/>
    <undo index="3" exp="area" ref3D="1" dr="$A$1:$Z$1048576" r="M50" sId="4"/>
    <undo index="3" exp="area" ref3D="1" dr="$A$1:$Z$1048576" r="L50" sId="4"/>
    <undo index="3" exp="area" ref3D="1" dr="$A$1:$Z$1048576" r="J50" sId="4"/>
    <undo index="3" exp="area" ref3D="1" dr="$A$1:$Z$1048576" r="I50" sId="4"/>
    <undo index="3" exp="area" ref3D="1" dr="$A$1:$Z$1048576" r="F50" sId="4"/>
    <undo index="3" exp="area" ref3D="1" dr="$A$1:$Z$1048576" r="E50" sId="4"/>
    <undo index="3" exp="area" ref3D="1" dr="$A$1:$Z$1048576" r="D50" sId="4"/>
    <undo index="3" exp="area" ref3D="1" dr="$A$1:$Z$1048576" r="C50" sId="4"/>
    <undo index="3" exp="area" ref3D="1" dr="$A$1:$Z$1048576" r="Y49" sId="4"/>
    <undo index="3" exp="area" ref3D="1" dr="$A$1:$Z$1048576" r="X49" sId="4"/>
    <undo index="3" exp="area" ref3D="1" dr="$A$1:$Z$1048576" r="S49" sId="4"/>
    <undo index="3" exp="area" ref3D="1" dr="$A$1:$Z$1048576" r="R49" sId="4"/>
    <undo index="3" exp="area" ref3D="1" dr="$A$1:$Z$1048576" r="Q49" sId="4"/>
    <undo index="3" exp="area" ref3D="1" dr="$A$1:$Z$1048576" r="P49" sId="4"/>
    <undo index="3" exp="area" ref3D="1" dr="$A$1:$Z$1048576" r="M49" sId="4"/>
    <undo index="3" exp="area" ref3D="1" dr="$A$1:$Z$1048576" r="L49" sId="4"/>
    <undo index="3" exp="area" ref3D="1" dr="$A$1:$Z$1048576" r="F49" sId="4"/>
    <undo index="3" exp="area" ref3D="1" dr="$A$1:$Z$1048576" r="E49" sId="4"/>
    <undo index="3" exp="area" ref3D="1" dr="$A$1:$Z$1048576" r="D49" sId="4"/>
    <undo index="3" exp="area" ref3D="1" dr="$A$1:$Z$1048576" r="C49" sId="4"/>
    <undo index="3" exp="area" ref3D="1" dr="$A$1:$Z$1048576" r="Y48" sId="4"/>
    <undo index="3" exp="area" ref3D="1" dr="$A$1:$Z$1048576" r="X48" sId="4"/>
    <undo index="3" exp="area" ref3D="1" dr="$A$1:$Z$1048576" r="W48" sId="4"/>
    <undo index="3" exp="area" ref3D="1" dr="$A$1:$Z$1048576" r="V48" sId="4"/>
    <undo index="3" exp="area" ref3D="1" dr="$A$1:$Z$1048576" r="S48" sId="4"/>
    <undo index="3" exp="area" ref3D="1" dr="$A$1:$Z$1048576" r="R48" sId="4"/>
    <undo index="3" exp="area" ref3D="1" dr="$A$1:$Z$1048576" r="Q48" sId="4"/>
    <undo index="3" exp="area" ref3D="1" dr="$A$1:$Z$1048576" r="P48" sId="4"/>
    <undo index="3" exp="area" ref3D="1" dr="$A$1:$Z$1048576" r="O48" sId="4"/>
    <undo index="3" exp="area" ref3D="1" dr="$A$1:$Z$1048576" r="N48" sId="4"/>
    <undo index="3" exp="area" ref3D="1" dr="$A$1:$Z$1048576" r="M48" sId="4"/>
    <undo index="3" exp="area" ref3D="1" dr="$A$1:$Z$1048576" r="L48" sId="4"/>
    <undo index="3" exp="area" ref3D="1" dr="$A$1:$Z$1048576" r="K48" sId="4"/>
    <undo index="3" exp="area" ref3D="1" dr="$A$1:$Z$1048576" r="J48" sId="4"/>
    <undo index="3" exp="area" ref3D="1" dr="$A$1:$Z$1048576" r="I48" sId="4"/>
    <undo index="3" exp="area" ref3D="1" dr="$A$1:$Z$1048576" r="H48" sId="4"/>
    <undo index="3" exp="area" ref3D="1" dr="$A$1:$Z$1048576" r="G48" sId="4"/>
    <undo index="3" exp="area" ref3D="1" dr="$A$1:$Z$1048576" r="F48" sId="4"/>
    <undo index="3" exp="area" ref3D="1" dr="$A$1:$Z$1048576" r="E48" sId="4"/>
    <undo index="3" exp="area" ref3D="1" dr="$A$1:$Z$1048576" r="D48" sId="4"/>
    <undo index="3" exp="area" ref3D="1" dr="$A$1:$Z$1048576" r="C48" sId="4"/>
    <undo index="3" exp="area" ref3D="1" dr="$A$1:$Z$1048576" r="Y47" sId="4"/>
    <undo index="3" exp="area" ref3D="1" dr="$A$1:$Z$1048576" r="X47" sId="4"/>
    <undo index="3" exp="area" ref3D="1" dr="$A$1:$Z$1048576" r="S47" sId="4"/>
    <undo index="3" exp="area" ref3D="1" dr="$A$1:$Z$1048576" r="R47" sId="4"/>
    <undo index="3" exp="area" ref3D="1" dr="$A$1:$Z$1048576" r="Q47" sId="4"/>
    <undo index="3" exp="area" ref3D="1" dr="$A$1:$Z$1048576" r="P47" sId="4"/>
    <undo index="3" exp="area" ref3D="1" dr="$A$1:$Z$1048576" r="M47" sId="4"/>
    <undo index="3" exp="area" ref3D="1" dr="$A$1:$Z$1048576" r="L47" sId="4"/>
    <undo index="3" exp="area" ref3D="1" dr="$A$1:$Z$1048576" r="J47" sId="4"/>
    <undo index="3" exp="area" ref3D="1" dr="$A$1:$Z$1048576" r="I47" sId="4"/>
    <undo index="3" exp="area" ref3D="1" dr="$A$1:$Z$1048576" r="F47" sId="4"/>
    <undo index="3" exp="area" ref3D="1" dr="$A$1:$Z$1048576" r="E47" sId="4"/>
    <undo index="3" exp="area" ref3D="1" dr="$A$1:$Z$1048576" r="D47" sId="4"/>
    <undo index="3" exp="area" ref3D="1" dr="$A$1:$Z$1048576" r="C47" sId="4"/>
    <undo index="3" exp="area" ref3D="1" dr="$A$1:$Z$1048576" r="Y46" sId="4"/>
    <undo index="3" exp="area" ref3D="1" dr="$A$1:$Z$1048576" r="X46" sId="4"/>
    <undo index="3" exp="area" ref3D="1" dr="$A$1:$Z$1048576" r="S46" sId="4"/>
    <undo index="3" exp="area" ref3D="1" dr="$A$1:$Z$1048576" r="R46" sId="4"/>
    <undo index="3" exp="area" ref3D="1" dr="$A$1:$Z$1048576" r="Q46" sId="4"/>
    <undo index="3" exp="area" ref3D="1" dr="$A$1:$Z$1048576" r="P46" sId="4"/>
    <undo index="3" exp="area" ref3D="1" dr="$A$1:$Z$1048576" r="M46" sId="4"/>
    <undo index="3" exp="area" ref3D="1" dr="$A$1:$Z$1048576" r="L46" sId="4"/>
    <undo index="3" exp="area" ref3D="1" dr="$A$1:$Z$1048576" r="J46" sId="4"/>
    <undo index="3" exp="area" ref3D="1" dr="$A$1:$Z$1048576" r="I46" sId="4"/>
    <undo index="3" exp="area" ref3D="1" dr="$A$1:$Z$1048576" r="F46" sId="4"/>
    <undo index="3" exp="area" ref3D="1" dr="$A$1:$Z$1048576" r="E46" sId="4"/>
    <undo index="3" exp="area" ref3D="1" dr="$A$1:$Z$1048576" r="D46" sId="4"/>
    <undo index="3" exp="area" ref3D="1" dr="$A$1:$Z$1048576" r="C46" sId="4"/>
    <undo index="3" exp="area" ref3D="1" dr="$A$1:$Z$1048576" r="Y45" sId="4"/>
    <undo index="3" exp="area" ref3D="1" dr="$A$1:$Z$1048576" r="X45" sId="4"/>
    <undo index="3" exp="area" ref3D="1" dr="$A$1:$Z$1048576" r="S45" sId="4"/>
    <undo index="3" exp="area" ref3D="1" dr="$A$1:$Z$1048576" r="R45" sId="4"/>
    <undo index="3" exp="area" ref3D="1" dr="$A$1:$Z$1048576" r="Q45" sId="4"/>
    <undo index="3" exp="area" ref3D="1" dr="$A$1:$Z$1048576" r="P45" sId="4"/>
    <undo index="3" exp="area" ref3D="1" dr="$A$1:$Z$1048576" r="M45" sId="4"/>
    <undo index="3" exp="area" ref3D="1" dr="$A$1:$Z$1048576" r="L45" sId="4"/>
    <undo index="3" exp="area" ref3D="1" dr="$A$1:$Z$1048576" r="J45" sId="4"/>
    <undo index="3" exp="area" ref3D="1" dr="$A$1:$Z$1048576" r="I45" sId="4"/>
    <undo index="3" exp="area" ref3D="1" dr="$A$1:$Z$1048576" r="F45" sId="4"/>
    <undo index="3" exp="area" ref3D="1" dr="$A$1:$Z$1048576" r="E45" sId="4"/>
    <undo index="3" exp="area" ref3D="1" dr="$A$1:$Z$1048576" r="D45" sId="4"/>
    <undo index="3" exp="area" ref3D="1" dr="$A$1:$Z$1048576" r="C45" sId="4"/>
    <undo index="3" exp="area" ref3D="1" dr="$A$1:$Z$1048576" r="Y44" sId="4"/>
    <undo index="3" exp="area" ref3D="1" dr="$A$1:$Z$1048576" r="X44" sId="4"/>
    <undo index="3" exp="area" ref3D="1" dr="$A$1:$Z$1048576" r="S44" sId="4"/>
    <undo index="3" exp="area" ref3D="1" dr="$A$1:$Z$1048576" r="R44" sId="4"/>
    <undo index="3" exp="area" ref3D="1" dr="$A$1:$Z$1048576" r="Q44" sId="4"/>
    <undo index="3" exp="area" ref3D="1" dr="$A$1:$Z$1048576" r="P44" sId="4"/>
    <undo index="3" exp="area" ref3D="1" dr="$A$1:$Z$1048576" r="M44" sId="4"/>
    <undo index="3" exp="area" ref3D="1" dr="$A$1:$Z$1048576" r="L44" sId="4"/>
    <undo index="3" exp="area" ref3D="1" dr="$A$1:$Z$1048576" r="J44" sId="4"/>
    <undo index="3" exp="area" ref3D="1" dr="$A$1:$Z$1048576" r="I44" sId="4"/>
    <undo index="3" exp="area" ref3D="1" dr="$A$1:$Z$1048576" r="F44" sId="4"/>
    <undo index="3" exp="area" ref3D="1" dr="$A$1:$Z$1048576" r="E44" sId="4"/>
    <undo index="3" exp="area" ref3D="1" dr="$A$1:$Z$1048576" r="D44" sId="4"/>
    <undo index="3" exp="area" ref3D="1" dr="$A$1:$Z$1048576" r="C44" sId="4"/>
    <undo index="3" exp="area" ref3D="1" dr="$A$1:$Z$1048576" r="Y43" sId="4"/>
    <undo index="3" exp="area" ref3D="1" dr="$A$1:$Z$1048576" r="X43" sId="4"/>
    <undo index="3" exp="area" ref3D="1" dr="$A$1:$Z$1048576" r="R43" sId="4"/>
    <undo index="3" exp="area" ref3D="1" dr="$A$1:$Z$1048576" r="Q43" sId="4"/>
    <undo index="3" exp="area" ref3D="1" dr="$A$1:$Z$1048576" r="P43" sId="4"/>
    <undo index="3" exp="area" ref3D="1" dr="$A$1:$Z$1048576" r="M43" sId="4"/>
    <undo index="3" exp="area" ref3D="1" dr="$A$1:$Z$1048576" r="L43" sId="4"/>
    <undo index="3" exp="area" ref3D="1" dr="$A$1:$Z$1048576" r="J43" sId="4"/>
    <undo index="3" exp="area" ref3D="1" dr="$A$1:$Z$1048576" r="I43" sId="4"/>
    <undo index="3" exp="area" ref3D="1" dr="$A$1:$Z$1048576" r="F43" sId="4"/>
    <undo index="3" exp="area" ref3D="1" dr="$A$1:$Z$1048576" r="E43" sId="4"/>
    <undo index="3" exp="area" ref3D="1" dr="$A$1:$Z$1048576" r="D43" sId="4"/>
    <undo index="3" exp="area" ref3D="1" dr="$A$1:$Z$1048576" r="C43" sId="4"/>
    <undo index="3" exp="area" ref3D="1" dr="$A$1:$Z$1048576" r="Y42" sId="4"/>
    <undo index="3" exp="area" ref3D="1" dr="$A$1:$Z$1048576" r="X42" sId="4"/>
    <undo index="3" exp="area" ref3D="1" dr="$A$1:$Z$1048576" r="R42" sId="4"/>
    <undo index="3" exp="area" ref3D="1" dr="$A$1:$Z$1048576" r="Q42" sId="4"/>
    <undo index="3" exp="area" ref3D="1" dr="$A$1:$Z$1048576" r="P42" sId="4"/>
    <undo index="3" exp="area" ref3D="1" dr="$A$1:$Z$1048576" r="M42" sId="4"/>
    <undo index="3" exp="area" ref3D="1" dr="$A$1:$Z$1048576" r="L42" sId="4"/>
    <undo index="3" exp="area" ref3D="1" dr="$A$1:$Z$1048576" r="J42" sId="4"/>
    <undo index="3" exp="area" ref3D="1" dr="$A$1:$Z$1048576" r="I42" sId="4"/>
    <undo index="3" exp="area" ref3D="1" dr="$A$1:$Z$1048576" r="F42" sId="4"/>
    <undo index="3" exp="area" ref3D="1" dr="$A$1:$Z$1048576" r="E42" sId="4"/>
    <undo index="3" exp="area" ref3D="1" dr="$A$1:$Z$1048576" r="D42" sId="4"/>
    <undo index="3" exp="area" ref3D="1" dr="$A$1:$Z$1048576" r="C42" sId="4"/>
    <undo index="3" exp="area" ref3D="1" dr="$A$1:$Z$1048576" r="Y41" sId="4"/>
    <undo index="3" exp="area" ref3D="1" dr="$A$1:$Z$1048576" r="X41" sId="4"/>
    <undo index="3" exp="area" ref3D="1" dr="$A$1:$Z$1048576" r="R41" sId="4"/>
    <undo index="3" exp="area" ref3D="1" dr="$A$1:$Z$1048576" r="Q41" sId="4"/>
    <undo index="3" exp="area" ref3D="1" dr="$A$1:$Z$1048576" r="M41" sId="4"/>
    <undo index="3" exp="area" ref3D="1" dr="$A$1:$Z$1048576" r="L41" sId="4"/>
    <undo index="3" exp="area" ref3D="1" dr="$A$1:$Z$1048576" r="J41" sId="4"/>
    <undo index="3" exp="area" ref3D="1" dr="$A$1:$Z$1048576" r="I41" sId="4"/>
    <undo index="3" exp="area" ref3D="1" dr="$A$1:$Z$1048576" r="F41" sId="4"/>
    <undo index="3" exp="area" ref3D="1" dr="$A$1:$Z$1048576" r="E41" sId="4"/>
    <undo index="3" exp="area" ref3D="1" dr="$A$1:$Z$1048576" r="D41" sId="4"/>
    <undo index="3" exp="area" ref3D="1" dr="$A$1:$Z$1048576" r="C41" sId="4"/>
    <undo index="3" exp="area" ref3D="1" dr="$A$1:$Z$1048576" r="Y40" sId="4"/>
    <undo index="3" exp="area" ref3D="1" dr="$A$1:$Z$1048576" r="X40" sId="4"/>
    <undo index="3" exp="area" ref3D="1" dr="$A$1:$Z$1048576" r="S40" sId="4"/>
    <undo index="3" exp="area" ref3D="1" dr="$A$1:$Z$1048576" r="R40" sId="4"/>
    <undo index="3" exp="area" ref3D="1" dr="$A$1:$Z$1048576" r="Q40" sId="4"/>
    <undo index="3" exp="area" ref3D="1" dr="$A$1:$Z$1048576" r="P40" sId="4"/>
    <undo index="3" exp="area" ref3D="1" dr="$A$1:$Z$1048576" r="M40" sId="4"/>
    <undo index="3" exp="area" ref3D="1" dr="$A$1:$Z$1048576" r="L40" sId="4"/>
    <undo index="3" exp="area" ref3D="1" dr="$A$1:$Z$1048576" r="J40" sId="4"/>
    <undo index="3" exp="area" ref3D="1" dr="$A$1:$Z$1048576" r="I40" sId="4"/>
    <undo index="3" exp="area" ref3D="1" dr="$A$1:$Z$1048576" r="F40" sId="4"/>
    <undo index="3" exp="area" ref3D="1" dr="$A$1:$Z$1048576" r="E40" sId="4"/>
    <undo index="3" exp="area" ref3D="1" dr="$A$1:$Z$1048576" r="D40" sId="4"/>
    <undo index="3" exp="area" ref3D="1" dr="$A$1:$Z$1048576" r="C40" sId="4"/>
    <undo index="3" exp="area" ref3D="1" dr="$A$1:$Z$1048576" r="Y39" sId="4"/>
    <undo index="3" exp="area" ref3D="1" dr="$A$1:$Z$1048576" r="X39" sId="4"/>
    <undo index="3" exp="area" ref3D="1" dr="$A$1:$Z$1048576" r="S39" sId="4"/>
    <undo index="3" exp="area" ref3D="1" dr="$A$1:$Z$1048576" r="R39" sId="4"/>
    <undo index="3" exp="area" ref3D="1" dr="$A$1:$Z$1048576" r="Q39" sId="4"/>
    <undo index="3" exp="area" ref3D="1" dr="$A$1:$Z$1048576" r="P39" sId="4"/>
    <undo index="3" exp="area" ref3D="1" dr="$A$1:$Z$1048576" r="O39" sId="4"/>
    <undo index="3" exp="area" ref3D="1" dr="$A$1:$Z$1048576" r="N39" sId="4"/>
    <undo index="3" exp="area" ref3D="1" dr="$A$1:$Z$1048576" r="M39" sId="4"/>
    <undo index="3" exp="area" ref3D="1" dr="$A$1:$Z$1048576" r="L39" sId="4"/>
    <undo index="3" exp="area" ref3D="1" dr="$A$1:$Z$1048576" r="J39" sId="4"/>
    <undo index="3" exp="area" ref3D="1" dr="$A$1:$Z$1048576" r="I39" sId="4"/>
    <undo index="3" exp="area" ref3D="1" dr="$A$1:$Z$1048576" r="F39" sId="4"/>
    <undo index="3" exp="area" ref3D="1" dr="$A$1:$Z$1048576" r="E39" sId="4"/>
    <undo index="3" exp="area" ref3D="1" dr="$A$1:$Z$1048576" r="D39" sId="4"/>
    <undo index="3" exp="area" ref3D="1" dr="$A$1:$Z$1048576" r="C39" sId="4"/>
    <undo index="3" exp="area" ref3D="1" dr="$A$1:$Z$1048576" r="Y38" sId="4"/>
    <undo index="3" exp="area" ref3D="1" dr="$A$1:$Z$1048576" r="X38" sId="4"/>
    <undo index="3" exp="area" ref3D="1" dr="$A$1:$Z$1048576" r="S38" sId="4"/>
    <undo index="3" exp="area" ref3D="1" dr="$A$1:$Z$1048576" r="R38" sId="4"/>
    <undo index="3" exp="area" ref3D="1" dr="$A$1:$Z$1048576" r="Q38" sId="4"/>
    <undo index="3" exp="area" ref3D="1" dr="$A$1:$Z$1048576" r="P38" sId="4"/>
    <undo index="3" exp="area" ref3D="1" dr="$A$1:$Z$1048576" r="M38" sId="4"/>
    <undo index="3" exp="area" ref3D="1" dr="$A$1:$Z$1048576" r="L38" sId="4"/>
    <undo index="3" exp="area" ref3D="1" dr="$A$1:$Z$1048576" r="J38" sId="4"/>
    <undo index="3" exp="area" ref3D="1" dr="$A$1:$Z$1048576" r="I38" sId="4"/>
    <undo index="3" exp="area" ref3D="1" dr="$A$1:$Z$1048576" r="F38" sId="4"/>
    <undo index="3" exp="area" ref3D="1" dr="$A$1:$Z$1048576" r="E38" sId="4"/>
    <undo index="3" exp="area" ref3D="1" dr="$A$1:$Z$1048576" r="D38" sId="4"/>
    <undo index="3" exp="area" ref3D="1" dr="$A$1:$Z$1048576" r="C38" sId="4"/>
    <undo index="3" exp="area" ref3D="1" dr="$A$1:$Z$1048576" r="Y37" sId="4"/>
    <undo index="3" exp="area" ref3D="1" dr="$A$1:$Z$1048576" r="X37" sId="4"/>
    <undo index="3" exp="area" ref3D="1" dr="$A$1:$Z$1048576" r="S37" sId="4"/>
    <undo index="3" exp="area" ref3D="1" dr="$A$1:$Z$1048576" r="R37" sId="4"/>
    <undo index="3" exp="area" ref3D="1" dr="$A$1:$Z$1048576" r="Q37" sId="4"/>
    <undo index="3" exp="area" ref3D="1" dr="$A$1:$Z$1048576" r="P37" sId="4"/>
    <undo index="3" exp="area" ref3D="1" dr="$A$1:$Z$1048576" r="M37" sId="4"/>
    <undo index="3" exp="area" ref3D="1" dr="$A$1:$Z$1048576" r="L37" sId="4"/>
    <undo index="3" exp="area" ref3D="1" dr="$A$1:$Z$1048576" r="J37" sId="4"/>
    <undo index="3" exp="area" ref3D="1" dr="$A$1:$Z$1048576" r="I37" sId="4"/>
    <undo index="3" exp="area" ref3D="1" dr="$A$1:$Z$1048576" r="F37" sId="4"/>
    <undo index="3" exp="area" ref3D="1" dr="$A$1:$Z$1048576" r="E37" sId="4"/>
    <undo index="3" exp="area" ref3D="1" dr="$A$1:$Z$1048576" r="D37" sId="4"/>
    <undo index="3" exp="area" ref3D="1" dr="$A$1:$Z$1048576" r="C37" sId="4"/>
    <undo index="3" exp="area" ref3D="1" dr="$A$1:$Z$1048576" r="Y36" sId="4"/>
    <undo index="3" exp="area" ref3D="1" dr="$A$1:$Z$1048576" r="X36" sId="4"/>
    <undo index="3" exp="area" ref3D="1" dr="$A$1:$Z$1048576" r="S36" sId="4"/>
    <undo index="3" exp="area" ref3D="1" dr="$A$1:$Z$1048576" r="R36" sId="4"/>
    <undo index="3" exp="area" ref3D="1" dr="$A$1:$Z$1048576" r="Q36" sId="4"/>
    <undo index="3" exp="area" ref3D="1" dr="$A$1:$Z$1048576" r="P36" sId="4"/>
    <undo index="3" exp="area" ref3D="1" dr="$A$1:$Z$1048576" r="O36" sId="4"/>
    <undo index="3" exp="area" ref3D="1" dr="$A$1:$Z$1048576" r="N36" sId="4"/>
    <undo index="3" exp="area" ref3D="1" dr="$A$1:$Z$1048576" r="M36" sId="4"/>
    <undo index="3" exp="area" ref3D="1" dr="$A$1:$Z$1048576" r="L36" sId="4"/>
    <undo index="3" exp="area" ref3D="1" dr="$A$1:$Z$1048576" r="J36" sId="4"/>
    <undo index="3" exp="area" ref3D="1" dr="$A$1:$Z$1048576" r="I36" sId="4"/>
    <undo index="3" exp="area" ref3D="1" dr="$A$1:$Z$1048576" r="F36" sId="4"/>
    <undo index="3" exp="area" ref3D="1" dr="$A$1:$Z$1048576" r="E36" sId="4"/>
    <undo index="3" exp="area" ref3D="1" dr="$A$1:$Z$1048576" r="D36" sId="4"/>
    <undo index="3" exp="area" ref3D="1" dr="$A$1:$Z$1048576" r="C36" sId="4"/>
    <undo index="3" exp="area" ref3D="1" dr="$A$1:$Z$1048576" r="Y35" sId="4"/>
    <undo index="3" exp="area" ref3D="1" dr="$A$1:$Z$1048576" r="X35" sId="4"/>
    <undo index="3" exp="area" ref3D="1" dr="$A$1:$Z$1048576" r="S35" sId="4"/>
    <undo index="3" exp="area" ref3D="1" dr="$A$1:$Z$1048576" r="R35" sId="4"/>
    <undo index="3" exp="area" ref3D="1" dr="$A$1:$Z$1048576" r="Q35" sId="4"/>
    <undo index="3" exp="area" ref3D="1" dr="$A$1:$Z$1048576" r="P35" sId="4"/>
    <undo index="3" exp="area" ref3D="1" dr="$A$1:$Z$1048576" r="O35" sId="4"/>
    <undo index="3" exp="area" ref3D="1" dr="$A$1:$Z$1048576" r="N35" sId="4"/>
    <undo index="3" exp="area" ref3D="1" dr="$A$1:$Z$1048576" r="M35" sId="4"/>
    <undo index="3" exp="area" ref3D="1" dr="$A$1:$Z$1048576" r="L35" sId="4"/>
    <undo index="3" exp="area" ref3D="1" dr="$A$1:$Z$1048576" r="J35" sId="4"/>
    <undo index="3" exp="area" ref3D="1" dr="$A$1:$Z$1048576" r="I35" sId="4"/>
    <undo index="3" exp="area" ref3D="1" dr="$A$1:$Z$1048576" r="F35" sId="4"/>
    <undo index="3" exp="area" ref3D="1" dr="$A$1:$Z$1048576" r="E35" sId="4"/>
    <undo index="3" exp="area" ref3D="1" dr="$A$1:$Z$1048576" r="D35" sId="4"/>
    <undo index="3" exp="area" ref3D="1" dr="$A$1:$Z$1048576" r="C35" sId="4"/>
    <undo index="3" exp="area" ref3D="1" dr="$A$1:$Z$1048576" r="Y34" sId="4"/>
    <undo index="3" exp="area" ref3D="1" dr="$A$1:$Z$1048576" r="X34" sId="4"/>
    <undo index="3" exp="area" ref3D="1" dr="$A$1:$Z$1048576" r="S34" sId="4"/>
    <undo index="3" exp="area" ref3D="1" dr="$A$1:$Z$1048576" r="R34" sId="4"/>
    <undo index="3" exp="area" ref3D="1" dr="$A$1:$Z$1048576" r="Q34" sId="4"/>
    <undo index="3" exp="area" ref3D="1" dr="$A$1:$Z$1048576" r="P34" sId="4"/>
    <undo index="3" exp="area" ref3D="1" dr="$A$1:$Z$1048576" r="N34" sId="4"/>
    <undo index="3" exp="area" ref3D="1" dr="$A$1:$Z$1048576" r="M34" sId="4"/>
    <undo index="3" exp="area" ref3D="1" dr="$A$1:$Z$1048576" r="L34" sId="4"/>
    <undo index="3" exp="area" ref3D="1" dr="$A$1:$Z$1048576" r="J34" sId="4"/>
    <undo index="3" exp="area" ref3D="1" dr="$A$1:$Z$1048576" r="I34" sId="4"/>
    <undo index="3" exp="area" ref3D="1" dr="$A$1:$Z$1048576" r="F34" sId="4"/>
    <undo index="3" exp="area" ref3D="1" dr="$A$1:$Z$1048576" r="E34" sId="4"/>
    <undo index="3" exp="area" ref3D="1" dr="$A$1:$Z$1048576" r="D34" sId="4"/>
    <undo index="3" exp="area" ref3D="1" dr="$A$1:$Z$1048576" r="C34" sId="4"/>
    <undo index="3" exp="area" ref3D="1" dr="$A$1:$Z$1048576" r="Y33" sId="4"/>
    <undo index="3" exp="area" ref3D="1" dr="$A$1:$Z$1048576" r="X33" sId="4"/>
    <undo index="3" exp="area" ref3D="1" dr="$A$1:$Z$1048576" r="S33" sId="4"/>
    <undo index="3" exp="area" ref3D="1" dr="$A$1:$Z$1048576" r="R33" sId="4"/>
    <undo index="3" exp="area" ref3D="1" dr="$A$1:$Z$1048576" r="Q33" sId="4"/>
    <undo index="3" exp="area" ref3D="1" dr="$A$1:$Z$1048576" r="P33" sId="4"/>
    <undo index="3" exp="area" ref3D="1" dr="$A$1:$Z$1048576" r="N33" sId="4"/>
    <undo index="3" exp="area" ref3D="1" dr="$A$1:$Z$1048576" r="M33" sId="4"/>
    <undo index="3" exp="area" ref3D="1" dr="$A$1:$Z$1048576" r="L33" sId="4"/>
    <undo index="3" exp="area" ref3D="1" dr="$A$1:$Z$1048576" r="J33" sId="4"/>
    <undo index="3" exp="area" ref3D="1" dr="$A$1:$Z$1048576" r="I33" sId="4"/>
    <undo index="3" exp="area" ref3D="1" dr="$A$1:$Z$1048576" r="F33" sId="4"/>
    <undo index="3" exp="area" ref3D="1" dr="$A$1:$Z$1048576" r="E33" sId="4"/>
    <undo index="3" exp="area" ref3D="1" dr="$A$1:$Z$1048576" r="D33" sId="4"/>
    <undo index="3" exp="area" ref3D="1" dr="$A$1:$Z$1048576" r="C33" sId="4"/>
    <undo index="3" exp="area" ref3D="1" dr="$A$1:$Z$1048576" r="Y32" sId="4"/>
    <undo index="3" exp="area" ref3D="1" dr="$A$1:$Z$1048576" r="X32" sId="4"/>
    <undo index="3" exp="area" ref3D="1" dr="$A$1:$Z$1048576" r="S32" sId="4"/>
    <undo index="3" exp="area" ref3D="1" dr="$A$1:$Z$1048576" r="R32" sId="4"/>
    <undo index="3" exp="area" ref3D="1" dr="$A$1:$Z$1048576" r="Q32" sId="4"/>
    <undo index="3" exp="area" ref3D="1" dr="$A$1:$Z$1048576" r="P32" sId="4"/>
    <undo index="3" exp="area" ref3D="1" dr="$A$1:$Z$1048576" r="M32" sId="4"/>
    <undo index="3" exp="area" ref3D="1" dr="$A$1:$Z$1048576" r="L32" sId="4"/>
    <undo index="3" exp="area" ref3D="1" dr="$A$1:$Z$1048576" r="J32" sId="4"/>
    <undo index="3" exp="area" ref3D="1" dr="$A$1:$Z$1048576" r="I32" sId="4"/>
    <undo index="3" exp="area" ref3D="1" dr="$A$1:$Z$1048576" r="F32" sId="4"/>
    <undo index="3" exp="area" ref3D="1" dr="$A$1:$Z$1048576" r="E32" sId="4"/>
    <undo index="3" exp="area" ref3D="1" dr="$A$1:$Z$1048576" r="D32" sId="4"/>
    <undo index="3" exp="area" ref3D="1" dr="$A$1:$Z$1048576" r="C32" sId="4"/>
    <undo index="3" exp="area" ref3D="1" dr="$A$1:$Z$1048576" r="Y31" sId="4"/>
    <undo index="3" exp="area" ref3D="1" dr="$A$1:$Z$1048576" r="X31" sId="4"/>
    <undo index="3" exp="area" ref3D="1" dr="$A$1:$Z$1048576" r="S31" sId="4"/>
    <undo index="3" exp="area" ref3D="1" dr="$A$1:$Z$1048576" r="R31" sId="4"/>
    <undo index="3" exp="area" ref3D="1" dr="$A$1:$Z$1048576" r="Q31" sId="4"/>
    <undo index="3" exp="area" ref3D="1" dr="$A$1:$Z$1048576" r="P31" sId="4"/>
    <undo index="3" exp="area" ref3D="1" dr="$A$1:$Z$1048576" r="M31" sId="4"/>
    <undo index="3" exp="area" ref3D="1" dr="$A$1:$Z$1048576" r="L31" sId="4"/>
    <undo index="3" exp="area" ref3D="1" dr="$A$1:$Z$1048576" r="J31" sId="4"/>
    <undo index="3" exp="area" ref3D="1" dr="$A$1:$Z$1048576" r="I31" sId="4"/>
    <undo index="3" exp="area" ref3D="1" dr="$A$1:$Z$1048576" r="F31" sId="4"/>
    <undo index="3" exp="area" ref3D="1" dr="$A$1:$Z$1048576" r="E31" sId="4"/>
    <undo index="3" exp="area" ref3D="1" dr="$A$1:$Z$1048576" r="D31" sId="4"/>
    <undo index="3" exp="area" ref3D="1" dr="$A$1:$Z$1048576" r="C31" sId="4"/>
    <undo index="3" exp="area" ref3D="1" dr="$A$1:$Z$1048576" r="Y30" sId="4"/>
    <undo index="3" exp="area" ref3D="1" dr="$A$1:$Z$1048576" r="X30" sId="4"/>
    <undo index="3" exp="area" ref3D="1" dr="$A$1:$Z$1048576" r="R30" sId="4"/>
    <undo index="3" exp="area" ref3D="1" dr="$A$1:$Z$1048576" r="Q30" sId="4"/>
    <undo index="3" exp="area" ref3D="1" dr="$A$1:$Z$1048576" r="P30" sId="4"/>
    <undo index="3" exp="area" ref3D="1" dr="$A$1:$Z$1048576" r="M30" sId="4"/>
    <undo index="3" exp="area" ref3D="1" dr="$A$1:$Z$1048576" r="L30" sId="4"/>
    <undo index="3" exp="area" ref3D="1" dr="$A$1:$Z$1048576" r="J30" sId="4"/>
    <undo index="3" exp="area" ref3D="1" dr="$A$1:$Z$1048576" r="I30" sId="4"/>
    <undo index="3" exp="area" ref3D="1" dr="$A$1:$Z$1048576" r="F30" sId="4"/>
    <undo index="3" exp="area" ref3D="1" dr="$A$1:$Z$1048576" r="E30" sId="4"/>
    <undo index="3" exp="area" ref3D="1" dr="$A$1:$Z$1048576" r="D30" sId="4"/>
    <undo index="3" exp="area" ref3D="1" dr="$A$1:$Z$1048576" r="C30" sId="4"/>
    <undo index="3" exp="area" ref3D="1" dr="$A$1:$Z$1048576" r="Y29" sId="4"/>
    <undo index="3" exp="area" ref3D="1" dr="$A$1:$Z$1048576" r="X29" sId="4"/>
    <undo index="3" exp="area" ref3D="1" dr="$A$1:$Z$1048576" r="S29" sId="4"/>
    <undo index="3" exp="area" ref3D="1" dr="$A$1:$Z$1048576" r="R29" sId="4"/>
    <undo index="3" exp="area" ref3D="1" dr="$A$1:$Z$1048576" r="Q29" sId="4"/>
    <undo index="3" exp="area" ref3D="1" dr="$A$1:$Z$1048576" r="P29" sId="4"/>
    <undo index="3" exp="area" ref3D="1" dr="$A$1:$Z$1048576" r="M29" sId="4"/>
    <undo index="3" exp="area" ref3D="1" dr="$A$1:$Z$1048576" r="L29" sId="4"/>
    <undo index="3" exp="area" ref3D="1" dr="$A$1:$Z$1048576" r="J29" sId="4"/>
    <undo index="3" exp="area" ref3D="1" dr="$A$1:$Z$1048576" r="I29" sId="4"/>
    <undo index="3" exp="area" ref3D="1" dr="$A$1:$Z$1048576" r="F29" sId="4"/>
    <undo index="3" exp="area" ref3D="1" dr="$A$1:$Z$1048576" r="E29" sId="4"/>
    <undo index="3" exp="area" ref3D="1" dr="$A$1:$Z$1048576" r="D29" sId="4"/>
    <undo index="3" exp="area" ref3D="1" dr="$A$1:$Z$1048576" r="C29" sId="4"/>
    <undo index="3" exp="area" ref3D="1" dr="$A$1:$Z$1048576" r="Y28" sId="4"/>
    <undo index="3" exp="area" ref3D="1" dr="$A$1:$Z$1048576" r="X28" sId="4"/>
    <undo index="3" exp="area" ref3D="1" dr="$A$1:$Z$1048576" r="S28" sId="4"/>
    <undo index="3" exp="area" ref3D="1" dr="$A$1:$Z$1048576" r="R28" sId="4"/>
    <undo index="3" exp="area" ref3D="1" dr="$A$1:$Z$1048576" r="Q28" sId="4"/>
    <undo index="3" exp="area" ref3D="1" dr="$A$1:$Z$1048576" r="P28" sId="4"/>
    <undo index="3" exp="area" ref3D="1" dr="$A$1:$Z$1048576" r="M28" sId="4"/>
    <undo index="3" exp="area" ref3D="1" dr="$A$1:$Z$1048576" r="L28" sId="4"/>
    <undo index="3" exp="area" ref3D="1" dr="$A$1:$Z$1048576" r="J28" sId="4"/>
    <undo index="3" exp="area" ref3D="1" dr="$A$1:$Z$1048576" r="I28" sId="4"/>
    <undo index="3" exp="area" ref3D="1" dr="$A$1:$Z$1048576" r="F28" sId="4"/>
    <undo index="3" exp="area" ref3D="1" dr="$A$1:$Z$1048576" r="E28" sId="4"/>
    <undo index="3" exp="area" ref3D="1" dr="$A$1:$Z$1048576" r="D28" sId="4"/>
    <undo index="3" exp="area" ref3D="1" dr="$A$1:$Z$1048576" r="C28" sId="4"/>
    <undo index="3" exp="area" ref3D="1" dr="$A$1:$Z$1048576" r="Y27" sId="4"/>
    <undo index="3" exp="area" ref3D="1" dr="$A$1:$Z$1048576" r="X27" sId="4"/>
    <undo index="3" exp="area" ref3D="1" dr="$A$1:$Z$1048576" r="S27" sId="4"/>
    <undo index="3" exp="area" ref3D="1" dr="$A$1:$Z$1048576" r="R27" sId="4"/>
    <undo index="3" exp="area" ref3D="1" dr="$A$1:$Z$1048576" r="Q27" sId="4"/>
    <undo index="3" exp="area" ref3D="1" dr="$A$1:$Z$1048576" r="P27" sId="4"/>
    <undo index="3" exp="area" ref3D="1" dr="$A$1:$Z$1048576" r="M27" sId="4"/>
    <undo index="3" exp="area" ref3D="1" dr="$A$1:$Z$1048576" r="L27" sId="4"/>
    <undo index="3" exp="area" ref3D="1" dr="$A$1:$Z$1048576" r="J27" sId="4"/>
    <undo index="3" exp="area" ref3D="1" dr="$A$1:$Z$1048576" r="I27" sId="4"/>
    <undo index="3" exp="area" ref3D="1" dr="$A$1:$Z$1048576" r="F27" sId="4"/>
    <undo index="3" exp="area" ref3D="1" dr="$A$1:$Z$1048576" r="E27" sId="4"/>
    <undo index="3" exp="area" ref3D="1" dr="$A$1:$Z$1048576" r="D27" sId="4"/>
    <undo index="3" exp="area" ref3D="1" dr="$A$1:$Z$1048576" r="C27" sId="4"/>
    <undo index="3" exp="area" ref3D="1" dr="$A$1:$Z$1048576" r="Y26" sId="4"/>
    <undo index="3" exp="area" ref3D="1" dr="$A$1:$Z$1048576" r="X26" sId="4"/>
    <undo index="3" exp="area" ref3D="1" dr="$A$1:$Z$1048576" r="S26" sId="4"/>
    <undo index="3" exp="area" ref3D="1" dr="$A$1:$Z$1048576" r="R26" sId="4"/>
    <undo index="3" exp="area" ref3D="1" dr="$A$1:$Z$1048576" r="Q26" sId="4"/>
    <undo index="3" exp="area" ref3D="1" dr="$A$1:$Z$1048576" r="P26" sId="4"/>
    <undo index="3" exp="area" ref3D="1" dr="$A$1:$Z$1048576" r="M26" sId="4"/>
    <undo index="3" exp="area" ref3D="1" dr="$A$1:$Z$1048576" r="L26" sId="4"/>
    <undo index="3" exp="area" ref3D="1" dr="$A$1:$Z$1048576" r="J26" sId="4"/>
    <undo index="3" exp="area" ref3D="1" dr="$A$1:$Z$1048576" r="I26" sId="4"/>
    <undo index="3" exp="area" ref3D="1" dr="$A$1:$Z$1048576" r="F26" sId="4"/>
    <undo index="3" exp="area" ref3D="1" dr="$A$1:$Z$1048576" r="E26" sId="4"/>
    <undo index="3" exp="area" ref3D="1" dr="$A$1:$Z$1048576" r="D26" sId="4"/>
    <undo index="3" exp="area" ref3D="1" dr="$A$1:$Z$1048576" r="C26" sId="4"/>
    <undo index="3" exp="area" ref3D="1" dr="$A$1:$Z$1048576" r="Y25" sId="4"/>
    <undo index="3" exp="area" ref3D="1" dr="$A$1:$Z$1048576" r="X25" sId="4"/>
    <undo index="3" exp="area" ref3D="1" dr="$A$1:$Z$1048576" r="S25" sId="4"/>
    <undo index="3" exp="area" ref3D="1" dr="$A$1:$Z$1048576" r="R25" sId="4"/>
    <undo index="3" exp="area" ref3D="1" dr="$A$1:$Z$1048576" r="Q25" sId="4"/>
    <undo index="3" exp="area" ref3D="1" dr="$A$1:$Z$1048576" r="P25" sId="4"/>
    <undo index="3" exp="area" ref3D="1" dr="$A$1:$Z$1048576" r="O25" sId="4"/>
    <undo index="3" exp="area" ref3D="1" dr="$A$1:$Z$1048576" r="N25" sId="4"/>
    <undo index="3" exp="area" ref3D="1" dr="$A$1:$Z$1048576" r="M25" sId="4"/>
    <undo index="3" exp="area" ref3D="1" dr="$A$1:$Z$1048576" r="L25" sId="4"/>
    <undo index="3" exp="area" ref3D="1" dr="$A$1:$Z$1048576" r="J25" sId="4"/>
    <undo index="3" exp="area" ref3D="1" dr="$A$1:$Z$1048576" r="I25" sId="4"/>
    <undo index="3" exp="area" ref3D="1" dr="$A$1:$Z$1048576" r="F25" sId="4"/>
    <undo index="3" exp="area" ref3D="1" dr="$A$1:$Z$1048576" r="E25" sId="4"/>
    <undo index="3" exp="area" ref3D="1" dr="$A$1:$Z$1048576" r="D25" sId="4"/>
    <undo index="3" exp="area" ref3D="1" dr="$A$1:$Z$1048576" r="C25" sId="4"/>
    <undo index="3" exp="area" ref3D="1" dr="$A$1:$Z$1048576" r="Y24" sId="4"/>
    <undo index="3" exp="area" ref3D="1" dr="$A$1:$Z$1048576" r="X24" sId="4"/>
    <undo index="3" exp="area" ref3D="1" dr="$A$1:$Z$1048576" r="S24" sId="4"/>
    <undo index="3" exp="area" ref3D="1" dr="$A$1:$Z$1048576" r="R24" sId="4"/>
    <undo index="3" exp="area" ref3D="1" dr="$A$1:$Z$1048576" r="Q24" sId="4"/>
    <undo index="3" exp="area" ref3D="1" dr="$A$1:$Z$1048576" r="P24" sId="4"/>
    <undo index="3" exp="area" ref3D="1" dr="$A$1:$Z$1048576" r="M24" sId="4"/>
    <undo index="3" exp="area" ref3D="1" dr="$A$1:$Z$1048576" r="L24" sId="4"/>
    <undo index="3" exp="area" ref3D="1" dr="$A$1:$Z$1048576" r="J24" sId="4"/>
    <undo index="3" exp="area" ref3D="1" dr="$A$1:$Z$1048576" r="I24" sId="4"/>
    <undo index="3" exp="area" ref3D="1" dr="$A$1:$Z$1048576" r="F24" sId="4"/>
    <undo index="3" exp="area" ref3D="1" dr="$A$1:$Z$1048576" r="E24" sId="4"/>
    <undo index="3" exp="area" ref3D="1" dr="$A$1:$Z$1048576" r="D24" sId="4"/>
    <undo index="3" exp="area" ref3D="1" dr="$A$1:$Z$1048576" r="C24" sId="4"/>
    <undo index="3" exp="area" ref3D="1" dr="$A$1:$Z$1048576" r="Y23" sId="4"/>
    <undo index="3" exp="area" ref3D="1" dr="$A$1:$Z$1048576" r="X23" sId="4"/>
    <undo index="3" exp="area" ref3D="1" dr="$A$1:$Z$1048576" r="S23" sId="4"/>
    <undo index="3" exp="area" ref3D="1" dr="$A$1:$Z$1048576" r="R23" sId="4"/>
    <undo index="3" exp="area" ref3D="1" dr="$A$1:$Z$1048576" r="Q23" sId="4"/>
    <undo index="3" exp="area" ref3D="1" dr="$A$1:$Z$1048576" r="P23" sId="4"/>
    <undo index="3" exp="area" ref3D="1" dr="$A$1:$Z$1048576" r="M23" sId="4"/>
    <undo index="3" exp="area" ref3D="1" dr="$A$1:$Z$1048576" r="L23" sId="4"/>
    <undo index="3" exp="area" ref3D="1" dr="$A$1:$Z$1048576" r="J23" sId="4"/>
    <undo index="3" exp="area" ref3D="1" dr="$A$1:$Z$1048576" r="I23" sId="4"/>
    <undo index="3" exp="area" ref3D="1" dr="$A$1:$Z$1048576" r="F23" sId="4"/>
    <undo index="3" exp="area" ref3D="1" dr="$A$1:$Z$1048576" r="E23" sId="4"/>
    <undo index="3" exp="area" ref3D="1" dr="$A$1:$Z$1048576" r="D23" sId="4"/>
    <undo index="3" exp="area" ref3D="1" dr="$A$1:$Z$1048576" r="C23" sId="4"/>
    <undo index="3" exp="area" ref3D="1" dr="$A$1:$Z$1048576" r="Y22" sId="4"/>
    <undo index="3" exp="area" ref3D="1" dr="$A$1:$Z$1048576" r="X22" sId="4"/>
    <undo index="3" exp="area" ref3D="1" dr="$A$1:$Z$1048576" r="S22" sId="4"/>
    <undo index="3" exp="area" ref3D="1" dr="$A$1:$Z$1048576" r="R22" sId="4"/>
    <undo index="3" exp="area" ref3D="1" dr="$A$1:$Z$1048576" r="Q22" sId="4"/>
    <undo index="3" exp="area" ref3D="1" dr="$A$1:$Z$1048576" r="P22" sId="4"/>
    <undo index="3" exp="area" ref3D="1" dr="$A$1:$Z$1048576" r="O22" sId="4"/>
    <undo index="3" exp="area" ref3D="1" dr="$A$1:$Z$1048576" r="N22" sId="4"/>
    <undo index="3" exp="area" ref3D="1" dr="$A$1:$Z$1048576" r="M22" sId="4"/>
    <undo index="3" exp="area" ref3D="1" dr="$A$1:$Z$1048576" r="L22" sId="4"/>
    <undo index="3" exp="area" ref3D="1" dr="$A$1:$Z$1048576" r="J22" sId="4"/>
    <undo index="3" exp="area" ref3D="1" dr="$A$1:$Z$1048576" r="I22" sId="4"/>
    <undo index="3" exp="area" ref3D="1" dr="$A$1:$Z$1048576" r="F22" sId="4"/>
    <undo index="3" exp="area" ref3D="1" dr="$A$1:$Z$1048576" r="E22" sId="4"/>
    <undo index="3" exp="area" ref3D="1" dr="$A$1:$Z$1048576" r="D22" sId="4"/>
    <undo index="3" exp="area" ref3D="1" dr="$A$1:$Z$1048576" r="C22" sId="4"/>
    <undo index="3" exp="area" ref3D="1" dr="$A$1:$Z$1048576" r="Y21" sId="4"/>
    <undo index="3" exp="area" ref3D="1" dr="$A$1:$Z$1048576" r="X21" sId="4"/>
    <undo index="3" exp="area" ref3D="1" dr="$A$1:$Z$1048576" r="R21" sId="4"/>
    <undo index="3" exp="area" ref3D="1" dr="$A$1:$Z$1048576" r="Q21" sId="4"/>
    <undo index="3" exp="area" ref3D="1" dr="$A$1:$Z$1048576" r="P21" sId="4"/>
    <undo index="3" exp="area" ref3D="1" dr="$A$1:$Z$1048576" r="M21" sId="4"/>
    <undo index="3" exp="area" ref3D="1" dr="$A$1:$Z$1048576" r="L21" sId="4"/>
    <undo index="3" exp="area" ref3D="1" dr="$A$1:$Z$1048576" r="J21" sId="4"/>
    <undo index="3" exp="area" ref3D="1" dr="$A$1:$Z$1048576" r="I21" sId="4"/>
    <undo index="3" exp="area" ref3D="1" dr="$A$1:$Z$1048576" r="F21" sId="4"/>
    <undo index="3" exp="area" ref3D="1" dr="$A$1:$Z$1048576" r="E21" sId="4"/>
    <undo index="3" exp="area" ref3D="1" dr="$A$1:$Z$1048576" r="D21" sId="4"/>
    <undo index="3" exp="area" ref3D="1" dr="$A$1:$Z$1048576" r="C21" sId="4"/>
    <undo index="3" exp="area" ref3D="1" dr="$A$1:$Z$1048576" r="Y20" sId="4"/>
    <undo index="3" exp="area" ref3D="1" dr="$A$1:$Z$1048576" r="X20" sId="4"/>
    <undo index="3" exp="area" ref3D="1" dr="$A$1:$Z$1048576" r="S20" sId="4"/>
    <undo index="3" exp="area" ref3D="1" dr="$A$1:$Z$1048576" r="R20" sId="4"/>
    <undo index="3" exp="area" ref3D="1" dr="$A$1:$Z$1048576" r="Q20" sId="4"/>
    <undo index="3" exp="area" ref3D="1" dr="$A$1:$Z$1048576" r="P20" sId="4"/>
    <undo index="3" exp="area" ref3D="1" dr="$A$1:$Z$1048576" r="M20" sId="4"/>
    <undo index="3" exp="area" ref3D="1" dr="$A$1:$Z$1048576" r="L20" sId="4"/>
    <undo index="3" exp="area" ref3D="1" dr="$A$1:$Z$1048576" r="J20" sId="4"/>
    <undo index="3" exp="area" ref3D="1" dr="$A$1:$Z$1048576" r="I20" sId="4"/>
    <undo index="3" exp="area" ref3D="1" dr="$A$1:$Z$1048576" r="F20" sId="4"/>
    <undo index="3" exp="area" ref3D="1" dr="$A$1:$Z$1048576" r="E20" sId="4"/>
    <undo index="3" exp="area" ref3D="1" dr="$A$1:$Z$1048576" r="D20" sId="4"/>
    <undo index="3" exp="area" ref3D="1" dr="$A$1:$Z$1048576" r="C20" sId="4"/>
    <undo index="3" exp="area" ref3D="1" dr="$A$1:$Z$1048576" r="Y19" sId="4"/>
    <undo index="3" exp="area" ref3D="1" dr="$A$1:$Z$1048576" r="X19" sId="4"/>
    <undo index="3" exp="area" ref3D="1" dr="$A$1:$Z$1048576" r="S19" sId="4"/>
    <undo index="3" exp="area" ref3D="1" dr="$A$1:$Z$1048576" r="R19" sId="4"/>
    <undo index="3" exp="area" ref3D="1" dr="$A$1:$Z$1048576" r="Q19" sId="4"/>
    <undo index="3" exp="area" ref3D="1" dr="$A$1:$Z$1048576" r="P19" sId="4"/>
    <undo index="3" exp="area" ref3D="1" dr="$A$1:$Z$1048576" r="M19" sId="4"/>
    <undo index="3" exp="area" ref3D="1" dr="$A$1:$Z$1048576" r="L19" sId="4"/>
    <undo index="3" exp="area" ref3D="1" dr="$A$1:$Z$1048576" r="J19" sId="4"/>
    <undo index="3" exp="area" ref3D="1" dr="$A$1:$Z$1048576" r="I19" sId="4"/>
    <undo index="3" exp="area" ref3D="1" dr="$A$1:$Z$1048576" r="F19" sId="4"/>
    <undo index="3" exp="area" ref3D="1" dr="$A$1:$Z$1048576" r="E19" sId="4"/>
    <undo index="3" exp="area" ref3D="1" dr="$A$1:$Z$1048576" r="D19" sId="4"/>
    <undo index="3" exp="area" ref3D="1" dr="$A$1:$Z$1048576" r="C19" sId="4"/>
    <undo index="3" exp="area" ref3D="1" dr="$A$1:$Z$1048576" r="Y18" sId="4"/>
    <undo index="3" exp="area" ref3D="1" dr="$A$1:$Z$1048576" r="X18" sId="4"/>
    <undo index="3" exp="area" ref3D="1" dr="$A$1:$Z$1048576" r="S18" sId="4"/>
    <undo index="3" exp="area" ref3D="1" dr="$A$1:$Z$1048576" r="R18" sId="4"/>
    <undo index="3" exp="area" ref3D="1" dr="$A$1:$Z$1048576" r="Q18" sId="4"/>
    <undo index="3" exp="area" ref3D="1" dr="$A$1:$Z$1048576" r="P18" sId="4"/>
    <undo index="3" exp="area" ref3D="1" dr="$A$1:$Z$1048576" r="M18" sId="4"/>
    <undo index="3" exp="area" ref3D="1" dr="$A$1:$Z$1048576" r="L18" sId="4"/>
    <undo index="3" exp="area" ref3D="1" dr="$A$1:$Z$1048576" r="J18" sId="4"/>
    <undo index="3" exp="area" ref3D="1" dr="$A$1:$Z$1048576" r="I18" sId="4"/>
    <undo index="3" exp="area" ref3D="1" dr="$A$1:$Z$1048576" r="F18" sId="4"/>
    <undo index="3" exp="area" ref3D="1" dr="$A$1:$Z$1048576" r="E18" sId="4"/>
    <undo index="3" exp="area" ref3D="1" dr="$A$1:$Z$1048576" r="D18" sId="4"/>
    <undo index="3" exp="area" ref3D="1" dr="$A$1:$Z$1048576" r="C18" sId="4"/>
    <undo index="3" exp="area" ref3D="1" dr="$A$1:$Z$1048576" r="Y17" sId="4"/>
    <undo index="3" exp="area" ref3D="1" dr="$A$1:$Z$1048576" r="X17" sId="4"/>
    <undo index="3" exp="area" ref3D="1" dr="$A$1:$Z$1048576" r="S17" sId="4"/>
    <undo index="3" exp="area" ref3D="1" dr="$A$1:$Z$1048576" r="R17" sId="4"/>
    <undo index="3" exp="area" ref3D="1" dr="$A$1:$Z$1048576" r="Q17" sId="4"/>
    <undo index="3" exp="area" ref3D="1" dr="$A$1:$Z$1048576" r="P17" sId="4"/>
    <undo index="3" exp="area" ref3D="1" dr="$A$1:$Z$1048576" r="O17" sId="4"/>
    <undo index="3" exp="area" ref3D="1" dr="$A$1:$Z$1048576" r="N17" sId="4"/>
    <undo index="3" exp="area" ref3D="1" dr="$A$1:$Z$1048576" r="M17" sId="4"/>
    <undo index="3" exp="area" ref3D="1" dr="$A$1:$Z$1048576" r="L17" sId="4"/>
    <undo index="3" exp="area" ref3D="1" dr="$A$1:$Z$1048576" r="J17" sId="4"/>
    <undo index="3" exp="area" ref3D="1" dr="$A$1:$Z$1048576" r="I17" sId="4"/>
    <undo index="3" exp="area" ref3D="1" dr="$A$1:$Z$1048576" r="F17" sId="4"/>
    <undo index="3" exp="area" ref3D="1" dr="$A$1:$Z$1048576" r="E17" sId="4"/>
    <undo index="3" exp="area" ref3D="1" dr="$A$1:$Z$1048576" r="D17" sId="4"/>
    <undo index="3" exp="area" ref3D="1" dr="$A$1:$Z$1048576" r="C17" sId="4"/>
    <undo index="3" exp="area" ref3D="1" dr="$A$1:$Z$1048576" r="Y16" sId="4"/>
    <undo index="3" exp="area" ref3D="1" dr="$A$1:$Z$1048576" r="X16" sId="4"/>
    <undo index="3" exp="area" ref3D="1" dr="$A$1:$Z$1048576" r="R16" sId="4"/>
    <undo index="3" exp="area" ref3D="1" dr="$A$1:$Z$1048576" r="Q16" sId="4"/>
    <undo index="3" exp="area" ref3D="1" dr="$A$1:$Z$1048576" r="P16" sId="4"/>
    <undo index="3" exp="area" ref3D="1" dr="$A$1:$Z$1048576" r="M16" sId="4"/>
    <undo index="3" exp="area" ref3D="1" dr="$A$1:$Z$1048576" r="L16" sId="4"/>
    <undo index="3" exp="area" ref3D="1" dr="$A$1:$Z$1048576" r="J16" sId="4"/>
    <undo index="3" exp="area" ref3D="1" dr="$A$1:$Z$1048576" r="I16" sId="4"/>
    <undo index="3" exp="area" ref3D="1" dr="$A$1:$Z$1048576" r="F16" sId="4"/>
    <undo index="3" exp="area" ref3D="1" dr="$A$1:$Z$1048576" r="E16" sId="4"/>
    <undo index="3" exp="area" ref3D="1" dr="$A$1:$Z$1048576" r="D16" sId="4"/>
    <undo index="3" exp="area" ref3D="1" dr="$A$1:$Z$1048576" r="C16" sId="4"/>
    <undo index="3" exp="area" ref3D="1" dr="$A$1:$Z$1048576" r="Y15" sId="4"/>
    <undo index="3" exp="area" ref3D="1" dr="$A$1:$Z$1048576" r="X15" sId="4"/>
    <undo index="3" exp="area" ref3D="1" dr="$A$1:$Z$1048576" r="S15" sId="4"/>
    <undo index="3" exp="area" ref3D="1" dr="$A$1:$Z$1048576" r="R15" sId="4"/>
    <undo index="3" exp="area" ref3D="1" dr="$A$1:$Z$1048576" r="Q15" sId="4"/>
    <undo index="3" exp="area" ref3D="1" dr="$A$1:$Z$1048576" r="P15" sId="4"/>
    <undo index="3" exp="area" ref3D="1" dr="$A$1:$Z$1048576" r="M15" sId="4"/>
    <undo index="3" exp="area" ref3D="1" dr="$A$1:$Z$1048576" r="L15" sId="4"/>
    <undo index="3" exp="area" ref3D="1" dr="$A$1:$Z$1048576" r="J15" sId="4"/>
    <undo index="3" exp="area" ref3D="1" dr="$A$1:$Z$1048576" r="I15" sId="4"/>
    <undo index="3" exp="area" ref3D="1" dr="$A$1:$Z$1048576" r="F15" sId="4"/>
    <undo index="3" exp="area" ref3D="1" dr="$A$1:$Z$1048576" r="E15" sId="4"/>
    <undo index="3" exp="area" ref3D="1" dr="$A$1:$Z$1048576" r="D15" sId="4"/>
    <undo index="3" exp="area" ref3D="1" dr="$A$1:$Z$1048576" r="C15" sId="4"/>
    <undo index="3" exp="area" ref3D="1" dr="$A$1:$Z$1048576" r="Y14" sId="4"/>
    <undo index="3" exp="area" ref3D="1" dr="$A$1:$Z$1048576" r="X14" sId="4"/>
    <undo index="3" exp="area" ref3D="1" dr="$A$1:$Z$1048576" r="S14" sId="4"/>
    <undo index="3" exp="area" ref3D="1" dr="$A$1:$Z$1048576" r="R14" sId="4"/>
    <undo index="3" exp="area" ref3D="1" dr="$A$1:$Z$1048576" r="Q14" sId="4"/>
    <undo index="3" exp="area" ref3D="1" dr="$A$1:$Z$1048576" r="P14" sId="4"/>
    <undo index="3" exp="area" ref3D="1" dr="$A$1:$Z$1048576" r="M14" sId="4"/>
    <undo index="3" exp="area" ref3D="1" dr="$A$1:$Z$1048576" r="L14" sId="4"/>
    <undo index="3" exp="area" ref3D="1" dr="$A$1:$Z$1048576" r="J14" sId="4"/>
    <undo index="3" exp="area" ref3D="1" dr="$A$1:$Z$1048576" r="I14" sId="4"/>
    <undo index="3" exp="area" ref3D="1" dr="$A$1:$Z$1048576" r="F14" sId="4"/>
    <undo index="3" exp="area" ref3D="1" dr="$A$1:$Z$1048576" r="E14" sId="4"/>
    <undo index="3" exp="area" ref3D="1" dr="$A$1:$Z$1048576" r="D14" sId="4"/>
    <undo index="3" exp="area" ref3D="1" dr="$A$1:$Z$1048576" r="C14" sId="4"/>
    <undo index="3" exp="area" ref3D="1" dr="$A$1:$Z$1048576" r="Y13" sId="4"/>
    <undo index="3" exp="area" ref3D="1" dr="$A$1:$Z$1048576" r="X13" sId="4"/>
    <undo index="3" exp="area" ref3D="1" dr="$A$1:$Z$1048576" r="S13" sId="4"/>
    <undo index="3" exp="area" ref3D="1" dr="$A$1:$Z$1048576" r="R13" sId="4"/>
    <undo index="3" exp="area" ref3D="1" dr="$A$1:$Z$1048576" r="Q13" sId="4"/>
    <undo index="3" exp="area" ref3D="1" dr="$A$1:$Z$1048576" r="P13" sId="4"/>
    <undo index="3" exp="area" ref3D="1" dr="$A$1:$Z$1048576" r="M13" sId="4"/>
    <undo index="3" exp="area" ref3D="1" dr="$A$1:$Z$1048576" r="L13" sId="4"/>
    <undo index="3" exp="area" ref3D="1" dr="$A$1:$Z$1048576" r="J13" sId="4"/>
    <undo index="3" exp="area" ref3D="1" dr="$A$1:$Z$1048576" r="I13" sId="4"/>
    <undo index="3" exp="area" ref3D="1" dr="$A$1:$Z$1048576" r="F13" sId="4"/>
    <undo index="3" exp="area" ref3D="1" dr="$A$1:$Z$1048576" r="E13" sId="4"/>
    <undo index="3" exp="area" ref3D="1" dr="$A$1:$Z$1048576" r="D13" sId="4"/>
    <undo index="3" exp="area" ref3D="1" dr="$A$1:$Z$1048576" r="C13" sId="4"/>
    <undo index="3" exp="area" ref3D="1" dr="$A$1:$Z$1048576" r="Y12" sId="4"/>
    <undo index="3" exp="area" ref3D="1" dr="$A$1:$Z$1048576" r="X12" sId="4"/>
    <undo index="3" exp="area" ref3D="1" dr="$A$1:$Z$1048576" r="R12" sId="4"/>
    <undo index="3" exp="area" ref3D="1" dr="$A$1:$Z$1048576" r="Q12" sId="4"/>
    <undo index="3" exp="area" ref3D="1" dr="$A$1:$Z$1048576" r="P12" sId="4"/>
    <undo index="3" exp="area" ref3D="1" dr="$A$1:$Z$1048576" r="N12" sId="4"/>
    <undo index="3" exp="area" ref3D="1" dr="$A$1:$Z$1048576" r="M12" sId="4"/>
    <undo index="3" exp="area" ref3D="1" dr="$A$1:$Z$1048576" r="L12" sId="4"/>
    <undo index="3" exp="area" ref3D="1" dr="$A$1:$Z$1048576" r="F12" sId="4"/>
    <undo index="3" exp="area" ref3D="1" dr="$A$1:$Z$1048576" r="E12" sId="4"/>
    <undo index="3" exp="area" ref3D="1" dr="$A$1:$Z$1048576" r="D12" sId="4"/>
    <undo index="3" exp="area" ref3D="1" dr="$A$1:$Z$1048576" r="C12" sId="4"/>
    <undo index="3" exp="area" ref3D="1" dr="$A$1:$Z$1048576" r="Y11" sId="4"/>
    <undo index="3" exp="area" ref3D="1" dr="$A$1:$Z$1048576" r="X11" sId="4"/>
    <undo index="3" exp="area" ref3D="1" dr="$A$1:$Z$1048576" r="S11" sId="4"/>
    <undo index="3" exp="area" ref3D="1" dr="$A$1:$Z$1048576" r="R11" sId="4"/>
    <undo index="3" exp="area" ref3D="1" dr="$A$1:$Z$1048576" r="Q11" sId="4"/>
    <undo index="3" exp="area" ref3D="1" dr="$A$1:$Z$1048576" r="P11" sId="4"/>
    <undo index="3" exp="area" ref3D="1" dr="$A$1:$Z$1048576" r="M11" sId="4"/>
    <undo index="3" exp="area" ref3D="1" dr="$A$1:$Z$1048576" r="L11" sId="4"/>
    <undo index="3" exp="area" ref3D="1" dr="$A$1:$Z$1048576" r="F11" sId="4"/>
    <undo index="3" exp="area" ref3D="1" dr="$A$1:$Z$1048576" r="E11" sId="4"/>
    <undo index="3" exp="area" ref3D="1" dr="$A$1:$Z$1048576" r="D11" sId="4"/>
    <undo index="3" exp="area" ref3D="1" dr="$A$1:$Z$1048576" r="C11" sId="4"/>
    <undo index="3" exp="area" ref3D="1" dr="$A$1:$Z$1048576" r="Y10" sId="4"/>
    <undo index="3" exp="area" ref3D="1" dr="$A$1:$Z$1048576" r="X10" sId="4"/>
    <undo index="3" exp="area" ref3D="1" dr="$A$1:$Z$1048576" r="S10" sId="4"/>
    <undo index="3" exp="area" ref3D="1" dr="$A$1:$Z$1048576" r="R10" sId="4"/>
    <undo index="3" exp="area" ref3D="1" dr="$A$1:$Z$1048576" r="Q10" sId="4"/>
    <undo index="3" exp="area" ref3D="1" dr="$A$1:$Z$1048576" r="P10" sId="4"/>
    <undo index="3" exp="area" ref3D="1" dr="$A$1:$Z$1048576" r="M10" sId="4"/>
    <undo index="3" exp="area" ref3D="1" dr="$A$1:$Z$1048576" r="L10" sId="4"/>
    <undo index="3" exp="area" ref3D="1" dr="$A$1:$Z$1048576" r="F10" sId="4"/>
    <undo index="3" exp="area" ref3D="1" dr="$A$1:$Z$1048576" r="E10" sId="4"/>
    <undo index="3" exp="area" ref3D="1" dr="$A$1:$Z$1048576" r="D10" sId="4"/>
    <undo index="3" exp="area" ref3D="1" dr="$A$1:$Z$1048576" r="C10" sId="4"/>
    <undo index="3" exp="area" ref3D="1" dr="$A$1:$Z$1048576" r="Y9" sId="4"/>
    <undo index="3" exp="area" ref3D="1" dr="$A$1:$Z$1048576" r="X9" sId="4"/>
    <undo index="3" exp="area" ref3D="1" dr="$A$1:$Z$1048576" r="R9" sId="4"/>
    <undo index="3" exp="area" ref3D="1" dr="$A$1:$Z$1048576" r="Q9" sId="4"/>
    <undo index="3" exp="area" ref3D="1" dr="$A$1:$Z$1048576" r="P9" sId="4"/>
    <undo index="3" exp="area" ref3D="1" dr="$A$1:$Z$1048576" r="M9" sId="4"/>
    <undo index="3" exp="area" ref3D="1" dr="$A$1:$Z$1048576" r="L9" sId="4"/>
    <undo index="3" exp="area" ref3D="1" dr="$A$1:$Z$1048576" r="J9" sId="4"/>
    <undo index="3" exp="area" ref3D="1" dr="$A$1:$Z$1048576" r="I9" sId="4"/>
    <undo index="3" exp="area" ref3D="1" dr="$A$1:$Z$1048576" r="F9" sId="4"/>
    <undo index="3" exp="area" ref3D="1" dr="$A$1:$Z$1048576" r="E9" sId="4"/>
    <undo index="3" exp="area" ref3D="1" dr="$A$1:$Z$1048576" r="D9" sId="4"/>
    <undo index="3" exp="area" ref3D="1" dr="$A$1:$Z$1048576" r="C9" sId="4"/>
    <undo index="3" exp="area" ref3D="1" dr="$A$1:$Z$1048576" r="Y8" sId="4"/>
    <undo index="3" exp="area" ref3D="1" dr="$A$1:$Z$1048576" r="X8" sId="4"/>
    <undo index="3" exp="area" ref3D="1" dr="$A$1:$Z$1048576" r="S8" sId="4"/>
    <undo index="3" exp="area" ref3D="1" dr="$A$1:$Z$1048576" r="R8" sId="4"/>
    <undo index="3" exp="area" ref3D="1" dr="$A$1:$Z$1048576" r="Q8" sId="4"/>
    <undo index="3" exp="area" ref3D="1" dr="$A$1:$Z$1048576" r="P8" sId="4"/>
    <undo index="3" exp="area" ref3D="1" dr="$A$1:$Z$1048576" r="M8" sId="4"/>
    <undo index="3" exp="area" ref3D="1" dr="$A$1:$Z$1048576" r="L8" sId="4"/>
    <undo index="3" exp="area" ref3D="1" dr="$A$1:$Z$1048576" r="J8" sId="4"/>
    <undo index="3" exp="area" ref3D="1" dr="$A$1:$Z$1048576" r="I8" sId="4"/>
    <undo index="3" exp="area" ref3D="1" dr="$A$1:$Z$1048576" r="F8" sId="4"/>
    <undo index="3" exp="area" ref3D="1" dr="$A$1:$Z$1048576" r="E8" sId="4"/>
    <undo index="3" exp="area" ref3D="1" dr="$A$1:$Z$1048576" r="D8" sId="4"/>
    <undo index="3" exp="area" ref3D="1" dr="$A$1:$Z$1048576" r="C8" sId="4"/>
    <undo index="3" exp="area" ref3D="1" dr="$A$1:$Z$1048576" r="Y7" sId="4"/>
    <undo index="3" exp="area" ref3D="1" dr="$A$1:$Z$1048576" r="X7" sId="4"/>
    <undo index="3" exp="area" ref3D="1" dr="$A$1:$Z$1048576" r="S7" sId="4"/>
    <undo index="3" exp="area" ref3D="1" dr="$A$1:$Z$1048576" r="R7" sId="4"/>
    <undo index="3" exp="area" ref3D="1" dr="$A$1:$Z$1048576" r="Q7" sId="4"/>
    <undo index="3" exp="area" ref3D="1" dr="$A$1:$Z$1048576" r="P7" sId="4"/>
    <undo index="3" exp="area" ref3D="1" dr="$A$1:$Z$1048576" r="M7" sId="4"/>
    <undo index="3" exp="area" ref3D="1" dr="$A$1:$Z$1048576" r="L7" sId="4"/>
    <undo index="3" exp="area" ref3D="1" dr="$A$1:$Z$1048576" r="J7" sId="4"/>
    <undo index="3" exp="area" ref3D="1" dr="$A$1:$Z$1048576" r="I7" sId="4"/>
    <undo index="3" exp="area" ref3D="1" dr="$A$1:$Z$1048576" r="F7" sId="4"/>
    <undo index="3" exp="area" ref3D="1" dr="$A$1:$Z$1048576" r="E7" sId="4"/>
    <undo index="3" exp="area" ref3D="1" dr="$A$1:$Z$1048576" r="D7" sId="4"/>
    <undo index="3" exp="area" ref3D="1" dr="$A$1:$Z$1048576" r="C7" sId="4"/>
    <undo index="3" exp="area" ref3D="1" dr="$A$1:$Z$1048576" r="Y6" sId="4"/>
    <undo index="3" exp="area" ref3D="1" dr="$A$1:$Z$1048576" r="X6" sId="4"/>
    <undo index="3" exp="area" ref3D="1" dr="$A$1:$Z$1048576" r="S6" sId="4"/>
    <undo index="3" exp="area" ref3D="1" dr="$A$1:$Z$1048576" r="R6" sId="4"/>
    <undo index="3" exp="area" ref3D="1" dr="$A$1:$Z$1048576" r="Q6" sId="4"/>
    <undo index="3" exp="area" ref3D="1" dr="$A$1:$Z$1048576" r="P6" sId="4"/>
    <undo index="3" exp="area" ref3D="1" dr="$A$1:$Z$1048576" r="M6" sId="4"/>
    <undo index="3" exp="area" ref3D="1" dr="$A$1:$Z$1048576" r="L6" sId="4"/>
    <undo index="3" exp="area" ref3D="1" dr="$A$1:$Z$1048576" r="J6" sId="4"/>
    <undo index="3" exp="area" ref3D="1" dr="$A$1:$Z$1048576" r="I6" sId="4"/>
    <undo index="3" exp="area" ref3D="1" dr="$A$1:$Z$1048576" r="F6" sId="4"/>
    <undo index="3" exp="area" ref3D="1" dr="$A$1:$Z$1048576" r="E6" sId="4"/>
    <undo index="3" exp="area" ref3D="1" dr="$A$1:$Z$1048576" r="D6" sId="4"/>
    <undo index="3" exp="area" ref3D="1" dr="$A$1:$Z$1048576" r="C6" sId="4"/>
    <undo index="3" exp="area" ref3D="1" dr="$A$1:$Z$1048576" r="Y5" sId="4"/>
    <undo index="3" exp="area" ref3D="1" dr="$A$1:$Z$1048576" r="X5" sId="4"/>
    <undo index="3" exp="area" ref3D="1" dr="$A$1:$Z$1048576" r="S5" sId="4"/>
    <undo index="3" exp="area" ref3D="1" dr="$A$1:$Z$1048576" r="R5" sId="4"/>
    <undo index="3" exp="area" ref3D="1" dr="$A$1:$Z$1048576" r="Q5" sId="4"/>
    <undo index="3" exp="area" ref3D="1" dr="$A$1:$Z$1048576" r="P5" sId="4"/>
    <undo index="3" exp="area" ref3D="1" dr="$A$1:$Z$1048576" r="M5" sId="4"/>
    <undo index="3" exp="area" ref3D="1" dr="$A$1:$Z$1048576" r="L5" sId="4"/>
    <undo index="3" exp="area" ref3D="1" dr="$A$1:$Z$1048576" r="F5" sId="4"/>
    <undo index="3" exp="area" ref3D="1" dr="$A$1:$Z$1048576" r="E5" sId="4"/>
    <undo index="3" exp="area" ref3D="1" dr="$A$1:$Z$1048576" r="D5" sId="4"/>
    <undo index="3" exp="area" ref3D="1" dr="$A$1:$Z$1048576" r="C5" sId="4"/>
    <undo index="3" exp="area" ref3D="1" dr="$A$1:$Z$1048576" r="Y4" sId="4"/>
    <undo index="3" exp="area" ref3D="1" dr="$A$1:$Z$1048576" r="X4" sId="4"/>
    <undo index="3" exp="area" ref3D="1" dr="$A$1:$Z$1048576" r="S4" sId="4"/>
    <undo index="3" exp="area" ref3D="1" dr="$A$1:$Z$1048576" r="R4" sId="4"/>
    <undo index="3" exp="area" ref3D="1" dr="$A$1:$Z$1048576" r="Q4" sId="4"/>
    <undo index="3" exp="area" ref3D="1" dr="$A$1:$Z$1048576" r="P4" sId="4"/>
    <undo index="3" exp="area" ref3D="1" dr="$A$1:$Z$1048576" r="N4" sId="4"/>
    <undo index="3" exp="area" ref3D="1" dr="$A$1:$Z$1048576" r="M4" sId="4"/>
    <undo index="3" exp="area" ref3D="1" dr="$A$1:$Z$1048576" r="L4" sId="4"/>
    <undo index="3" exp="area" ref3D="1" dr="$A$1:$Z$1048576" r="J4" sId="4"/>
    <undo index="3" exp="area" ref3D="1" dr="$A$1:$Z$1048576" r="I4" sId="4"/>
    <undo index="3" exp="area" ref3D="1" dr="$A$1:$Z$1048576" r="F4" sId="4"/>
    <undo index="3" exp="area" ref3D="1" dr="$A$1:$Z$1048576" r="E4" sId="4"/>
    <undo index="3" exp="area" ref3D="1" dr="$A$1:$Z$1048576" r="D4" sId="4"/>
    <undo index="3" exp="area" ref3D="1" dr="$A$1:$Z$1048576" r="C4" sId="4"/>
    <undo index="3" exp="area" ref3D="1" dr="$A$1:$Z$1048576" r="Y3" sId="4"/>
    <undo index="3" exp="area" ref3D="1" dr="$A$1:$Z$1048576" r="X3" sId="4"/>
    <undo index="3" exp="area" ref3D="1" dr="$A$1:$Z$1048576" r="S3" sId="4"/>
    <undo index="3" exp="area" ref3D="1" dr="$A$1:$Z$1048576" r="R3" sId="4"/>
    <undo index="3" exp="area" ref3D="1" dr="$A$1:$Z$1048576" r="Q3" sId="4"/>
    <undo index="3" exp="area" ref3D="1" dr="$A$1:$Z$1048576" r="P3" sId="4"/>
    <undo index="3" exp="area" ref3D="1" dr="$A$1:$Z$1048576" r="M3" sId="4"/>
    <undo index="3" exp="area" ref3D="1" dr="$A$1:$Z$1048576" r="L3" sId="4"/>
    <undo index="3" exp="area" ref3D="1" dr="$A$1:$Z$1048576" r="J3" sId="4"/>
    <undo index="3" exp="area" ref3D="1" dr="$A$1:$Z$1048576" r="I3" sId="4"/>
    <undo index="3" exp="area" ref3D="1" dr="$A$1:$Z$1048576" r="F3" sId="4"/>
    <undo index="3" exp="area" ref3D="1" dr="$A$1:$Z$1048576" r="E3" sId="4"/>
    <undo index="3" exp="area" ref3D="1" dr="$A$1:$Z$1048576" r="D3" sId="4"/>
    <undo index="3" exp="area" ref3D="1" dr="$A$1:$Z$1048576" r="C3" sId="4"/>
    <undo index="3" exp="area" ref3D="1" dr="$A$1:$Z$1048576" r="Y2" sId="4"/>
    <undo index="3" exp="area" ref3D="1" dr="$A$1:$Z$1048576" r="X2" sId="4"/>
    <undo index="3" exp="area" ref3D="1" dr="$A$1:$Z$1048576" r="S2" sId="4"/>
    <undo index="3" exp="area" ref3D="1" dr="$A$1:$Z$1048576" r="R2" sId="4"/>
    <undo index="3" exp="area" ref3D="1" dr="$A$1:$Z$1048576" r="Q2" sId="4"/>
    <undo index="3" exp="area" ref3D="1" dr="$A$1:$Z$1048576" r="P2" sId="4"/>
    <undo index="3" exp="area" ref3D="1" dr="$A$1:$Z$1048576" r="M2" sId="4"/>
    <undo index="3" exp="area" ref3D="1" dr="$A$1:$Z$1048576" r="L2" sId="4"/>
    <undo index="3" exp="area" ref3D="1" dr="$A$1:$Z$1048576" r="J2" sId="4"/>
    <undo index="3" exp="area" ref3D="1" dr="$A$1:$Z$1048576" r="I2" sId="4"/>
    <undo index="3" exp="area" ref3D="1" dr="$A$1:$Z$1048576" r="F2" sId="4"/>
    <undo index="3" exp="area" ref3D="1" dr="$A$1:$Z$1048576" r="E2" sId="4"/>
    <undo index="3" exp="area" ref3D="1" dr="$A$1:$Z$1048576" r="D2" sId="4"/>
    <undo index="3" exp="area" ref3D="1" dr="$A$1:$Z$1048576" r="C2" sId="4"/>
  </rrc>
  <rcc rId="1703" sId="2">
    <nc r="C11">
      <f>IFERROR(50+VLOOKUP($A11,'SegEnds_Xtal_Prot#'!$A:$AY,5,FALSE)-VLOOKUP($B11,'SegEnds_NonXtal_Prot#'!$A:$AL,4,FALSE),"-")</f>
    </nc>
  </rcc>
  <rcc rId="1704" sId="2">
    <nc r="D11">
      <f>IFERROR(50+VLOOKUP($A11,'SegEnds_Xtal_Prot#'!$A:$AY,7,FALSE)-VLOOKUP($B11,'SegEnds_NonXtal_Prot#'!$A:$AL,4,FALSE),"-")</f>
    </nc>
  </rcc>
  <rcc rId="1705" sId="2">
    <nc r="E11">
      <f>IFERROR(50+VLOOKUP($A11,'SegEnds_Xtal_Prot#'!$A:$AY,9,FALSE)-VLOOKUP($B11,'SegEnds_NonXtal_Prot#'!$A:$AL,7,FALSE),"-")</f>
    </nc>
  </rcc>
  <rcc rId="1706" sId="2">
    <nc r="F11">
      <f>IFERROR(50+VLOOKUP($A11,'SegEnds_Xtal_Prot#'!$A:$AY,11,FALSE)-VLOOKUP($B11,'SegEnds_NonXtal_Prot#'!$A:$AL,7,FALSE),"-")</f>
    </nc>
  </rcc>
  <rcc rId="1707" sId="2">
    <nc r="G11">
      <f>IFERROR(50+VLOOKUP($A11,'SegEnds_Xtal_Prot#'!$A:$AY,13,FALSE)-VLOOKUP($B11,'SegEnds_NonXtal_Prot#'!$A:$AL,10,FALSE),"-")</f>
    </nc>
  </rcc>
  <rcc rId="1708" sId="2">
    <nc r="H11">
      <f>IFERROR(50+VLOOKUP($A11,'SegEnds_Xtal_Prot#'!$A:$AY,15,FALSE)-VLOOKUP($B11,'SegEnds_NonXtal_Prot#'!$A:$AL,10,FALSE),"-")</f>
    </nc>
  </rcc>
  <rcc rId="1709" sId="2">
    <nc r="I11">
      <f>IFERROR(50+VLOOKUP($A11,'SegEnds_Xtal_Prot#'!$A:$AY,17,FALSE)-VLOOKUP($B11,'SegEnds_NonXtal_Prot#'!$A:$AL,13,FALSE),"-")</f>
    </nc>
  </rcc>
  <rcc rId="1710" sId="2">
    <nc r="J11">
      <f>IFERROR(50+VLOOKUP($A11,'SegEnds_Xtal_Prot#'!$A:$AY,19,FALSE)-VLOOKUP($B11,'SegEnds_NonXtal_Prot#'!$A:$AL,13,FALSE),"-")</f>
    </nc>
  </rcc>
  <rcc rId="1711" sId="2">
    <nc r="K11">
      <f>IFERROR(50+VLOOKUP($A11,'SegEnds_Xtal_Prot#'!$A:$AY,21,FALSE)-VLOOKUP($B11,'SegEnds_NonXtal_Prot#'!$A:$AL,16,FALSE),"-")</f>
    </nc>
  </rcc>
  <rcc rId="1712" sId="2">
    <nc r="L11">
      <f>IFERROR(50+VLOOKUP($A11,'SegEnds_Xtal_Prot#'!$A:$AY,23,FALSE)-VLOOKUP($B11,'SegEnds_NonXtal_Prot#'!$A:$AL,16,FALSE),"-")</f>
    </nc>
  </rcc>
  <rcc rId="1713" sId="2">
    <nc r="M11">
      <f>IFERROR(50+VLOOKUP($A11,'SegEnds_Xtal_Prot#'!$A:$AY,25,FALSE)-VLOOKUP($B11,'SegEnds_NonXtal_Prot#'!$A:$AL,19,FALSE),"-")</f>
    </nc>
  </rcc>
  <rcc rId="1714" sId="2">
    <nc r="N11">
      <f>IFERROR(50+VLOOKUP($A11,'SegEnds_Xtal_Prot#'!$A:$AY,27,FALSE)-VLOOKUP($B11,'SegEnds_NonXtal_Prot#'!$A:$AL,19,FALSE),"-")</f>
    </nc>
  </rcc>
  <rcc rId="1715" sId="2">
    <nc r="O11">
      <f>IFERROR(50+VLOOKUP($A11,'SegEnds_Xtal_Prot#'!$A:$AY,29,FALSE)-VLOOKUP($B11,'SegEnds_NonXtal_Prot#'!$A:$AL,22,FALSE),"-")</f>
    </nc>
  </rcc>
  <rcc rId="1716" sId="2">
    <nc r="P11">
      <f>IFERROR(50+VLOOKUP($A11,'SegEnds_Xtal_Prot#'!$A:$AY,31,FALSE)-VLOOKUP($B11,'SegEnds_NonXtal_Prot#'!$A:$AL,22,FALSE),"-")</f>
    </nc>
  </rcc>
  <rcc rId="1717" sId="2">
    <nc r="Q11">
      <f>IFERROR(50+VLOOKUP($A11,'SegEnds_Xtal_Prot#'!$A:$AY,33,FALSE)-VLOOKUP($B11,'SegEnds_NonXtal_Prot#'!$A:$AL,25,FALSE),"-")</f>
    </nc>
  </rcc>
  <rcc rId="1718" sId="2">
    <nc r="R11">
      <f>IFERROR(50+VLOOKUP($A11,'SegEnds_Xtal_Prot#'!$A:$AY,35,FALSE)-VLOOKUP($B11,'SegEnds_NonXtal_Prot#'!$A:$AL,25,FALSE),"-")</f>
    </nc>
  </rcc>
  <rcc rId="1719" sId="2">
    <nc r="S11">
      <f>IFERROR(50+VLOOKUP($A11,'SegEnds_Xtal_Prot#'!$A:$AY,37,FALSE)-VLOOKUP($B11,'SegEnds_NonXtal_Prot#'!$A:$AL,28,FALSE),"-")</f>
    </nc>
  </rcc>
  <rcc rId="1720" sId="2">
    <nc r="T11">
      <f>IFERROR(50+VLOOKUP($A11,'SegEnds_Xtal_Prot#'!$A:$AY,39,FALSE)-VLOOKUP($B11,'SegEnds_NonXtal_Prot#'!$A:$AL,28,FALSE),"-")</f>
    </nc>
  </rcc>
  <rcc rId="1721" sId="2">
    <nc r="U11">
      <f>IFERROR(50+VLOOKUP($A11,'SegEnds_Xtal_Prot#'!$A:$AY,41,FALSE)-VLOOKUP($B11,'SegEnds_NonXtal_Prot#'!$A:$AL,31,FALSE),"-")</f>
    </nc>
  </rcc>
  <rcc rId="1722" sId="2">
    <nc r="V11">
      <f>IFERROR(50+VLOOKUP($A11,'SegEnds_Xtal_Prot#'!$A:$AY,43,FALSE)-VLOOKUP($B11,'SegEnds_NonXtal_Prot#'!$A:$AL,31,FALSE),"-")</f>
    </nc>
  </rcc>
  <rcc rId="1723" sId="2">
    <nc r="W11">
      <f>IFERROR(50+VLOOKUP($A11,'SegEnds_Xtal_Prot#'!$A:$AY,45,FALSE)-VLOOKUP($B11,'SegEnds_NonXtal_Prot#'!$A:$AL,34,FALSE),"-")</f>
    </nc>
  </rcc>
  <rcc rId="1724" sId="2">
    <nc r="X11">
      <f>IFERROR(50+VLOOKUP($A11,'SegEnds_Xtal_Prot#'!$A:$AY,47,FALSE)-VLOOKUP($B11,'SegEnds_NonXtal_Prot#'!$A:$AL,34,FALSE),"-")</f>
    </nc>
  </rcc>
  <rcc rId="1725" sId="2">
    <nc r="Y11">
      <f>IFERROR(50+VLOOKUP($A11,'SegEnds_Xtal_Prot#'!$A:$AY,49,FALSE)-VLOOKUP($B11,'SegEnds_NonXtal_Prot#'!$A:$AL,37,FALSE),"-")</f>
    </nc>
  </rcc>
  <rcc rId="1726" sId="2">
    <nc r="Z11">
      <f>IFERROR(50+VLOOKUP($A11,'SegEnds_Xtal_Prot#'!$A:$AY,51,FALSE)-VLOOKUP($B11,'SegEnds_NonXtal_Prot#'!$A:$AL,37,FALSE),"-")</f>
    </nc>
  </rcc>
  <rcc rId="1727" sId="2">
    <nc r="AA11">
      <f>VLOOKUP(B11,Classification!A:D,2,FALSE)</f>
    </nc>
  </rcc>
  <rcc rId="1728" sId="2">
    <nc r="AB11">
      <f>VLOOKUP(B11,Classification!A:D,4,0)</f>
    </nc>
  </rcc>
  <rcc rId="1729" sId="2">
    <nc r="AC11">
      <f>VLOOKUP(B11,'SegEnds_NonXtal_Prot#'!A:AL,6,FALSE)-VLOOKUP(B11,'SegEnds_NonXtal_Prot#'!A:AL,5,FALSE)</f>
    </nc>
  </rcc>
  <rcc rId="1730" sId="2">
    <nc r="AD11">
      <f>VLOOKUP(B11,'SegEnds_NonXtal_Prot#'!A:AL,9,FALSE)-VLOOKUP(B11,'SegEnds_NonXtal_Prot#'!A:AL,8,FALSE)</f>
    </nc>
  </rcc>
  <rcc rId="1731" sId="2">
    <nc r="AE11">
      <f>VLOOKUP(B11,'SegEnds_NonXtal_Prot#'!A:AL,13,FALSE)-VLOOKUP(B11,'SegEnds_NonXtal_Prot#'!A:AL,10,FALSE)</f>
    </nc>
  </rcc>
  <rcc rId="1732" sId="2">
    <nc r="AF11">
      <f>VLOOKUP(B11,'SegEnds_NonXtal_Prot#'!A:AL,12,FALSE)-VLOOKUP(B11,'SegEnds_NonXtal_Prot#'!A:AL,11,FALSE)</f>
    </nc>
  </rcc>
  <rcc rId="1733" sId="2">
    <nc r="AG11">
      <f>VLOOKUP(B11,'SegEnds_NonXtal_Prot#'!A:AL,13,FALSE)-VLOOKUP(B11,'SegEnds_NonXtal_Prot#'!A:AL,11,FALSE)</f>
    </nc>
  </rcc>
  <rcc rId="1734" sId="2">
    <nc r="AH11">
      <f>VLOOKUP(B11,'SegEnds_NonXtal_Prot#'!A:AL,16,FALSE)-VLOOKUP(B11,'SegEnds_NonXtal_Prot#'!A:AL,10,FALSE)</f>
    </nc>
  </rcc>
  <rcc rId="1735" sId="2">
    <nc r="AI11">
      <f>VLOOKUP(B11,'SegEnds_NonXtal_Prot#'!A:AL,16,FALSE)-VLOOKUP(B11,'SegEnds_NonXtal_Prot#'!A:AL,11,FALSE)</f>
    </nc>
  </rcc>
  <rcc rId="1736" sId="2">
    <nc r="AJ11">
      <f>VLOOKUP(B11,'SegEnds_NonXtal_Prot#'!A:AL,22,FALSE)-VLOOKUP(B11,'SegEnds_NonXtal_Prot#'!A:AL,19,FALSE)</f>
    </nc>
  </rcc>
  <rcc rId="1737" sId="2">
    <nc r="AK11">
      <f>VLOOKUP(B11,'SegEnds_NonXtal_Prot#'!A:AL,15,FALSE)-VLOOKUP(B11,'SegEnds_NonXtal_Prot#'!A:AL,14,FALSE)</f>
    </nc>
  </rcc>
  <rcc rId="1738" sId="2">
    <nc r="AL11">
      <f>VLOOKUP(B11,'SegEnds_NonXtal_Prot#'!A:AL,18,FALSE)-VLOOKUP(B11,'SegEnds_NonXtal_Prot#'!A:AL,17,FALSE)</f>
    </nc>
  </rcc>
  <rcc rId="1739" sId="2">
    <nc r="AM11">
      <f>VLOOKUP(B11,'SegEnds_NonXtal_Prot#'!A:AL,34,FALSE)-VLOOKUP(B11,'SegEnds_NonXtal_Prot#'!A:AL,31,FALSE)</f>
    </nc>
  </rcc>
  <rcc rId="1740" sId="2">
    <nc r="B11" t="inlineStr">
      <is>
        <t>aa1r_human</t>
      </is>
    </nc>
  </rcc>
  <rcc rId="1741" sId="2">
    <nc r="A11" t="inlineStr">
      <is>
        <t>aa1r_human__wt</t>
      </is>
    </nc>
  </rcc>
  <rcc rId="1742" sId="9">
    <oc r="B92" t="inlineStr">
      <is>
        <t>aa2ar_human</t>
      </is>
    </oc>
    <nc r="B92" t="inlineStr">
      <is>
        <t>aa1r_human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3" sId="9">
    <oc r="B91" t="inlineStr">
      <is>
        <t>aa2ar_human</t>
      </is>
    </oc>
    <nc r="B91" t="inlineStr">
      <is>
        <t>aa1r_human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'SegEnds_Xtal_Prot#'!$A$1:$CS$181</formula>
    <oldFormula>'SegEnds_Xtal_Prot#'!$A$1:$CS$181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'SegEnds_Xtal_Prot#'!$A$1:$CS$181</formula>
    <oldFormula>'SegEnds_Xtal_Prot#'!$A$1:$CS$181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50" sId="3" ref="A5:XFD5" action="insertRow"/>
  <rm rId="1751" sheetId="3" source="A8:H8" destination="A5:H5" sourceSheetId="3">
    <rfmt sheetId="3" sqref="A5" start="0" length="0">
      <dxf>
        <alignment horizontal="center" vertical="top" readingOrder="0"/>
      </dxf>
    </rfmt>
    <rfmt sheetId="3" sqref="B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  <rfmt sheetId="3" sqref="C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  <rfmt sheetId="3" sqref="D5" start="0" length="0">
      <dxf>
        <alignment horizontal="center" vertical="top" readingOrder="0"/>
      </dxf>
    </rfmt>
    <rfmt sheetId="3" sqref="E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  <rfmt sheetId="3" sqref="F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  <rfmt sheetId="3" sqref="G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  <rfmt sheetId="3" sqref="H5" start="0" length="0">
      <dxf>
        <font>
          <b/>
          <sz val="12"/>
          <color theme="1"/>
          <name val="Calibri"/>
          <scheme val="minor"/>
        </font>
        <alignment horizontal="center" vertical="top" readingOrder="0"/>
      </dxf>
    </rfmt>
  </rm>
  <rrc rId="1752" sId="3" ref="A8:XFD8" action="deleteRow">
    <rfmt sheetId="3" xfDxf="1" sqref="A8:XFD8" start="0" length="0"/>
  </rrc>
  <rcv guid="{3E3401AF-8459-8641-BD70-AD04F80E86ED}" action="delete"/>
  <rdn rId="0" localSheetId="1" customView="1" name="Z_3E3401AF_8459_8641_BD70_AD04F80E86ED_.wvu.FilterData" hidden="1" oldHidden="1">
    <formula>'SegEnds_Xtal_Prot#'!$A$1:$CS$181</formula>
    <oldFormula>'SegEnds_Xtal_Prot#'!$A$1:$CS$181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E3401AF-8459-8641-BD70-AD04F80E86ED}" action="delete"/>
  <rdn rId="0" localSheetId="1" customView="1" name="Z_3E3401AF_8459_8641_BD70_AD04F80E86ED_.wvu.FilterData" hidden="1" oldHidden="1">
    <formula>'SegEnds_Xtal_Prot#'!$A$1:$CS$181</formula>
    <oldFormula>'SegEnds_Xtal_Prot#'!$A$1:$CS$181</oldFormula>
  </rdn>
  <rdn rId="0" localSheetId="4" customView="1" name="Z_3E3401AF_8459_8641_BD70_AD04F80E86ED_.wvu.FilterData" hidden="1" oldHidden="1">
    <formula>'SegEnds_NonXtal_BW#'!$A$1:$AI$406</formula>
    <oldFormula>'SegEnds_NonXtal_BW#'!$A$1:$AI$406</oldFormula>
  </rdn>
  <rdn rId="0" localSheetId="6" customView="1" name="Z_3E3401AF_8459_8641_BD70_AD04F80E86ED_.wvu.FilterData" hidden="1" oldHidden="1">
    <formula>'Bulges_Constr_NonXtal_GPCRdb#'!$A$1:$AD$406</formula>
    <oldFormula>'Bulges_Constr_NonXtal_GPCRdb#'!$A$1:$AD$406</oldFormula>
  </rdn>
  <rcv guid="{3E3401AF-8459-8641-BD70-AD04F80E86ED}" action="add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9" sId="3">
    <oc r="A4" t="inlineStr">
      <is>
        <t>Manual (Gaspar)</t>
      </is>
    </oc>
    <nc r="A4"/>
  </rcc>
  <rcc rId="1760" sId="3">
    <oc r="B4" t="inlineStr">
      <is>
        <t>-</t>
      </is>
    </oc>
    <nc r="B4"/>
  </rcc>
  <rcc rId="1761" sId="3">
    <oc r="C4" t="inlineStr">
      <is>
        <t>-</t>
      </is>
    </oc>
    <nc r="C4"/>
  </rcc>
  <rcc rId="1762" sId="3">
    <oc r="D4" t="inlineStr">
      <is>
        <t>Manual</t>
      </is>
    </oc>
    <nc r="D4"/>
  </rcc>
  <rcc rId="1763" sId="3">
    <oc r="E4" t="inlineStr">
      <is>
        <t>-</t>
      </is>
    </oc>
    <nc r="E4"/>
  </rcc>
  <rcc rId="1764" sId="3">
    <oc r="F4">
      <v>42</v>
    </oc>
    <nc r="F4"/>
  </rcc>
  <rcc rId="1765" sId="3">
    <oc r="G4">
      <v>68</v>
    </oc>
    <nc r="G4"/>
  </rcc>
  <rcc rId="1766" sId="3">
    <oc r="H4">
      <v>30</v>
    </oc>
    <nc r="H4"/>
  </rcc>
  <rrc rId="1767" sId="3" ref="A4:XFD4" action="deleteRow">
    <rfmt sheetId="3" xfDxf="1" sqref="A4:XFD4" start="0" length="0">
      <dxf>
        <font>
          <b/>
        </font>
        <alignment horizontal="center" readingOrder="0"/>
      </dxf>
    </rfmt>
    <rfmt sheetId="3" sqref="A4" start="0" length="0">
      <dxf>
        <font>
          <b val="0"/>
          <sz val="12"/>
          <color theme="1"/>
          <name val="Calibri"/>
          <scheme val="minor"/>
        </font>
      </dxf>
    </rfmt>
    <rfmt sheetId="3" sqref="D4" start="0" length="0">
      <dxf>
        <font>
          <b val="0"/>
          <sz val="12"/>
          <color theme="1"/>
          <name val="Calibri"/>
          <scheme val="minor"/>
        </font>
      </dxf>
    </rfmt>
  </rr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8" sId="5">
    <oc r="AN228">
      <f>AND(IF(M228="-",IF(O228-K228&gt;3,TRUE,FALSE),TRUE),C228&lt;E228,OR(E228&lt;F228,F228="-"),OR(F228&lt;H228,F228="-"),OR(H228&lt;I228,H228="-"),I228&lt;K228,OR(K228&lt;L228,L228="-"),OR(L228&lt;N228,L228="-"),OR(N228&lt;O228,N228="-"),O228&lt;Q228,OR(Q228&lt;R228,R228="-"),OR(R228&lt;T228,R228="-"),OR(T228&lt;U228,T228="-"),U228&lt;W228,OR(W228&lt;X228,X228="-"),OR(X228&lt;Z228,X228="-"),OR(Z228&lt;AA228,Z228="-"),AA228&lt;AC228,AC228&lt;AD228,AD228&lt;AF228,AF228&lt;AG228,AG228&lt;AI228,OR(AI228&lt;AJ228,AJ228="-"),OR(AJ228&lt;AL228,AJ228="-"))</f>
    </oc>
    <nc r="AN228">
      <f>AND(IF(Y228="-",IF(AA228-W228&gt;3,TRUE,FALSE),TRUE),IF(M228="-",IF(O228-K228&gt;3,TRUE,FALSE),TRUE),C228&lt;E228,OR(E228&lt;F228,F228="-"),OR(F228&lt;H228,F228="-"),OR(H228&lt;I228,H228="-"),I228&lt;K228,OR(K228&lt;L228,L228="-"),OR(L228&lt;N228,L228="-"),OR(N228&lt;O228,N228="-"),O228&lt;Q228,OR(Q228&lt;R228,R228="-"),OR(R228&lt;T228,R228="-"),OR(T228&lt;U228,T228="-"),U228&lt;W228,OR(W228&lt;X228,X228="-"),OR(X228&lt;Z228,X228="-"),OR(Z228&lt;AA228,Z228="-"),AA228&lt;AC228,AC228&lt;AD228,AD228&lt;AF228,AF228&lt;AG228,AG228&lt;AI228,OR(AI228&lt;AJ228,AJ228="-"),OR(AJ228&lt;AL228,AJ228="-"))</f>
    </nc>
  </rcc>
  <rcc rId="1769" sId="5">
    <oc r="AN105">
      <f>AND(IF(M105="-",IF(O105-K105&gt;3,TRUE,FALSE),TRUE),C105&lt;E105,OR(E105&lt;F105,F105="-"),OR(F105&lt;H105,F105="-"),OR(H105&lt;I105,H105="-"),I105&lt;K105,OR(K105&lt;L105,L105="-"),OR(L105&lt;N105,L105="-"),OR(N105&lt;O105,N105="-"),O105&lt;Q105,OR(Q105&lt;R105,R105="-"),OR(R105&lt;T105,R105="-"),OR(T105&lt;U105,T105="-"),U105&lt;W105,OR(W105&lt;X105,X105="-"),OR(X105&lt;Z105,X105="-"),OR(Z105&lt;AA105,Z105="-"),AA105&lt;AC105,AC105&lt;AD105,AD105&lt;AF105,AF105&lt;AG105,AG105&lt;AI105,OR(AI105&lt;AJ105,AJ105="-"),OR(AJ105&lt;AL105,AJ105="-"))</f>
    </oc>
    <nc r="AN105">
      <f>AND(IF(Y105="-",IF(AA105-W105&gt;3,TRUE,FALSE),TRUE),IF(M105="-",IF(O105-K105&gt;3,TRUE,FALSE),TRUE),C105&lt;E105,OR(E105&lt;F105,F105="-"),OR(F105&lt;H105,F105="-"),OR(H105&lt;I105,H105="-"),I105&lt;K105,OR(K105&lt;L105,L105="-"),OR(L105&lt;N105,L105="-"),OR(N105&lt;O105,N105="-"),O105&lt;Q105,OR(Q105&lt;R105,R105="-"),OR(R105&lt;T105,R105="-"),OR(T105&lt;U105,T105="-"),U105&lt;W105,OR(W105&lt;X105,X105="-"),OR(X105&lt;Z105,X105="-"),OR(Z105&lt;AA105,Z105="-"),AA105&lt;AC105,AC105&lt;AD105,AD105&lt;AF105,AF105&lt;AG105,AG105&lt;AI105,OR(AI105&lt;AJ105,AJ105="-"),OR(AJ105&lt;AL105,AJ105="-"))</f>
    </nc>
  </rcc>
  <rcc rId="1770" sId="5">
    <oc r="AN176">
      <f>AND(IF(M176="-",IF(O176-K176&gt;3,TRUE,FALSE),TRU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</oc>
    <nc r="AN176">
      <f>AND(IF(Y176="-",IF(AA176-W176&gt;3,TRUE,FALSE),TRUE),IF(M176="-",IF(O176-K176&gt;3,TRUE,FALSE),TRU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</nc>
  </rcc>
  <rcc rId="1771" sId="5">
    <oc r="AN8">
      <f>AND(IF(M8="-",IF(O8-K8&gt;3,TRUE,FALSE),TRUE),C8&lt;E8,OR(E8&lt;F8,F8="-"),OR(F8&lt;H8,F8="-"),OR(H8&lt;I8,H8="-"),I8&lt;K8,OR(K8&lt;L8,L8="-"),OR(L8&lt;N8,L8="-"),OR(N8&lt;O8,N8="-"),O8&lt;Q8,OR(Q8&lt;R8,R8="-"),OR(R8&lt;T8,R8="-"),OR(T8&lt;U8,T8="-"),U8&lt;W8,OR(W8&lt;X8,X8="-"),OR(X8&lt;Z8,X8="-"),OR(Z8&lt;AA8,Z8="-"),AA8&lt;AC8,AC8&lt;AD8,AD8&lt;AF8,AF8&lt;AG8,AG8&lt;AI8,OR(AI8&lt;AJ8,AJ8="-"),OR(AJ8&lt;AL8,AJ8="-"))</f>
    </oc>
    <nc r="AN8">
      <f>AND(IF(Y8="-",IF(AA8-W8&gt;3,TRUE,FALSE),TRUE),IF(M8="-",IF(O8-K8&gt;3,TRUE,FALSE),TRUE),C8&lt;E8,OR(E8&lt;F8,F8="-"),OR(F8&lt;H8,F8="-"),OR(H8&lt;I8,H8="-"),I8&lt;K8,OR(K8&lt;L8,L8="-"),OR(L8&lt;N8,L8="-"),OR(N8&lt;O8,N8="-"),O8&lt;Q8,OR(Q8&lt;R8,R8="-"),OR(R8&lt;T8,R8="-"),OR(T8&lt;U8,T8="-"),U8&lt;W8,OR(W8&lt;X8,X8="-"),OR(X8&lt;Z8,X8="-"),OR(Z8&lt;AA8,Z8="-"),AA8&lt;AC8,AC8&lt;AD8,AD8&lt;AF8,AF8&lt;AG8,AG8&lt;AI8,OR(AI8&lt;AJ8,AJ8="-"),OR(AJ8&lt;AL8,AJ8="-"))</f>
    </nc>
  </rcc>
  <rcc rId="1772" sId="5">
    <oc r="AN158">
      <f>AND(IF(M158="-",IF(O158-K158&gt;3,TRUE,FALSE),TRUE),C158&lt;E158,OR(E158&lt;F158,F158="-"),OR(F158&lt;H158,F158="-"),OR(H158&lt;I158,H158="-"),I158&lt;K158,OR(K158&lt;L158,L158="-"),OR(L158&lt;N158,L158="-"),OR(N158&lt;O158,N158="-"),O158&lt;Q158,OR(Q158&lt;R158,R158="-"),OR(R158&lt;T158,R158="-"),OR(T158&lt;U158,T158="-"),U158&lt;W158,OR(W158&lt;X158,X158="-"),OR(X158&lt;Z158,X158="-"),OR(Z158&lt;AA158,Z158="-"),AA158&lt;AC158,AC158&lt;AD158,AD158&lt;AF158,AF158&lt;AG158,AG158&lt;AI158,OR(AI158&lt;AJ158,AJ158="-"),OR(AJ158&lt;AL158,AJ158="-"))</f>
    </oc>
    <nc r="AN158">
      <f>AND(IF(Y158="-",IF(AA158-W158&gt;3,TRUE,FALSE),TRUE),IF(M158="-",IF(O158-K158&gt;3,TRUE,FALSE),TRUE),C158&lt;E158,OR(E158&lt;F158,F158="-"),OR(F158&lt;H158,F158="-"),OR(H158&lt;I158,H158="-"),I158&lt;K158,OR(K158&lt;L158,L158="-"),OR(L158&lt;N158,L158="-"),OR(N158&lt;O158,N158="-"),O158&lt;Q158,OR(Q158&lt;R158,R158="-"),OR(R158&lt;T158,R158="-"),OR(T158&lt;U158,T158="-"),U158&lt;W158,OR(W158&lt;X158,X158="-"),OR(X158&lt;Z158,X158="-"),OR(Z158&lt;AA158,Z158="-"),AA158&lt;AC158,AC158&lt;AD158,AD158&lt;AF158,AF158&lt;AG158,AG158&lt;AI158,OR(AI158&lt;AJ158,AJ158="-"),OR(AJ158&lt;AL158,AJ158="-"))</f>
    </nc>
  </rcc>
  <rcc rId="1773" sId="5">
    <oc r="AN37">
      <f>AND(IF(M37="-",IF(O37-K37&gt;3,TRUE,FALSE),TRUE),C37&lt;E37,OR(E37&lt;F37,F37="-"),OR(F37&lt;H37,F37="-"),OR(H37&lt;I37,H37="-"),I37&lt;K37,OR(K37&lt;L37,L37="-"),OR(L37&lt;N37,L37="-"),OR(N37&lt;O37,N37="-"),O37&lt;Q37,OR(Q37&lt;R37,R37="-"),OR(R37&lt;T37,R37="-"),OR(T37&lt;U37,T37="-"),U37&lt;W37,OR(W37&lt;X37,X37="-"),OR(X37&lt;Z37,X37="-"),OR(Z37&lt;AA37,Z37="-"),AA37&lt;AC37,AC37&lt;AD37,AD37&lt;AF37,AF37&lt;AG37,AG37&lt;AI37,OR(AI37&lt;AJ37,AJ37="-"),OR(AJ37&lt;AL37,AJ37="-"))</f>
    </oc>
    <nc r="AN37">
      <f>AND(IF(Y37="-",IF(AA37-W37&gt;3,TRUE,FALSE),TRUE),IF(M37="-",IF(O37-K37&gt;3,TRUE,FALSE),TRUE),C37&lt;E37,OR(E37&lt;F37,F37="-"),OR(F37&lt;H37,F37="-"),OR(H37&lt;I37,H37="-"),I37&lt;K37,OR(K37&lt;L37,L37="-"),OR(L37&lt;N37,L37="-"),OR(N37&lt;O37,N37="-"),O37&lt;Q37,OR(Q37&lt;R37,R37="-"),OR(R37&lt;T37,R37="-"),OR(T37&lt;U37,T37="-"),U37&lt;W37,OR(W37&lt;X37,X37="-"),OR(X37&lt;Z37,X37="-"),OR(Z37&lt;AA37,Z37="-"),AA37&lt;AC37,AC37&lt;AD37,AD37&lt;AF37,AF37&lt;AG37,AG37&lt;AI37,OR(AI37&lt;AJ37,AJ37="-"),OR(AJ37&lt;AL37,AJ37="-"))</f>
    </nc>
  </rcc>
  <rcc rId="1774" sId="5">
    <oc r="AN189">
      <f>AND(IF(M189="-",IF(O189-K189&gt;3,TRUE,FALSE),TRU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</oc>
    <nc r="AN189">
      <f>AND(IF(Y189="-",IF(AA189-W189&gt;3,TRUE,FALSE),TRUE),IF(M189="-",IF(O189-K189&gt;3,TRUE,FALSE),TRU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</nc>
  </rcc>
  <rcc rId="1775" sId="5">
    <oc r="AN100">
      <f>AND(IF(M100="-",IF(O100-K100&gt;3,TRUE,FALSE),TRUE),C100&lt;E100,OR(E100&lt;F100,F100="-"),OR(F100&lt;H100,F100="-"),OR(H100&lt;I100,H100="-"),I100&lt;K100,OR(K100&lt;L100,L100="-"),OR(L100&lt;N100,L100="-"),OR(N100&lt;O100,N100="-"),O100&lt;Q100,OR(Q100&lt;R100,R100="-"),OR(R100&lt;T100,R100="-"),OR(T100&lt;U100,T100="-"),U100&lt;W100,OR(W100&lt;X100,X100="-"),OR(X100&lt;Z100,X100="-"),OR(Z100&lt;AA100,Z100="-"),AA100&lt;AC100,AC100&lt;AD100,AD100&lt;AF100,AF100&lt;AG100,AG100&lt;AI100,OR(AI100&lt;AJ100,AJ100="-"),OR(AJ100&lt;AL100,AJ100="-"))</f>
    </oc>
    <nc r="AN100">
      <f>AND(IF(Y100="-",IF(AA100-W100&gt;3,TRUE,FALSE),TRUE),IF(M100="-",IF(O100-K100&gt;3,TRUE,FALSE),TRUE),C100&lt;E100,OR(E100&lt;F100,F100="-"),OR(F100&lt;H100,F100="-"),OR(H100&lt;I100,H100="-"),I100&lt;K100,OR(K100&lt;L100,L100="-"),OR(L100&lt;N100,L100="-"),OR(N100&lt;O100,N100="-"),O100&lt;Q100,OR(Q100&lt;R100,R100="-"),OR(R100&lt;T100,R100="-"),OR(T100&lt;U100,T100="-"),U100&lt;W100,OR(W100&lt;X100,X100="-"),OR(X100&lt;Z100,X100="-"),OR(Z100&lt;AA100,Z100="-"),AA100&lt;AC100,AC100&lt;AD100,AD100&lt;AF100,AF100&lt;AG100,AG100&lt;AI100,OR(AI100&lt;AJ100,AJ100="-"),OR(AJ100&lt;AL100,AJ100="-"))</f>
    </nc>
  </rcc>
  <rcc rId="1776" sId="5">
    <oc r="AN241">
      <f>AND(IF(M241="-",IF(O241-K241&gt;3,TRUE,FALSE),TRU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</oc>
    <nc r="AN241">
      <f>AND(IF(Y241="-",IF(AA241-W241&gt;3,TRUE,FALSE),TRUE),IF(M241="-",IF(O241-K241&gt;3,TRUE,FALSE),TRU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</nc>
  </rcc>
  <rcc rId="1777" sId="5">
    <oc r="AN44">
      <f>AND(IF(M44="-",IF(O44-K44&gt;3,TRUE,FALSE),TRUE),C44&lt;E44,OR(E44&lt;F44,F44="-"),OR(F44&lt;H44,F44="-"),OR(H44&lt;I44,H44="-"),I44&lt;K44,OR(K44&lt;L44,L44="-"),OR(L44&lt;N44,L44="-"),OR(N44&lt;O44,N44="-"),O44&lt;Q44,OR(Q44&lt;R44,R44="-"),OR(R44&lt;T44,R44="-"),OR(T44&lt;U44,T44="-"),U44&lt;W44,OR(W44&lt;X44,X44="-"),OR(X44&lt;Z44,X44="-"),OR(Z44&lt;AA44,Z44="-"),AA44&lt;AC44,AC44&lt;AD44,AD44&lt;AF44,AF44&lt;AG44,AG44&lt;AI44,OR(AI44&lt;AJ44,AJ44="-"),OR(AJ44&lt;AL44,AJ44="-"))</f>
    </oc>
    <nc r="AN44">
      <f>AND(IF(Y44="-",IF(AA44-W44&gt;3,TRUE,FALSE),TRUE),IF(M44="-",IF(O44-K44&gt;3,TRUE,FALSE),TRUE),C44&lt;E44,OR(E44&lt;F44,F44="-"),OR(F44&lt;H44,F44="-"),OR(H44&lt;I44,H44="-"),I44&lt;K44,OR(K44&lt;L44,L44="-"),OR(L44&lt;N44,L44="-"),OR(N44&lt;O44,N44="-"),O44&lt;Q44,OR(Q44&lt;R44,R44="-"),OR(R44&lt;T44,R44="-"),OR(T44&lt;U44,T44="-"),U44&lt;W44,OR(W44&lt;X44,X44="-"),OR(X44&lt;Z44,X44="-"),OR(Z44&lt;AA44,Z44="-"),AA44&lt;AC44,AC44&lt;AD44,AD44&lt;AF44,AF44&lt;AG44,AG44&lt;AI44,OR(AI44&lt;AJ44,AJ44="-"),OR(AJ44&lt;AL44,AJ44="-"))</f>
    </nc>
  </rcc>
  <rcc rId="1778" sId="5">
    <oc r="AN278">
      <f>AND(IF(M278="-",IF(O278-K278&gt;3,TRUE,FALSE),TRUE),C278&lt;E278,OR(E278&lt;F278,F278="-"),OR(F278&lt;H278,F278="-"),OR(H278&lt;I278,H278="-"),I278&lt;K278,OR(K278&lt;L278,L278="-"),OR(L278&lt;N278,L278="-"),OR(N278&lt;O278,N278="-"),O278&lt;Q278,OR(Q278&lt;R278,R278="-"),OR(R278&lt;T278,R278="-"),OR(T278&lt;U278,T278="-"),U278&lt;W278,OR(W278&lt;X278,X278="-"),OR(X278&lt;Z278,X278="-"),OR(Z278&lt;AA278,Z278="-"),AA278&lt;AC278,AC278&lt;AD278,AD278&lt;AF278,AF278&lt;AG278,AG278&lt;AI278,OR(AI278&lt;AJ278,AJ278="-"),OR(AJ278&lt;AL278,AJ278="-"))</f>
    </oc>
    <nc r="AN278">
      <f>AND(IF(Y278="-",IF(AA278-W278&gt;3,TRUE,FALSE),TRUE),IF(M278="-",IF(O278-K278&gt;3,TRUE,FALSE),TRUE),C278&lt;E278,OR(E278&lt;F278,F278="-"),OR(F278&lt;H278,F278="-"),OR(H278&lt;I278,H278="-"),I278&lt;K278,OR(K278&lt;L278,L278="-"),OR(L278&lt;N278,L278="-"),OR(N278&lt;O278,N278="-"),O278&lt;Q278,OR(Q278&lt;R278,R278="-"),OR(R278&lt;T278,R278="-"),OR(T278&lt;U278,T278="-"),U278&lt;W278,OR(W278&lt;X278,X278="-"),OR(X278&lt;Z278,X278="-"),OR(Z278&lt;AA278,Z278="-"),AA278&lt;AC278,AC278&lt;AD278,AD278&lt;AF278,AF278&lt;AG278,AG278&lt;AI278,OR(AI278&lt;AJ278,AJ278="-"),OR(AJ278&lt;AL278,AJ278="-"))</f>
    </nc>
  </rcc>
  <rcc rId="1779" sId="5">
    <oc r="AN148">
      <f>AND(IF(M148="-",IF(O148-K148&gt;3,TRUE,FALSE),TRUE),C148&lt;E148,OR(E148&lt;F148,F148="-"),OR(F148&lt;H148,F148="-"),OR(H148&lt;I148,H148="-"),I148&lt;K148,OR(K148&lt;L148,L148="-"),OR(L148&lt;N148,L148="-"),OR(N148&lt;O148,N148="-"),O148&lt;Q148,OR(Q148&lt;R148,R148="-"),OR(R148&lt;T148,R148="-"),OR(T148&lt;U148,T148="-"),U148&lt;W148,OR(W148&lt;X148,X148="-"),OR(X148&lt;Z148,X148="-"),OR(Z148&lt;AA148,Z148="-"),AA148&lt;AC148,AC148&lt;AD148,AD148&lt;AF148,AF148&lt;AG148,AG148&lt;AI148,OR(AI148&lt;AJ148,AJ148="-"),OR(AJ148&lt;AL148,AJ148="-"))</f>
    </oc>
    <nc r="AN148">
      <f>AND(IF(Y148="-",IF(AA148-W148&gt;3,TRUE,FALSE),TRUE),IF(M148="-",IF(O148-K148&gt;3,TRUE,FALSE),TRUE),C148&lt;E148,OR(E148&lt;F148,F148="-"),OR(F148&lt;H148,F148="-"),OR(H148&lt;I148,H148="-"),I148&lt;K148,OR(K148&lt;L148,L148="-"),OR(L148&lt;N148,L148="-"),OR(N148&lt;O148,N148="-"),O148&lt;Q148,OR(Q148&lt;R148,R148="-"),OR(R148&lt;T148,R148="-"),OR(T148&lt;U148,T148="-"),U148&lt;W148,OR(W148&lt;X148,X148="-"),OR(X148&lt;Z148,X148="-"),OR(Z148&lt;AA148,Z148="-"),AA148&lt;AC148,AC148&lt;AD148,AD148&lt;AF148,AF148&lt;AG148,AG148&lt;AI148,OR(AI148&lt;AJ148,AJ148="-"),OR(AJ148&lt;AL148,AJ148="-"))</f>
    </nc>
  </rcc>
  <rcc rId="1780" sId="5">
    <oc r="AN47">
      <f>AND(IF(M47="-",IF(O47-K47&gt;3,TRUE,FALSE),TRUE),C47&lt;E47,OR(E47&lt;F47,F47="-"),OR(F47&lt;H47,F47="-"),OR(H47&lt;I47,H47="-"),I47&lt;K47,OR(K47&lt;L47,L47="-"),OR(L47&lt;N47,L47="-"),OR(N47&lt;O47,N47="-"),O47&lt;Q47,OR(Q47&lt;R47,R47="-"),OR(R47&lt;T47,R47="-"),OR(T47&lt;U47,T47="-"),U47&lt;W47,OR(W47&lt;X47,X47="-"),OR(X47&lt;Z47,X47="-"),OR(Z47&lt;AA47,Z47="-"),AA47&lt;AC47,AC47&lt;AD47,AD47&lt;AF47,AF47&lt;AG47,AG47&lt;AI47,OR(AI47&lt;AJ47,AJ47="-"),OR(AJ47&lt;AL47,AJ47="-"))</f>
    </oc>
    <nc r="AN47">
      <f>AND(IF(Y47="-",IF(AA47-W47&gt;3,TRUE,FALSE),TRUE),IF(M47="-",IF(O47-K47&gt;3,TRUE,FALSE),TRUE),C47&lt;E47,OR(E47&lt;F47,F47="-"),OR(F47&lt;H47,F47="-"),OR(H47&lt;I47,H47="-"),I47&lt;K47,OR(K47&lt;L47,L47="-"),OR(L47&lt;N47,L47="-"),OR(N47&lt;O47,N47="-"),O47&lt;Q47,OR(Q47&lt;R47,R47="-"),OR(R47&lt;T47,R47="-"),OR(T47&lt;U47,T47="-"),U47&lt;W47,OR(W47&lt;X47,X47="-"),OR(X47&lt;Z47,X47="-"),OR(Z47&lt;AA47,Z47="-"),AA47&lt;AC47,AC47&lt;AD47,AD47&lt;AF47,AF47&lt;AG47,AG47&lt;AI47,OR(AI47&lt;AJ47,AJ47="-"),OR(AJ47&lt;AL47,AJ47="-"))</f>
    </nc>
  </rcc>
  <rcc rId="1781" sId="5">
    <oc r="AN42">
      <f>AND(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</oc>
    <nc r="AN42">
      <f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</nc>
  </rcc>
  <rcc rId="1782" sId="5">
    <oc r="AN190">
      <f>AND(IF(M190="-",IF(O190-K190&gt;3,TRUE,FALSE),TRUE),C190&lt;E190,OR(E190&lt;F190,F190="-"),OR(F190&lt;H190,F190="-"),OR(H190&lt;I190,H190="-"),I190&lt;K190,OR(K190&lt;L190,L190="-"),OR(L190&lt;N190,L190="-"),OR(N190&lt;O190,N190="-"),O190&lt;Q190,OR(Q190&lt;R190,R190="-"),OR(R190&lt;T190,R190="-"),OR(T190&lt;U190,T190="-"),U190&lt;W190,OR(W190&lt;X190,X190="-"),OR(X190&lt;Z190,X190="-"),OR(Z190&lt;AA190,Z190="-"),AA190&lt;AC190,AC190&lt;AD190,AD190&lt;AF190,AF190&lt;AG190,AG190&lt;AI190,OR(AI190&lt;AJ190,AJ190="-"),OR(AJ190&lt;AL190,AJ190="-"))</f>
    </oc>
    <nc r="AN190">
      <f>AND(IF(Y190="-",IF(AA190-W190&gt;3,TRUE,FALSE),TRUE),IF(M190="-",IF(O190-K190&gt;3,TRUE,FALSE),TRUE),C190&lt;E190,OR(E190&lt;F190,F190="-"),OR(F190&lt;H190,F190="-"),OR(H190&lt;I190,H190="-"),I190&lt;K190,OR(K190&lt;L190,L190="-"),OR(L190&lt;N190,L190="-"),OR(N190&lt;O190,N190="-"),O190&lt;Q190,OR(Q190&lt;R190,R190="-"),OR(R190&lt;T190,R190="-"),OR(T190&lt;U190,T190="-"),U190&lt;W190,OR(W190&lt;X190,X190="-"),OR(X190&lt;Z190,X190="-"),OR(Z190&lt;AA190,Z190="-"),AA190&lt;AC190,AC190&lt;AD190,AD190&lt;AF190,AF190&lt;AG190,AG190&lt;AI190,OR(AI190&lt;AJ190,AJ190="-"),OR(AJ190&lt;AL190,AJ190="-"))</f>
    </nc>
  </rcc>
  <rcc rId="1783" sId="5">
    <oc r="AN57">
      <f>AND(IF(M57="-",IF(O57-K57&gt;3,TRUE,FALSE),TRUE),C57&lt;E57,OR(E57&lt;F57,F57="-"),OR(F57&lt;H57,F57="-"),OR(H57&lt;I57,H57="-"),I57&lt;K57,OR(K57&lt;L57,L57="-"),OR(L57&lt;N57,L57="-"),OR(N57&lt;O57,N57="-"),O57&lt;Q57,OR(Q57&lt;R57,R57="-"),OR(R57&lt;T57,R57="-"),OR(T57&lt;U57,T57="-"),U57&lt;W57,OR(W57&lt;X57,X57="-"),OR(X57&lt;Z57,X57="-"),OR(Z57&lt;AA57,Z57="-"),AA57&lt;AC57,AC57&lt;AD57,AD57&lt;AF57,AF57&lt;AG57,AG57&lt;AI57,OR(AI57&lt;AJ57,AJ57="-"),OR(AJ57&lt;AL57,AJ57="-"))</f>
    </oc>
    <nc r="AN57">
      <f>AND(IF(Y57="-",IF(AA57-W57&gt;3,TRUE,FALSE),TRUE),IF(M57="-",IF(O57-K57&gt;3,TRUE,FALSE),TRUE),C57&lt;E57,OR(E57&lt;F57,F57="-"),OR(F57&lt;H57,F57="-"),OR(H57&lt;I57,H57="-"),I57&lt;K57,OR(K57&lt;L57,L57="-"),OR(L57&lt;N57,L57="-"),OR(N57&lt;O57,N57="-"),O57&lt;Q57,OR(Q57&lt;R57,R57="-"),OR(R57&lt;T57,R57="-"),OR(T57&lt;U57,T57="-"),U57&lt;W57,OR(W57&lt;X57,X57="-"),OR(X57&lt;Z57,X57="-"),OR(Z57&lt;AA57,Z57="-"),AA57&lt;AC57,AC57&lt;AD57,AD57&lt;AF57,AF57&lt;AG57,AG57&lt;AI57,OR(AI57&lt;AJ57,AJ57="-"),OR(AJ57&lt;AL57,AJ57="-"))</f>
    </nc>
  </rcc>
  <rcc rId="1784" sId="5">
    <oc r="AN258">
      <f>AND(IF(M258="-",IF(O258-K258&gt;3,TRUE,FALSE),TRUE),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</oc>
    <nc r="AN258">
      <f>AND(IF(Y258="-",IF(AA258-W258&gt;3,TRUE,FALSE),TRUE),IF(M258="-",IF(O258-K258&gt;3,TRUE,FALSE),TRUE),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</nc>
  </rcc>
  <rcc rId="1785" sId="5">
    <oc r="AN195">
      <f>AND(IF(M195="-",IF(O195-K195&gt;3,TRUE,FALSE),TRUE),C195&lt;E195,OR(E195&lt;F195,F195="-"),OR(F195&lt;H195,F195="-"),OR(H195&lt;I195,H195="-"),I195&lt;K195,OR(K195&lt;L195,L195="-"),OR(L195&lt;N195,L195="-"),OR(N195&lt;O195,N195="-"),O195&lt;Q195,OR(Q195&lt;R195,R195="-"),OR(R195&lt;T195,R195="-"),OR(T195&lt;U195,T195="-"),U195&lt;W195,OR(W195&lt;X195,X195="-"),OR(X195&lt;Z195,X195="-"),OR(Z195&lt;AA195,Z195="-"),AA195&lt;AC195,AC195&lt;AD195,AD195&lt;AF195,AF195&lt;AG195,AG195&lt;AI195,OR(AI195&lt;AJ195,AJ195="-"),OR(AJ195&lt;AL195,AJ195="-"))</f>
    </oc>
    <nc r="AN195">
      <f>AND(IF(Y195="-",IF(AA195-W195&gt;3,TRUE,FALSE),TRUE),IF(M195="-",IF(O195-K195&gt;3,TRUE,FALSE),TRUE),C195&lt;E195,OR(E195&lt;F195,F195="-"),OR(F195&lt;H195,F195="-"),OR(H195&lt;I195,H195="-"),I195&lt;K195,OR(K195&lt;L195,L195="-"),OR(L195&lt;N195,L195="-"),OR(N195&lt;O195,N195="-"),O195&lt;Q195,OR(Q195&lt;R195,R195="-"),OR(R195&lt;T195,R195="-"),OR(T195&lt;U195,T195="-"),U195&lt;W195,OR(W195&lt;X195,X195="-"),OR(X195&lt;Z195,X195="-"),OR(Z195&lt;AA195,Z195="-"),AA195&lt;AC195,AC195&lt;AD195,AD195&lt;AF195,AF195&lt;AG195,AG195&lt;AI195,OR(AI195&lt;AJ195,AJ195="-"),OR(AJ195&lt;AL195,AJ195="-"))</f>
    </nc>
  </rcc>
  <rcc rId="1786" sId="5">
    <oc r="AN9">
      <f>AND(IF(M9="-",IF(O9-K9&gt;3,TRUE,FALSE),TRUE),C9&lt;E9,OR(E9&lt;F9,F9="-"),OR(F9&lt;H9,F9="-"),OR(H9&lt;I9,H9="-"),I9&lt;K9,OR(K9&lt;L9,L9="-"),OR(L9&lt;N9,L9="-"),OR(N9&lt;O9,N9="-"),O9&lt;Q9,OR(Q9&lt;R9,R9="-"),OR(R9&lt;T9,R9="-"),OR(T9&lt;U9,T9="-"),U9&lt;W9,OR(W9&lt;X9,X9="-"),OR(X9&lt;Z9,X9="-"),OR(Z9&lt;AA9,Z9="-"),AA9&lt;AC9,AC9&lt;AD9,AD9&lt;AF9,AF9&lt;AG9,AG9&lt;AI9,OR(AI9&lt;AJ9,AJ9="-"),OR(AJ9&lt;AL9,AJ9="-"))</f>
    </oc>
    <nc r="AN9">
      <f>AND(IF(Y9="-",IF(AA9-W9&gt;3,TRUE,FALSE),TRUE),IF(M9="-",IF(O9-K9&gt;3,TRUE,FALSE),TRUE),C9&lt;E9,OR(E9&lt;F9,F9="-"),OR(F9&lt;H9,F9="-"),OR(H9&lt;I9,H9="-"),I9&lt;K9,OR(K9&lt;L9,L9="-"),OR(L9&lt;N9,L9="-"),OR(N9&lt;O9,N9="-"),O9&lt;Q9,OR(Q9&lt;R9,R9="-"),OR(R9&lt;T9,R9="-"),OR(T9&lt;U9,T9="-"),U9&lt;W9,OR(W9&lt;X9,X9="-"),OR(X9&lt;Z9,X9="-"),OR(Z9&lt;AA9,Z9="-"),AA9&lt;AC9,AC9&lt;AD9,AD9&lt;AF9,AF9&lt;AG9,AG9&lt;AI9,OR(AI9&lt;AJ9,AJ9="-"),OR(AJ9&lt;AL9,AJ9="-"))</f>
    </nc>
  </rcc>
  <rcc rId="1787" sId="5">
    <oc r="AN149">
      <f>AND(IF(M149="-",IF(O149-K149&gt;3,TRUE,FALSE),TRUE),C149&lt;E149,OR(E149&lt;F149,F149="-"),OR(F149&lt;H149,F149="-"),OR(H149&lt;I149,H149="-"),I149&lt;K149,OR(K149&lt;L149,L149="-"),OR(L149&lt;N149,L149="-"),OR(N149&lt;O149,N149="-"),O149&lt;Q149,OR(Q149&lt;R149,R149="-"),OR(R149&lt;T149,R149="-"),OR(T149&lt;U149,T149="-"),U149&lt;W149,OR(W149&lt;X149,X149="-"),OR(X149&lt;Z149,X149="-"),OR(Z149&lt;AA149,Z149="-"),AA149&lt;AC149,AC149&lt;AD149,AD149&lt;AF149,AF149&lt;AG149,AG149&lt;AI149,OR(AI149&lt;AJ149,AJ149="-"),OR(AJ149&lt;AL149,AJ149="-"))</f>
    </oc>
    <nc r="AN149">
      <f>AND(IF(Y149="-",IF(AA149-W149&gt;3,TRUE,FALSE),TRUE),IF(M149="-",IF(O149-K149&gt;3,TRUE,FALSE),TRUE),C149&lt;E149,OR(E149&lt;F149,F149="-"),OR(F149&lt;H149,F149="-"),OR(H149&lt;I149,H149="-"),I149&lt;K149,OR(K149&lt;L149,L149="-"),OR(L149&lt;N149,L149="-"),OR(N149&lt;O149,N149="-"),O149&lt;Q149,OR(Q149&lt;R149,R149="-"),OR(R149&lt;T149,R149="-"),OR(T149&lt;U149,T149="-"),U149&lt;W149,OR(W149&lt;X149,X149="-"),OR(X149&lt;Z149,X149="-"),OR(Z149&lt;AA149,Z149="-"),AA149&lt;AC149,AC149&lt;AD149,AD149&lt;AF149,AF149&lt;AG149,AG149&lt;AI149,OR(AI149&lt;AJ149,AJ149="-"),OR(AJ149&lt;AL149,AJ149="-"))</f>
    </nc>
  </rcc>
  <rcc rId="1788" sId="5">
    <oc r="AN54">
      <f>AND(IF(M54="-",IF(O54-K54&gt;3,TRUE,FALSE),TRUE),C54&lt;E54,OR(E54&lt;F54,F54="-"),OR(F54&lt;H54,F54="-"),OR(H54&lt;I54,H54="-"),I54&lt;K54,OR(K54&lt;L54,L54="-"),OR(L54&lt;N54,L54="-"),OR(N54&lt;O54,N54="-"),O54&lt;Q54,OR(Q54&lt;R54,R54="-"),OR(R54&lt;T54,R54="-"),OR(T54&lt;U54,T54="-"),U54&lt;W54,OR(W54&lt;X54,X54="-"),OR(X54&lt;Z54,X54="-"),OR(Z54&lt;AA54,Z54="-"),AA54&lt;AC54,AC54&lt;AD54,AD54&lt;AF54,AF54&lt;AG54,AG54&lt;AI54,OR(AI54&lt;AJ54,AJ54="-"),OR(AJ54&lt;AL54,AJ54="-"))</f>
    </oc>
    <nc r="AN54">
      <f>AND(IF(Y54="-",IF(AA54-W54&gt;3,TRUE,FALSE),TRUE),IF(M54="-",IF(O54-K54&gt;3,TRUE,FALSE),TRUE),C54&lt;E54,OR(E54&lt;F54,F54="-"),OR(F54&lt;H54,F54="-"),OR(H54&lt;I54,H54="-"),I54&lt;K54,OR(K54&lt;L54,L54="-"),OR(L54&lt;N54,L54="-"),OR(N54&lt;O54,N54="-"),O54&lt;Q54,OR(Q54&lt;R54,R54="-"),OR(R54&lt;T54,R54="-"),OR(T54&lt;U54,T54="-"),U54&lt;W54,OR(W54&lt;X54,X54="-"),OR(X54&lt;Z54,X54="-"),OR(Z54&lt;AA54,Z54="-"),AA54&lt;AC54,AC54&lt;AD54,AD54&lt;AF54,AF54&lt;AG54,AG54&lt;AI54,OR(AI54&lt;AJ54,AJ54="-"),OR(AJ54&lt;AL54,AJ54="-"))</f>
    </nc>
  </rcc>
  <rcc rId="1789" sId="5">
    <oc r="AN58">
      <f>AND(IF(M58="-",IF(O58-K58&gt;3,TRUE,FALSE),TRUE),C58&lt;E58,OR(E58&lt;F58,F58="-"),OR(F58&lt;H58,F58="-"),OR(H58&lt;I58,H58="-"),I58&lt;K58,OR(K58&lt;L58,L58="-"),OR(L58&lt;N58,L58="-"),OR(N58&lt;O58,N58="-"),O58&lt;Q58,OR(Q58&lt;R58,R58="-"),OR(R58&lt;T58,R58="-"),OR(T58&lt;U58,T58="-"),U58&lt;W58,OR(W58&lt;X58,X58="-"),OR(X58&lt;Z58,X58="-"),OR(Z58&lt;AA58,Z58="-"),AA58&lt;AC58,AC58&lt;AD58,AD58&lt;AF58,AF58&lt;AG58,AG58&lt;AI58,OR(AI58&lt;AJ58,AJ58="-"),OR(AJ58&lt;AL58,AJ58="-"))</f>
    </oc>
    <nc r="AN58">
      <f>AND(IF(Y58="-",IF(AA58-W58&gt;3,TRUE,FALSE),TRUE),IF(M58="-",IF(O58-K58&gt;3,TRUE,FALSE),TRUE),C58&lt;E58,OR(E58&lt;F58,F58="-"),OR(F58&lt;H58,F58="-"),OR(H58&lt;I58,H58="-"),I58&lt;K58,OR(K58&lt;L58,L58="-"),OR(L58&lt;N58,L58="-"),OR(N58&lt;O58,N58="-"),O58&lt;Q58,OR(Q58&lt;R58,R58="-"),OR(R58&lt;T58,R58="-"),OR(T58&lt;U58,T58="-"),U58&lt;W58,OR(W58&lt;X58,X58="-"),OR(X58&lt;Z58,X58="-"),OR(Z58&lt;AA58,Z58="-"),AA58&lt;AC58,AC58&lt;AD58,AD58&lt;AF58,AF58&lt;AG58,AG58&lt;AI58,OR(AI58&lt;AJ58,AJ58="-"),OR(AJ58&lt;AL58,AJ58="-"))</f>
    </nc>
  </rcc>
  <rcc rId="1790" sId="5">
    <oc r="AN191">
      <f>AND(IF(M191="-",IF(O191-K191&gt;3,TRUE,FALSE),TRUE),C191&lt;E191,OR(E191&lt;F191,F191="-"),OR(F191&lt;H191,F191="-"),OR(H191&lt;I191,H191="-"),I191&lt;K191,OR(K191&lt;L191,L191="-"),OR(L191&lt;N191,L191="-"),OR(N191&lt;O191,N191="-"),O191&lt;Q191,OR(Q191&lt;R191,R191="-"),OR(R191&lt;T191,R191="-"),OR(T191&lt;U191,T191="-"),U191&lt;W191,OR(W191&lt;X191,X191="-"),OR(X191&lt;Z191,X191="-"),OR(Z191&lt;AA191,Z191="-"),AA191&lt;AC191,AC191&lt;AD191,AD191&lt;AF191,AF191&lt;AG191,AG191&lt;AI191,OR(AI191&lt;AJ191,AJ191="-"),OR(AJ191&lt;AL191,AJ191="-"))</f>
    </oc>
    <nc r="AN191">
      <f>AND(IF(Y191="-",IF(AA191-W191&gt;3,TRUE,FALSE),TRUE),IF(M191="-",IF(O191-K191&gt;3,TRUE,FALSE),TRUE),C191&lt;E191,OR(E191&lt;F191,F191="-"),OR(F191&lt;H191,F191="-"),OR(H191&lt;I191,H191="-"),I191&lt;K191,OR(K191&lt;L191,L191="-"),OR(L191&lt;N191,L191="-"),OR(N191&lt;O191,N191="-"),O191&lt;Q191,OR(Q191&lt;R191,R191="-"),OR(R191&lt;T191,R191="-"),OR(T191&lt;U191,T191="-"),U191&lt;W191,OR(W191&lt;X191,X191="-"),OR(X191&lt;Z191,X191="-"),OR(Z191&lt;AA191,Z191="-"),AA191&lt;AC191,AC191&lt;AD191,AD191&lt;AF191,AF191&lt;AG191,AG191&lt;AI191,OR(AI191&lt;AJ191,AJ191="-"),OR(AJ191&lt;AL191,AJ191="-"))</f>
    </nc>
  </rcc>
  <rcc rId="1791" sId="5">
    <oc r="AN192">
      <f>AND(IF(M192="-",IF(O192-K192&gt;3,TRUE,FALSE),TRUE),C192&lt;E192,OR(E192&lt;F192,F192="-"),OR(F192&lt;H192,F192="-"),OR(H192&lt;I192,H192="-"),I192&lt;K192,OR(K192&lt;L192,L192="-"),OR(L192&lt;N192,L192="-"),OR(N192&lt;O192,N192="-"),O192&lt;Q192,OR(Q192&lt;R192,R192="-"),OR(R192&lt;T192,R192="-"),OR(T192&lt;U192,T192="-"),U192&lt;W192,OR(W192&lt;X192,X192="-"),OR(X192&lt;Z192,X192="-"),OR(Z192&lt;AA192,Z192="-"),AA192&lt;AC192,AC192&lt;AD192,AD192&lt;AF192,AF192&lt;AG192,AG192&lt;AI192,OR(AI192&lt;AJ192,AJ192="-"),OR(AJ192&lt;AL192,AJ192="-"))</f>
    </oc>
    <nc r="AN192">
      <f>AND(IF(Y192="-",IF(AA192-W192&gt;3,TRUE,FALSE),TRUE),IF(M192="-",IF(O192-K192&gt;3,TRUE,FALSE),TRUE),C192&lt;E192,OR(E192&lt;F192,F192="-"),OR(F192&lt;H192,F192="-"),OR(H192&lt;I192,H192="-"),I192&lt;K192,OR(K192&lt;L192,L192="-"),OR(L192&lt;N192,L192="-"),OR(N192&lt;O192,N192="-"),O192&lt;Q192,OR(Q192&lt;R192,R192="-"),OR(R192&lt;T192,R192="-"),OR(T192&lt;U192,T192="-"),U192&lt;W192,OR(W192&lt;X192,X192="-"),OR(X192&lt;Z192,X192="-"),OR(Z192&lt;AA192,Z192="-"),AA192&lt;AC192,AC192&lt;AD192,AD192&lt;AF192,AF192&lt;AG192,AG192&lt;AI192,OR(AI192&lt;AJ192,AJ192="-"),OR(AJ192&lt;AL192,AJ192="-"))</f>
    </nc>
  </rcc>
  <rcc rId="1792" sId="5">
    <oc r="AN183">
      <f>AND(IF(M183="-",IF(O183-K183&gt;3,TRUE,FALSE),TRUE),C183&lt;E183,OR(E183&lt;F183,F183="-"),OR(F183&lt;H183,F183="-"),OR(H183&lt;I183,H183="-"),I183&lt;K183,OR(K183&lt;L183,L183="-"),OR(L183&lt;N183,L183="-"),OR(N183&lt;O183,N183="-"),O183&lt;Q183,OR(Q183&lt;R183,R183="-"),OR(R183&lt;T183,R183="-"),OR(T183&lt;U183,T183="-"),U183&lt;W183,OR(W183&lt;X183,X183="-"),OR(X183&lt;Z183,X183="-"),OR(Z183&lt;AA183,Z183="-"),AA183&lt;AC183,AC183&lt;AD183,AD183&lt;AF183,AF183&lt;AG183,AG183&lt;AI183,OR(AI183&lt;AJ183,AJ183="-"),OR(AJ183&lt;AL183,AJ183="-"))</f>
    </oc>
    <nc r="AN183">
      <f>AND(IF(Y183="-",IF(AA183-W183&gt;3,TRUE,FALSE),TRUE),IF(M183="-",IF(O183-K183&gt;3,TRUE,FALSE),TRUE),C183&lt;E183,OR(E183&lt;F183,F183="-"),OR(F183&lt;H183,F183="-"),OR(H183&lt;I183,H183="-"),I183&lt;K183,OR(K183&lt;L183,L183="-"),OR(L183&lt;N183,L183="-"),OR(N183&lt;O183,N183="-"),O183&lt;Q183,OR(Q183&lt;R183,R183="-"),OR(R183&lt;T183,R183="-"),OR(T183&lt;U183,T183="-"),U183&lt;W183,OR(W183&lt;X183,X183="-"),OR(X183&lt;Z183,X183="-"),OR(Z183&lt;AA183,Z183="-"),AA183&lt;AC183,AC183&lt;AD183,AD183&lt;AF183,AF183&lt;AG183,AG183&lt;AI183,OR(AI183&lt;AJ183,AJ183="-"),OR(AJ183&lt;AL183,AJ183="-"))</f>
    </nc>
  </rcc>
  <rcc rId="1793" sId="5">
    <oc r="AN43">
      <f>AND(IF(M43="-",IF(O43-K43&gt;3,TRUE,FALSE),TRUE),C43&lt;E43,OR(E43&lt;F43,F43="-"),OR(F43&lt;H43,F43="-"),OR(H43&lt;I43,H43="-"),I43&lt;K43,OR(K43&lt;L43,L43="-"),OR(L43&lt;N43,L43="-"),OR(N43&lt;O43,N43="-"),O43&lt;Q43,OR(Q43&lt;R43,R43="-"),OR(R43&lt;T43,R43="-"),OR(T43&lt;U43,T43="-"),U43&lt;W43,OR(W43&lt;X43,X43="-"),OR(X43&lt;Z43,X43="-"),OR(Z43&lt;AA43,Z43="-"),AA43&lt;AC43,AC43&lt;AD43,AD43&lt;AF43,AF43&lt;AG43,AG43&lt;AI43,OR(AI43&lt;AJ43,AJ43="-"),OR(AJ43&lt;AL43,AJ43="-"))</f>
    </oc>
    <nc r="AN43">
      <f>AND(IF(Y43="-",IF(AA43-W43&gt;3,TRUE,FALSE),TRUE),IF(M43="-",IF(O43-K43&gt;3,TRUE,FALSE),TRUE),C43&lt;E43,OR(E43&lt;F43,F43="-"),OR(F43&lt;H43,F43="-"),OR(H43&lt;I43,H43="-"),I43&lt;K43,OR(K43&lt;L43,L43="-"),OR(L43&lt;N43,L43="-"),OR(N43&lt;O43,N43="-"),O43&lt;Q43,OR(Q43&lt;R43,R43="-"),OR(R43&lt;T43,R43="-"),OR(T43&lt;U43,T43="-"),U43&lt;W43,OR(W43&lt;X43,X43="-"),OR(X43&lt;Z43,X43="-"),OR(Z43&lt;AA43,Z43="-"),AA43&lt;AC43,AC43&lt;AD43,AD43&lt;AF43,AF43&lt;AG43,AG43&lt;AI43,OR(AI43&lt;AJ43,AJ43="-"),OR(AJ43&lt;AL43,AJ43="-"))</f>
    </nc>
  </rcc>
  <rcc rId="1794" sId="5">
    <oc r="AN93">
      <f>AND(IF(M93="-",IF(O93-K93&gt;3,TRUE,FALSE),TRUE),C93&lt;E93,OR(E93&lt;F93,F93="-"),OR(F93&lt;H93,F93="-"),OR(H93&lt;I93,H93="-"),I93&lt;K93,OR(K93&lt;L93,L93="-"),OR(L93&lt;N93,L93="-"),OR(N93&lt;O93,N93="-"),O93&lt;Q93,OR(Q93&lt;R93,R93="-"),OR(R93&lt;T93,R93="-"),OR(T93&lt;U93,T93="-"),U93&lt;W93,OR(W93&lt;X93,X93="-"),OR(X93&lt;Z93,X93="-"),OR(Z93&lt;AA93,Z93="-"),AA93&lt;AC93,AC93&lt;AD93,AD93&lt;AF93,AF93&lt;AG93,AG93&lt;AI93,OR(AI93&lt;AJ93,AJ93="-"),OR(AJ93&lt;AL93,AJ93="-"))</f>
    </oc>
    <nc r="AN93">
      <f>AND(IF(Y93="-",IF(AA93-W93&gt;3,TRUE,FALSE),TRUE),IF(M93="-",IF(O93-K93&gt;3,TRUE,FALSE),TRUE),C93&lt;E93,OR(E93&lt;F93,F93="-"),OR(F93&lt;H93,F93="-"),OR(H93&lt;I93,H93="-"),I93&lt;K93,OR(K93&lt;L93,L93="-"),OR(L93&lt;N93,L93="-"),OR(N93&lt;O93,N93="-"),O93&lt;Q93,OR(Q93&lt;R93,R93="-"),OR(R93&lt;T93,R93="-"),OR(T93&lt;U93,T93="-"),U93&lt;W93,OR(W93&lt;X93,X93="-"),OR(X93&lt;Z93,X93="-"),OR(Z93&lt;AA93,Z93="-"),AA93&lt;AC93,AC93&lt;AD93,AD93&lt;AF93,AF93&lt;AG93,AG93&lt;AI93,OR(AI93&lt;AJ93,AJ93="-"),OR(AJ93&lt;AL93,AJ93="-"))</f>
    </nc>
  </rcc>
  <rcc rId="1795" sId="5">
    <oc r="AN94">
      <f>AND(IF(M94="-",IF(O94-K94&gt;3,TRUE,FALSE),TRUE),C94&lt;E94,OR(E94&lt;F94,F94="-"),OR(F94&lt;H94,F94="-"),OR(H94&lt;I94,H94="-"),I94&lt;K94,OR(K94&lt;L94,L94="-"),OR(L94&lt;N94,L94="-"),OR(N94&lt;O94,N94="-"),O94&lt;Q94,OR(Q94&lt;R94,R94="-"),OR(R94&lt;T94,R94="-"),OR(T94&lt;U94,T94="-"),U94&lt;W94,OR(W94&lt;X94,X94="-"),OR(X94&lt;Z94,X94="-"),OR(Z94&lt;AA94,Z94="-"),AA94&lt;AC94,AC94&lt;AD94,AD94&lt;AF94,AF94&lt;AG94,AG94&lt;AI94,OR(AI94&lt;AJ94,AJ94="-"),OR(AJ94&lt;AL94,AJ94="-"))</f>
    </oc>
    <nc r="AN94">
      <f>AND(IF(Y94="-",IF(AA94-W94&gt;3,TRUE,FALSE),TRUE),IF(M94="-",IF(O94-K94&gt;3,TRUE,FALSE),TRUE),C94&lt;E94,OR(E94&lt;F94,F94="-"),OR(F94&lt;H94,F94="-"),OR(H94&lt;I94,H94="-"),I94&lt;K94,OR(K94&lt;L94,L94="-"),OR(L94&lt;N94,L94="-"),OR(N94&lt;O94,N94="-"),O94&lt;Q94,OR(Q94&lt;R94,R94="-"),OR(R94&lt;T94,R94="-"),OR(T94&lt;U94,T94="-"),U94&lt;W94,OR(W94&lt;X94,X94="-"),OR(X94&lt;Z94,X94="-"),OR(Z94&lt;AA94,Z94="-"),AA94&lt;AC94,AC94&lt;AD94,AD94&lt;AF94,AF94&lt;AG94,AG94&lt;AI94,OR(AI94&lt;AJ94,AJ94="-"),OR(AJ94&lt;AL94,AJ94="-"))</f>
    </nc>
  </rcc>
  <rcc rId="1796" sId="5">
    <oc r="AN95">
      <f>AND(IF(M95="-",IF(O95-K95&gt;3,TRUE,FALSE),TRUE),C95&lt;E95,OR(E95&lt;F95,F95="-"),OR(F95&lt;H95,F95="-"),OR(H95&lt;I95,H95="-"),I95&lt;K95,OR(K95&lt;L95,L95="-"),OR(L95&lt;N95,L95="-"),OR(N95&lt;O95,N95="-"),O95&lt;Q95,OR(Q95&lt;R95,R95="-"),OR(R95&lt;T95,R95="-"),OR(T95&lt;U95,T95="-"),U95&lt;W95,OR(W95&lt;X95,X95="-"),OR(X95&lt;Z95,X95="-"),OR(Z95&lt;AA95,Z95="-"),AA95&lt;AC95,AC95&lt;AD95,AD95&lt;AF95,AF95&lt;AG95,AG95&lt;AI95,OR(AI95&lt;AJ95,AJ95="-"),OR(AJ95&lt;AL95,AJ95="-"))</f>
    </oc>
    <nc r="AN95">
      <f>AND(IF(Y95="-",IF(AA95-W95&gt;3,TRUE,FALSE),TRUE),IF(M95="-",IF(O95-K95&gt;3,TRUE,FALSE),TRUE),C95&lt;E95,OR(E95&lt;F95,F95="-"),OR(F95&lt;H95,F95="-"),OR(H95&lt;I95,H95="-"),I95&lt;K95,OR(K95&lt;L95,L95="-"),OR(L95&lt;N95,L95="-"),OR(N95&lt;O95,N95="-"),O95&lt;Q95,OR(Q95&lt;R95,R95="-"),OR(R95&lt;T95,R95="-"),OR(T95&lt;U95,T95="-"),U95&lt;W95,OR(W95&lt;X95,X95="-"),OR(X95&lt;Z95,X95="-"),OR(Z95&lt;AA95,Z95="-"),AA95&lt;AC95,AC95&lt;AD95,AD95&lt;AF95,AF95&lt;AG95,AG95&lt;AI95,OR(AI95&lt;AJ95,AJ95="-"),OR(AJ95&lt;AL95,AJ95="-"))</f>
    </nc>
  </rcc>
  <rcc rId="1797" sId="5">
    <oc r="AN51">
      <f>AND(IF(M51="-",IF(O51-K51&gt;3,TRUE,FALSE),TRUE),C51&lt;E51,OR(E51&lt;F51,F51="-"),OR(F51&lt;H51,F51="-"),OR(H51&lt;I51,H51="-"),I51&lt;K51,OR(K51&lt;L51,L51="-"),OR(L51&lt;N51,L51="-"),OR(N51&lt;O51,N51="-"),O51&lt;Q51,OR(Q51&lt;R51,R51="-"),OR(R51&lt;T51,R51="-"),OR(T51&lt;U51,T51="-"),U51&lt;W51,OR(W51&lt;X51,X51="-"),OR(X51&lt;Z51,X51="-"),OR(Z51&lt;AA51,Z51="-"),AA51&lt;AC51,AC51&lt;AD51,AD51&lt;AF51,AF51&lt;AG51,AG51&lt;AI51,OR(AI51&lt;AJ51,AJ51="-"),OR(AJ51&lt;AL51,AJ51="-"))</f>
    </oc>
    <nc r="AN51">
      <f>AND(IF(Y51="-",IF(AA51-W51&gt;3,TRUE,FALSE),TRUE),IF(M51="-",IF(O51-K51&gt;3,TRUE,FALSE),TRUE),C51&lt;E51,OR(E51&lt;F51,F51="-"),OR(F51&lt;H51,F51="-"),OR(H51&lt;I51,H51="-"),I51&lt;K51,OR(K51&lt;L51,L51="-"),OR(L51&lt;N51,L51="-"),OR(N51&lt;O51,N51="-"),O51&lt;Q51,OR(Q51&lt;R51,R51="-"),OR(R51&lt;T51,R51="-"),OR(T51&lt;U51,T51="-"),U51&lt;W51,OR(W51&lt;X51,X51="-"),OR(X51&lt;Z51,X51="-"),OR(Z51&lt;AA51,Z51="-"),AA51&lt;AC51,AC51&lt;AD51,AD51&lt;AF51,AF51&lt;AG51,AG51&lt;AI51,OR(AI51&lt;AJ51,AJ51="-"),OR(AJ51&lt;AL51,AJ51="-"))</f>
    </nc>
  </rcc>
  <rcc rId="1798" sId="5">
    <oc r="AN196">
      <f>AND(IF(M196="-",IF(O196-K196&gt;3,TRUE,FALSE),TRU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</oc>
    <nc r="AN196">
      <f>AND(IF(Y196="-",IF(AA196-W196&gt;3,TRUE,FALSE),TRUE),IF(M196="-",IF(O196-K196&gt;3,TRUE,FALSE),TRU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</nc>
  </rcc>
  <rcc rId="1799" sId="5">
    <oc r="AN284">
      <f>AND(IF(M284="-",IF(O284-K284&gt;3,TRUE,FALSE),TRUE),C284&lt;E284,OR(E284&lt;F284,F284="-"),OR(F284&lt;H284,F284="-"),OR(H284&lt;I284,H284="-"),I284&lt;K284,OR(K284&lt;L284,L284="-"),OR(L284&lt;N284,L284="-"),OR(N284&lt;O284,N284="-"),O284&lt;Q284,OR(Q284&lt;R284,R284="-"),OR(R284&lt;T284,R284="-"),OR(T284&lt;U284,T284="-"),U284&lt;W284,OR(W284&lt;X284,X284="-"),OR(X284&lt;Z284,X284="-"),OR(Z284&lt;AA284,Z284="-"),AA284&lt;AC284,AC284&lt;AD284,AD284&lt;AF284,AF284&lt;AG284,AG284&lt;AI284,OR(AI284&lt;AJ284,AJ284="-"),OR(AJ284&lt;AL284,AJ284="-"))</f>
    </oc>
    <nc r="AN284">
      <f>AND(IF(Y284="-",IF(AA284-W284&gt;3,TRUE,FALSE),TRUE),IF(M284="-",IF(O284-K284&gt;3,TRUE,FALSE),TRUE),C284&lt;E284,OR(E284&lt;F284,F284="-"),OR(F284&lt;H284,F284="-"),OR(H284&lt;I284,H284="-"),I284&lt;K284,OR(K284&lt;L284,L284="-"),OR(L284&lt;N284,L284="-"),OR(N284&lt;O284,N284="-"),O284&lt;Q284,OR(Q284&lt;R284,R284="-"),OR(R284&lt;T284,R284="-"),OR(T284&lt;U284,T284="-"),U284&lt;W284,OR(W284&lt;X284,X284="-"),OR(X284&lt;Z284,X284="-"),OR(Z284&lt;AA284,Z284="-"),AA284&lt;AC284,AC284&lt;AD284,AD284&lt;AF284,AF284&lt;AG284,AG284&lt;AI284,OR(AI284&lt;AJ284,AJ284="-"),OR(AJ284&lt;AL284,AJ284="-"))</f>
    </nc>
  </rcc>
  <rcc rId="1800" sId="5">
    <oc r="AN285">
      <f>AND(IF(M285="-",IF(O285-K285&gt;3,TRUE,FALSE),TRUE),C285&lt;E285,OR(E285&lt;F285,F285="-"),OR(F285&lt;H285,F285="-"),OR(H285&lt;I285,H285="-"),I285&lt;K285,OR(K285&lt;L285,L285="-"),OR(L285&lt;N285,L285="-"),OR(N285&lt;O285,N285="-"),O285&lt;Q285,OR(Q285&lt;R285,R285="-"),OR(R285&lt;T285,R285="-"),OR(T285&lt;U285,T285="-"),U285&lt;W285,OR(W285&lt;X285,X285="-"),OR(X285&lt;Z285,X285="-"),OR(Z285&lt;AA285,Z285="-"),AA285&lt;AC285,AC285&lt;AD285,AD285&lt;AF285,AF285&lt;AG285,AG285&lt;AI285,OR(AI285&lt;AJ285,AJ285="-"),OR(AJ285&lt;AL285,AJ285="-"))</f>
    </oc>
    <nc r="AN285">
      <f>AND(IF(Y285="-",IF(AA285-W285&gt;3,TRUE,FALSE),TRUE),IF(M285="-",IF(O285-K285&gt;3,TRUE,FALSE),TRUE),C285&lt;E285,OR(E285&lt;F285,F285="-"),OR(F285&lt;H285,F285="-"),OR(H285&lt;I285,H285="-"),I285&lt;K285,OR(K285&lt;L285,L285="-"),OR(L285&lt;N285,L285="-"),OR(N285&lt;O285,N285="-"),O285&lt;Q285,OR(Q285&lt;R285,R285="-"),OR(R285&lt;T285,R285="-"),OR(T285&lt;U285,T285="-"),U285&lt;W285,OR(W285&lt;X285,X285="-"),OR(X285&lt;Z285,X285="-"),OR(Z285&lt;AA285,Z285="-"),AA285&lt;AC285,AC285&lt;AD285,AD285&lt;AF285,AF285&lt;AG285,AG285&lt;AI285,OR(AI285&lt;AJ285,AJ285="-"),OR(AJ285&lt;AL285,AJ285="-"))</f>
    </nc>
  </rcc>
  <rcc rId="1801" sId="5">
    <oc r="AN286">
      <f>AND(IF(M286="-",IF(O286-K286&gt;3,TRUE,FALSE),TRUE),C286&lt;E286,OR(E286&lt;F286,F286="-"),OR(F286&lt;H286,F286="-"),OR(H286&lt;I286,H286="-"),I286&lt;K286,OR(K286&lt;L286,L286="-"),OR(L286&lt;N286,L286="-"),OR(N286&lt;O286,N286="-"),O286&lt;Q286,OR(Q286&lt;R286,R286="-"),OR(R286&lt;T286,R286="-"),OR(T286&lt;U286,T286="-"),U286&lt;W286,OR(W286&lt;X286,X286="-"),OR(X286&lt;Z286,X286="-"),OR(Z286&lt;AA286,Z286="-"),AA286&lt;AC286,AC286&lt;AD286,AD286&lt;AF286,AF286&lt;AG286,AG286&lt;AI286,OR(AI286&lt;AJ286,AJ286="-"),OR(AJ286&lt;AL286,AJ286="-"))</f>
    </oc>
    <nc r="AN286">
      <f>AND(IF(Y286="-",IF(AA286-W286&gt;3,TRUE,FALSE),TRUE),IF(M286="-",IF(O286-K286&gt;3,TRUE,FALSE),TRUE),C286&lt;E286,OR(E286&lt;F286,F286="-"),OR(F286&lt;H286,F286="-"),OR(H286&lt;I286,H286="-"),I286&lt;K286,OR(K286&lt;L286,L286="-"),OR(L286&lt;N286,L286="-"),OR(N286&lt;O286,N286="-"),O286&lt;Q286,OR(Q286&lt;R286,R286="-"),OR(R286&lt;T286,R286="-"),OR(T286&lt;U286,T286="-"),U286&lt;W286,OR(W286&lt;X286,X286="-"),OR(X286&lt;Z286,X286="-"),OR(Z286&lt;AA286,Z286="-"),AA286&lt;AC286,AC286&lt;AD286,AD286&lt;AF286,AF286&lt;AG286,AG286&lt;AI286,OR(AI286&lt;AJ286,AJ286="-"),OR(AJ286&lt;AL286,AJ286="-"))</f>
    </nc>
  </rcc>
  <rcc rId="1802" sId="5">
    <oc r="AN172">
      <f>AND(IF(M172="-",IF(O172-K172&gt;3,TRUE,FALSE),TRU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</oc>
    <nc r="AN172">
      <f>AND(IF(Y172="-",IF(AA172-W172&gt;3,TRUE,FALSE),TRUE),IF(M172="-",IF(O172-K172&gt;3,TRUE,FALSE),TRU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</nc>
  </rcc>
  <rcc rId="1803" sId="5">
    <oc r="AN59">
      <f>AND(IF(M59="-",IF(O59-K59&gt;3,TRUE,FALSE),TRUE),C59&lt;E59,OR(E59&lt;F59,F59="-"),OR(F59&lt;H59,F59="-"),OR(H59&lt;I59,H59="-"),I59&lt;K59,OR(K59&lt;L59,L59="-"),OR(L59&lt;N59,L59="-"),OR(N59&lt;O59,N59="-"),O59&lt;Q59,OR(Q59&lt;R59,R59="-"),OR(R59&lt;T59,R59="-"),OR(T59&lt;U59,T59="-"),U59&lt;W59,OR(W59&lt;X59,X59="-"),OR(X59&lt;Z59,X59="-"),OR(Z59&lt;AA59,Z59="-"),AA59&lt;AC59,AC59&lt;AD59,AD59&lt;AF59,AF59&lt;AG59,AG59&lt;AI59,OR(AI59&lt;AJ59,AJ59="-"),OR(AJ59&lt;AL59,AJ59="-"))</f>
    </oc>
    <nc r="AN59">
      <f>AND(IF(Y59="-",IF(AA59-W59&gt;3,TRUE,FALSE),TRUE),IF(M59="-",IF(O59-K59&gt;3,TRUE,FALSE),TRUE),C59&lt;E59,OR(E59&lt;F59,F59="-"),OR(F59&lt;H59,F59="-"),OR(H59&lt;I59,H59="-"),I59&lt;K59,OR(K59&lt;L59,L59="-"),OR(L59&lt;N59,L59="-"),OR(N59&lt;O59,N59="-"),O59&lt;Q59,OR(Q59&lt;R59,R59="-"),OR(R59&lt;T59,R59="-"),OR(T59&lt;U59,T59="-"),U59&lt;W59,OR(W59&lt;X59,X59="-"),OR(X59&lt;Z59,X59="-"),OR(Z59&lt;AA59,Z59="-"),AA59&lt;AC59,AC59&lt;AD59,AD59&lt;AF59,AF59&lt;AG59,AG59&lt;AI59,OR(AI59&lt;AJ59,AJ59="-"),OR(AJ59&lt;AL59,AJ59="-"))</f>
    </nc>
  </rcc>
  <rcc rId="1804" sId="5">
    <oc r="AN45">
      <f>AND(IF(M45="-",IF(O45-K45&gt;3,TRUE,FALSE),TRUE),C45&lt;E45,OR(E45&lt;F45,F45="-"),OR(F45&lt;H45,F45="-"),OR(H45&lt;I45,H45="-"),I45&lt;K45,OR(K45&lt;L45,L45="-"),OR(L45&lt;N45,L45="-"),OR(N45&lt;O45,N45="-"),O45&lt;Q45,OR(Q45&lt;R45,R45="-"),OR(R45&lt;T45,R45="-"),OR(T45&lt;U45,T45="-"),U45&lt;W45,OR(W45&lt;X45,X45="-"),OR(X45&lt;Z45,X45="-"),OR(Z45&lt;AA45,Z45="-"),AA45&lt;AC45,AC45&lt;AD45,AD45&lt;AF45,AF45&lt;AG45,AG45&lt;AI45,OR(AI45&lt;AJ45,AJ45="-"),OR(AJ45&lt;AL45,AJ45="-"))</f>
    </oc>
    <nc r="AN45">
      <f>AND(IF(Y45="-",IF(AA45-W45&gt;3,TRUE,FALSE),TRUE),IF(M45="-",IF(O45-K45&gt;3,TRUE,FALSE),TRUE),C45&lt;E45,OR(E45&lt;F45,F45="-"),OR(F45&lt;H45,F45="-"),OR(H45&lt;I45,H45="-"),I45&lt;K45,OR(K45&lt;L45,L45="-"),OR(L45&lt;N45,L45="-"),OR(N45&lt;O45,N45="-"),O45&lt;Q45,OR(Q45&lt;R45,R45="-"),OR(R45&lt;T45,R45="-"),OR(T45&lt;U45,T45="-"),U45&lt;W45,OR(W45&lt;X45,X45="-"),OR(X45&lt;Z45,X45="-"),OR(Z45&lt;AA45,Z45="-"),AA45&lt;AC45,AC45&lt;AD45,AD45&lt;AF45,AF45&lt;AG45,AG45&lt;AI45,OR(AI45&lt;AJ45,AJ45="-"),OR(AJ45&lt;AL45,AJ45="-"))</f>
    </nc>
  </rcc>
  <rcc rId="1805" sId="5">
    <oc r="AN279">
      <f>AND(IF(M279="-",IF(O279-K279&gt;3,TRUE,FALSE),TRUE),C279&lt;E279,OR(E279&lt;F279,F279="-"),OR(F279&lt;H279,F279="-"),OR(H279&lt;I279,H279="-"),I279&lt;K279,OR(K279&lt;L279,L279="-"),OR(L279&lt;N279,L279="-"),OR(N279&lt;O279,N279="-"),O279&lt;Q279,OR(Q279&lt;R279,R279="-"),OR(R279&lt;T279,R279="-"),OR(T279&lt;U279,T279="-"),U279&lt;W279,OR(W279&lt;X279,X279="-"),OR(X279&lt;Z279,X279="-"),OR(Z279&lt;AA279,Z279="-"),AA279&lt;AC279,AC279&lt;AD279,AD279&lt;AF279,AF279&lt;AG279,AG279&lt;AI279,OR(AI279&lt;AJ279,AJ279="-"),OR(AJ279&lt;AL279,AJ279="-"))</f>
    </oc>
    <nc r="AN279">
      <f>AND(IF(Y279="-",IF(AA279-W279&gt;3,TRUE,FALSE),TRUE),IF(M279="-",IF(O279-K279&gt;3,TRUE,FALSE),TRUE),C279&lt;E279,OR(E279&lt;F279,F279="-"),OR(F279&lt;H279,F279="-"),OR(H279&lt;I279,H279="-"),I279&lt;K279,OR(K279&lt;L279,L279="-"),OR(L279&lt;N279,L279="-"),OR(N279&lt;O279,N279="-"),O279&lt;Q279,OR(Q279&lt;R279,R279="-"),OR(R279&lt;T279,R279="-"),OR(T279&lt;U279,T279="-"),U279&lt;W279,OR(W279&lt;X279,X279="-"),OR(X279&lt;Z279,X279="-"),OR(Z279&lt;AA279,Z279="-"),AA279&lt;AC279,AC279&lt;AD279,AD279&lt;AF279,AF279&lt;AG279,AG279&lt;AI279,OR(AI279&lt;AJ279,AJ279="-"),OR(AJ279&lt;AL279,AJ279="-"))</f>
    </nc>
  </rcc>
  <rcc rId="1806" sId="5">
    <oc r="AN48">
      <f>AND(IF(M48="-",IF(O48-K48&gt;3,TRUE,FALSE),TRUE),C48&lt;E48,OR(E48&lt;F48,F48="-"),OR(F48&lt;H48,F48="-"),OR(H48&lt;I48,H48="-"),I48&lt;K48,OR(K48&lt;L48,L48="-"),OR(L48&lt;N48,L48="-"),OR(N48&lt;O48,N48="-"),O48&lt;Q48,OR(Q48&lt;R48,R48="-"),OR(R48&lt;T48,R48="-"),OR(T48&lt;U48,T48="-"),U48&lt;W48,OR(W48&lt;X48,X48="-"),OR(X48&lt;Z48,X48="-"),OR(Z48&lt;AA48,Z48="-"),AA48&lt;AC48,AC48&lt;AD48,AD48&lt;AF48,AF48&lt;AG48,AG48&lt;AI48,OR(AI48&lt;AJ48,AJ48="-"),OR(AJ48&lt;AL48,AJ48="-"))</f>
    </oc>
    <nc r="AN48">
      <f>AND(IF(Y48="-",IF(AA48-W48&gt;3,TRUE,FALSE),TRUE),IF(M48="-",IF(O48-K48&gt;3,TRUE,FALSE),TRUE),C48&lt;E48,OR(E48&lt;F48,F48="-"),OR(F48&lt;H48,F48="-"),OR(H48&lt;I48,H48="-"),I48&lt;K48,OR(K48&lt;L48,L48="-"),OR(L48&lt;N48,L48="-"),OR(N48&lt;O48,N48="-"),O48&lt;Q48,OR(Q48&lt;R48,R48="-"),OR(R48&lt;T48,R48="-"),OR(T48&lt;U48,T48="-"),U48&lt;W48,OR(W48&lt;X48,X48="-"),OR(X48&lt;Z48,X48="-"),OR(Z48&lt;AA48,Z48="-"),AA48&lt;AC48,AC48&lt;AD48,AD48&lt;AF48,AF48&lt;AG48,AG48&lt;AI48,OR(AI48&lt;AJ48,AJ48="-"),OR(AJ48&lt;AL48,AJ48="-"))</f>
    </nc>
  </rcc>
  <rcc rId="1807" sId="5">
    <oc r="AN235">
      <f>AND(IF(M235="-",IF(O235-K235&gt;3,TRUE,FALSE),TRUE),C235&lt;E235,OR(E235&lt;F235,F235="-"),OR(F235&lt;H235,F235="-"),OR(H235&lt;I235,H235="-"),I235&lt;K235,OR(K235&lt;L235,L235="-"),OR(L235&lt;N235,L235="-"),OR(N235&lt;O235,N235="-"),O235&lt;Q235,OR(Q235&lt;R235,R235="-"),OR(R235&lt;T235,R235="-"),OR(T235&lt;U235,T235="-"),U235&lt;W235,OR(W235&lt;X235,X235="-"),OR(X235&lt;Z235,X235="-"),OR(Z235&lt;AA235,Z235="-"),AA235&lt;AC235,AC235&lt;AD235,AD235&lt;AF235,AF235&lt;AG235,AG235&lt;AI235,OR(AI235&lt;AJ235,AJ235="-"),OR(AJ235&lt;AL235,AJ235="-"))</f>
    </oc>
    <nc r="AN235">
      <f>AND(IF(Y235="-",IF(AA235-W235&gt;3,TRUE,FALSE),TRUE),IF(M235="-",IF(O235-K235&gt;3,TRUE,FALSE),TRUE),C235&lt;E235,OR(E235&lt;F235,F235="-"),OR(F235&lt;H235,F235="-"),OR(H235&lt;I235,H235="-"),I235&lt;K235,OR(K235&lt;L235,L235="-"),OR(L235&lt;N235,L235="-"),OR(N235&lt;O235,N235="-"),O235&lt;Q235,OR(Q235&lt;R235,R235="-"),OR(R235&lt;T235,R235="-"),OR(T235&lt;U235,T235="-"),U235&lt;W235,OR(W235&lt;X235,X235="-"),OR(X235&lt;Z235,X235="-"),OR(Z235&lt;AA235,Z235="-"),AA235&lt;AC235,AC235&lt;AD235,AD235&lt;AF235,AF235&lt;AG235,AG235&lt;AI235,OR(AI235&lt;AJ235,AJ235="-"),OR(AJ235&lt;AL235,AJ235="-"))</f>
    </nc>
  </rcc>
  <rcc rId="1808" sId="5">
    <oc r="AN122">
      <f>AND(IF(M122="-",IF(O122-K122&gt;3,TRUE,FALSE),TRUE),C122&lt;E122,OR(E122&lt;F122,F122="-"),OR(F122&lt;H122,F122="-"),OR(H122&lt;I122,H122="-"),I122&lt;K122,OR(K122&lt;L122,L122="-"),OR(L122&lt;N122,L122="-"),OR(N122&lt;O122,N122="-"),O122&lt;Q122,OR(Q122&lt;R122,R122="-"),OR(R122&lt;T122,R122="-"),OR(T122&lt;U122,T122="-"),U122&lt;W122,OR(W122&lt;X122,X122="-"),OR(X122&lt;Z122,X122="-"),OR(Z122&lt;AA122,Z122="-"),AA122&lt;AC122,AC122&lt;AD122,AD122&lt;AF122,AF122&lt;AG122,AG122&lt;AI122,OR(AI122&lt;AJ122,AJ122="-"),OR(AJ122&lt;AL122,AJ122="-"))</f>
    </oc>
    <nc r="AN122">
      <f>AND(IF(Y122="-",IF(AA122-W122&gt;3,TRUE,FALSE),TRUE),IF(M122="-",IF(O122-K122&gt;3,TRUE,FALSE),TRUE),C122&lt;E122,OR(E122&lt;F122,F122="-"),OR(F122&lt;H122,F122="-"),OR(H122&lt;I122,H122="-"),I122&lt;K122,OR(K122&lt;L122,L122="-"),OR(L122&lt;N122,L122="-"),OR(N122&lt;O122,N122="-"),O122&lt;Q122,OR(Q122&lt;R122,R122="-"),OR(R122&lt;T122,R122="-"),OR(T122&lt;U122,T122="-"),U122&lt;W122,OR(W122&lt;X122,X122="-"),OR(X122&lt;Z122,X122="-"),OR(Z122&lt;AA122,Z122="-"),AA122&lt;AC122,AC122&lt;AD122,AD122&lt;AF122,AF122&lt;AG122,AG122&lt;AI122,OR(AI122&lt;AJ122,AJ122="-"),OR(AJ122&lt;AL122,AJ122="-"))</f>
    </nc>
  </rcc>
  <rcc rId="1809" sId="5">
    <oc r="AN263">
      <f>AND(IF(M263="-",IF(O263-K263&gt;3,TRUE,FALSE),TRU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</oc>
    <nc r="AN263">
      <f>AND(IF(Y263="-",IF(AA263-W263&gt;3,TRUE,FALSE),TRUE),IF(M263="-",IF(O263-K263&gt;3,TRUE,FALSE),TRU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</nc>
  </rcc>
  <rcc rId="1810" sId="5">
    <oc r="AN207">
      <f>AND(IF(M207="-",IF(O207-K207&gt;3,TRUE,FALSE),TRUE),C207&lt;E207,OR(E207&lt;F207,F207="-"),OR(F207&lt;H207,F207="-"),OR(H207&lt;I207,H207="-"),I207&lt;K207,OR(K207&lt;L207,L207="-"),OR(L207&lt;N207,L207="-"),OR(N207&lt;O207,N207="-"),O207&lt;Q207,OR(Q207&lt;R207,R207="-"),OR(R207&lt;T207,R207="-"),OR(T207&lt;U207,T207="-"),U207&lt;W207,OR(W207&lt;X207,X207="-"),OR(X207&lt;Z207,X207="-"),OR(Z207&lt;AA207,Z207="-"),AA207&lt;AC207,AC207&lt;AD207,AD207&lt;AF207,AF207&lt;AG207,AG207&lt;AI207,OR(AI207&lt;AJ207,AJ207="-"),OR(AJ207&lt;AL207,AJ207="-"))</f>
    </oc>
    <nc r="AN207">
      <f>AND(IF(Y207="-",IF(AA207-W207&gt;3,TRUE,FALSE),TRUE),IF(M207="-",IF(O207-K207&gt;3,TRUE,FALSE),TRUE),C207&lt;E207,OR(E207&lt;F207,F207="-"),OR(F207&lt;H207,F207="-"),OR(H207&lt;I207,H207="-"),I207&lt;K207,OR(K207&lt;L207,L207="-"),OR(L207&lt;N207,L207="-"),OR(N207&lt;O207,N207="-"),O207&lt;Q207,OR(Q207&lt;R207,R207="-"),OR(R207&lt;T207,R207="-"),OR(T207&lt;U207,T207="-"),U207&lt;W207,OR(W207&lt;X207,X207="-"),OR(X207&lt;Z207,X207="-"),OR(Z207&lt;AA207,Z207="-"),AA207&lt;AC207,AC207&lt;AD207,AD207&lt;AF207,AF207&lt;AG207,AG207&lt;AI207,OR(AI207&lt;AJ207,AJ207="-"),OR(AJ207&lt;AL207,AJ207="-"))</f>
    </nc>
  </rcc>
  <rcc rId="1811" sId="5">
    <oc r="AN227">
      <f>AND(IF(M227="-",IF(O227-K227&gt;3,TRUE,FALSE),TRUE),C227&lt;E227,OR(E227&lt;F227,F227="-"),OR(F227&lt;H227,F227="-"),OR(H227&lt;I227,H227="-"),I227&lt;K227,OR(K227&lt;L227,L227="-"),OR(L227&lt;N227,L227="-"),OR(N227&lt;O227,N227="-"),O227&lt;Q227,OR(Q227&lt;R227,R227="-"),OR(R227&lt;T227,R227="-"),OR(T227&lt;U227,T227="-"),U227&lt;W227,OR(W227&lt;X227,X227="-"),OR(X227&lt;Z227,X227="-"),OR(Z227&lt;AA227,Z227="-"),AA227&lt;AC227,AC227&lt;AD227,AD227&lt;AF227,AF227&lt;AG227,AG227&lt;AI227,OR(AI227&lt;AJ227,AJ227="-"),OR(AJ227&lt;AL227,AJ227="-"))</f>
    </oc>
    <nc r="AN227">
      <f>AND(IF(Y227="-",IF(AA227-W227&gt;3,TRUE,FALSE),TRUE),IF(M227="-",IF(O227-K227&gt;3,TRUE,FALSE),TRUE),C227&lt;E227,OR(E227&lt;F227,F227="-"),OR(F227&lt;H227,F227="-"),OR(H227&lt;I227,H227="-"),I227&lt;K227,OR(K227&lt;L227,L227="-"),OR(L227&lt;N227,L227="-"),OR(N227&lt;O227,N227="-"),O227&lt;Q227,OR(Q227&lt;R227,R227="-"),OR(R227&lt;T227,R227="-"),OR(T227&lt;U227,T227="-"),U227&lt;W227,OR(W227&lt;X227,X227="-"),OR(X227&lt;Z227,X227="-"),OR(Z227&lt;AA227,Z227="-"),AA227&lt;AC227,AC227&lt;AD227,AD227&lt;AF227,AF227&lt;AG227,AG227&lt;AI227,OR(AI227&lt;AJ227,AJ227="-"),OR(AJ227&lt;AL227,AJ227="-"))</f>
    </nc>
  </rcc>
  <rcc rId="1812" sId="5">
    <oc r="AN197">
      <f>AND(IF(M197="-",IF(O197-K197&gt;3,TRUE,FALSE),TRU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</oc>
    <nc r="AN197">
      <f>AND(IF(Y197="-",IF(AA197-W197&gt;3,TRUE,FALSE),TRUE),IF(M197="-",IF(O197-K197&gt;3,TRUE,FALSE),TRU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</nc>
  </rcc>
  <rcc rId="1813" sId="5">
    <oc r="AN274">
      <f>AND(IF(M274="-",IF(O274-K274&gt;3,TRUE,FALSE),TRUE),C274&lt;E274,OR(E274&lt;F274,F274="-"),OR(F274&lt;H274,F274="-"),OR(H274&lt;I274,H274="-"),I274&lt;K274,OR(K274&lt;L274,L274="-"),OR(L274&lt;N274,L274="-"),OR(N274&lt;O274,N274="-"),O274&lt;Q274,OR(Q274&lt;R274,R274="-"),OR(R274&lt;T274,R274="-"),OR(T274&lt;U274,T274="-"),U274&lt;W274,OR(W274&lt;X274,X274="-"),OR(X274&lt;Z274,X274="-"),OR(Z274&lt;AA274,Z274="-"),AA274&lt;AC274,AC274&lt;AD274,AD274&lt;AF274,AF274&lt;AG274,AG274&lt;AI274,OR(AI274&lt;AJ274,AJ274="-"),OR(AJ274&lt;AL274,AJ274="-"))</f>
    </oc>
    <nc r="AN274">
      <f>AND(IF(Y274="-",IF(AA274-W274&gt;3,TRUE,FALSE),TRUE),IF(M274="-",IF(O274-K274&gt;3,TRUE,FALSE),TRUE),C274&lt;E274,OR(E274&lt;F274,F274="-"),OR(F274&lt;H274,F274="-"),OR(H274&lt;I274,H274="-"),I274&lt;K274,OR(K274&lt;L274,L274="-"),OR(L274&lt;N274,L274="-"),OR(N274&lt;O274,N274="-"),O274&lt;Q274,OR(Q274&lt;R274,R274="-"),OR(R274&lt;T274,R274="-"),OR(T274&lt;U274,T274="-"),U274&lt;W274,OR(W274&lt;X274,X274="-"),OR(X274&lt;Z274,X274="-"),OR(Z274&lt;AA274,Z274="-"),AA274&lt;AC274,AC274&lt;AD274,AD274&lt;AF274,AF274&lt;AG274,AG274&lt;AI274,OR(AI274&lt;AJ274,AJ274="-"),OR(AJ274&lt;AL274,AJ274="-"))</f>
    </nc>
  </rcc>
  <rcc rId="1814" sId="5">
    <oc r="AN135">
      <f>AND(IF(M135="-",IF(O135-K135&gt;3,TRUE,FALSE),TRUE),C135&lt;E135,OR(E135&lt;F135,F135="-"),OR(F135&lt;H135,F135="-"),OR(H135&lt;I135,H135="-"),I135&lt;K135,OR(K135&lt;L135,L135="-"),OR(L135&lt;N135,L135="-"),OR(N135&lt;O135,N135="-"),O135&lt;Q135,OR(Q135&lt;R135,R135="-"),OR(R135&lt;T135,R135="-"),OR(T135&lt;U135,T135="-"),U135&lt;W135,OR(W135&lt;X135,X135="-"),OR(X135&lt;Z135,X135="-"),OR(Z135&lt;AA135,Z135="-"),AA135&lt;AC135,AC135&lt;AD135,AD135&lt;AF135,AF135&lt;AG135,AG135&lt;AI135,OR(AI135&lt;AJ135,AJ135="-"),OR(AJ135&lt;AL135,AJ135="-"))</f>
    </oc>
    <nc r="AN135">
      <f>AND(IF(Y135="-",IF(AA135-W135&gt;3,TRUE,FALSE),TRUE),IF(M135="-",IF(O135-K135&gt;3,TRUE,FALSE),TRUE),C135&lt;E135,OR(E135&lt;F135,F135="-"),OR(F135&lt;H135,F135="-"),OR(H135&lt;I135,H135="-"),I135&lt;K135,OR(K135&lt;L135,L135="-"),OR(L135&lt;N135,L135="-"),OR(N135&lt;O135,N135="-"),O135&lt;Q135,OR(Q135&lt;R135,R135="-"),OR(R135&lt;T135,R135="-"),OR(T135&lt;U135,T135="-"),U135&lt;W135,OR(W135&lt;X135,X135="-"),OR(X135&lt;Z135,X135="-"),OR(Z135&lt;AA135,Z135="-"),AA135&lt;AC135,AC135&lt;AD135,AD135&lt;AF135,AF135&lt;AG135,AG135&lt;AI135,OR(AI135&lt;AJ135,AJ135="-"),OR(AJ135&lt;AL135,AJ135="-"))</f>
    </nc>
  </rcc>
  <rcc rId="1815" sId="5">
    <oc r="AN87">
      <f>AND(IF(M87="-",IF(O87-K87&gt;3,TRUE,FALSE),TRUE),C87&lt;E87,OR(E87&lt;F87,F87="-"),OR(F87&lt;H87,F87="-"),OR(H87&lt;I87,H87="-"),I87&lt;K87,OR(K87&lt;L87,L87="-"),OR(L87&lt;N87,L87="-"),OR(N87&lt;O87,N87="-"),O87&lt;Q87,OR(Q87&lt;R87,R87="-"),OR(R87&lt;T87,R87="-"),OR(T87&lt;U87,T87="-"),U87&lt;W87,OR(W87&lt;X87,X87="-"),OR(X87&lt;Z87,X87="-"),OR(Z87&lt;AA87,Z87="-"),AA87&lt;AC87,AC87&lt;AD87,AD87&lt;AF87,AF87&lt;AG87,AG87&lt;AI87,OR(AI87&lt;AJ87,AJ87="-"),OR(AJ87&lt;AL87,AJ87="-"))</f>
    </oc>
    <nc r="AN87">
      <f>AND(IF(Y87="-",IF(AA87-W87&gt;3,TRUE,FALSE),TRUE),IF(M87="-",IF(O87-K87&gt;3,TRUE,FALSE),TRUE),C87&lt;E87,OR(E87&lt;F87,F87="-"),OR(F87&lt;H87,F87="-"),OR(H87&lt;I87,H87="-"),I87&lt;K87,OR(K87&lt;L87,L87="-"),OR(L87&lt;N87,L87="-"),OR(N87&lt;O87,N87="-"),O87&lt;Q87,OR(Q87&lt;R87,R87="-"),OR(R87&lt;T87,R87="-"),OR(T87&lt;U87,T87="-"),U87&lt;W87,OR(W87&lt;X87,X87="-"),OR(X87&lt;Z87,X87="-"),OR(Z87&lt;AA87,Z87="-"),AA87&lt;AC87,AC87&lt;AD87,AD87&lt;AF87,AF87&lt;AG87,AG87&lt;AI87,OR(AI87&lt;AJ87,AJ87="-"),OR(AJ87&lt;AL87,AJ87="-"))</f>
    </nc>
  </rcc>
  <rcc rId="1816" sId="5">
    <oc r="AN77">
      <f>AND(IF(M77="-",IF(O77-K77&gt;3,TRUE,FALSE),TRUE),C77&lt;E77,OR(E77&lt;F77,F77="-"),OR(F77&lt;H77,F77="-"),OR(H77&lt;I77,H77="-"),I77&lt;K77,OR(K77&lt;L77,L77="-"),OR(L77&lt;N77,L77="-"),OR(N77&lt;O77,N77="-"),O77&lt;Q77,OR(Q77&lt;R77,R77="-"),OR(R77&lt;T77,R77="-"),OR(T77&lt;U77,T77="-"),U77&lt;W77,OR(W77&lt;X77,X77="-"),OR(X77&lt;Z77,X77="-"),OR(Z77&lt;AA77,Z77="-"),AA77&lt;AC77,AC77&lt;AD77,AD77&lt;AF77,AF77&lt;AG77,AG77&lt;AI77,OR(AI77&lt;AJ77,AJ77="-"),OR(AJ77&lt;AL77,AJ77="-"))</f>
    </oc>
    <nc r="AN77">
      <f>AND(IF(Y77="-",IF(AA77-W77&gt;3,TRUE,FALSE),TRUE),IF(M77="-",IF(O77-K77&gt;3,TRUE,FALSE),TRUE),C77&lt;E77,OR(E77&lt;F77,F77="-"),OR(F77&lt;H77,F77="-"),OR(H77&lt;I77,H77="-"),I77&lt;K77,OR(K77&lt;L77,L77="-"),OR(L77&lt;N77,L77="-"),OR(N77&lt;O77,N77="-"),O77&lt;Q77,OR(Q77&lt;R77,R77="-"),OR(R77&lt;T77,R77="-"),OR(T77&lt;U77,T77="-"),U77&lt;W77,OR(W77&lt;X77,X77="-"),OR(X77&lt;Z77,X77="-"),OR(Z77&lt;AA77,Z77="-"),AA77&lt;AC77,AC77&lt;AD77,AD77&lt;AF77,AF77&lt;AG77,AG77&lt;AI77,OR(AI77&lt;AJ77,AJ77="-"),OR(AJ77&lt;AL77,AJ77="-"))</f>
    </nc>
  </rcc>
  <rcc rId="1817" sId="5">
    <oc r="AN200">
      <f>AND(IF(M200="-",IF(O200-K200&gt;3,TRUE,FALSE),TRUE),C200&lt;E200,OR(E200&lt;F200,F200="-"),OR(F200&lt;H200,F200="-"),OR(H200&lt;I200,H200="-"),I200&lt;K200,OR(K200&lt;L200,L200="-"),OR(L200&lt;N200,L200="-"),OR(N200&lt;O200,N200="-"),O200&lt;Q200,OR(Q200&lt;R200,R200="-"),OR(R200&lt;T200,R200="-"),OR(T200&lt;U200,T200="-"),U200&lt;W200,OR(W200&lt;X200,X200="-"),OR(X200&lt;Z200,X200="-"),OR(Z200&lt;AA200,Z200="-"),AA200&lt;AC200,AC200&lt;AD200,AD200&lt;AF200,AF200&lt;AG200,AG200&lt;AI200,OR(AI200&lt;AJ200,AJ200="-"),OR(AJ200&lt;AL200,AJ200="-"))</f>
    </oc>
    <nc r="AN200">
      <f>AND(IF(Y200="-",IF(AA200-W200&gt;3,TRUE,FALSE),TRUE),IF(M200="-",IF(O200-K200&gt;3,TRUE,FALSE),TRUE),C200&lt;E200,OR(E200&lt;F200,F200="-"),OR(F200&lt;H200,F200="-"),OR(H200&lt;I200,H200="-"),I200&lt;K200,OR(K200&lt;L200,L200="-"),OR(L200&lt;N200,L200="-"),OR(N200&lt;O200,N200="-"),O200&lt;Q200,OR(Q200&lt;R200,R200="-"),OR(R200&lt;T200,R200="-"),OR(T200&lt;U200,T200="-"),U200&lt;W200,OR(W200&lt;X200,X200="-"),OR(X200&lt;Z200,X200="-"),OR(Z200&lt;AA200,Z200="-"),AA200&lt;AC200,AC200&lt;AD200,AD200&lt;AF200,AF200&lt;AG200,AG200&lt;AI200,OR(AI200&lt;AJ200,AJ200="-"),OR(AJ200&lt;AL200,AJ200="-"))</f>
    </nc>
  </rcc>
  <rcc rId="1818" sId="5">
    <oc r="AN6">
      <f>AND(IF(M6="-",IF(O6-K6&gt;3,TRUE,FALSE),TRUE),C6&lt;E6,OR(E6&lt;F6,F6="-"),OR(F6&lt;H6,F6="-"),OR(H6&lt;I6,H6="-"),I6&lt;K6,OR(K6&lt;L6,L6="-"),OR(L6&lt;N6,L6="-"),OR(N6&lt;O6,N6="-"),O6&lt;Q6,OR(Q6&lt;R6,R6="-"),OR(R6&lt;T6,R6="-"),OR(T6&lt;U6,T6="-"),U6&lt;W6,OR(W6&lt;X6,X6="-"),OR(X6&lt;Z6,X6="-"),OR(Z6&lt;AA6,Z6="-"),AA6&lt;AC6,AC6&lt;AD6,AD6&lt;AF6,AF6&lt;AG6,AG6&lt;AI6,OR(AI6&lt;AJ6,AJ6="-"),OR(AJ6&lt;AL6,AJ6="-"))</f>
    </oc>
    <nc r="AN6">
      <f>AND(IF(Y6="-",IF(AA6-W6&gt;3,TRUE,FALSE),TRUE),IF(M6="-",IF(O6-K6&gt;3,TRUE,FALSE),TRUE),C6&lt;E6,OR(E6&lt;F6,F6="-"),OR(F6&lt;H6,F6="-"),OR(H6&lt;I6,H6="-"),I6&lt;K6,OR(K6&lt;L6,L6="-"),OR(L6&lt;N6,L6="-"),OR(N6&lt;O6,N6="-"),O6&lt;Q6,OR(Q6&lt;R6,R6="-"),OR(R6&lt;T6,R6="-"),OR(T6&lt;U6,T6="-"),U6&lt;W6,OR(W6&lt;X6,X6="-"),OR(X6&lt;Z6,X6="-"),OR(Z6&lt;AA6,Z6="-"),AA6&lt;AC6,AC6&lt;AD6,AD6&lt;AF6,AF6&lt;AG6,AG6&lt;AI6,OR(AI6&lt;AJ6,AJ6="-"),OR(AJ6&lt;AL6,AJ6="-"))</f>
    </nc>
  </rcc>
  <rcc rId="1819" sId="5">
    <oc r="AN67">
      <f>AND(IF(M67="-",IF(O67-K67&gt;3,TRUE,FALSE),TRUE),C67&lt;E67,OR(E67&lt;F67,F67="-"),OR(F67&lt;H67,F67="-"),OR(H67&lt;I67,H67="-"),I67&lt;K67,OR(K67&lt;L67,L67="-"),OR(L67&lt;N67,L67="-"),OR(N67&lt;O67,N67="-"),O67&lt;Q67,OR(Q67&lt;R67,R67="-"),OR(R67&lt;T67,R67="-"),OR(T67&lt;U67,T67="-"),U67&lt;W67,OR(W67&lt;X67,X67="-"),OR(X67&lt;Z67,X67="-"),OR(Z67&lt;AA67,Z67="-"),AA67&lt;AC67,AC67&lt;AD67,AD67&lt;AF67,AF67&lt;AG67,AG67&lt;AI67,OR(AI67&lt;AJ67,AJ67="-"),OR(AJ67&lt;AL67,AJ67="-"))</f>
    </oc>
    <nc r="AN67">
      <f>AND(IF(Y67="-",IF(AA67-W67&gt;3,TRUE,FALSE),TRUE),IF(M67="-",IF(O67-K67&gt;3,TRUE,FALSE),TRUE),C67&lt;E67,OR(E67&lt;F67,F67="-"),OR(F67&lt;H67,F67="-"),OR(H67&lt;I67,H67="-"),I67&lt;K67,OR(K67&lt;L67,L67="-"),OR(L67&lt;N67,L67="-"),OR(N67&lt;O67,N67="-"),O67&lt;Q67,OR(Q67&lt;R67,R67="-"),OR(R67&lt;T67,R67="-"),OR(T67&lt;U67,T67="-"),U67&lt;W67,OR(W67&lt;X67,X67="-"),OR(X67&lt;Z67,X67="-"),OR(Z67&lt;AA67,Z67="-"),AA67&lt;AC67,AC67&lt;AD67,AD67&lt;AF67,AF67&lt;AG67,AG67&lt;AI67,OR(AI67&lt;AJ67,AJ67="-"),OR(AJ67&lt;AL67,AJ67="-"))</f>
    </nc>
  </rcc>
  <rcc rId="1820" sId="5">
    <oc r="AN107">
      <f>AND(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</oc>
    <nc r="AN107">
      <f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</nc>
  </rcc>
  <rcc rId="1821" sId="5">
    <oc r="AN68">
      <f>AND(IF(M68="-",IF(O68-K68&gt;3,TRUE,FALSE),TRU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</oc>
    <nc r="AN68">
      <f>AND(IF(Y68="-",IF(AA68-W68&gt;3,TRUE,FALSE),TRUE),IF(M68="-",IF(O68-K68&gt;3,TRUE,FALSE),TRU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</nc>
  </rcc>
  <rcc rId="1822" sId="5">
    <oc r="AN69">
      <f>AND(IF(M69="-",IF(O69-K69&gt;3,TRUE,FALSE),TRU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</oc>
    <nc r="AN69">
      <f>AND(IF(Y69="-",IF(AA69-W69&gt;3,TRUE,FALSE),TRUE),IF(M69="-",IF(O69-K69&gt;3,TRUE,FALSE),TRU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</nc>
  </rcc>
  <rcc rId="1823" sId="5">
    <oc r="AN208">
      <f>AND(IF(M208="-",IF(O208-K208&gt;3,TRUE,FALSE),TRUE),C208&lt;E208,OR(E208&lt;F208,F208="-"),OR(F208&lt;H208,F208="-"),OR(H208&lt;I208,H208="-"),I208&lt;K208,OR(K208&lt;L208,L208="-"),OR(L208&lt;N208,L208="-"),OR(N208&lt;O208,N208="-"),O208&lt;Q208,OR(Q208&lt;R208,R208="-"),OR(R208&lt;T208,R208="-"),OR(T208&lt;U208,T208="-"),U208&lt;W208,OR(W208&lt;X208,X208="-"),OR(X208&lt;Z208,X208="-"),OR(Z208&lt;AA208,Z208="-"),AA208&lt;AC208,AC208&lt;AD208,AD208&lt;AF208,AF208&lt;AG208,AG208&lt;AI208,OR(AI208&lt;AJ208,AJ208="-"),OR(AJ208&lt;AL208,AJ208="-"))</f>
    </oc>
    <nc r="AN208">
      <f>AND(IF(Y208="-",IF(AA208-W208&gt;3,TRUE,FALSE),TRUE),IF(M208="-",IF(O208-K208&gt;3,TRUE,FALSE),TRUE),C208&lt;E208,OR(E208&lt;F208,F208="-"),OR(F208&lt;H208,F208="-"),OR(H208&lt;I208,H208="-"),I208&lt;K208,OR(K208&lt;L208,L208="-"),OR(L208&lt;N208,L208="-"),OR(N208&lt;O208,N208="-"),O208&lt;Q208,OR(Q208&lt;R208,R208="-"),OR(R208&lt;T208,R208="-"),OR(T208&lt;U208,T208="-"),U208&lt;W208,OR(W208&lt;X208,X208="-"),OR(X208&lt;Z208,X208="-"),OR(Z208&lt;AA208,Z208="-"),AA208&lt;AC208,AC208&lt;AD208,AD208&lt;AF208,AF208&lt;AG208,AG208&lt;AI208,OR(AI208&lt;AJ208,AJ208="-"),OR(AJ208&lt;AL208,AJ208="-"))</f>
    </nc>
  </rcc>
  <rcc rId="1824" sId="5">
    <oc r="AN173">
      <f>AND(IF(M173="-",IF(O173-K173&gt;3,TRUE,FALSE),TRUE),C173&lt;E173,OR(E173&lt;F173,F173="-"),OR(F173&lt;H173,F173="-"),OR(H173&lt;I173,H173="-"),I173&lt;K173,OR(K173&lt;L173,L173="-"),OR(L173&lt;N173,L173="-"),OR(N173&lt;O173,N173="-"),O173&lt;Q173,OR(Q173&lt;R173,R173="-"),OR(R173&lt;T173,R173="-"),OR(T173&lt;U173,T173="-"),U173&lt;W173,OR(W173&lt;X173,X173="-"),OR(X173&lt;Z173,X173="-"),OR(Z173&lt;AA173,Z173="-"),AA173&lt;AC173,AC173&lt;AD173,AD173&lt;AF173,AF173&lt;AG173,AG173&lt;AI173,OR(AI173&lt;AJ173,AJ173="-"),OR(AJ173&lt;AL173,AJ173="-"))</f>
    </oc>
    <nc r="AN173">
      <f>AND(IF(Y173="-",IF(AA173-W173&gt;3,TRUE,FALSE),TRUE),IF(M173="-",IF(O173-K173&gt;3,TRUE,FALSE),TRUE),C173&lt;E173,OR(E173&lt;F173,F173="-"),OR(F173&lt;H173,F173="-"),OR(H173&lt;I173,H173="-"),I173&lt;K173,OR(K173&lt;L173,L173="-"),OR(L173&lt;N173,L173="-"),OR(N173&lt;O173,N173="-"),O173&lt;Q173,OR(Q173&lt;R173,R173="-"),OR(R173&lt;T173,R173="-"),OR(T173&lt;U173,T173="-"),U173&lt;W173,OR(W173&lt;X173,X173="-"),OR(X173&lt;Z173,X173="-"),OR(Z173&lt;AA173,Z173="-"),AA173&lt;AC173,AC173&lt;AD173,AD173&lt;AF173,AF173&lt;AG173,AG173&lt;AI173,OR(AI173&lt;AJ173,AJ173="-"),OR(AJ173&lt;AL173,AJ173="-"))</f>
    </nc>
  </rcc>
  <rcc rId="1825" sId="5">
    <oc r="AN96">
      <f>AND(IF(M96="-",IF(O96-K96&gt;3,TRUE,FALSE),TRUE),C96&lt;E96,OR(E96&lt;F96,F96="-"),OR(F96&lt;H96,F96="-"),OR(H96&lt;I96,H96="-"),I96&lt;K96,OR(K96&lt;L96,L96="-"),OR(L96&lt;N96,L96="-"),OR(N96&lt;O96,N96="-"),O96&lt;Q96,OR(Q96&lt;R96,R96="-"),OR(R96&lt;T96,R96="-"),OR(T96&lt;U96,T96="-"),U96&lt;W96,OR(W96&lt;X96,X96="-"),OR(X96&lt;Z96,X96="-"),OR(Z96&lt;AA96,Z96="-"),AA96&lt;AC96,AC96&lt;AD96,AD96&lt;AF96,AF96&lt;AG96,AG96&lt;AI96,OR(AI96&lt;AJ96,AJ96="-"),OR(AJ96&lt;AL96,AJ96="-"))</f>
    </oc>
    <nc r="AN96">
      <f>AND(IF(Y96="-",IF(AA96-W96&gt;3,TRUE,FALSE),TRUE),IF(M96="-",IF(O96-K96&gt;3,TRUE,FALSE),TRUE),C96&lt;E96,OR(E96&lt;F96,F96="-"),OR(F96&lt;H96,F96="-"),OR(H96&lt;I96,H96="-"),I96&lt;K96,OR(K96&lt;L96,L96="-"),OR(L96&lt;N96,L96="-"),OR(N96&lt;O96,N96="-"),O96&lt;Q96,OR(Q96&lt;R96,R96="-"),OR(R96&lt;T96,R96="-"),OR(T96&lt;U96,T96="-"),U96&lt;W96,OR(W96&lt;X96,X96="-"),OR(X96&lt;Z96,X96="-"),OR(Z96&lt;AA96,Z96="-"),AA96&lt;AC96,AC96&lt;AD96,AD96&lt;AF96,AF96&lt;AG96,AG96&lt;AI96,OR(AI96&lt;AJ96,AJ96="-"),OR(AJ96&lt;AL96,AJ96="-"))</f>
    </nc>
  </rcc>
  <rcc rId="1826" sId="5">
    <oc r="AN184">
      <f>AND(IF(M184="-",IF(O184-K184&gt;3,TRUE,FALSE),TRUE),C184&lt;E184,OR(E184&lt;F184,F184="-"),OR(F184&lt;H184,F184="-"),OR(H184&lt;I184,H184="-"),I184&lt;K184,OR(K184&lt;L184,L184="-"),OR(L184&lt;N184,L184="-"),OR(N184&lt;O184,N184="-"),O184&lt;Q184,OR(Q184&lt;R184,R184="-"),OR(R184&lt;T184,R184="-"),OR(T184&lt;U184,T184="-"),U184&lt;W184,OR(W184&lt;X184,X184="-"),OR(X184&lt;Z184,X184="-"),OR(Z184&lt;AA184,Z184="-"),AA184&lt;AC184,AC184&lt;AD184,AD184&lt;AF184,AF184&lt;AG184,AG184&lt;AI184,OR(AI184&lt;AJ184,AJ184="-"),OR(AJ184&lt;AL184,AJ184="-"))</f>
    </oc>
    <nc r="AN184">
      <f>AND(IF(Y184="-",IF(AA184-W184&gt;3,TRUE,FALSE),TRUE),IF(M184="-",IF(O184-K184&gt;3,TRUE,FALSE),TRUE),C184&lt;E184,OR(E184&lt;F184,F184="-"),OR(F184&lt;H184,F184="-"),OR(H184&lt;I184,H184="-"),I184&lt;K184,OR(K184&lt;L184,L184="-"),OR(L184&lt;N184,L184="-"),OR(N184&lt;O184,N184="-"),O184&lt;Q184,OR(Q184&lt;R184,R184="-"),OR(R184&lt;T184,R184="-"),OR(T184&lt;U184,T184="-"),U184&lt;W184,OR(W184&lt;X184,X184="-"),OR(X184&lt;Z184,X184="-"),OR(Z184&lt;AA184,Z184="-"),AA184&lt;AC184,AC184&lt;AD184,AD184&lt;AF184,AF184&lt;AG184,AG184&lt;AI184,OR(AI184&lt;AJ184,AJ184="-"),OR(AJ184&lt;AL184,AJ184="-"))</f>
    </nc>
  </rcc>
  <rcc rId="1827" sId="5">
    <oc r="AN101">
      <f>AND(IF(M101="-",IF(O101-K101&gt;3,TRUE,FALSE),TRUE),C101&lt;E101,OR(E101&lt;F101,F101="-"),OR(F101&lt;H101,F101="-"),OR(H101&lt;I101,H101="-"),I101&lt;K101,OR(K101&lt;L101,L101="-"),OR(L101&lt;N101,L101="-"),OR(N101&lt;O101,N101="-"),O101&lt;Q101,OR(Q101&lt;R101,R101="-"),OR(R101&lt;T101,R101="-"),OR(T101&lt;U101,T101="-"),U101&lt;W101,OR(W101&lt;X101,X101="-"),OR(X101&lt;Z101,X101="-"),OR(Z101&lt;AA101,Z101="-"),AA101&lt;AC101,AC101&lt;AD101,AD101&lt;AF101,AF101&lt;AG101,AG101&lt;AI101,OR(AI101&lt;AJ101,AJ101="-"),OR(AJ101&lt;AL101,AJ101="-"))</f>
    </oc>
    <nc r="AN101">
      <f>AND(IF(Y101="-",IF(AA101-W101&gt;3,TRUE,FALSE),TRUE),IF(M101="-",IF(O101-K101&gt;3,TRUE,FALSE),TRUE),C101&lt;E101,OR(E101&lt;F101,F101="-"),OR(F101&lt;H101,F101="-"),OR(H101&lt;I101,H101="-"),I101&lt;K101,OR(K101&lt;L101,L101="-"),OR(L101&lt;N101,L101="-"),OR(N101&lt;O101,N101="-"),O101&lt;Q101,OR(Q101&lt;R101,R101="-"),OR(R101&lt;T101,R101="-"),OR(T101&lt;U101,T101="-"),U101&lt;W101,OR(W101&lt;X101,X101="-"),OR(X101&lt;Z101,X101="-"),OR(Z101&lt;AA101,Z101="-"),AA101&lt;AC101,AC101&lt;AD101,AD101&lt;AF101,AF101&lt;AG101,AG101&lt;AI101,OR(AI101&lt;AJ101,AJ101="-"),OR(AJ101&lt;AL101,AJ101="-"))</f>
    </nc>
  </rcc>
  <rcc rId="1828" sId="5">
    <oc r="AN201">
      <f>AND(IF(M201="-",IF(O201-K201&gt;3,TRUE,FALSE),TRUE),C201&lt;E201,OR(E201&lt;F201,F201="-"),OR(F201&lt;H201,F201="-"),OR(H201&lt;I201,H201="-"),I201&lt;K201,OR(K201&lt;L201,L201="-"),OR(L201&lt;N201,L201="-"),OR(N201&lt;O201,N201="-"),O201&lt;Q201,OR(Q201&lt;R201,R201="-"),OR(R201&lt;T201,R201="-"),OR(T201&lt;U201,T201="-"),U201&lt;W201,OR(W201&lt;X201,X201="-"),OR(X201&lt;Z201,X201="-"),OR(Z201&lt;AA201,Z201="-"),AA201&lt;AC201,AC201&lt;AD201,AD201&lt;AF201,AF201&lt;AG201,AG201&lt;AI201,OR(AI201&lt;AJ201,AJ201="-"),OR(AJ201&lt;AL201,AJ201="-"))</f>
    </oc>
    <nc r="AN201">
      <f>AND(IF(Y201="-",IF(AA201-W201&gt;3,TRUE,FALSE),TRUE),IF(M201="-",IF(O201-K201&gt;3,TRUE,FALSE),TRUE),C201&lt;E201,OR(E201&lt;F201,F201="-"),OR(F201&lt;H201,F201="-"),OR(H201&lt;I201,H201="-"),I201&lt;K201,OR(K201&lt;L201,L201="-"),OR(L201&lt;N201,L201="-"),OR(N201&lt;O201,N201="-"),O201&lt;Q201,OR(Q201&lt;R201,R201="-"),OR(R201&lt;T201,R201="-"),OR(T201&lt;U201,T201="-"),U201&lt;W201,OR(W201&lt;X201,X201="-"),OR(X201&lt;Z201,X201="-"),OR(Z201&lt;AA201,Z201="-"),AA201&lt;AC201,AC201&lt;AD201,AD201&lt;AF201,AF201&lt;AG201,AG201&lt;AI201,OR(AI201&lt;AJ201,AJ201="-"),OR(AJ201&lt;AL201,AJ201="-"))</f>
    </nc>
  </rcc>
  <rcc rId="1829" sId="5">
    <oc r="AN252">
      <f>AND(IF(M252="-",IF(O252-K252&gt;3,TRUE,FALSE),TRUE),C252&lt;E252,OR(E252&lt;F252,F252="-"),OR(F252&lt;H252,F252="-"),OR(H252&lt;I252,H252="-"),I252&lt;K252,OR(K252&lt;L252,L252="-"),OR(L252&lt;N252,L252="-"),OR(N252&lt;O252,N252="-"),O252&lt;Q252,OR(Q252&lt;R252,R252="-"),OR(R252&lt;T252,R252="-"),OR(T252&lt;U252,T252="-"),U252&lt;W252,OR(W252&lt;X252,X252="-"),OR(X252&lt;Z252,X252="-"),OR(Z252&lt;AA252,Z252="-"),AA252&lt;AC252,AC252&lt;AD252,AD252&lt;AF252,AF252&lt;AG252,AG252&lt;AI252,OR(AI252&lt;AJ252,AJ252="-"),OR(AJ252&lt;AL252,AJ252="-"))</f>
    </oc>
    <nc r="AN252">
      <f>AND(IF(Y252="-",IF(AA252-W252&gt;3,TRUE,FALSE),TRUE),IF(M252="-",IF(O252-K252&gt;3,TRUE,FALSE),TRUE),C252&lt;E252,OR(E252&lt;F252,F252="-"),OR(F252&lt;H252,F252="-"),OR(H252&lt;I252,H252="-"),I252&lt;K252,OR(K252&lt;L252,L252="-"),OR(L252&lt;N252,L252="-"),OR(N252&lt;O252,N252="-"),O252&lt;Q252,OR(Q252&lt;R252,R252="-"),OR(R252&lt;T252,R252="-"),OR(T252&lt;U252,T252="-"),U252&lt;W252,OR(W252&lt;X252,X252="-"),OR(X252&lt;Z252,X252="-"),OR(Z252&lt;AA252,Z252="-"),AA252&lt;AC252,AC252&lt;AD252,AD252&lt;AF252,AF252&lt;AG252,AG252&lt;AI252,OR(AI252&lt;AJ252,AJ252="-"),OR(AJ252&lt;AL252,AJ252="-"))</f>
    </nc>
  </rcc>
  <rcc rId="1830" sId="5">
    <oc r="AN216">
      <f>AND(IF(M216="-",IF(O216-K216&gt;3,TRUE,FALSE),TRUE),C216&lt;E216,OR(E216&lt;F216,F216="-"),OR(F216&lt;H216,F216="-"),OR(H216&lt;I216,H216="-"),I216&lt;K216,OR(K216&lt;L216,L216="-"),OR(L216&lt;N216,L216="-"),OR(N216&lt;O216,N216="-"),O216&lt;Q216,OR(Q216&lt;R216,R216="-"),OR(R216&lt;T216,R216="-"),OR(T216&lt;U216,T216="-"),U216&lt;W216,OR(W216&lt;X216,X216="-"),OR(X216&lt;Z216,X216="-"),OR(Z216&lt;AA216,Z216="-"),AA216&lt;AC216,AC216&lt;AD216,AD216&lt;AF216,AF216&lt;AG216,AG216&lt;AI216,OR(AI216&lt;AJ216,AJ216="-"),OR(AJ216&lt;AL216,AJ216="-"))</f>
    </oc>
    <nc r="AN216">
      <f>AND(IF(Y216="-",IF(AA216-W216&gt;3,TRUE,FALSE),TRUE),IF(M216="-",IF(O216-K216&gt;3,TRUE,FALSE),TRUE),C216&lt;E216,OR(E216&lt;F216,F216="-"),OR(F216&lt;H216,F216="-"),OR(H216&lt;I216,H216="-"),I216&lt;K216,OR(K216&lt;L216,L216="-"),OR(L216&lt;N216,L216="-"),OR(N216&lt;O216,N216="-"),O216&lt;Q216,OR(Q216&lt;R216,R216="-"),OR(R216&lt;T216,R216="-"),OR(T216&lt;U216,T216="-"),U216&lt;W216,OR(W216&lt;X216,X216="-"),OR(X216&lt;Z216,X216="-"),OR(Z216&lt;AA216,Z216="-"),AA216&lt;AC216,AC216&lt;AD216,AD216&lt;AF216,AF216&lt;AG216,AG216&lt;AI216,OR(AI216&lt;AJ216,AJ216="-"),OR(AJ216&lt;AL216,AJ216="-"))</f>
    </nc>
  </rcc>
  <rcc rId="1831" sId="5">
    <oc r="AN259">
      <f>AND(IF(M259="-",IF(O259-K259&gt;3,TRUE,FALSE),TRUE),C259&lt;E259,OR(E259&lt;F259,F259="-"),OR(F259&lt;H259,F259="-"),OR(H259&lt;I259,H259="-"),I259&lt;K259,OR(K259&lt;L259,L259="-"),OR(L259&lt;N259,L259="-"),OR(N259&lt;O259,N259="-"),O259&lt;Q259,OR(Q259&lt;R259,R259="-"),OR(R259&lt;T259,R259="-"),OR(T259&lt;U259,T259="-"),U259&lt;W259,OR(W259&lt;X259,X259="-"),OR(X259&lt;Z259,X259="-"),OR(Z259&lt;AA259,Z259="-"),AA259&lt;AC259,AC259&lt;AD259,AD259&lt;AF259,AF259&lt;AG259,AG259&lt;AI259,OR(AI259&lt;AJ259,AJ259="-"),OR(AJ259&lt;AL259,AJ259="-"))</f>
    </oc>
    <nc r="AN259">
      <f>AND(IF(Y259="-",IF(AA259-W259&gt;3,TRUE,FALSE),TRUE),IF(M259="-",IF(O259-K259&gt;3,TRUE,FALSE),TRUE),C259&lt;E259,OR(E259&lt;F259,F259="-"),OR(F259&lt;H259,F259="-"),OR(H259&lt;I259,H259="-"),I259&lt;K259,OR(K259&lt;L259,L259="-"),OR(L259&lt;N259,L259="-"),OR(N259&lt;O259,N259="-"),O259&lt;Q259,OR(Q259&lt;R259,R259="-"),OR(R259&lt;T259,R259="-"),OR(T259&lt;U259,T259="-"),U259&lt;W259,OR(W259&lt;X259,X259="-"),OR(X259&lt;Z259,X259="-"),OR(Z259&lt;AA259,Z259="-"),AA259&lt;AC259,AC259&lt;AD259,AD259&lt;AF259,AF259&lt;AG259,AG259&lt;AI259,OR(AI259&lt;AJ259,AJ259="-"),OR(AJ259&lt;AL259,AJ259="-"))</f>
    </nc>
  </rcc>
  <rcc rId="1832" sId="5">
    <oc r="AN260">
      <f>AND(IF(M260="-",IF(O260-K260&gt;3,TRUE,FALSE),TRU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</oc>
    <nc r="AN260">
      <f>AND(IF(Y260="-",IF(AA260-W260&gt;3,TRUE,FALSE),TRUE),IF(M260="-",IF(O260-K260&gt;3,TRUE,FALSE),TRU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</nc>
  </rcc>
  <rcc rId="1833" sId="5">
    <oc r="AN150">
      <f>AND(IF(M150="-",IF(O150-K150&gt;3,TRUE,FALSE),TRUE),C150&lt;E150,OR(E150&lt;F150,F150="-"),OR(F150&lt;H150,F150="-"),OR(H150&lt;I150,H150="-"),I150&lt;K150,OR(K150&lt;L150,L150="-"),OR(L150&lt;N150,L150="-"),OR(N150&lt;O150,N150="-"),O150&lt;Q150,OR(Q150&lt;R150,R150="-"),OR(R150&lt;T150,R150="-"),OR(T150&lt;U150,T150="-"),U150&lt;W150,OR(W150&lt;X150,X150="-"),OR(X150&lt;Z150,X150="-"),OR(Z150&lt;AA150,Z150="-"),AA150&lt;AC150,AC150&lt;AD150,AD150&lt;AF150,AF150&lt;AG150,AG150&lt;AI150,OR(AI150&lt;AJ150,AJ150="-"),OR(AJ150&lt;AL150,AJ150="-"))</f>
    </oc>
    <nc r="AN150">
      <f>AND(IF(Y150="-",IF(AA150-W150&gt;3,TRUE,FALSE),TRUE),IF(M150="-",IF(O150-K150&gt;3,TRUE,FALSE),TRUE),C150&lt;E150,OR(E150&lt;F150,F150="-"),OR(F150&lt;H150,F150="-"),OR(H150&lt;I150,H150="-"),I150&lt;K150,OR(K150&lt;L150,L150="-"),OR(L150&lt;N150,L150="-"),OR(N150&lt;O150,N150="-"),O150&lt;Q150,OR(Q150&lt;R150,R150="-"),OR(R150&lt;T150,R150="-"),OR(T150&lt;U150,T150="-"),U150&lt;W150,OR(W150&lt;X150,X150="-"),OR(X150&lt;Z150,X150="-"),OR(Z150&lt;AA150,Z150="-"),AA150&lt;AC150,AC150&lt;AD150,AD150&lt;AF150,AF150&lt;AG150,AG150&lt;AI150,OR(AI150&lt;AJ150,AJ150="-"),OR(AJ150&lt;AL150,AJ150="-"))</f>
    </nc>
  </rcc>
  <rcc rId="1834" sId="5">
    <oc r="AN60">
      <f>AND(IF(M60="-",IF(O60-K60&gt;3,TRUE,FALSE),TRUE),C60&lt;E60,OR(E60&lt;F60,F60="-"),OR(F60&lt;H60,F60="-"),OR(H60&lt;I60,H60="-"),I60&lt;K60,OR(K60&lt;L60,L60="-"),OR(L60&lt;N60,L60="-"),OR(N60&lt;O60,N60="-"),O60&lt;Q60,OR(Q60&lt;R60,R60="-"),OR(R60&lt;T60,R60="-"),OR(T60&lt;U60,T60="-"),U60&lt;W60,OR(W60&lt;X60,X60="-"),OR(X60&lt;Z60,X60="-"),OR(Z60&lt;AA60,Z60="-"),AA60&lt;AC60,AC60&lt;AD60,AD60&lt;AF60,AF60&lt;AG60,AG60&lt;AI60,OR(AI60&lt;AJ60,AJ60="-"),OR(AJ60&lt;AL60,AJ60="-"))</f>
    </oc>
    <nc r="AN60">
      <f>AND(IF(Y60="-",IF(AA60-W60&gt;3,TRUE,FALSE),TRUE),IF(M60="-",IF(O60-K60&gt;3,TRUE,FALSE),TRUE),C60&lt;E60,OR(E60&lt;F60,F60="-"),OR(F60&lt;H60,F60="-"),OR(H60&lt;I60,H60="-"),I60&lt;K60,OR(K60&lt;L60,L60="-"),OR(L60&lt;N60,L60="-"),OR(N60&lt;O60,N60="-"),O60&lt;Q60,OR(Q60&lt;R60,R60="-"),OR(R60&lt;T60,R60="-"),OR(T60&lt;U60,T60="-"),U60&lt;W60,OR(W60&lt;X60,X60="-"),OR(X60&lt;Z60,X60="-"),OR(Z60&lt;AA60,Z60="-"),AA60&lt;AC60,AC60&lt;AD60,AD60&lt;AF60,AF60&lt;AG60,AG60&lt;AI60,OR(AI60&lt;AJ60,AJ60="-"),OR(AJ60&lt;AL60,AJ60="-"))</f>
    </nc>
  </rcc>
  <rcc rId="1835" sId="5">
    <oc r="AN262">
      <f>AND(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</oc>
    <nc r="AN262">
      <f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</nc>
  </rcc>
  <rcc rId="1836" sId="5">
    <oc r="AN223">
      <f>AND(IF(M223="-",IF(O223-K223&gt;3,TRUE,FALSE),TRUE),C223&lt;E223,OR(E223&lt;F223,F223="-"),OR(F223&lt;H223,F223="-"),OR(H223&lt;I223,H223="-"),I223&lt;K223,OR(K223&lt;L223,L223="-"),OR(L223&lt;N223,L223="-"),OR(N223&lt;O223,N223="-"),O223&lt;Q223,OR(Q223&lt;R223,R223="-"),OR(R223&lt;T223,R223="-"),OR(T223&lt;U223,T223="-"),U223&lt;W223,OR(W223&lt;X223,X223="-"),OR(X223&lt;Z223,X223="-"),OR(Z223&lt;AA223,Z223="-"),AA223&lt;AC223,AC223&lt;AD223,AD223&lt;AF223,AF223&lt;AG223,AG223&lt;AI223,OR(AI223&lt;AJ223,AJ223="-"),OR(AJ223&lt;AL223,AJ223="-"))</f>
    </oc>
    <nc r="AN223">
      <f>AND(IF(Y223="-",IF(AA223-W223&gt;3,TRUE,FALSE),TRUE),IF(M223="-",IF(O223-K223&gt;3,TRUE,FALSE),TRUE),C223&lt;E223,OR(E223&lt;F223,F223="-"),OR(F223&lt;H223,F223="-"),OR(H223&lt;I223,H223="-"),I223&lt;K223,OR(K223&lt;L223,L223="-"),OR(L223&lt;N223,L223="-"),OR(N223&lt;O223,N223="-"),O223&lt;Q223,OR(Q223&lt;R223,R223="-"),OR(R223&lt;T223,R223="-"),OR(T223&lt;U223,T223="-"),U223&lt;W223,OR(W223&lt;X223,X223="-"),OR(X223&lt;Z223,X223="-"),OR(Z223&lt;AA223,Z223="-"),AA223&lt;AC223,AC223&lt;AD223,AD223&lt;AF223,AF223&lt;AG223,AG223&lt;AI223,OR(AI223&lt;AJ223,AJ223="-"),OR(AJ223&lt;AL223,AJ223="-"))</f>
    </nc>
  </rcc>
  <rcc rId="1837" sId="5">
    <oc r="AN224">
      <f>AND(IF(M224="-",IF(O224-K224&gt;3,TRUE,FALSE),TRUE),C224&lt;E224,OR(E224&lt;F224,F224="-"),OR(F224&lt;H224,F224="-"),OR(H224&lt;I224,H224="-"),I224&lt;K224,OR(K224&lt;L224,L224="-"),OR(L224&lt;N224,L224="-"),OR(N224&lt;O224,N224="-"),O224&lt;Q224,OR(Q224&lt;R224,R224="-"),OR(R224&lt;T224,R224="-"),OR(T224&lt;U224,T224="-"),U224&lt;W224,OR(W224&lt;X224,X224="-"),OR(X224&lt;Z224,X224="-"),OR(Z224&lt;AA224,Z224="-"),AA224&lt;AC224,AC224&lt;AD224,AD224&lt;AF224,AF224&lt;AG224,AG224&lt;AI224,OR(AI224&lt;AJ224,AJ224="-"),OR(AJ224&lt;AL224,AJ224="-"))</f>
    </oc>
    <nc r="AN224">
      <f>AND(IF(Y224="-",IF(AA224-W224&gt;3,TRUE,FALSE),TRUE),IF(M224="-",IF(O224-K224&gt;3,TRUE,FALSE),TRUE),C224&lt;E224,OR(E224&lt;F224,F224="-"),OR(F224&lt;H224,F224="-"),OR(H224&lt;I224,H224="-"),I224&lt;K224,OR(K224&lt;L224,L224="-"),OR(L224&lt;N224,L224="-"),OR(N224&lt;O224,N224="-"),O224&lt;Q224,OR(Q224&lt;R224,R224="-"),OR(R224&lt;T224,R224="-"),OR(T224&lt;U224,T224="-"),U224&lt;W224,OR(W224&lt;X224,X224="-"),OR(X224&lt;Z224,X224="-"),OR(Z224&lt;AA224,Z224="-"),AA224&lt;AC224,AC224&lt;AD224,AD224&lt;AF224,AF224&lt;AG224,AG224&lt;AI224,OR(AI224&lt;AJ224,AJ224="-"),OR(AJ224&lt;AL224,AJ224="-"))</f>
    </nc>
  </rcc>
  <rcc rId="1838" sId="5">
    <oc r="AN250">
      <f>AND(IF(M250="-",IF(O250-K250&gt;3,TRUE,FALSE),TRUE),C250&lt;E250,OR(E250&lt;F250,F250="-"),OR(F250&lt;H250,F250="-"),OR(H250&lt;I250,H250="-"),I250&lt;K250,OR(K250&lt;L250,L250="-"),OR(L250&lt;N250,L250="-"),OR(N250&lt;O250,N250="-"),O250&lt;Q250,OR(Q250&lt;R250,R250="-"),OR(R250&lt;T250,R250="-"),OR(T250&lt;U250,T250="-"),U250&lt;W250,OR(W250&lt;X250,X250="-"),OR(X250&lt;Z250,X250="-"),OR(Z250&lt;AA250,Z250="-"),AA250&lt;AC250,AC250&lt;AD250,AD250&lt;AF250,AF250&lt;AG250,AG250&lt;AI250,OR(AI250&lt;AJ250,AJ250="-"),OR(AJ250&lt;AL250,AJ250="-"))</f>
    </oc>
    <nc r="AN250">
      <f>AND(IF(Y250="-",IF(AA250-W250&gt;3,TRUE,FALSE),TRUE),IF(M250="-",IF(O250-K250&gt;3,TRUE,FALSE),TRUE),C250&lt;E250,OR(E250&lt;F250,F250="-"),OR(F250&lt;H250,F250="-"),OR(H250&lt;I250,H250="-"),I250&lt;K250,OR(K250&lt;L250,L250="-"),OR(L250&lt;N250,L250="-"),OR(N250&lt;O250,N250="-"),O250&lt;Q250,OR(Q250&lt;R250,R250="-"),OR(R250&lt;T250,R250="-"),OR(T250&lt;U250,T250="-"),U250&lt;W250,OR(W250&lt;X250,X250="-"),OR(X250&lt;Z250,X250="-"),OR(Z250&lt;AA250,Z250="-"),AA250&lt;AC250,AC250&lt;AD250,AD250&lt;AF250,AF250&lt;AG250,AG250&lt;AI250,OR(AI250&lt;AJ250,AJ250="-"),OR(AJ250&lt;AL250,AJ250="-"))</f>
    </nc>
  </rcc>
  <rcc rId="1839" sId="5">
    <oc r="AN261">
      <f>AND(IF(M261="-",IF(O261-K261&gt;3,TRUE,FALSE),TRU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</oc>
    <nc r="AN261">
      <f>AND(IF(Y261="-",IF(AA261-W261&gt;3,TRUE,FALSE),TRUE),IF(M261="-",IF(O261-K261&gt;3,TRUE,FALSE),TRU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</nc>
  </rcc>
  <rcc rId="1840" sId="5">
    <oc r="AN256">
      <f>AND(IF(M256="-",IF(O256-K256&gt;3,TRUE,FALSE),TRUE),C256&lt;E256,OR(E256&lt;F256,F256="-"),OR(F256&lt;H256,F256="-"),OR(H256&lt;I256,H256="-"),I256&lt;K256,OR(K256&lt;L256,L256="-"),OR(L256&lt;N256,L256="-"),OR(N256&lt;O256,N256="-"),O256&lt;Q256,OR(Q256&lt;R256,R256="-"),OR(R256&lt;T256,R256="-"),OR(T256&lt;U256,T256="-"),U256&lt;W256,OR(W256&lt;X256,X256="-"),OR(X256&lt;Z256,X256="-"),OR(Z256&lt;AA256,Z256="-"),AA256&lt;AC256,AC256&lt;AD256,AD256&lt;AF256,AF256&lt;AG256,AG256&lt;AI256,OR(AI256&lt;AJ256,AJ256="-"),OR(AJ256&lt;AL256,AJ256="-"))</f>
    </oc>
    <nc r="AN256">
      <f>AND(IF(Y256="-",IF(AA256-W256&gt;3,TRUE,FALSE),TRUE),IF(M256="-",IF(O256-K256&gt;3,TRUE,FALSE),TRUE),C256&lt;E256,OR(E256&lt;F256,F256="-"),OR(F256&lt;H256,F256="-"),OR(H256&lt;I256,H256="-"),I256&lt;K256,OR(K256&lt;L256,L256="-"),OR(L256&lt;N256,L256="-"),OR(N256&lt;O256,N256="-"),O256&lt;Q256,OR(Q256&lt;R256,R256="-"),OR(R256&lt;T256,R256="-"),OR(T256&lt;U256,T256="-"),U256&lt;W256,OR(W256&lt;X256,X256="-"),OR(X256&lt;Z256,X256="-"),OR(Z256&lt;AA256,Z256="-"),AA256&lt;AC256,AC256&lt;AD256,AD256&lt;AF256,AF256&lt;AG256,AG256&lt;AI256,OR(AI256&lt;AJ256,AJ256="-"),OR(AJ256&lt;AL256,AJ256="-"))</f>
    </nc>
  </rcc>
  <rcc rId="1841" sId="5">
    <oc r="AN229">
      <f>AND(IF(M229="-",IF(O229-K229&gt;3,TRUE,FALSE),TRUE),C229&lt;E229,OR(E229&lt;F229,F229="-"),OR(F229&lt;H229,F229="-"),OR(H229&lt;I229,H229="-"),I229&lt;K229,OR(K229&lt;L229,L229="-"),OR(L229&lt;N229,L229="-"),OR(N229&lt;O229,N229="-"),O229&lt;Q229,OR(Q229&lt;R229,R229="-"),OR(R229&lt;T229,R229="-"),OR(T229&lt;U229,T229="-"),U229&lt;W229,OR(W229&lt;X229,X229="-"),OR(X229&lt;Z229,X229="-"),OR(Z229&lt;AA229,Z229="-"),AA229&lt;AC229,AC229&lt;AD229,AD229&lt;AF229,AF229&lt;AG229,AG229&lt;AI229,OR(AI229&lt;AJ229,AJ229="-"),OR(AJ229&lt;AL229,AJ229="-"))</f>
    </oc>
    <nc r="AN229">
      <f>AND(IF(Y229="-",IF(AA229-W229&gt;3,TRUE,FALSE),TRUE),IF(M229="-",IF(O229-K229&gt;3,TRUE,FALSE),TRUE),C229&lt;E229,OR(E229&lt;F229,F229="-"),OR(F229&lt;H229,F229="-"),OR(H229&lt;I229,H229="-"),I229&lt;K229,OR(K229&lt;L229,L229="-"),OR(L229&lt;N229,L229="-"),OR(N229&lt;O229,N229="-"),O229&lt;Q229,OR(Q229&lt;R229,R229="-"),OR(R229&lt;T229,R229="-"),OR(T229&lt;U229,T229="-"),U229&lt;W229,OR(W229&lt;X229,X229="-"),OR(X229&lt;Z229,X229="-"),OR(Z229&lt;AA229,Z229="-"),AA229&lt;AC229,AC229&lt;AD229,AD229&lt;AF229,AF229&lt;AG229,AG229&lt;AI229,OR(AI229&lt;AJ229,AJ229="-"),OR(AJ229&lt;AL229,AJ229="-"))</f>
    </nc>
  </rcc>
  <rcc rId="1842" sId="5">
    <oc r="AN151">
      <f>AND(IF(M151="-",IF(O151-K151&gt;3,TRUE,FALSE),TRUE),C151&lt;E151,OR(E151&lt;F151,F151="-"),OR(F151&lt;H151,F151="-"),OR(H151&lt;I151,H151="-"),I151&lt;K151,OR(K151&lt;L151,L151="-"),OR(L151&lt;N151,L151="-"),OR(N151&lt;O151,N151="-"),O151&lt;Q151,OR(Q151&lt;R151,R151="-"),OR(R151&lt;T151,R151="-"),OR(T151&lt;U151,T151="-"),U151&lt;W151,OR(W151&lt;X151,X151="-"),OR(X151&lt;Z151,X151="-"),OR(Z151&lt;AA151,Z151="-"),AA151&lt;AC151,AC151&lt;AD151,AD151&lt;AF151,AF151&lt;AG151,AG151&lt;AI151,OR(AI151&lt;AJ151,AJ151="-"),OR(AJ151&lt;AL151,AJ151="-"))</f>
    </oc>
    <nc r="AN151">
      <f>AND(IF(Y151="-",IF(AA151-W151&gt;3,TRUE,FALSE),TRUE),IF(M151="-",IF(O151-K151&gt;3,TRUE,FALSE),TRUE),C151&lt;E151,OR(E151&lt;F151,F151="-"),OR(F151&lt;H151,F151="-"),OR(H151&lt;I151,H151="-"),I151&lt;K151,OR(K151&lt;L151,L151="-"),OR(L151&lt;N151,L151="-"),OR(N151&lt;O151,N151="-"),O151&lt;Q151,OR(Q151&lt;R151,R151="-"),OR(R151&lt;T151,R151="-"),OR(T151&lt;U151,T151="-"),U151&lt;W151,OR(W151&lt;X151,X151="-"),OR(X151&lt;Z151,X151="-"),OR(Z151&lt;AA151,Z151="-"),AA151&lt;AC151,AC151&lt;AD151,AD151&lt;AF151,AF151&lt;AG151,AG151&lt;AI151,OR(AI151&lt;AJ151,AJ151="-"),OR(AJ151&lt;AL151,AJ151="-"))</f>
    </nc>
  </rcc>
  <rcc rId="1843" sId="5">
    <oc r="AN269">
      <f>AND(IF(M269="-",IF(O269-K269&gt;3,TRUE,FALSE),TRUE),C269&lt;E269,OR(E269&lt;F269,F269="-"),OR(F269&lt;H269,F269="-"),OR(H269&lt;I269,H269="-"),I269&lt;K269,OR(K269&lt;L269,L269="-"),OR(L269&lt;N269,L269="-"),OR(N269&lt;O269,N269="-"),O269&lt;Q269,OR(Q269&lt;R269,R269="-"),OR(R269&lt;T269,R269="-"),OR(T269&lt;U269,T269="-"),U269&lt;W269,OR(W269&lt;X269,X269="-"),OR(X269&lt;Z269,X269="-"),OR(Z269&lt;AA269,Z269="-"),AA269&lt;AC269,AC269&lt;AD269,AD269&lt;AF269,AF269&lt;AG269,AG269&lt;AI269,OR(AI269&lt;AJ269,AJ269="-"),OR(AJ269&lt;AL269,AJ269="-"))</f>
    </oc>
    <nc r="AN269">
      <f>AND(IF(Y269="-",IF(AA269-W269&gt;3,TRUE,FALSE),TRUE),IF(M269="-",IF(O269-K269&gt;3,TRUE,FALSE),TRUE),C269&lt;E269,OR(E269&lt;F269,F269="-"),OR(F269&lt;H269,F269="-"),OR(H269&lt;I269,H269="-"),I269&lt;K269,OR(K269&lt;L269,L269="-"),OR(L269&lt;N269,L269="-"),OR(N269&lt;O269,N269="-"),O269&lt;Q269,OR(Q269&lt;R269,R269="-"),OR(R269&lt;T269,R269="-"),OR(T269&lt;U269,T269="-"),U269&lt;W269,OR(W269&lt;X269,X269="-"),OR(X269&lt;Z269,X269="-"),OR(Z269&lt;AA269,Z269="-"),AA269&lt;AC269,AC269&lt;AD269,AD269&lt;AF269,AF269&lt;AG269,AG269&lt;AI269,OR(AI269&lt;AJ269,AJ269="-"),OR(AJ269&lt;AL269,AJ269="-"))</f>
    </nc>
  </rcc>
  <rcc rId="1844" sId="5">
    <oc r="AN137">
      <f>AND(IF(M137="-",IF(O137-K137&gt;3,TRUE,FALSE),TRUE),C137&lt;E137,OR(E137&lt;F137,F137="-"),OR(F137&lt;H137,F137="-"),OR(H137&lt;I137,H137="-"),I137&lt;K137,OR(K137&lt;L137,L137="-"),OR(L137&lt;N137,L137="-"),OR(N137&lt;O137,N137="-"),O137&lt;Q137,OR(Q137&lt;R137,R137="-"),OR(R137&lt;T137,R137="-"),OR(T137&lt;U137,T137="-"),U137&lt;W137,OR(W137&lt;X137,X137="-"),OR(X137&lt;Z137,X137="-"),OR(Z137&lt;AA137,Z137="-"),AA137&lt;AC137,AC137&lt;AD137,AD137&lt;AF137,AF137&lt;AG137,AG137&lt;AI137,OR(AI137&lt;AJ137,AJ137="-"),OR(AJ137&lt;AL137,AJ137="-"))</f>
    </oc>
    <nc r="AN137">
      <f>AND(IF(Y137="-",IF(AA137-W137&gt;3,TRUE,FALSE),TRUE),IF(M137="-",IF(O137-K137&gt;3,TRUE,FALSE),TRUE),C137&lt;E137,OR(E137&lt;F137,F137="-"),OR(F137&lt;H137,F137="-"),OR(H137&lt;I137,H137="-"),I137&lt;K137,OR(K137&lt;L137,L137="-"),OR(L137&lt;N137,L137="-"),OR(N137&lt;O137,N137="-"),O137&lt;Q137,OR(Q137&lt;R137,R137="-"),OR(R137&lt;T137,R137="-"),OR(T137&lt;U137,T137="-"),U137&lt;W137,OR(W137&lt;X137,X137="-"),OR(X137&lt;Z137,X137="-"),OR(Z137&lt;AA137,Z137="-"),AA137&lt;AC137,AC137&lt;AD137,AD137&lt;AF137,AF137&lt;AG137,AG137&lt;AI137,OR(AI137&lt;AJ137,AJ137="-"),OR(AJ137&lt;AL137,AJ137="-"))</f>
    </nc>
  </rcc>
  <rcc rId="1845" sId="5">
    <oc r="AN233">
      <f>AND(IF(M233="-",IF(O233-K233&gt;3,TRUE,FALSE),TRUE),C233&lt;E233,OR(E233&lt;F233,F233="-"),OR(F233&lt;H233,F233="-"),OR(H233&lt;I233,H233="-"),I233&lt;K233,OR(K233&lt;L233,L233="-"),OR(L233&lt;N233,L233="-"),OR(N233&lt;O233,N233="-"),O233&lt;Q233,OR(Q233&lt;R233,R233="-"),OR(R233&lt;T233,R233="-"),OR(T233&lt;U233,T233="-"),U233&lt;W233,OR(W233&lt;X233,X233="-"),OR(X233&lt;Z233,X233="-"),OR(Z233&lt;AA233,Z233="-"),AA233&lt;AC233,AC233&lt;AD233,AD233&lt;AF233,AF233&lt;AG233,AG233&lt;AI233,OR(AI233&lt;AJ233,AJ233="-"),OR(AJ233&lt;AL233,AJ233="-"))</f>
    </oc>
    <nc r="AN233">
      <f>AND(IF(Y233="-",IF(AA233-W233&gt;3,TRUE,FALSE),TRUE),IF(M233="-",IF(O233-K233&gt;3,TRUE,FALSE),TRUE),C233&lt;E233,OR(E233&lt;F233,F233="-"),OR(F233&lt;H233,F233="-"),OR(H233&lt;I233,H233="-"),I233&lt;K233,OR(K233&lt;L233,L233="-"),OR(L233&lt;N233,L233="-"),OR(N233&lt;O233,N233="-"),O233&lt;Q233,OR(Q233&lt;R233,R233="-"),OR(R233&lt;T233,R233="-"),OR(T233&lt;U233,T233="-"),U233&lt;W233,OR(W233&lt;X233,X233="-"),OR(X233&lt;Z233,X233="-"),OR(Z233&lt;AA233,Z233="-"),AA233&lt;AC233,AC233&lt;AD233,AD233&lt;AF233,AF233&lt;AG233,AG233&lt;AI233,OR(AI233&lt;AJ233,AJ233="-"),OR(AJ233&lt;AL233,AJ233="-"))</f>
    </nc>
  </rcc>
  <rcc rId="1846" sId="5">
    <oc r="AN138">
      <f>AND(IF(M138="-",IF(O138-K138&gt;3,TRUE,FALSE),TRUE),C138&lt;E138,OR(E138&lt;F138,F138="-"),OR(F138&lt;H138,F138="-"),OR(H138&lt;I138,H138="-"),I138&lt;K138,OR(K138&lt;L138,L138="-"),OR(L138&lt;N138,L138="-"),OR(N138&lt;O138,N138="-"),O138&lt;Q138,OR(Q138&lt;R138,R138="-"),OR(R138&lt;T138,R138="-"),OR(T138&lt;U138,T138="-"),U138&lt;W138,OR(W138&lt;X138,X138="-"),OR(X138&lt;Z138,X138="-"),OR(Z138&lt;AA138,Z138="-"),AA138&lt;AC138,AC138&lt;AD138,AD138&lt;AF138,AF138&lt;AG138,AG138&lt;AI138,OR(AI138&lt;AJ138,AJ138="-"),OR(AJ138&lt;AL138,AJ138="-"))</f>
    </oc>
    <nc r="AN138">
      <f>AND(IF(Y138="-",IF(AA138-W138&gt;3,TRUE,FALSE),TRUE),IF(M138="-",IF(O138-K138&gt;3,TRUE,FALSE),TRUE),C138&lt;E138,OR(E138&lt;F138,F138="-"),OR(F138&lt;H138,F138="-"),OR(H138&lt;I138,H138="-"),I138&lt;K138,OR(K138&lt;L138,L138="-"),OR(L138&lt;N138,L138="-"),OR(N138&lt;O138,N138="-"),O138&lt;Q138,OR(Q138&lt;R138,R138="-"),OR(R138&lt;T138,R138="-"),OR(T138&lt;U138,T138="-"),U138&lt;W138,OR(W138&lt;X138,X138="-"),OR(X138&lt;Z138,X138="-"),OR(Z138&lt;AA138,Z138="-"),AA138&lt;AC138,AC138&lt;AD138,AD138&lt;AF138,AF138&lt;AG138,AG138&lt;AI138,OR(AI138&lt;AJ138,AJ138="-"),OR(AJ138&lt;AL138,AJ138="-"))</f>
    </nc>
  </rcc>
  <rcc rId="1847" sId="5">
    <oc r="AN152">
      <f>AND(IF(M152="-",IF(O152-K152&gt;3,TRUE,FALSE),TRUE),C152&lt;E152,OR(E152&lt;F152,F152="-"),OR(F152&lt;H152,F152="-"),OR(H152&lt;I152,H152="-"),I152&lt;K152,OR(K152&lt;L152,L152="-"),OR(L152&lt;N152,L152="-"),OR(N152&lt;O152,N152="-"),O152&lt;Q152,OR(Q152&lt;R152,R152="-"),OR(R152&lt;T152,R152="-"),OR(T152&lt;U152,T152="-"),U152&lt;W152,OR(W152&lt;X152,X152="-"),OR(X152&lt;Z152,X152="-"),OR(Z152&lt;AA152,Z152="-"),AA152&lt;AC152,AC152&lt;AD152,AD152&lt;AF152,AF152&lt;AG152,AG152&lt;AI152,OR(AI152&lt;AJ152,AJ152="-"),OR(AJ152&lt;AL152,AJ152="-"))</f>
    </oc>
    <nc r="AN152">
      <f>AND(IF(Y152="-",IF(AA152-W152&gt;3,TRUE,FALSE),TRUE),IF(M152="-",IF(O152-K152&gt;3,TRUE,FALSE),TRUE),C152&lt;E152,OR(E152&lt;F152,F152="-"),OR(F152&lt;H152,F152="-"),OR(H152&lt;I152,H152="-"),I152&lt;K152,OR(K152&lt;L152,L152="-"),OR(L152&lt;N152,L152="-"),OR(N152&lt;O152,N152="-"),O152&lt;Q152,OR(Q152&lt;R152,R152="-"),OR(R152&lt;T152,R152="-"),OR(T152&lt;U152,T152="-"),U152&lt;W152,OR(W152&lt;X152,X152="-"),OR(X152&lt;Z152,X152="-"),OR(Z152&lt;AA152,Z152="-"),AA152&lt;AC152,AC152&lt;AD152,AD152&lt;AF152,AF152&lt;AG152,AG152&lt;AI152,OR(AI152&lt;AJ152,AJ152="-"),OR(AJ152&lt;AL152,AJ152="-"))</f>
    </nc>
  </rcc>
  <rcc rId="1848" sId="5">
    <oc r="AN78">
      <f>AND(IF(M78="-",IF(O78-K78&gt;3,TRUE,FALSE),TRUE),C78&lt;E78,OR(E78&lt;F78,F78="-"),OR(F78&lt;H78,F78="-"),OR(H78&lt;I78,H78="-"),I78&lt;K78,OR(K78&lt;L78,L78="-"),OR(L78&lt;N78,L78="-"),OR(N78&lt;O78,N78="-"),O78&lt;Q78,OR(Q78&lt;R78,R78="-"),OR(R78&lt;T78,R78="-"),OR(T78&lt;U78,T78="-"),U78&lt;W78,OR(W78&lt;X78,X78="-"),OR(X78&lt;Z78,X78="-"),OR(Z78&lt;AA78,Z78="-"),AA78&lt;AC78,AC78&lt;AD78,AD78&lt;AF78,AF78&lt;AG78,AG78&lt;AI78,OR(AI78&lt;AJ78,AJ78="-"),OR(AJ78&lt;AL78,AJ78="-"))</f>
    </oc>
    <nc r="AN78">
      <f>AND(IF(Y78="-",IF(AA78-W78&gt;3,TRUE,FALSE),TRUE),IF(M78="-",IF(O78-K78&gt;3,TRUE,FALSE),TRUE),C78&lt;E78,OR(E78&lt;F78,F78="-"),OR(F78&lt;H78,F78="-"),OR(H78&lt;I78,H78="-"),I78&lt;K78,OR(K78&lt;L78,L78="-"),OR(L78&lt;N78,L78="-"),OR(N78&lt;O78,N78="-"),O78&lt;Q78,OR(Q78&lt;R78,R78="-"),OR(R78&lt;T78,R78="-"),OR(T78&lt;U78,T78="-"),U78&lt;W78,OR(W78&lt;X78,X78="-"),OR(X78&lt;Z78,X78="-"),OR(Z78&lt;AA78,Z78="-"),AA78&lt;AC78,AC78&lt;AD78,AD78&lt;AF78,AF78&lt;AG78,AG78&lt;AI78,OR(AI78&lt;AJ78,AJ78="-"),OR(AJ78&lt;AL78,AJ78="-"))</f>
    </nc>
  </rcc>
  <rcc rId="1849" sId="5">
    <oc r="AN108">
      <f>AND(IF(M108="-",IF(O108-K108&gt;3,TRUE,FALSE),TRUE),C108&lt;E108,OR(E108&lt;F108,F108="-"),OR(F108&lt;H108,F108="-"),OR(H108&lt;I108,H108="-"),I108&lt;K108,OR(K108&lt;L108,L108="-"),OR(L108&lt;N108,L108="-"),OR(N108&lt;O108,N108="-"),O108&lt;Q108,OR(Q108&lt;R108,R108="-"),OR(R108&lt;T108,R108="-"),OR(T108&lt;U108,T108="-"),U108&lt;W108,OR(W108&lt;X108,X108="-"),OR(X108&lt;Z108,X108="-"),OR(Z108&lt;AA108,Z108="-"),AA108&lt;AC108,AC108&lt;AD108,AD108&lt;AF108,AF108&lt;AG108,AG108&lt;AI108,OR(AI108&lt;AJ108,AJ108="-"),OR(AJ108&lt;AL108,AJ108="-"))</f>
    </oc>
    <nc r="AN108">
      <f>AND(IF(Y108="-",IF(AA108-W108&gt;3,TRUE,FALSE),TRUE),IF(M108="-",IF(O108-K108&gt;3,TRUE,FALSE),TRUE),C108&lt;E108,OR(E108&lt;F108,F108="-"),OR(F108&lt;H108,F108="-"),OR(H108&lt;I108,H108="-"),I108&lt;K108,OR(K108&lt;L108,L108="-"),OR(L108&lt;N108,L108="-"),OR(N108&lt;O108,N108="-"),O108&lt;Q108,OR(Q108&lt;R108,R108="-"),OR(R108&lt;T108,R108="-"),OR(T108&lt;U108,T108="-"),U108&lt;W108,OR(W108&lt;X108,X108="-"),OR(X108&lt;Z108,X108="-"),OR(Z108&lt;AA108,Z108="-"),AA108&lt;AC108,AC108&lt;AD108,AD108&lt;AF108,AF108&lt;AG108,AG108&lt;AI108,OR(AI108&lt;AJ108,AJ108="-"),OR(AJ108&lt;AL108,AJ108="-"))</f>
    </nc>
  </rcc>
  <rcc rId="1850" sId="5">
    <oc r="AN81">
      <f>AND(IF(M81="-",IF(O81-K81&gt;3,TRUE,FALSE),TRUE),C81&lt;E81,OR(E81&lt;F81,F81="-"),OR(F81&lt;H81,F81="-"),OR(H81&lt;I81,H81="-"),I81&lt;K81,OR(K81&lt;L81,L81="-"),OR(L81&lt;N81,L81="-"),OR(N81&lt;O81,N81="-"),O81&lt;Q81,OR(Q81&lt;R81,R81="-"),OR(R81&lt;T81,R81="-"),OR(T81&lt;U81,T81="-"),U81&lt;W81,OR(W81&lt;X81,X81="-"),OR(X81&lt;Z81,X81="-"),OR(Z81&lt;AA81,Z81="-"),AA81&lt;AC81,AC81&lt;AD81,AD81&lt;AF81,AF81&lt;AG81,AG81&lt;AI81,OR(AI81&lt;AJ81,AJ81="-"),OR(AJ81&lt;AL81,AJ81="-"))</f>
    </oc>
    <nc r="AN81">
      <f>AND(IF(Y81="-",IF(AA81-W81&gt;3,TRUE,FALSE),TRUE),IF(M81="-",IF(O81-K81&gt;3,TRUE,FALSE),TRUE),C81&lt;E81,OR(E81&lt;F81,F81="-"),OR(F81&lt;H81,F81="-"),OR(H81&lt;I81,H81="-"),I81&lt;K81,OR(K81&lt;L81,L81="-"),OR(L81&lt;N81,L81="-"),OR(N81&lt;O81,N81="-"),O81&lt;Q81,OR(Q81&lt;R81,R81="-"),OR(R81&lt;T81,R81="-"),OR(T81&lt;U81,T81="-"),U81&lt;W81,OR(W81&lt;X81,X81="-"),OR(X81&lt;Z81,X81="-"),OR(Z81&lt;AA81,Z81="-"),AA81&lt;AC81,AC81&lt;AD81,AD81&lt;AF81,AF81&lt;AG81,AG81&lt;AI81,OR(AI81&lt;AJ81,AJ81="-"),OR(AJ81&lt;AL81,AJ81="-"))</f>
    </nc>
  </rcc>
  <rcc rId="1851" sId="5">
    <oc r="AN202">
      <f>AND(IF(M202="-",IF(O202-K202&gt;3,TRUE,FALSE),TRUE),C202&lt;E202,OR(E202&lt;F202,F202="-"),OR(F202&lt;H202,F202="-"),OR(H202&lt;I202,H202="-"),I202&lt;K202,OR(K202&lt;L202,L202="-"),OR(L202&lt;N202,L202="-"),OR(N202&lt;O202,N202="-"),O202&lt;Q202,OR(Q202&lt;R202,R202="-"),OR(R202&lt;T202,R202="-"),OR(T202&lt;U202,T202="-"),U202&lt;W202,OR(W202&lt;X202,X202="-"),OR(X202&lt;Z202,X202="-"),OR(Z202&lt;AA202,Z202="-"),AA202&lt;AC202,AC202&lt;AD202,AD202&lt;AF202,AF202&lt;AG202,AG202&lt;AI202,OR(AI202&lt;AJ202,AJ202="-"),OR(AJ202&lt;AL202,AJ202="-"))</f>
    </oc>
    <nc r="AN202">
      <f>AND(IF(Y202="-",IF(AA202-W202&gt;3,TRUE,FALSE),TRUE),IF(M202="-",IF(O202-K202&gt;3,TRUE,FALSE),TRUE),C202&lt;E202,OR(E202&lt;F202,F202="-"),OR(F202&lt;H202,F202="-"),OR(H202&lt;I202,H202="-"),I202&lt;K202,OR(K202&lt;L202,L202="-"),OR(L202&lt;N202,L202="-"),OR(N202&lt;O202,N202="-"),O202&lt;Q202,OR(Q202&lt;R202,R202="-"),OR(R202&lt;T202,R202="-"),OR(T202&lt;U202,T202="-"),U202&lt;W202,OR(W202&lt;X202,X202="-"),OR(X202&lt;Z202,X202="-"),OR(Z202&lt;AA202,Z202="-"),AA202&lt;AC202,AC202&lt;AD202,AD202&lt;AF202,AF202&lt;AG202,AG202&lt;AI202,OR(AI202&lt;AJ202,AJ202="-"),OR(AJ202&lt;AL202,AJ202="-"))</f>
    </nc>
  </rcc>
  <rcc rId="1852" sId="5">
    <oc r="AN61">
      <f>AND(IF(M61="-",IF(O61-K61&gt;3,TRUE,FALSE),TRU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</oc>
    <nc r="AN61">
      <f>AND(IF(Y61="-",IF(AA61-W61&gt;3,TRUE,FALSE),TRUE),IF(M61="-",IF(O61-K61&gt;3,TRUE,FALSE),TRU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</nc>
  </rcc>
  <rcc rId="1853" sId="5">
    <oc r="AN273">
      <f>AND(IF(M273="-",IF(O273-K273&gt;3,TRUE,FALSE),TRUE),C273&lt;E273,OR(E273&lt;F273,F273="-"),OR(F273&lt;H273,F273="-"),OR(H273&lt;I273,H273="-"),I273&lt;K273,OR(K273&lt;L273,L273="-"),OR(L273&lt;N273,L273="-"),OR(N273&lt;O273,N273="-"),O273&lt;Q273,OR(Q273&lt;R273,R273="-"),OR(R273&lt;T273,R273="-"),OR(T273&lt;U273,T273="-"),U273&lt;W273,OR(W273&lt;X273,X273="-"),OR(X273&lt;Z273,X273="-"),OR(Z273&lt;AA273,Z273="-"),AA273&lt;AC273,AC273&lt;AD273,AD273&lt;AF273,AF273&lt;AG273,AG273&lt;AI273,OR(AI273&lt;AJ273,AJ273="-"),OR(AJ273&lt;AL273,AJ273="-"))</f>
    </oc>
    <nc r="AN273">
      <f>AND(IF(Y273="-",IF(AA273-W273&gt;3,TRUE,FALSE),TRUE),IF(M273="-",IF(O273-K273&gt;3,TRUE,FALSE),TRUE),C273&lt;E273,OR(E273&lt;F273,F273="-"),OR(F273&lt;H273,F273="-"),OR(H273&lt;I273,H273="-"),I273&lt;K273,OR(K273&lt;L273,L273="-"),OR(L273&lt;N273,L273="-"),OR(N273&lt;O273,N273="-"),O273&lt;Q273,OR(Q273&lt;R273,R273="-"),OR(R273&lt;T273,R273="-"),OR(T273&lt;U273,T273="-"),U273&lt;W273,OR(W273&lt;X273,X273="-"),OR(X273&lt;Z273,X273="-"),OR(Z273&lt;AA273,Z273="-"),AA273&lt;AC273,AC273&lt;AD273,AD273&lt;AF273,AF273&lt;AG273,AG273&lt;AI273,OR(AI273&lt;AJ273,AJ273="-"),OR(AJ273&lt;AL273,AJ273="-"))</f>
    </nc>
  </rcc>
  <rcc rId="1854" sId="5">
    <oc r="AN270">
      <f>AND(IF(M270="-",IF(O270-K270&gt;3,TRUE,FALSE),TRUE),C270&lt;E270,OR(E270&lt;F270,F270="-"),OR(F270&lt;H270,F270="-"),OR(H270&lt;I270,H270="-"),I270&lt;K270,OR(K270&lt;L270,L270="-"),OR(L270&lt;N270,L270="-"),OR(N270&lt;O270,N270="-"),O270&lt;Q270,OR(Q270&lt;R270,R270="-"),OR(R270&lt;T270,R270="-"),OR(T270&lt;U270,T270="-"),U270&lt;W270,OR(W270&lt;X270,X270="-"),OR(X270&lt;Z270,X270="-"),OR(Z270&lt;AA270,Z270="-"),AA270&lt;AC270,AC270&lt;AD270,AD270&lt;AF270,AF270&lt;AG270,AG270&lt;AI270,OR(AI270&lt;AJ270,AJ270="-"),OR(AJ270&lt;AL270,AJ270="-"))</f>
    </oc>
    <nc r="AN270">
      <f>AND(IF(Y270="-",IF(AA270-W270&gt;3,TRUE,FALSE),TRUE),IF(M270="-",IF(O270-K270&gt;3,TRUE,FALSE),TRUE),C270&lt;E270,OR(E270&lt;F270,F270="-"),OR(F270&lt;H270,F270="-"),OR(H270&lt;I270,H270="-"),I270&lt;K270,OR(K270&lt;L270,L270="-"),OR(L270&lt;N270,L270="-"),OR(N270&lt;O270,N270="-"),O270&lt;Q270,OR(Q270&lt;R270,R270="-"),OR(R270&lt;T270,R270="-"),OR(T270&lt;U270,T270="-"),U270&lt;W270,OR(W270&lt;X270,X270="-"),OR(X270&lt;Z270,X270="-"),OR(Z270&lt;AA270,Z270="-"),AA270&lt;AC270,AC270&lt;AD270,AD270&lt;AF270,AF270&lt;AG270,AG270&lt;AI270,OR(AI270&lt;AJ270,AJ270="-"),OR(AJ270&lt;AL270,AJ270="-"))</f>
    </nc>
  </rcc>
  <rcc rId="1855" sId="5">
    <oc r="AN266">
      <f>AND(IF(M266="-",IF(O266-K266&gt;3,TRUE,FALSE),TRUE),C266&lt;E266,OR(E266&lt;F266,F266="-"),OR(F266&lt;H266,F266="-"),OR(H266&lt;I266,H266="-"),I266&lt;K266,OR(K266&lt;L266,L266="-"),OR(L266&lt;N266,L266="-"),OR(N266&lt;O266,N266="-"),O266&lt;Q266,OR(Q266&lt;R266,R266="-"),OR(R266&lt;T266,R266="-"),OR(T266&lt;U266,T266="-"),U266&lt;W266,OR(W266&lt;X266,X266="-"),OR(X266&lt;Z266,X266="-"),OR(Z266&lt;AA266,Z266="-"),AA266&lt;AC266,AC266&lt;AD266,AD266&lt;AF266,AF266&lt;AG266,AG266&lt;AI266,OR(AI266&lt;AJ266,AJ266="-"),OR(AJ266&lt;AL266,AJ266="-"))</f>
    </oc>
    <nc r="AN266">
      <f>AND(IF(Y266="-",IF(AA266-W266&gt;3,TRUE,FALSE),TRUE),IF(M266="-",IF(O266-K266&gt;3,TRUE,FALSE),TRUE),C266&lt;E266,OR(E266&lt;F266,F266="-"),OR(F266&lt;H266,F266="-"),OR(H266&lt;I266,H266="-"),I266&lt;K266,OR(K266&lt;L266,L266="-"),OR(L266&lt;N266,L266="-"),OR(N266&lt;O266,N266="-"),O266&lt;Q266,OR(Q266&lt;R266,R266="-"),OR(R266&lt;T266,R266="-"),OR(T266&lt;U266,T266="-"),U266&lt;W266,OR(W266&lt;X266,X266="-"),OR(X266&lt;Z266,X266="-"),OR(Z266&lt;AA266,Z266="-"),AA266&lt;AC266,AC266&lt;AD266,AD266&lt;AF266,AF266&lt;AG266,AG266&lt;AI266,OR(AI266&lt;AJ266,AJ266="-"),OR(AJ266&lt;AL266,AJ266="-"))</f>
    </nc>
  </rcc>
  <rcc rId="1856" sId="5">
    <oc r="AN123">
      <f>AND(IF(M123="-",IF(O123-K123&gt;3,TRUE,FALSE),TRUE),C123&lt;E123,OR(E123&lt;F123,F123="-"),OR(F123&lt;H123,F123="-"),OR(H123&lt;I123,H123="-"),I123&lt;K123,OR(K123&lt;L123,L123="-"),OR(L123&lt;N123,L123="-"),OR(N123&lt;O123,N123="-"),O123&lt;Q123,OR(Q123&lt;R123,R123="-"),OR(R123&lt;T123,R123="-"),OR(T123&lt;U123,T123="-"),U123&lt;W123,OR(W123&lt;X123,X123="-"),OR(X123&lt;Z123,X123="-"),OR(Z123&lt;AA123,Z123="-"),AA123&lt;AC123,AC123&lt;AD123,AD123&lt;AF123,AF123&lt;AG123,AG123&lt;AI123,OR(AI123&lt;AJ123,AJ123="-"),OR(AJ123&lt;AL123,AJ123="-"))</f>
    </oc>
    <nc r="AN123">
      <f>AND(IF(Y123="-",IF(AA123-W123&gt;3,TRUE,FALSE),TRUE),IF(M123="-",IF(O123-K123&gt;3,TRUE,FALSE),TRUE),C123&lt;E123,OR(E123&lt;F123,F123="-"),OR(F123&lt;H123,F123="-"),OR(H123&lt;I123,H123="-"),I123&lt;K123,OR(K123&lt;L123,L123="-"),OR(L123&lt;N123,L123="-"),OR(N123&lt;O123,N123="-"),O123&lt;Q123,OR(Q123&lt;R123,R123="-"),OR(R123&lt;T123,R123="-"),OR(T123&lt;U123,T123="-"),U123&lt;W123,OR(W123&lt;X123,X123="-"),OR(X123&lt;Z123,X123="-"),OR(Z123&lt;AA123,Z123="-"),AA123&lt;AC123,AC123&lt;AD123,AD123&lt;AF123,AF123&lt;AG123,AG123&lt;AI123,OR(AI123&lt;AJ123,AJ123="-"),OR(AJ123&lt;AL123,AJ123="-"))</f>
    </nc>
  </rcc>
  <rcc rId="1857" sId="5">
    <oc r="AN118">
      <f>AND(IF(M118="-",IF(O118-K118&gt;3,TRUE,FALSE),TRUE),C118&lt;E118,OR(E118&lt;F118,F118="-"),OR(F118&lt;H118,F118="-"),OR(H118&lt;I118,H118="-"),I118&lt;K118,OR(K118&lt;L118,L118="-"),OR(L118&lt;N118,L118="-"),OR(N118&lt;O118,N118="-"),O118&lt;Q118,OR(Q118&lt;R118,R118="-"),OR(R118&lt;T118,R118="-"),OR(T118&lt;U118,T118="-"),U118&lt;W118,OR(W118&lt;X118,X118="-"),OR(X118&lt;Z118,X118="-"),OR(Z118&lt;AA118,Z118="-"),AA118&lt;AC118,AC118&lt;AD118,AD118&lt;AF118,AF118&lt;AG118,AG118&lt;AI118,OR(AI118&lt;AJ118,AJ118="-"),OR(AJ118&lt;AL118,AJ118="-"))</f>
    </oc>
    <nc r="AN118">
      <f>AND(IF(Y118="-",IF(AA118-W118&gt;3,TRUE,FALSE),TRUE),IF(M118="-",IF(O118-K118&gt;3,TRUE,FALSE),TRUE),C118&lt;E118,OR(E118&lt;F118,F118="-"),OR(F118&lt;H118,F118="-"),OR(H118&lt;I118,H118="-"),I118&lt;K118,OR(K118&lt;L118,L118="-"),OR(L118&lt;N118,L118="-"),OR(N118&lt;O118,N118="-"),O118&lt;Q118,OR(Q118&lt;R118,R118="-"),OR(R118&lt;T118,R118="-"),OR(T118&lt;U118,T118="-"),U118&lt;W118,OR(W118&lt;X118,X118="-"),OR(X118&lt;Z118,X118="-"),OR(Z118&lt;AA118,Z118="-"),AA118&lt;AC118,AC118&lt;AD118,AD118&lt;AF118,AF118&lt;AG118,AG118&lt;AI118,OR(AI118&lt;AJ118,AJ118="-"),OR(AJ118&lt;AL118,AJ118="-"))</f>
    </nc>
  </rcc>
  <rcc rId="1858" sId="5">
    <oc r="AN167">
      <f>AND(IF(M167="-",IF(O167-K167&gt;3,TRUE,FALSE),TRUE),C167&lt;E167,OR(E167&lt;F167,F167="-"),OR(F167&lt;H167,F167="-"),OR(H167&lt;I167,H167="-"),I167&lt;K167,OR(K167&lt;L167,L167="-"),OR(L167&lt;N167,L167="-"),OR(N167&lt;O167,N167="-"),O167&lt;Q167,OR(Q167&lt;R167,R167="-"),OR(R167&lt;T167,R167="-"),OR(T167&lt;U167,T167="-"),U167&lt;W167,OR(W167&lt;X167,X167="-"),OR(X167&lt;Z167,X167="-"),OR(Z167&lt;AA167,Z167="-"),AA167&lt;AC167,AC167&lt;AD167,AD167&lt;AF167,AF167&lt;AG167,AG167&lt;AI167,OR(AI167&lt;AJ167,AJ167="-"),OR(AJ167&lt;AL167,AJ167="-"))</f>
    </oc>
    <nc r="AN167">
      <f>AND(IF(Y167="-",IF(AA167-W167&gt;3,TRUE,FALSE),TRUE),IF(M167="-",IF(O167-K167&gt;3,TRUE,FALSE),TRUE),C167&lt;E167,OR(E167&lt;F167,F167="-"),OR(F167&lt;H167,F167="-"),OR(H167&lt;I167,H167="-"),I167&lt;K167,OR(K167&lt;L167,L167="-"),OR(L167&lt;N167,L167="-"),OR(N167&lt;O167,N167="-"),O167&lt;Q167,OR(Q167&lt;R167,R167="-"),OR(R167&lt;T167,R167="-"),OR(T167&lt;U167,T167="-"),U167&lt;W167,OR(W167&lt;X167,X167="-"),OR(X167&lt;Z167,X167="-"),OR(Z167&lt;AA167,Z167="-"),AA167&lt;AC167,AC167&lt;AD167,AD167&lt;AF167,AF167&lt;AG167,AG167&lt;AI167,OR(AI167&lt;AJ167,AJ167="-"),OR(AJ167&lt;AL167,AJ167="-"))</f>
    </nc>
  </rcc>
  <rcc rId="1859" sId="5">
    <oc r="AN159">
      <f>AND(IF(M159="-",IF(O159-K159&gt;3,TRUE,FALSE),TRUE),C159&lt;E159,OR(E159&lt;F159,F159="-"),OR(F159&lt;H159,F159="-"),OR(H159&lt;I159,H159="-"),I159&lt;K159,OR(K159&lt;L159,L159="-"),OR(L159&lt;N159,L159="-"),OR(N159&lt;O159,N159="-"),O159&lt;Q159,OR(Q159&lt;R159,R159="-"),OR(R159&lt;T159,R159="-"),OR(T159&lt;U159,T159="-"),U159&lt;W159,OR(W159&lt;X159,X159="-"),OR(X159&lt;Z159,X159="-"),OR(Z159&lt;AA159,Z159="-"),AA159&lt;AC159,AC159&lt;AD159,AD159&lt;AF159,AF159&lt;AG159,AG159&lt;AI159,OR(AI159&lt;AJ159,AJ159="-"),OR(AJ159&lt;AL159,AJ159="-"))</f>
    </oc>
    <nc r="AN159">
      <f>AND(IF(Y159="-",IF(AA159-W159&gt;3,TRUE,FALSE),TRUE),IF(M159="-",IF(O159-K159&gt;3,TRUE,FALSE),TRUE),C159&lt;E159,OR(E159&lt;F159,F159="-"),OR(F159&lt;H159,F159="-"),OR(H159&lt;I159,H159="-"),I159&lt;K159,OR(K159&lt;L159,L159="-"),OR(L159&lt;N159,L159="-"),OR(N159&lt;O159,N159="-"),O159&lt;Q159,OR(Q159&lt;R159,R159="-"),OR(R159&lt;T159,R159="-"),OR(T159&lt;U159,T159="-"),U159&lt;W159,OR(W159&lt;X159,X159="-"),OR(X159&lt;Z159,X159="-"),OR(Z159&lt;AA159,Z159="-"),AA159&lt;AC159,AC159&lt;AD159,AD159&lt;AF159,AF159&lt;AG159,AG159&lt;AI159,OR(AI159&lt;AJ159,AJ159="-"),OR(AJ159&lt;AL159,AJ159="-"))</f>
    </nc>
  </rcc>
  <rcc rId="1860" sId="5">
    <oc r="AN247">
      <f>AND(IF(M247="-",IF(O247-K247&gt;3,TRUE,FALSE),TRUE),C247&lt;E247,OR(E247&lt;F247,F247="-"),OR(F247&lt;H247,F247="-"),OR(H247&lt;I247,H247="-"),I247&lt;K247,OR(K247&lt;L247,L247="-"),OR(L247&lt;N247,L247="-"),OR(N247&lt;O247,N247="-"),O247&lt;Q247,OR(Q247&lt;R247,R247="-"),OR(R247&lt;T247,R247="-"),OR(T247&lt;U247,T247="-"),U247&lt;W247,OR(W247&lt;X247,X247="-"),OR(X247&lt;Z247,X247="-"),OR(Z247&lt;AA247,Z247="-"),AA247&lt;AC247,AC247&lt;AD247,AD247&lt;AF247,AF247&lt;AG247,AG247&lt;AI247,OR(AI247&lt;AJ247,AJ247="-"),OR(AJ247&lt;AL247,AJ247="-"))</f>
    </oc>
    <nc r="AN247">
      <f>AND(IF(Y247="-",IF(AA247-W247&gt;3,TRUE,FALSE),TRUE),IF(M247="-",IF(O247-K247&gt;3,TRUE,FALSE),TRUE),C247&lt;E247,OR(E247&lt;F247,F247="-"),OR(F247&lt;H247,F247="-"),OR(H247&lt;I247,H247="-"),I247&lt;K247,OR(K247&lt;L247,L247="-"),OR(L247&lt;N247,L247="-"),OR(N247&lt;O247,N247="-"),O247&lt;Q247,OR(Q247&lt;R247,R247="-"),OR(R247&lt;T247,R247="-"),OR(T247&lt;U247,T247="-"),U247&lt;W247,OR(W247&lt;X247,X247="-"),OR(X247&lt;Z247,X247="-"),OR(Z247&lt;AA247,Z247="-"),AA247&lt;AC247,AC247&lt;AD247,AD247&lt;AF247,AF247&lt;AG247,AG247&lt;AI247,OR(AI247&lt;AJ247,AJ247="-"),OR(AJ247&lt;AL247,AJ247="-"))</f>
    </nc>
  </rcc>
  <rcc rId="1861" sId="5">
    <oc r="AN52">
      <f>AND(IF(M52="-",IF(O52-K52&gt;3,TRUE,FALSE),TRUE),C52&lt;E52,OR(E52&lt;F52,F52="-"),OR(F52&lt;H52,F52="-"),OR(H52&lt;I52,H52="-"),I52&lt;K52,OR(K52&lt;L52,L52="-"),OR(L52&lt;N52,L52="-"),OR(N52&lt;O52,N52="-"),O52&lt;Q52,OR(Q52&lt;R52,R52="-"),OR(R52&lt;T52,R52="-"),OR(T52&lt;U52,T52="-"),U52&lt;W52,OR(W52&lt;X52,X52="-"),OR(X52&lt;Z52,X52="-"),OR(Z52&lt;AA52,Z52="-"),AA52&lt;AC52,AC52&lt;AD52,AD52&lt;AF52,AF52&lt;AG52,AG52&lt;AI52,OR(AI52&lt;AJ52,AJ52="-"),OR(AJ52&lt;AL52,AJ52="-"))</f>
    </oc>
    <nc r="AN52">
      <f>AND(IF(Y52="-",IF(AA52-W52&gt;3,TRUE,FALSE),TRUE),IF(M52="-",IF(O52-K52&gt;3,TRUE,FALSE),TRUE),C52&lt;E52,OR(E52&lt;F52,F52="-"),OR(F52&lt;H52,F52="-"),OR(H52&lt;I52,H52="-"),I52&lt;K52,OR(K52&lt;L52,L52="-"),OR(L52&lt;N52,L52="-"),OR(N52&lt;O52,N52="-"),O52&lt;Q52,OR(Q52&lt;R52,R52="-"),OR(R52&lt;T52,R52="-"),OR(T52&lt;U52,T52="-"),U52&lt;W52,OR(W52&lt;X52,X52="-"),OR(X52&lt;Z52,X52="-"),OR(Z52&lt;AA52,Z52="-"),AA52&lt;AC52,AC52&lt;AD52,AD52&lt;AF52,AF52&lt;AG52,AG52&lt;AI52,OR(AI52&lt;AJ52,AJ52="-"),OR(AJ52&lt;AL52,AJ52="-"))</f>
    </nc>
  </rcc>
  <rcc rId="1862" sId="5">
    <oc r="AN153">
      <f>AND(IF(M153="-",IF(O153-K153&gt;3,TRUE,FALSE),TRUE),C153&lt;E153,OR(E153&lt;F153,F153="-"),OR(F153&lt;H153,F153="-"),OR(H153&lt;I153,H153="-"),I153&lt;K153,OR(K153&lt;L153,L153="-"),OR(L153&lt;N153,L153="-"),OR(N153&lt;O153,N153="-"),O153&lt;Q153,OR(Q153&lt;R153,R153="-"),OR(R153&lt;T153,R153="-"),OR(T153&lt;U153,T153="-"),U153&lt;W153,OR(W153&lt;X153,X153="-"),OR(X153&lt;Z153,X153="-"),OR(Z153&lt;AA153,Z153="-"),AA153&lt;AC153,AC153&lt;AD153,AD153&lt;AF153,AF153&lt;AG153,AG153&lt;AI153,OR(AI153&lt;AJ153,AJ153="-"),OR(AJ153&lt;AL153,AJ153="-"))</f>
    </oc>
    <nc r="AN153">
      <f>AND(IF(Y153="-",IF(AA153-W153&gt;3,TRUE,FALSE),TRUE),IF(M153="-",IF(O153-K153&gt;3,TRUE,FALSE),TRUE),C153&lt;E153,OR(E153&lt;F153,F153="-"),OR(F153&lt;H153,F153="-"),OR(H153&lt;I153,H153="-"),I153&lt;K153,OR(K153&lt;L153,L153="-"),OR(L153&lt;N153,L153="-"),OR(N153&lt;O153,N153="-"),O153&lt;Q153,OR(Q153&lt;R153,R153="-"),OR(R153&lt;T153,R153="-"),OR(T153&lt;U153,T153="-"),U153&lt;W153,OR(W153&lt;X153,X153="-"),OR(X153&lt;Z153,X153="-"),OR(Z153&lt;AA153,Z153="-"),AA153&lt;AC153,AC153&lt;AD153,AD153&lt;AF153,AF153&lt;AG153,AG153&lt;AI153,OR(AI153&lt;AJ153,AJ153="-"),OR(AJ153&lt;AL153,AJ153="-"))</f>
    </nc>
  </rcc>
  <rcc rId="1863" sId="5">
    <oc r="AN53">
      <f>AND(IF(M53="-",IF(O53-K53&gt;3,TRUE,FALSE),TRUE),C53&lt;E53,OR(E53&lt;F53,F53="-"),OR(F53&lt;H53,F53="-"),OR(H53&lt;I53,H53="-"),I53&lt;K53,OR(K53&lt;L53,L53="-"),OR(L53&lt;N53,L53="-"),OR(N53&lt;O53,N53="-"),O53&lt;Q53,OR(Q53&lt;R53,R53="-"),OR(R53&lt;T53,R53="-"),OR(T53&lt;U53,T53="-"),U53&lt;W53,OR(W53&lt;X53,X53="-"),OR(X53&lt;Z53,X53="-"),OR(Z53&lt;AA53,Z53="-"),AA53&lt;AC53,AC53&lt;AD53,AD53&lt;AF53,AF53&lt;AG53,AG53&lt;AI53,OR(AI53&lt;AJ53,AJ53="-"),OR(AJ53&lt;AL53,AJ53="-"))</f>
    </oc>
    <nc r="AN53">
      <f>AND(IF(Y53="-",IF(AA53-W53&gt;3,TRUE,FALSE),TRUE),IF(M53="-",IF(O53-K53&gt;3,TRUE,FALSE),TRUE),C53&lt;E53,OR(E53&lt;F53,F53="-"),OR(F53&lt;H53,F53="-"),OR(H53&lt;I53,H53="-"),I53&lt;K53,OR(K53&lt;L53,L53="-"),OR(L53&lt;N53,L53="-"),OR(N53&lt;O53,N53="-"),O53&lt;Q53,OR(Q53&lt;R53,R53="-"),OR(R53&lt;T53,R53="-"),OR(T53&lt;U53,T53="-"),U53&lt;W53,OR(W53&lt;X53,X53="-"),OR(X53&lt;Z53,X53="-"),OR(Z53&lt;AA53,Z53="-"),AA53&lt;AC53,AC53&lt;AD53,AD53&lt;AF53,AF53&lt;AG53,AG53&lt;AI53,OR(AI53&lt;AJ53,AJ53="-"),OR(AJ53&lt;AL53,AJ53="-"))</f>
    </nc>
  </rcc>
  <rcc rId="1864" sId="5">
    <oc r="AN39">
      <f>AND(IF(M39="-",IF(O39-K39&gt;3,TRUE,FALSE),TRUE),C39&lt;E39,OR(E39&lt;F39,F39="-"),OR(F39&lt;H39,F39="-"),OR(H39&lt;I39,H39="-"),I39&lt;K39,OR(K39&lt;L39,L39="-"),OR(L39&lt;N39,L39="-"),OR(N39&lt;O39,N39="-"),O39&lt;Q39,OR(Q39&lt;R39,R39="-"),OR(R39&lt;T39,R39="-"),OR(T39&lt;U39,T39="-"),U39&lt;W39,OR(W39&lt;X39,X39="-"),OR(X39&lt;Z39,X39="-"),OR(Z39&lt;AA39,Z39="-"),AA39&lt;AC39,AC39&lt;AD39,AD39&lt;AF39,AF39&lt;AG39,AG39&lt;AI39,OR(AI39&lt;AJ39,AJ39="-"),OR(AJ39&lt;AL39,AJ39="-"))</f>
    </oc>
    <nc r="AN39">
      <f>AND(IF(Y39="-",IF(AA39-W39&gt;3,TRUE,FALSE),TRUE),IF(M39="-",IF(O39-K39&gt;3,TRUE,FALSE),TRUE),C39&lt;E39,OR(E39&lt;F39,F39="-"),OR(F39&lt;H39,F39="-"),OR(H39&lt;I39,H39="-"),I39&lt;K39,OR(K39&lt;L39,L39="-"),OR(L39&lt;N39,L39="-"),OR(N39&lt;O39,N39="-"),O39&lt;Q39,OR(Q39&lt;R39,R39="-"),OR(R39&lt;T39,R39="-"),OR(T39&lt;U39,T39="-"),U39&lt;W39,OR(W39&lt;X39,X39="-"),OR(X39&lt;Z39,X39="-"),OR(Z39&lt;AA39,Z39="-"),AA39&lt;AC39,AC39&lt;AD39,AD39&lt;AF39,AF39&lt;AG39,AG39&lt;AI39,OR(AI39&lt;AJ39,AJ39="-"),OR(AJ39&lt;AL39,AJ39="-"))</f>
    </nc>
  </rcc>
  <rcc rId="1865" sId="5">
    <oc r="AN49">
      <f>AND(IF(M49="-",IF(O49-K49&gt;3,TRUE,FALSE),TRUE),C49&lt;E49,OR(E49&lt;F49,F49="-"),OR(F49&lt;H49,F49="-"),OR(H49&lt;I49,H49="-"),I49&lt;K49,OR(K49&lt;L49,L49="-"),OR(L49&lt;N49,L49="-"),OR(N49&lt;O49,N49="-"),O49&lt;Q49,OR(Q49&lt;R49,R49="-"),OR(R49&lt;T49,R49="-"),OR(T49&lt;U49,T49="-"),U49&lt;W49,OR(W49&lt;X49,X49="-"),OR(X49&lt;Z49,X49="-"),OR(Z49&lt;AA49,Z49="-"),AA49&lt;AC49,AC49&lt;AD49,AD49&lt;AF49,AF49&lt;AG49,AG49&lt;AI49,OR(AI49&lt;AJ49,AJ49="-"),OR(AJ49&lt;AL49,AJ49="-"))</f>
    </oc>
    <nc r="AN49">
      <f>AND(IF(Y49="-",IF(AA49-W49&gt;3,TRUE,FALSE),TRUE),IF(M49="-",IF(O49-K49&gt;3,TRUE,FALSE),TRUE),C49&lt;E49,OR(E49&lt;F49,F49="-"),OR(F49&lt;H49,F49="-"),OR(H49&lt;I49,H49="-"),I49&lt;K49,OR(K49&lt;L49,L49="-"),OR(L49&lt;N49,L49="-"),OR(N49&lt;O49,N49="-"),O49&lt;Q49,OR(Q49&lt;R49,R49="-"),OR(R49&lt;T49,R49="-"),OR(T49&lt;U49,T49="-"),U49&lt;W49,OR(W49&lt;X49,X49="-"),OR(X49&lt;Z49,X49="-"),OR(Z49&lt;AA49,Z49="-"),AA49&lt;AC49,AC49&lt;AD49,AD49&lt;AF49,AF49&lt;AG49,AG49&lt;AI49,OR(AI49&lt;AJ49,AJ49="-"),OR(AJ49&lt;AL49,AJ49="-"))</f>
    </nc>
  </rcc>
  <rcc rId="1866" sId="5">
    <oc r="AN212">
      <f>AND(IF(M212="-",IF(O212-K212&gt;3,TRUE,FALSE),TRUE),C212&lt;E212,OR(E212&lt;F212,F212="-"),OR(F212&lt;H212,F212="-"),OR(H212&lt;I212,H212="-"),I212&lt;K212,OR(K212&lt;L212,L212="-"),OR(L212&lt;N212,L212="-"),OR(N212&lt;O212,N212="-"),O212&lt;Q212,OR(Q212&lt;R212,R212="-"),OR(R212&lt;T212,R212="-"),OR(T212&lt;U212,T212="-"),U212&lt;W212,OR(W212&lt;X212,X212="-"),OR(X212&lt;Z212,X212="-"),OR(Z212&lt;AA212,Z212="-"),AA212&lt;AC212,AC212&lt;AD212,AD212&lt;AF212,AF212&lt;AG212,AG212&lt;AI212,OR(AI212&lt;AJ212,AJ212="-"),OR(AJ212&lt;AL212,AJ212="-"))</f>
    </oc>
    <nc r="AN212">
      <f>AND(IF(Y212="-",IF(AA212-W212&gt;3,TRUE,FALSE),TRUE),IF(M212="-",IF(O212-K212&gt;3,TRUE,FALSE),TRUE),C212&lt;E212,OR(E212&lt;F212,F212="-"),OR(F212&lt;H212,F212="-"),OR(H212&lt;I212,H212="-"),I212&lt;K212,OR(K212&lt;L212,L212="-"),OR(L212&lt;N212,L212="-"),OR(N212&lt;O212,N212="-"),O212&lt;Q212,OR(Q212&lt;R212,R212="-"),OR(R212&lt;T212,R212="-"),OR(T212&lt;U212,T212="-"),U212&lt;W212,OR(W212&lt;X212,X212="-"),OR(X212&lt;Z212,X212="-"),OR(Z212&lt;AA212,Z212="-"),AA212&lt;AC212,AC212&lt;AD212,AD212&lt;AF212,AF212&lt;AG212,AG212&lt;AI212,OR(AI212&lt;AJ212,AJ212="-"),OR(AJ212&lt;AL212,AJ212="-"))</f>
    </nc>
  </rcc>
  <rcc rId="1867" sId="5">
    <oc r="AN193">
      <f>AND(IF(M193="-",IF(O193-K193&gt;3,TRUE,FALSE),TRUE),C193&lt;E193,OR(E193&lt;F193,F193="-"),OR(F193&lt;H193,F193="-"),OR(H193&lt;I193,H193="-"),I193&lt;K193,OR(K193&lt;L193,L193="-"),OR(L193&lt;N193,L193="-"),OR(N193&lt;O193,N193="-"),O193&lt;Q193,OR(Q193&lt;R193,R193="-"),OR(R193&lt;T193,R193="-"),OR(T193&lt;U193,T193="-"),U193&lt;W193,OR(W193&lt;X193,X193="-"),OR(X193&lt;Z193,X193="-"),OR(Z193&lt;AA193,Z193="-"),AA193&lt;AC193,AC193&lt;AD193,AD193&lt;AF193,AF193&lt;AG193,AG193&lt;AI193,OR(AI193&lt;AJ193,AJ193="-"),OR(AJ193&lt;AL193,AJ193="-"))</f>
    </oc>
    <nc r="AN193">
      <f>AND(IF(Y193="-",IF(AA193-W193&gt;3,TRUE,FALSE),TRUE),IF(M193="-",IF(O193-K193&gt;3,TRUE,FALSE),TRUE),C193&lt;E193,OR(E193&lt;F193,F193="-"),OR(F193&lt;H193,F193="-"),OR(H193&lt;I193,H193="-"),I193&lt;K193,OR(K193&lt;L193,L193="-"),OR(L193&lt;N193,L193="-"),OR(N193&lt;O193,N193="-"),O193&lt;Q193,OR(Q193&lt;R193,R193="-"),OR(R193&lt;T193,R193="-"),OR(T193&lt;U193,T193="-"),U193&lt;W193,OR(W193&lt;X193,X193="-"),OR(X193&lt;Z193,X193="-"),OR(Z193&lt;AA193,Z193="-"),AA193&lt;AC193,AC193&lt;AD193,AD193&lt;AF193,AF193&lt;AG193,AG193&lt;AI193,OR(AI193&lt;AJ193,AJ193="-"),OR(AJ193&lt;AL193,AJ193="-"))</f>
    </nc>
  </rcc>
  <rcc rId="1868" sId="5">
    <oc r="AN213">
      <f>AND(IF(M213="-",IF(O213-K213&gt;3,TRUE,FALSE),TRUE),C213&lt;E213,OR(E213&lt;F213,F213="-"),OR(F213&lt;H213,F213="-"),OR(H213&lt;I213,H213="-"),I213&lt;K213,OR(K213&lt;L213,L213="-"),OR(L213&lt;N213,L213="-"),OR(N213&lt;O213,N213="-"),O213&lt;Q213,OR(Q213&lt;R213,R213="-"),OR(R213&lt;T213,R213="-"),OR(T213&lt;U213,T213="-"),U213&lt;W213,OR(W213&lt;X213,X213="-"),OR(X213&lt;Z213,X213="-"),OR(Z213&lt;AA213,Z213="-"),AA213&lt;AC213,AC213&lt;AD213,AD213&lt;AF213,AF213&lt;AG213,AG213&lt;AI213,OR(AI213&lt;AJ213,AJ213="-"),OR(AJ213&lt;AL213,AJ213="-"))</f>
    </oc>
    <nc r="AN213">
      <f>AND(IF(Y213="-",IF(AA213-W213&gt;3,TRUE,FALSE),TRUE),IF(M213="-",IF(O213-K213&gt;3,TRUE,FALSE),TRUE),C213&lt;E213,OR(E213&lt;F213,F213="-"),OR(F213&lt;H213,F213="-"),OR(H213&lt;I213,H213="-"),I213&lt;K213,OR(K213&lt;L213,L213="-"),OR(L213&lt;N213,L213="-"),OR(N213&lt;O213,N213="-"),O213&lt;Q213,OR(Q213&lt;R213,R213="-"),OR(R213&lt;T213,R213="-"),OR(T213&lt;U213,T213="-"),U213&lt;W213,OR(W213&lt;X213,X213="-"),OR(X213&lt;Z213,X213="-"),OR(Z213&lt;AA213,Z213="-"),AA213&lt;AC213,AC213&lt;AD213,AD213&lt;AF213,AF213&lt;AG213,AG213&lt;AI213,OR(AI213&lt;AJ213,AJ213="-"),OR(AJ213&lt;AL213,AJ213="-"))</f>
    </nc>
  </rcc>
  <rcc rId="1869" sId="5">
    <oc r="AN248">
      <f>AND(IF(M248="-",IF(O248-K248&gt;3,TRUE,FALSE),TRUE),C248&lt;E248,OR(E248&lt;F248,F248="-"),OR(F248&lt;H248,F248="-"),OR(H248&lt;I248,H248="-"),I248&lt;K248,OR(K248&lt;L248,L248="-"),OR(L248&lt;N248,L248="-"),OR(N248&lt;O248,N248="-"),O248&lt;Q248,OR(Q248&lt;R248,R248="-"),OR(R248&lt;T248,R248="-"),OR(T248&lt;U248,T248="-"),U248&lt;W248,OR(W248&lt;X248,X248="-"),OR(X248&lt;Z248,X248="-"),OR(Z248&lt;AA248,Z248="-"),AA248&lt;AC248,AC248&lt;AD248,AD248&lt;AF248,AF248&lt;AG248,AG248&lt;AI248,OR(AI248&lt;AJ248,AJ248="-"),OR(AJ248&lt;AL248,AJ248="-"))</f>
    </oc>
    <nc r="AN248">
      <f>AND(IF(Y248="-",IF(AA248-W248&gt;3,TRUE,FALSE),TRUE),IF(M248="-",IF(O248-K248&gt;3,TRUE,FALSE),TRUE),C248&lt;E248,OR(E248&lt;F248,F248="-"),OR(F248&lt;H248,F248="-"),OR(H248&lt;I248,H248="-"),I248&lt;K248,OR(K248&lt;L248,L248="-"),OR(L248&lt;N248,L248="-"),OR(N248&lt;O248,N248="-"),O248&lt;Q248,OR(Q248&lt;R248,R248="-"),OR(R248&lt;T248,R248="-"),OR(T248&lt;U248,T248="-"),U248&lt;W248,OR(W248&lt;X248,X248="-"),OR(X248&lt;Z248,X248="-"),OR(Z248&lt;AA248,Z248="-"),AA248&lt;AC248,AC248&lt;AD248,AD248&lt;AF248,AF248&lt;AG248,AG248&lt;AI248,OR(AI248&lt;AJ248,AJ248="-"),OR(AJ248&lt;AL248,AJ248="-"))</f>
    </nc>
  </rcc>
  <rcc rId="1870" sId="5">
    <oc r="AN198">
      <f>AND(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</oc>
    <nc r="AN198">
      <f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</nc>
  </rcc>
  <rcc rId="1871" sId="5">
    <oc r="AN203">
      <f>AND(IF(M203="-",IF(O203-K203&gt;3,TRUE,FALSE),TRUE),C203&lt;E203,OR(E203&lt;F203,F203="-"),OR(F203&lt;H203,F203="-"),OR(H203&lt;I203,H203="-"),I203&lt;K203,OR(K203&lt;L203,L203="-"),OR(L203&lt;N203,L203="-"),OR(N203&lt;O203,N203="-"),O203&lt;Q203,OR(Q203&lt;R203,R203="-"),OR(R203&lt;T203,R203="-"),OR(T203&lt;U203,T203="-"),U203&lt;W203,OR(W203&lt;X203,X203="-"),OR(X203&lt;Z203,X203="-"),OR(Z203&lt;AA203,Z203="-"),AA203&lt;AC203,AC203&lt;AD203,AD203&lt;AF203,AF203&lt;AG203,AG203&lt;AI203,OR(AI203&lt;AJ203,AJ203="-"),OR(AJ203&lt;AL203,AJ203="-"))</f>
    </oc>
    <nc r="AN203">
      <f>AND(IF(Y203="-",IF(AA203-W203&gt;3,TRUE,FALSE),TRUE),IF(M203="-",IF(O203-K203&gt;3,TRUE,FALSE),TRUE),C203&lt;E203,OR(E203&lt;F203,F203="-"),OR(F203&lt;H203,F203="-"),OR(H203&lt;I203,H203="-"),I203&lt;K203,OR(K203&lt;L203,L203="-"),OR(L203&lt;N203,L203="-"),OR(N203&lt;O203,N203="-"),O203&lt;Q203,OR(Q203&lt;R203,R203="-"),OR(R203&lt;T203,R203="-"),OR(T203&lt;U203,T203="-"),U203&lt;W203,OR(W203&lt;X203,X203="-"),OR(X203&lt;Z203,X203="-"),OR(Z203&lt;AA203,Z203="-"),AA203&lt;AC203,AC203&lt;AD203,AD203&lt;AF203,AF203&lt;AG203,AG203&lt;AI203,OR(AI203&lt;AJ203,AJ203="-"),OR(AJ203&lt;AL203,AJ203="-"))</f>
    </nc>
  </rcc>
  <rcc rId="1872" sId="5">
    <oc r="AN218">
      <f>AND(IF(M218="-",IF(O218-K218&gt;3,TRUE,FALSE),TRUE),C218&lt;E218,OR(E218&lt;F218,F218="-"),OR(F218&lt;H218,F218="-"),OR(H218&lt;I218,H218="-"),I218&lt;K218,OR(K218&lt;L218,L218="-"),OR(L218&lt;N218,L218="-"),OR(N218&lt;O218,N218="-"),O218&lt;Q218,OR(Q218&lt;R218,R218="-"),OR(R218&lt;T218,R218="-"),OR(T218&lt;U218,T218="-"),U218&lt;W218,OR(W218&lt;X218,X218="-"),OR(X218&lt;Z218,X218="-"),OR(Z218&lt;AA218,Z218="-"),AA218&lt;AC218,AC218&lt;AD218,AD218&lt;AF218,AF218&lt;AG218,AG218&lt;AI218,OR(AI218&lt;AJ218,AJ218="-"),OR(AJ218&lt;AL218,AJ218="-"))</f>
    </oc>
    <nc r="AN218">
      <f>AND(IF(Y218="-",IF(AA218-W218&gt;3,TRUE,FALSE),TRUE),IF(M218="-",IF(O218-K218&gt;3,TRUE,FALSE),TRUE),C218&lt;E218,OR(E218&lt;F218,F218="-"),OR(F218&lt;H218,F218="-"),OR(H218&lt;I218,H218="-"),I218&lt;K218,OR(K218&lt;L218,L218="-"),OR(L218&lt;N218,L218="-"),OR(N218&lt;O218,N218="-"),O218&lt;Q218,OR(Q218&lt;R218,R218="-"),OR(R218&lt;T218,R218="-"),OR(T218&lt;U218,T218="-"),U218&lt;W218,OR(W218&lt;X218,X218="-"),OR(X218&lt;Z218,X218="-"),OR(Z218&lt;AA218,Z218="-"),AA218&lt;AC218,AC218&lt;AD218,AD218&lt;AF218,AF218&lt;AG218,AG218&lt;AI218,OR(AI218&lt;AJ218,AJ218="-"),OR(AJ218&lt;AL218,AJ218="-"))</f>
    </nc>
  </rcc>
  <rcc rId="1873" sId="5">
    <oc r="AN177">
      <f>AND(IF(M177="-",IF(O177-K177&gt;3,TRUE,FALSE),TRU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</oc>
    <nc r="AN177">
      <f>AND(IF(Y177="-",IF(AA177-W177&gt;3,TRUE,FALSE),TRUE),IF(M177="-",IF(O177-K177&gt;3,TRUE,FALSE),TRU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</nc>
  </rcc>
  <rcc rId="1874" sId="5">
    <oc r="AN70">
      <f>AND(IF(M70="-",IF(O70-K70&gt;3,TRUE,FALSE),TRUE),C70&lt;E70,OR(E70&lt;F70,F70="-"),OR(F70&lt;H70,F70="-"),OR(H70&lt;I70,H70="-"),I70&lt;K70,OR(K70&lt;L70,L70="-"),OR(L70&lt;N70,L70="-"),OR(N70&lt;O70,N70="-"),O70&lt;Q70,OR(Q70&lt;R70,R70="-"),OR(R70&lt;T70,R70="-"),OR(T70&lt;U70,T70="-"),U70&lt;W70,OR(W70&lt;X70,X70="-"),OR(X70&lt;Z70,X70="-"),OR(Z70&lt;AA70,Z70="-"),AA70&lt;AC70,AC70&lt;AD70,AD70&lt;AF70,AF70&lt;AG70,AG70&lt;AI70,OR(AI70&lt;AJ70,AJ70="-"),OR(AJ70&lt;AL70,AJ70="-"))</f>
    </oc>
    <nc r="AN70">
      <f>AND(IF(Y70="-",IF(AA70-W70&gt;3,TRUE,FALSE),TRUE),IF(M70="-",IF(O70-K70&gt;3,TRUE,FALSE),TRUE),C70&lt;E70,OR(E70&lt;F70,F70="-"),OR(F70&lt;H70,F70="-"),OR(H70&lt;I70,H70="-"),I70&lt;K70,OR(K70&lt;L70,L70="-"),OR(L70&lt;N70,L70="-"),OR(N70&lt;O70,N70="-"),O70&lt;Q70,OR(Q70&lt;R70,R70="-"),OR(R70&lt;T70,R70="-"),OR(T70&lt;U70,T70="-"),U70&lt;W70,OR(W70&lt;X70,X70="-"),OR(X70&lt;Z70,X70="-"),OR(Z70&lt;AA70,Z70="-"),AA70&lt;AC70,AC70&lt;AD70,AD70&lt;AF70,AF70&lt;AG70,AG70&lt;AI70,OR(AI70&lt;AJ70,AJ70="-"),OR(AJ70&lt;AL70,AJ70="-"))</f>
    </nc>
  </rcc>
  <rcc rId="1875" sId="5">
    <oc r="AN17">
      <f>AND(IF(M17="-",IF(O17-K17&gt;3,TRUE,FALSE),TRUE),C17&lt;E17,OR(E17&lt;F17,F17="-"),OR(F17&lt;H17,F17="-"),OR(H17&lt;I17,H17="-"),I17&lt;K17,OR(K17&lt;L17,L17="-"),OR(L17&lt;N17,L17="-"),OR(N17&lt;O17,N17="-"),O17&lt;Q17,OR(Q17&lt;R17,R17="-"),OR(R17&lt;T17,R17="-"),OR(T17&lt;U17,T17="-"),U17&lt;W17,OR(W17&lt;X17,X17="-"),OR(X17&lt;Z17,X17="-"),OR(Z17&lt;AA17,Z17="-"),AA17&lt;AC17,AC17&lt;AD17,AD17&lt;AF17,AF17&lt;AG17,AG17&lt;AI17,OR(AI17&lt;AJ17,AJ17="-"),OR(AJ17&lt;AL17,AJ17="-"))</f>
    </oc>
    <nc r="AN17">
      <f>AND(IF(Y17="-",IF(AA17-W17&gt;3,TRUE,FALSE),TRUE),IF(M17="-",IF(O17-K17&gt;3,TRUE,FALSE),TRUE),C17&lt;E17,OR(E17&lt;F17,F17="-"),OR(F17&lt;H17,F17="-"),OR(H17&lt;I17,H17="-"),I17&lt;K17,OR(K17&lt;L17,L17="-"),OR(L17&lt;N17,L17="-"),OR(N17&lt;O17,N17="-"),O17&lt;Q17,OR(Q17&lt;R17,R17="-"),OR(R17&lt;T17,R17="-"),OR(T17&lt;U17,T17="-"),U17&lt;W17,OR(W17&lt;X17,X17="-"),OR(X17&lt;Z17,X17="-"),OR(Z17&lt;AA17,Z17="-"),AA17&lt;AC17,AC17&lt;AD17,AD17&lt;AF17,AF17&lt;AG17,AG17&lt;AI17,OR(AI17&lt;AJ17,AJ17="-"),OR(AJ17&lt;AL17,AJ17="-"))</f>
    </nc>
  </rcc>
  <rcc rId="1876" sId="5">
    <oc r="AN27">
      <f>AND(IF(M27="-",IF(O27-K27&gt;3,TRUE,FALSE),TRUE),C27&lt;E27,OR(E27&lt;F27,F27="-"),OR(F27&lt;H27,F27="-"),OR(H27&lt;I27,H27="-"),I27&lt;K27,OR(K27&lt;L27,L27="-"),OR(L27&lt;N27,L27="-"),OR(N27&lt;O27,N27="-"),O27&lt;Q27,OR(Q27&lt;R27,R27="-"),OR(R27&lt;T27,R27="-"),OR(T27&lt;U27,T27="-"),U27&lt;W27,OR(W27&lt;X27,X27="-"),OR(X27&lt;Z27,X27="-"),OR(Z27&lt;AA27,Z27="-"),AA27&lt;AC27,AC27&lt;AD27,AD27&lt;AF27,AF27&lt;AG27,AG27&lt;AI27,OR(AI27&lt;AJ27,AJ27="-"),OR(AJ27&lt;AL27,AJ27="-"))</f>
    </oc>
    <nc r="AN27">
      <f>AND(IF(Y27="-",IF(AA27-W27&gt;3,TRUE,FALSE),TRUE),IF(M27="-",IF(O27-K27&gt;3,TRUE,FALSE),TRUE),C27&lt;E27,OR(E27&lt;F27,F27="-"),OR(F27&lt;H27,F27="-"),OR(H27&lt;I27,H27="-"),I27&lt;K27,OR(K27&lt;L27,L27="-"),OR(L27&lt;N27,L27="-"),OR(N27&lt;O27,N27="-"),O27&lt;Q27,OR(Q27&lt;R27,R27="-"),OR(R27&lt;T27,R27="-"),OR(T27&lt;U27,T27="-"),U27&lt;W27,OR(W27&lt;X27,X27="-"),OR(X27&lt;Z27,X27="-"),OR(Z27&lt;AA27,Z27="-"),AA27&lt;AC27,AC27&lt;AD27,AD27&lt;AF27,AF27&lt;AG27,AG27&lt;AI27,OR(AI27&lt;AJ27,AJ27="-"),OR(AJ27&lt;AL27,AJ27="-"))</f>
    </nc>
  </rcc>
  <rcc rId="1877" sId="5">
    <oc r="AN28">
      <f>AND(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</oc>
    <nc r="AN28">
      <f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</nc>
  </rcc>
  <rcc rId="1878" sId="5">
    <oc r="AN11">
      <f>AND(IF(M11="-",IF(O11-K11&gt;3,TRUE,FALSE),TRUE),C11&lt;E11,OR(E11&lt;F11,F11="-"),OR(F11&lt;H11,F11="-"),OR(H11&lt;I11,H11="-"),I11&lt;K11,OR(K11&lt;L11,L11="-"),OR(L11&lt;N11,L11="-"),OR(N11&lt;O11,N11="-"),O11&lt;Q11,OR(Q11&lt;R11,R11="-"),OR(R11&lt;T11,R11="-"),OR(T11&lt;U11,T11="-"),U11&lt;W11,OR(W11&lt;X11,X11="-"),OR(X11&lt;Z11,X11="-"),OR(Z11&lt;AA11,Z11="-"),AA11&lt;AC11,AC11&lt;AD11,AD11&lt;AF11,AF11&lt;AG11,AG11&lt;AI11,OR(AI11&lt;AJ11,AJ11="-"),OR(AJ11&lt;AL11,AJ11="-"))</f>
    </oc>
    <nc r="AN11">
      <f>AND(IF(Y11="-",IF(AA11-W11&gt;3,TRUE,FALSE),TRUE),IF(M11="-",IF(O11-K11&gt;3,TRUE,FALSE),TRUE),C11&lt;E11,OR(E11&lt;F11,F11="-"),OR(F11&lt;H11,F11="-"),OR(H11&lt;I11,H11="-"),I11&lt;K11,OR(K11&lt;L11,L11="-"),OR(L11&lt;N11,L11="-"),OR(N11&lt;O11,N11="-"),O11&lt;Q11,OR(Q11&lt;R11,R11="-"),OR(R11&lt;T11,R11="-"),OR(T11&lt;U11,T11="-"),U11&lt;W11,OR(W11&lt;X11,X11="-"),OR(X11&lt;Z11,X11="-"),OR(Z11&lt;AA11,Z11="-"),AA11&lt;AC11,AC11&lt;AD11,AD11&lt;AF11,AF11&lt;AG11,AG11&lt;AI11,OR(AI11&lt;AJ11,AJ11="-"),OR(AJ11&lt;AL11,AJ11="-"))</f>
    </nc>
  </rcc>
  <rcc rId="1879" sId="5">
    <oc r="AN18">
      <f>AND(IF(M18="-",IF(O18-K18&gt;3,TRUE,FALSE),TRUE),C18&lt;E18,OR(E18&lt;F18,F18="-"),OR(F18&lt;H18,F18="-"),OR(H18&lt;I18,H18="-"),I18&lt;K18,OR(K18&lt;L18,L18="-"),OR(L18&lt;N18,L18="-"),OR(N18&lt;O18,N18="-"),O18&lt;Q18,OR(Q18&lt;R18,R18="-"),OR(R18&lt;T18,R18="-"),OR(T18&lt;U18,T18="-"),U18&lt;W18,OR(W18&lt;X18,X18="-"),OR(X18&lt;Z18,X18="-"),OR(Z18&lt;AA18,Z18="-"),AA18&lt;AC18,AC18&lt;AD18,AD18&lt;AF18,AF18&lt;AG18,AG18&lt;AI18,OR(AI18&lt;AJ18,AJ18="-"),OR(AJ18&lt;AL18,AJ18="-"))</f>
    </oc>
    <nc r="AN18">
      <f>AND(IF(Y18="-",IF(AA18-W18&gt;3,TRUE,FALSE),TRUE),IF(M18="-",IF(O18-K18&gt;3,TRUE,FALSE),TRUE),C18&lt;E18,OR(E18&lt;F18,F18="-"),OR(F18&lt;H18,F18="-"),OR(H18&lt;I18,H18="-"),I18&lt;K18,OR(K18&lt;L18,L18="-"),OR(L18&lt;N18,L18="-"),OR(N18&lt;O18,N18="-"),O18&lt;Q18,OR(Q18&lt;R18,R18="-"),OR(R18&lt;T18,R18="-"),OR(T18&lt;U18,T18="-"),U18&lt;W18,OR(W18&lt;X18,X18="-"),OR(X18&lt;Z18,X18="-"),OR(Z18&lt;AA18,Z18="-"),AA18&lt;AC18,AC18&lt;AD18,AD18&lt;AF18,AF18&lt;AG18,AG18&lt;AI18,OR(AI18&lt;AJ18,AJ18="-"),OR(AJ18&lt;AL18,AJ18="-"))</f>
    </nc>
  </rcc>
  <rcc rId="1880" sId="5">
    <oc r="AN19">
      <f>AND(IF(M19="-",IF(O19-K19&gt;3,TRUE,FALSE),TRU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</oc>
    <nc r="AN19">
      <f>AND(IF(Y19="-",IF(AA19-W19&gt;3,TRUE,FALSE),TRUE),IF(M19="-",IF(O19-K19&gt;3,TRUE,FALSE),TRU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</nc>
  </rcc>
  <rcc rId="1881" sId="5">
    <oc r="AN20">
      <f>AND(IF(M20="-",IF(O20-K20&gt;3,TRUE,FALSE),TRU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</oc>
    <nc r="AN20">
      <f>AND(IF(Y20="-",IF(AA20-W20&gt;3,TRUE,FALSE),TRUE),IF(M20="-",IF(O20-K20&gt;3,TRUE,FALSE),TRU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</nc>
  </rcc>
  <rcc rId="1882" sId="5">
    <oc r="AN21">
      <f>AND(IF(M21="-",IF(O21-K21&gt;3,TRUE,FALSE),TRUE),C21&lt;E21,OR(E21&lt;F21,F21="-"),OR(F21&lt;H21,F21="-"),OR(H21&lt;I21,H21="-"),I21&lt;K21,OR(K21&lt;L21,L21="-"),OR(L21&lt;N21,L21="-"),OR(N21&lt;O21,N21="-"),O21&lt;Q21,OR(Q21&lt;R21,R21="-"),OR(R21&lt;T21,R21="-"),OR(T21&lt;U21,T21="-"),U21&lt;W21,OR(W21&lt;X21,X21="-"),OR(X21&lt;Z21,X21="-"),OR(Z21&lt;AA21,Z21="-"),AA21&lt;AC21,AC21&lt;AD21,AD21&lt;AF21,AF21&lt;AG21,AG21&lt;AI21,OR(AI21&lt;AJ21,AJ21="-"),OR(AJ21&lt;AL21,AJ21="-"))</f>
    </oc>
    <nc r="AN21">
      <f>AND(IF(Y21="-",IF(AA21-W21&gt;3,TRUE,FALSE),TRUE),IF(M21="-",IF(O21-K21&gt;3,TRUE,FALSE),TRUE),C21&lt;E21,OR(E21&lt;F21,F21="-"),OR(F21&lt;H21,F21="-"),OR(H21&lt;I21,H21="-"),I21&lt;K21,OR(K21&lt;L21,L21="-"),OR(L21&lt;N21,L21="-"),OR(N21&lt;O21,N21="-"),O21&lt;Q21,OR(Q21&lt;R21,R21="-"),OR(R21&lt;T21,R21="-"),OR(T21&lt;U21,T21="-"),U21&lt;W21,OR(W21&lt;X21,X21="-"),OR(X21&lt;Z21,X21="-"),OR(Z21&lt;AA21,Z21="-"),AA21&lt;AC21,AC21&lt;AD21,AD21&lt;AF21,AF21&lt;AG21,AG21&lt;AI21,OR(AI21&lt;AJ21,AJ21="-"),OR(AJ21&lt;AL21,AJ21="-"))</f>
    </nc>
  </rcc>
  <rcc rId="1883" sId="5">
    <oc r="AN62">
      <f>AND(IF(M62="-",IF(O62-K62&gt;3,TRUE,FALSE),TRUE),C62&lt;E62,OR(E62&lt;F62,F62="-"),OR(F62&lt;H62,F62="-"),OR(H62&lt;I62,H62="-"),I62&lt;K62,OR(K62&lt;L62,L62="-"),OR(L62&lt;N62,L62="-"),OR(N62&lt;O62,N62="-"),O62&lt;Q62,OR(Q62&lt;R62,R62="-"),OR(R62&lt;T62,R62="-"),OR(T62&lt;U62,T62="-"),U62&lt;W62,OR(W62&lt;X62,X62="-"),OR(X62&lt;Z62,X62="-"),OR(Z62&lt;AA62,Z62="-"),AA62&lt;AC62,AC62&lt;AD62,AD62&lt;AF62,AF62&lt;AG62,AG62&lt;AI62,OR(AI62&lt;AJ62,AJ62="-"),OR(AJ62&lt;AL62,AJ62="-"))</f>
    </oc>
    <nc r="AN62">
      <f>AND(IF(Y62="-",IF(AA62-W62&gt;3,TRUE,FALSE),TRUE),IF(M62="-",IF(O62-K62&gt;3,TRUE,FALSE),TRUE),C62&lt;E62,OR(E62&lt;F62,F62="-"),OR(F62&lt;H62,F62="-"),OR(H62&lt;I62,H62="-"),I62&lt;K62,OR(K62&lt;L62,L62="-"),OR(L62&lt;N62,L62="-"),OR(N62&lt;O62,N62="-"),O62&lt;Q62,OR(Q62&lt;R62,R62="-"),OR(R62&lt;T62,R62="-"),OR(T62&lt;U62,T62="-"),U62&lt;W62,OR(W62&lt;X62,X62="-"),OR(X62&lt;Z62,X62="-"),OR(Z62&lt;AA62,Z62="-"),AA62&lt;AC62,AC62&lt;AD62,AD62&lt;AF62,AF62&lt;AG62,AG62&lt;AI62,OR(AI62&lt;AJ62,AJ62="-"),OR(AJ62&lt;AL62,AJ62="-"))</f>
    </nc>
  </rcc>
  <rcc rId="1884" sId="5">
    <oc r="AN178">
      <f>AND(IF(M178="-",IF(O178-K178&gt;3,TRUE,FALSE),TRU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</oc>
    <nc r="AN178">
      <f>AND(IF(Y178="-",IF(AA178-W178&gt;3,TRUE,FALSE),TRUE),IF(M178="-",IF(O178-K178&gt;3,TRUE,FALSE),TRU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</nc>
  </rcc>
  <rcc rId="1885" sId="5">
    <oc r="AN79">
      <f>AND(IF(M79="-",IF(O79-K79&gt;3,TRUE,FALSE),TRUE),C79&lt;E79,OR(E79&lt;F79,F79="-"),OR(F79&lt;H79,F79="-"),OR(H79&lt;I79,H79="-"),I79&lt;K79,OR(K79&lt;L79,L79="-"),OR(L79&lt;N79,L79="-"),OR(N79&lt;O79,N79="-"),O79&lt;Q79,OR(Q79&lt;R79,R79="-"),OR(R79&lt;T79,R79="-"),OR(T79&lt;U79,T79="-"),U79&lt;W79,OR(W79&lt;X79,X79="-"),OR(X79&lt;Z79,X79="-"),OR(Z79&lt;AA79,Z79="-"),AA79&lt;AC79,AC79&lt;AD79,AD79&lt;AF79,AF79&lt;AG79,AG79&lt;AI79,OR(AI79&lt;AJ79,AJ79="-"),OR(AJ79&lt;AL79,AJ79="-"))</f>
    </oc>
    <nc r="AN79">
      <f>AND(IF(Y79="-",IF(AA79-W79&gt;3,TRUE,FALSE),TRUE),IF(M79="-",IF(O79-K79&gt;3,TRUE,FALSE),TRUE),C79&lt;E79,OR(E79&lt;F79,F79="-"),OR(F79&lt;H79,F79="-"),OR(H79&lt;I79,H79="-"),I79&lt;K79,OR(K79&lt;L79,L79="-"),OR(L79&lt;N79,L79="-"),OR(N79&lt;O79,N79="-"),O79&lt;Q79,OR(Q79&lt;R79,R79="-"),OR(R79&lt;T79,R79="-"),OR(T79&lt;U79,T79="-"),U79&lt;W79,OR(W79&lt;X79,X79="-"),OR(X79&lt;Z79,X79="-"),OR(Z79&lt;AA79,Z79="-"),AA79&lt;AC79,AC79&lt;AD79,AD79&lt;AF79,AF79&lt;AG79,AG79&lt;AI79,OR(AI79&lt;AJ79,AJ79="-"),OR(AJ79&lt;AL79,AJ79="-"))</f>
    </nc>
  </rcc>
  <rcc rId="1886" sId="5">
    <oc r="AN29">
      <f>AND(IF(M29="-",IF(O29-K29&gt;3,TRUE,FALSE),TRUE),C29&lt;E29,OR(E29&lt;F29,F29="-"),OR(F29&lt;H29,F29="-"),OR(H29&lt;I29,H29="-"),I29&lt;K29,OR(K29&lt;L29,L29="-"),OR(L29&lt;N29,L29="-"),OR(N29&lt;O29,N29="-"),O29&lt;Q29,OR(Q29&lt;R29,R29="-"),OR(R29&lt;T29,R29="-"),OR(T29&lt;U29,T29="-"),U29&lt;W29,OR(W29&lt;X29,X29="-"),OR(X29&lt;Z29,X29="-"),OR(Z29&lt;AA29,Z29="-"),AA29&lt;AC29,AC29&lt;AD29,AD29&lt;AF29,AF29&lt;AG29,AG29&lt;AI29,OR(AI29&lt;AJ29,AJ29="-"),OR(AJ29&lt;AL29,AJ29="-"))</f>
    </oc>
    <nc r="AN29">
      <f>AND(IF(Y29="-",IF(AA29-W29&gt;3,TRUE,FALSE),TRUE),IF(M29="-",IF(O29-K29&gt;3,TRUE,FALSE),TRUE),C29&lt;E29,OR(E29&lt;F29,F29="-"),OR(F29&lt;H29,F29="-"),OR(H29&lt;I29,H29="-"),I29&lt;K29,OR(K29&lt;L29,L29="-"),OR(L29&lt;N29,L29="-"),OR(N29&lt;O29,N29="-"),O29&lt;Q29,OR(Q29&lt;R29,R29="-"),OR(R29&lt;T29,R29="-"),OR(T29&lt;U29,T29="-"),U29&lt;W29,OR(W29&lt;X29,X29="-"),OR(X29&lt;Z29,X29="-"),OR(Z29&lt;AA29,Z29="-"),AA29&lt;AC29,AC29&lt;AD29,AD29&lt;AF29,AF29&lt;AG29,AG29&lt;AI29,OR(AI29&lt;AJ29,AJ29="-"),OR(AJ29&lt;AL29,AJ29="-"))</f>
    </nc>
  </rcc>
  <rcc rId="1887" sId="5">
    <oc r="AN30">
      <f>AND(IF(M30="-",IF(O30-K30&gt;3,TRUE,FALSE),TRUE),C30&lt;E30,OR(E30&lt;F30,F30="-"),OR(F30&lt;H30,F30="-"),OR(H30&lt;I30,H30="-"),I30&lt;K30,OR(K30&lt;L30,L30="-"),OR(L30&lt;N30,L30="-"),OR(N30&lt;O30,N30="-"),O30&lt;Q30,OR(Q30&lt;R30,R30="-"),OR(R30&lt;T30,R30="-"),OR(T30&lt;U30,T30="-"),U30&lt;W30,OR(W30&lt;X30,X30="-"),OR(X30&lt;Z30,X30="-"),OR(Z30&lt;AA30,Z30="-"),AA30&lt;AC30,AC30&lt;AD30,AD30&lt;AF30,AF30&lt;AG30,AG30&lt;AI30,OR(AI30&lt;AJ30,AJ30="-"),OR(AJ30&lt;AL30,AJ30="-"))</f>
    </oc>
    <nc r="AN30">
      <f>AND(IF(Y30="-",IF(AA30-W30&gt;3,TRUE,FALSE),TRUE),IF(M30="-",IF(O30-K30&gt;3,TRUE,FALSE),TRUE),C30&lt;E30,OR(E30&lt;F30,F30="-"),OR(F30&lt;H30,F30="-"),OR(H30&lt;I30,H30="-"),I30&lt;K30,OR(K30&lt;L30,L30="-"),OR(L30&lt;N30,L30="-"),OR(N30&lt;O30,N30="-"),O30&lt;Q30,OR(Q30&lt;R30,R30="-"),OR(R30&lt;T30,R30="-"),OR(T30&lt;U30,T30="-"),U30&lt;W30,OR(W30&lt;X30,X30="-"),OR(X30&lt;Z30,X30="-"),OR(Z30&lt;AA30,Z30="-"),AA30&lt;AC30,AC30&lt;AD30,AD30&lt;AF30,AF30&lt;AG30,AG30&lt;AI30,OR(AI30&lt;AJ30,AJ30="-"),OR(AJ30&lt;AL30,AJ30="-"))</f>
    </nc>
  </rcc>
  <rcc rId="1888" sId="5">
    <oc r="AN22">
      <f>AND(IF(M22="-",IF(O22-K22&gt;3,TRUE,FALSE),TRUE),C22&lt;E22,OR(E22&lt;F22,F22="-"),OR(F22&lt;H22,F22="-"),OR(H22&lt;I22,H22="-"),I22&lt;K22,OR(K22&lt;L22,L22="-"),OR(L22&lt;N22,L22="-"),OR(N22&lt;O22,N22="-"),O22&lt;Q22,OR(Q22&lt;R22,R22="-"),OR(R22&lt;T22,R22="-"),OR(T22&lt;U22,T22="-"),U22&lt;W22,OR(W22&lt;X22,X22="-"),OR(X22&lt;Z22,X22="-"),OR(Z22&lt;AA22,Z22="-"),AA22&lt;AC22,AC22&lt;AD22,AD22&lt;AF22,AF22&lt;AG22,AG22&lt;AI22,OR(AI22&lt;AJ22,AJ22="-"),OR(AJ22&lt;AL22,AJ22="-"))</f>
    </oc>
    <nc r="AN22">
      <f>AND(IF(Y22="-",IF(AA22-W22&gt;3,TRUE,FALSE),TRUE),IF(M22="-",IF(O22-K22&gt;3,TRUE,FALSE),TRUE),C22&lt;E22,OR(E22&lt;F22,F22="-"),OR(F22&lt;H22,F22="-"),OR(H22&lt;I22,H22="-"),I22&lt;K22,OR(K22&lt;L22,L22="-"),OR(L22&lt;N22,L22="-"),OR(N22&lt;O22,N22="-"),O22&lt;Q22,OR(Q22&lt;R22,R22="-"),OR(R22&lt;T22,R22="-"),OR(T22&lt;U22,T22="-"),U22&lt;W22,OR(W22&lt;X22,X22="-"),OR(X22&lt;Z22,X22="-"),OR(Z22&lt;AA22,Z22="-"),AA22&lt;AC22,AC22&lt;AD22,AD22&lt;AF22,AF22&lt;AG22,AG22&lt;AI22,OR(AI22&lt;AJ22,AJ22="-"),OR(AJ22&lt;AL22,AJ22="-"))</f>
    </nc>
  </rcc>
  <rcc rId="1889" sId="5">
    <oc r="AN23">
      <f>AND(IF(M23="-",IF(O23-K23&gt;3,TRUE,FALSE),TRUE),C23&lt;E23,OR(E23&lt;F23,F23="-"),OR(F23&lt;H23,F23="-"),OR(H23&lt;I23,H23="-"),I23&lt;K23,OR(K23&lt;L23,L23="-"),OR(L23&lt;N23,L23="-"),OR(N23&lt;O23,N23="-"),O23&lt;Q23,OR(Q23&lt;R23,R23="-"),OR(R23&lt;T23,R23="-"),OR(T23&lt;U23,T23="-"),U23&lt;W23,OR(W23&lt;X23,X23="-"),OR(X23&lt;Z23,X23="-"),OR(Z23&lt;AA23,Z23="-"),AA23&lt;AC23,AC23&lt;AD23,AD23&lt;AF23,AF23&lt;AG23,AG23&lt;AI23,OR(AI23&lt;AJ23,AJ23="-"),OR(AJ23&lt;AL23,AJ23="-"))</f>
    </oc>
    <nc r="AN23">
      <f>AND(IF(Y23="-",IF(AA23-W23&gt;3,TRUE,FALSE),TRUE),IF(M23="-",IF(O23-K23&gt;3,TRUE,FALSE),TRUE),C23&lt;E23,OR(E23&lt;F23,F23="-"),OR(F23&lt;H23,F23="-"),OR(H23&lt;I23,H23="-"),I23&lt;K23,OR(K23&lt;L23,L23="-"),OR(L23&lt;N23,L23="-"),OR(N23&lt;O23,N23="-"),O23&lt;Q23,OR(Q23&lt;R23,R23="-"),OR(R23&lt;T23,R23="-"),OR(T23&lt;U23,T23="-"),U23&lt;W23,OR(W23&lt;X23,X23="-"),OR(X23&lt;Z23,X23="-"),OR(Z23&lt;AA23,Z23="-"),AA23&lt;AC23,AC23&lt;AD23,AD23&lt;AF23,AF23&lt;AG23,AG23&lt;AI23,OR(AI23&lt;AJ23,AJ23="-"),OR(AJ23&lt;AL23,AJ23="-"))</f>
    </nc>
  </rcc>
  <rcc rId="1890" sId="5">
    <oc r="AN24">
      <f>AND(IF(M24="-",IF(O24-K24&gt;3,TRUE,FALSE),TRUE),C24&lt;E24,OR(E24&lt;F24,F24="-"),OR(F24&lt;H24,F24="-"),OR(H24&lt;I24,H24="-"),I24&lt;K24,OR(K24&lt;L24,L24="-"),OR(L24&lt;N24,L24="-"),OR(N24&lt;O24,N24="-"),O24&lt;Q24,OR(Q24&lt;R24,R24="-"),OR(R24&lt;T24,R24="-"),OR(T24&lt;U24,T24="-"),U24&lt;W24,OR(W24&lt;X24,X24="-"),OR(X24&lt;Z24,X24="-"),OR(Z24&lt;AA24,Z24="-"),AA24&lt;AC24,AC24&lt;AD24,AD24&lt;AF24,AF24&lt;AG24,AG24&lt;AI24,OR(AI24&lt;AJ24,AJ24="-"),OR(AJ24&lt;AL24,AJ24="-"))</f>
    </oc>
    <nc r="AN24">
      <f>AND(IF(Y24="-",IF(AA24-W24&gt;3,TRUE,FALSE),TRUE),IF(M24="-",IF(O24-K24&gt;3,TRUE,FALSE),TRUE),C24&lt;E24,OR(E24&lt;F24,F24="-"),OR(F24&lt;H24,F24="-"),OR(H24&lt;I24,H24="-"),I24&lt;K24,OR(K24&lt;L24,L24="-"),OR(L24&lt;N24,L24="-"),OR(N24&lt;O24,N24="-"),O24&lt;Q24,OR(Q24&lt;R24,R24="-"),OR(R24&lt;T24,R24="-"),OR(T24&lt;U24,T24="-"),U24&lt;W24,OR(W24&lt;X24,X24="-"),OR(X24&lt;Z24,X24="-"),OR(Z24&lt;AA24,Z24="-"),AA24&lt;AC24,AC24&lt;AD24,AD24&lt;AF24,AF24&lt;AG24,AG24&lt;AI24,OR(AI24&lt;AJ24,AJ24="-"),OR(AJ24&lt;AL24,AJ24="-"))</f>
    </nc>
  </rcc>
  <rcc rId="1891" sId="5">
    <oc r="AN25">
      <f>AND(IF(M25="-",IF(O25-K25&gt;3,TRUE,FALSE),TRUE),C25&lt;E25,OR(E25&lt;F25,F25="-"),OR(F25&lt;H25,F25="-"),OR(H25&lt;I25,H25="-"),I25&lt;K25,OR(K25&lt;L25,L25="-"),OR(L25&lt;N25,L25="-"),OR(N25&lt;O25,N25="-"),O25&lt;Q25,OR(Q25&lt;R25,R25="-"),OR(R25&lt;T25,R25="-"),OR(T25&lt;U25,T25="-"),U25&lt;W25,OR(W25&lt;X25,X25="-"),OR(X25&lt;Z25,X25="-"),OR(Z25&lt;AA25,Z25="-"),AA25&lt;AC25,AC25&lt;AD25,AD25&lt;AF25,AF25&lt;AG25,AG25&lt;AI25,OR(AI25&lt;AJ25,AJ25="-"),OR(AJ25&lt;AL25,AJ25="-"))</f>
    </oc>
    <nc r="AN25">
      <f>AND(IF(Y25="-",IF(AA25-W25&gt;3,TRUE,FALSE),TRUE),IF(M25="-",IF(O25-K25&gt;3,TRUE,FALSE),TRUE),C25&lt;E25,OR(E25&lt;F25,F25="-"),OR(F25&lt;H25,F25="-"),OR(H25&lt;I25,H25="-"),I25&lt;K25,OR(K25&lt;L25,L25="-"),OR(L25&lt;N25,L25="-"),OR(N25&lt;O25,N25="-"),O25&lt;Q25,OR(Q25&lt;R25,R25="-"),OR(R25&lt;T25,R25="-"),OR(T25&lt;U25,T25="-"),U25&lt;W25,OR(W25&lt;X25,X25="-"),OR(X25&lt;Z25,X25="-"),OR(Z25&lt;AA25,Z25="-"),AA25&lt;AC25,AC25&lt;AD25,AD25&lt;AF25,AF25&lt;AG25,AG25&lt;AI25,OR(AI25&lt;AJ25,AJ25="-"),OR(AJ25&lt;AL25,AJ25="-"))</f>
    </nc>
  </rcc>
  <rcc rId="1892" sId="5">
    <oc r="AN71">
      <f>AND(IF(M71="-",IF(O71-K71&gt;3,TRUE,FALSE),TRUE),C71&lt;E71,OR(E71&lt;F71,F71="-"),OR(F71&lt;H71,F71="-"),OR(H71&lt;I71,H71="-"),I71&lt;K71,OR(K71&lt;L71,L71="-"),OR(L71&lt;N71,L71="-"),OR(N71&lt;O71,N71="-"),O71&lt;Q71,OR(Q71&lt;R71,R71="-"),OR(R71&lt;T71,R71="-"),OR(T71&lt;U71,T71="-"),U71&lt;W71,OR(W71&lt;X71,X71="-"),OR(X71&lt;Z71,X71="-"),OR(Z71&lt;AA71,Z71="-"),AA71&lt;AC71,AC71&lt;AD71,AD71&lt;AF71,AF71&lt;AG71,AG71&lt;AI71,OR(AI71&lt;AJ71,AJ71="-"),OR(AJ71&lt;AL71,AJ71="-"))</f>
    </oc>
    <nc r="AN71">
      <f>AND(IF(Y71="-",IF(AA71-W71&gt;3,TRUE,FALSE),TRUE),IF(M71="-",IF(O71-K71&gt;3,TRUE,FALSE),TRUE),C71&lt;E71,OR(E71&lt;F71,F71="-"),OR(F71&lt;H71,F71="-"),OR(H71&lt;I71,H71="-"),I71&lt;K71,OR(K71&lt;L71,L71="-"),OR(L71&lt;N71,L71="-"),OR(N71&lt;O71,N71="-"),O71&lt;Q71,OR(Q71&lt;R71,R71="-"),OR(R71&lt;T71,R71="-"),OR(T71&lt;U71,T71="-"),U71&lt;W71,OR(W71&lt;X71,X71="-"),OR(X71&lt;Z71,X71="-"),OR(Z71&lt;AA71,Z71="-"),AA71&lt;AC71,AC71&lt;AD71,AD71&lt;AF71,AF71&lt;AG71,AG71&lt;AI71,OR(AI71&lt;AJ71,AJ71="-"),OR(AJ71&lt;AL71,AJ71="-"))</f>
    </nc>
  </rcc>
  <rcc rId="1893" sId="5">
    <oc r="AN125">
      <f>AND(IF(M125="-",IF(O125-K125&gt;3,TRUE,FALSE),TRUE),C125&lt;E125,OR(E125&lt;F125,F125="-"),OR(F125&lt;H125,F125="-"),OR(H125&lt;I125,H125="-"),I125&lt;K125,OR(K125&lt;L125,L125="-"),OR(L125&lt;N125,L125="-"),OR(N125&lt;O125,N125="-"),O125&lt;Q125,OR(Q125&lt;R125,R125="-"),OR(R125&lt;T125,R125="-"),OR(T125&lt;U125,T125="-"),U125&lt;W125,OR(W125&lt;X125,X125="-"),OR(X125&lt;Z125,X125="-"),OR(Z125&lt;AA125,Z125="-"),AA125&lt;AC125,AC125&lt;AD125,AD125&lt;AF125,AF125&lt;AG125,AG125&lt;AI125,OR(AI125&lt;AJ125,AJ125="-"),OR(AJ125&lt;AL125,AJ125="-"))</f>
    </oc>
    <nc r="AN125">
      <f>AND(IF(Y125="-",IF(AA125-W125&gt;3,TRUE,FALSE),TRUE),IF(M125="-",IF(O125-K125&gt;3,TRUE,FALSE),TRUE),C125&lt;E125,OR(E125&lt;F125,F125="-"),OR(F125&lt;H125,F125="-"),OR(H125&lt;I125,H125="-"),I125&lt;K125,OR(K125&lt;L125,L125="-"),OR(L125&lt;N125,L125="-"),OR(N125&lt;O125,N125="-"),O125&lt;Q125,OR(Q125&lt;R125,R125="-"),OR(R125&lt;T125,R125="-"),OR(T125&lt;U125,T125="-"),U125&lt;W125,OR(W125&lt;X125,X125="-"),OR(X125&lt;Z125,X125="-"),OR(Z125&lt;AA125,Z125="-"),AA125&lt;AC125,AC125&lt;AD125,AD125&lt;AF125,AF125&lt;AG125,AG125&lt;AI125,OR(AI125&lt;AJ125,AJ125="-"),OR(AJ125&lt;AL125,AJ125="-"))</f>
    </nc>
  </rcc>
  <rcc rId="1894" sId="5">
    <oc r="AN12">
      <f>AND(IF(M12="-",IF(O12-K12&gt;3,TRUE,FALSE),TRUE),C12&lt;E12,OR(E12&lt;F12,F12="-"),OR(F12&lt;H12,F12="-"),OR(H12&lt;I12,H12="-"),I12&lt;K12,OR(K12&lt;L12,L12="-"),OR(L12&lt;N12,L12="-"),OR(N12&lt;O12,N12="-"),O12&lt;Q12,OR(Q12&lt;R12,R12="-"),OR(R12&lt;T12,R12="-"),OR(T12&lt;U12,T12="-"),U12&lt;W12,OR(W12&lt;X12,X12="-"),OR(X12&lt;Z12,X12="-"),OR(Z12&lt;AA12,Z12="-"),AA12&lt;AC12,AC12&lt;AD12,AD12&lt;AF12,AF12&lt;AG12,AG12&lt;AI12,OR(AI12&lt;AJ12,AJ12="-"),OR(AJ12&lt;AL12,AJ12="-"))</f>
    </oc>
    <nc r="AN12">
      <f>AND(IF(Y12="-",IF(AA12-W12&gt;3,TRUE,FALSE),TRUE),IF(M12="-",IF(O12-K12&gt;3,TRUE,FALSE),TRUE),C12&lt;E12,OR(E12&lt;F12,F12="-"),OR(F12&lt;H12,F12="-"),OR(H12&lt;I12,H12="-"),I12&lt;K12,OR(K12&lt;L12,L12="-"),OR(L12&lt;N12,L12="-"),OR(N12&lt;O12,N12="-"),O12&lt;Q12,OR(Q12&lt;R12,R12="-"),OR(R12&lt;T12,R12="-"),OR(T12&lt;U12,T12="-"),U12&lt;W12,OR(W12&lt;X12,X12="-"),OR(X12&lt;Z12,X12="-"),OR(Z12&lt;AA12,Z12="-"),AA12&lt;AC12,AC12&lt;AD12,AD12&lt;AF12,AF12&lt;AG12,AG12&lt;AI12,OR(AI12&lt;AJ12,AJ12="-"),OR(AJ12&lt;AL12,AJ12="-"))</f>
    </nc>
  </rcc>
  <rcc rId="1895" sId="5">
    <oc r="AN31">
      <f>AND(IF(M31="-",IF(O31-K31&gt;3,TRUE,FALSE),TRUE),C31&lt;E31,OR(E31&lt;F31,F31="-"),OR(F31&lt;H31,F31="-"),OR(H31&lt;I31,H31="-"),I31&lt;K31,OR(K31&lt;L31,L31="-"),OR(L31&lt;N31,L31="-"),OR(N31&lt;O31,N31="-"),O31&lt;Q31,OR(Q31&lt;R31,R31="-"),OR(R31&lt;T31,R31="-"),OR(T31&lt;U31,T31="-"),U31&lt;W31,OR(W31&lt;X31,X31="-"),OR(X31&lt;Z31,X31="-"),OR(Z31&lt;AA31,Z31="-"),AA31&lt;AC31,AC31&lt;AD31,AD31&lt;AF31,AF31&lt;AG31,AG31&lt;AI31,OR(AI31&lt;AJ31,AJ31="-"),OR(AJ31&lt;AL31,AJ31="-"))</f>
    </oc>
    <nc r="AN31">
      <f>AND(IF(Y31="-",IF(AA31-W31&gt;3,TRUE,FALSE),TRUE),IF(M31="-",IF(O31-K31&gt;3,TRUE,FALSE),TRUE),C31&lt;E31,OR(E31&lt;F31,F31="-"),OR(F31&lt;H31,F31="-"),OR(H31&lt;I31,H31="-"),I31&lt;K31,OR(K31&lt;L31,L31="-"),OR(L31&lt;N31,L31="-"),OR(N31&lt;O31,N31="-"),O31&lt;Q31,OR(Q31&lt;R31,R31="-"),OR(R31&lt;T31,R31="-"),OR(T31&lt;U31,T31="-"),U31&lt;W31,OR(W31&lt;X31,X31="-"),OR(X31&lt;Z31,X31="-"),OR(Z31&lt;AA31,Z31="-"),AA31&lt;AC31,AC31&lt;AD31,AD31&lt;AF31,AF31&lt;AG31,AG31&lt;AI31,OR(AI31&lt;AJ31,AJ31="-"),OR(AJ31&lt;AL31,AJ31="-"))</f>
    </nc>
  </rcc>
  <rcc rId="1896" sId="5">
    <oc r="AN26">
      <f>AND(IF(M26="-",IF(O26-K26&gt;3,TRUE,FALSE),TRUE),C26&lt;E26,OR(E26&lt;F26,F26="-"),OR(F26&lt;H26,F26="-"),OR(H26&lt;I26,H26="-"),I26&lt;K26,OR(K26&lt;L26,L26="-"),OR(L26&lt;N26,L26="-"),OR(N26&lt;O26,N26="-"),O26&lt;Q26,OR(Q26&lt;R26,R26="-"),OR(R26&lt;T26,R26="-"),OR(T26&lt;U26,T26="-"),U26&lt;W26,OR(W26&lt;X26,X26="-"),OR(X26&lt;Z26,X26="-"),OR(Z26&lt;AA26,Z26="-"),AA26&lt;AC26,AC26&lt;AD26,AD26&lt;AF26,AF26&lt;AG26,AG26&lt;AI26,OR(AI26&lt;AJ26,AJ26="-"),OR(AJ26&lt;AL26,AJ26="-"))</f>
    </oc>
    <nc r="AN26">
      <f>AND(IF(Y26="-",IF(AA26-W26&gt;3,TRUE,FALSE),TRUE),IF(M26="-",IF(O26-K26&gt;3,TRUE,FALSE),TRUE),C26&lt;E26,OR(E26&lt;F26,F26="-"),OR(F26&lt;H26,F26="-"),OR(H26&lt;I26,H26="-"),I26&lt;K26,OR(K26&lt;L26,L26="-"),OR(L26&lt;N26,L26="-"),OR(N26&lt;O26,N26="-"),O26&lt;Q26,OR(Q26&lt;R26,R26="-"),OR(R26&lt;T26,R26="-"),OR(T26&lt;U26,T26="-"),U26&lt;W26,OR(W26&lt;X26,X26="-"),OR(X26&lt;Z26,X26="-"),OR(Z26&lt;AA26,Z26="-"),AA26&lt;AC26,AC26&lt;AD26,AD26&lt;AF26,AF26&lt;AG26,AG26&lt;AI26,OR(AI26&lt;AJ26,AJ26="-"),OR(AJ26&lt;AL26,AJ26="-"))</f>
    </nc>
  </rcc>
  <rcc rId="1897" sId="5">
    <oc r="AN13">
      <f>AND(IF(M13="-",IF(O13-K13&gt;3,TRUE,FALSE),TRUE),C13&lt;E13,OR(E13&lt;F13,F13="-"),OR(F13&lt;H13,F13="-"),OR(H13&lt;I13,H13="-"),I13&lt;K13,OR(K13&lt;L13,L13="-"),OR(L13&lt;N13,L13="-"),OR(N13&lt;O13,N13="-"),O13&lt;Q13,OR(Q13&lt;R13,R13="-"),OR(R13&lt;T13,R13="-"),OR(T13&lt;U13,T13="-"),U13&lt;W13,OR(W13&lt;X13,X13="-"),OR(X13&lt;Z13,X13="-"),OR(Z13&lt;AA13,Z13="-"),AA13&lt;AC13,AC13&lt;AD13,AD13&lt;AF13,AF13&lt;AG13,AG13&lt;AI13,OR(AI13&lt;AJ13,AJ13="-"),OR(AJ13&lt;AL13,AJ13="-"))</f>
    </oc>
    <nc r="AN13">
      <f>AND(IF(Y13="-",IF(AA13-W13&gt;3,TRUE,FALSE),TRUE),IF(M13="-",IF(O13-K13&gt;3,TRUE,FALSE),TRUE),C13&lt;E13,OR(E13&lt;F13,F13="-"),OR(F13&lt;H13,F13="-"),OR(H13&lt;I13,H13="-"),I13&lt;K13,OR(K13&lt;L13,L13="-"),OR(L13&lt;N13,L13="-"),OR(N13&lt;O13,N13="-"),O13&lt;Q13,OR(Q13&lt;R13,R13="-"),OR(R13&lt;T13,R13="-"),OR(T13&lt;U13,T13="-"),U13&lt;W13,OR(W13&lt;X13,X13="-"),OR(X13&lt;Z13,X13="-"),OR(Z13&lt;AA13,Z13="-"),AA13&lt;AC13,AC13&lt;AD13,AD13&lt;AF13,AF13&lt;AG13,AG13&lt;AI13,OR(AI13&lt;AJ13,AJ13="-"),OR(AJ13&lt;AL13,AJ13="-"))</f>
    </nc>
  </rcc>
  <rcc rId="1898" sId="5">
    <oc r="AN32">
      <f>AND(IF(M32="-",IF(O32-K32&gt;3,TRUE,FALSE),TRUE),C32&lt;E32,OR(E32&lt;F32,F32="-"),OR(F32&lt;H32,F32="-"),OR(H32&lt;I32,H32="-"),I32&lt;K32,OR(K32&lt;L32,L32="-"),OR(L32&lt;N32,L32="-"),OR(N32&lt;O32,N32="-"),O32&lt;Q32,OR(Q32&lt;R32,R32="-"),OR(R32&lt;T32,R32="-"),OR(T32&lt;U32,T32="-"),U32&lt;W32,OR(W32&lt;X32,X32="-"),OR(X32&lt;Z32,X32="-"),OR(Z32&lt;AA32,Z32="-"),AA32&lt;AC32,AC32&lt;AD32,AD32&lt;AF32,AF32&lt;AG32,AG32&lt;AI32,OR(AI32&lt;AJ32,AJ32="-"),OR(AJ32&lt;AL32,AJ32="-"))</f>
    </oc>
    <nc r="AN32">
      <f>AND(IF(Y32="-",IF(AA32-W32&gt;3,TRUE,FALSE),TRUE),IF(M32="-",IF(O32-K32&gt;3,TRUE,FALSE),TRUE),C32&lt;E32,OR(E32&lt;F32,F32="-"),OR(F32&lt;H32,F32="-"),OR(H32&lt;I32,H32="-"),I32&lt;K32,OR(K32&lt;L32,L32="-"),OR(L32&lt;N32,L32="-"),OR(N32&lt;O32,N32="-"),O32&lt;Q32,OR(Q32&lt;R32,R32="-"),OR(R32&lt;T32,R32="-"),OR(T32&lt;U32,T32="-"),U32&lt;W32,OR(W32&lt;X32,X32="-"),OR(X32&lt;Z32,X32="-"),OR(Z32&lt;AA32,Z32="-"),AA32&lt;AC32,AC32&lt;AD32,AD32&lt;AF32,AF32&lt;AG32,AG32&lt;AI32,OR(AI32&lt;AJ32,AJ32="-"),OR(AJ32&lt;AL32,AJ32="-"))</f>
    </nc>
  </rcc>
  <rcc rId="1899" sId="5">
    <oc r="AN33">
      <f>AND(IF(M33="-",IF(O33-K33&gt;3,TRUE,FALSE),TRUE),C33&lt;E33,OR(E33&lt;F33,F33="-"),OR(F33&lt;H33,F33="-"),OR(H33&lt;I33,H33="-"),I33&lt;K33,OR(K33&lt;L33,L33="-"),OR(L33&lt;N33,L33="-"),OR(N33&lt;O33,N33="-"),O33&lt;Q33,OR(Q33&lt;R33,R33="-"),OR(R33&lt;T33,R33="-"),OR(T33&lt;U33,T33="-"),U33&lt;W33,OR(W33&lt;X33,X33="-"),OR(X33&lt;Z33,X33="-"),OR(Z33&lt;AA33,Z33="-"),AA33&lt;AC33,AC33&lt;AD33,AD33&lt;AF33,AF33&lt;AG33,AG33&lt;AI33,OR(AI33&lt;AJ33,AJ33="-"),OR(AJ33&lt;AL33,AJ33="-"))</f>
    </oc>
    <nc r="AN33">
      <f>AND(IF(Y33="-",IF(AA33-W33&gt;3,TRUE,FALSE),TRUE),IF(M33="-",IF(O33-K33&gt;3,TRUE,FALSE),TRUE),C33&lt;E33,OR(E33&lt;F33,F33="-"),OR(F33&lt;H33,F33="-"),OR(H33&lt;I33,H33="-"),I33&lt;K33,OR(K33&lt;L33,L33="-"),OR(L33&lt;N33,L33="-"),OR(N33&lt;O33,N33="-"),O33&lt;Q33,OR(Q33&lt;R33,R33="-"),OR(R33&lt;T33,R33="-"),OR(T33&lt;U33,T33="-"),U33&lt;W33,OR(W33&lt;X33,X33="-"),OR(X33&lt;Z33,X33="-"),OR(Z33&lt;AA33,Z33="-"),AA33&lt;AC33,AC33&lt;AD33,AD33&lt;AF33,AF33&lt;AG33,AG33&lt;AI33,OR(AI33&lt;AJ33,AJ33="-"),OR(AJ33&lt;AL33,AJ33="-"))</f>
    </nc>
  </rcc>
  <rcc rId="1900" sId="5">
    <oc r="AN34">
      <f>AND(IF(M34="-",IF(O34-K34&gt;3,TRUE,FALSE),TRUE),C34&lt;E34,OR(E34&lt;F34,F34="-"),OR(F34&lt;H34,F34="-"),OR(H34&lt;I34,H34="-"),I34&lt;K34,OR(K34&lt;L34,L34="-"),OR(L34&lt;N34,L34="-"),OR(N34&lt;O34,N34="-"),O34&lt;Q34,OR(Q34&lt;R34,R34="-"),OR(R34&lt;T34,R34="-"),OR(T34&lt;U34,T34="-"),U34&lt;W34,OR(W34&lt;X34,X34="-"),OR(X34&lt;Z34,X34="-"),OR(Z34&lt;AA34,Z34="-"),AA34&lt;AC34,AC34&lt;AD34,AD34&lt;AF34,AF34&lt;AG34,AG34&lt;AI34,OR(AI34&lt;AJ34,AJ34="-"),OR(AJ34&lt;AL34,AJ34="-"))</f>
    </oc>
    <nc r="AN34">
      <f>AND(IF(Y34="-",IF(AA34-W34&gt;3,TRUE,FALSE),TRUE),IF(M34="-",IF(O34-K34&gt;3,TRUE,FALSE),TRUE),C34&lt;E34,OR(E34&lt;F34,F34="-"),OR(F34&lt;H34,F34="-"),OR(H34&lt;I34,H34="-"),I34&lt;K34,OR(K34&lt;L34,L34="-"),OR(L34&lt;N34,L34="-"),OR(N34&lt;O34,N34="-"),O34&lt;Q34,OR(Q34&lt;R34,R34="-"),OR(R34&lt;T34,R34="-"),OR(T34&lt;U34,T34="-"),U34&lt;W34,OR(W34&lt;X34,X34="-"),OR(X34&lt;Z34,X34="-"),OR(Z34&lt;AA34,Z34="-"),AA34&lt;AC34,AC34&lt;AD34,AD34&lt;AF34,AF34&lt;AG34,AG34&lt;AI34,OR(AI34&lt;AJ34,AJ34="-"),OR(AJ34&lt;AL34,AJ34="-"))</f>
    </nc>
  </rcc>
  <rcc rId="1901" sId="5">
    <oc r="AN80">
      <f>AND(IF(M80="-",IF(O80-K80&gt;3,TRUE,FALSE),TRUE),C80&lt;E80,OR(E80&lt;F80,F80="-"),OR(F80&lt;H80,F80="-"),OR(H80&lt;I80,H80="-"),I80&lt;K80,OR(K80&lt;L80,L80="-"),OR(L80&lt;N80,L80="-"),OR(N80&lt;O80,N80="-"),O80&lt;Q80,OR(Q80&lt;R80,R80="-"),OR(R80&lt;T80,R80="-"),OR(T80&lt;U80,T80="-"),U80&lt;W80,OR(W80&lt;X80,X80="-"),OR(X80&lt;Z80,X80="-"),OR(Z80&lt;AA80,Z80="-"),AA80&lt;AC80,AC80&lt;AD80,AD80&lt;AF80,AF80&lt;AG80,AG80&lt;AI80,OR(AI80&lt;AJ80,AJ80="-"),OR(AJ80&lt;AL80,AJ80="-"))</f>
    </oc>
    <nc r="AN80">
      <f>AND(IF(Y80="-",IF(AA80-W80&gt;3,TRUE,FALSE),TRUE),IF(M80="-",IF(O80-K80&gt;3,TRUE,FALSE),TRUE),C80&lt;E80,OR(E80&lt;F80,F80="-"),OR(F80&lt;H80,F80="-"),OR(H80&lt;I80,H80="-"),I80&lt;K80,OR(K80&lt;L80,L80="-"),OR(L80&lt;N80,L80="-"),OR(N80&lt;O80,N80="-"),O80&lt;Q80,OR(Q80&lt;R80,R80="-"),OR(R80&lt;T80,R80="-"),OR(T80&lt;U80,T80="-"),U80&lt;W80,OR(W80&lt;X80,X80="-"),OR(X80&lt;Z80,X80="-"),OR(Z80&lt;AA80,Z80="-"),AA80&lt;AC80,AC80&lt;AD80,AD80&lt;AF80,AF80&lt;AG80,AG80&lt;AI80,OR(AI80&lt;AJ80,AJ80="-"),OR(AJ80&lt;AL80,AJ80="-"))</f>
    </nc>
  </rcc>
  <rcc rId="1902" sId="5">
    <oc r="AN204">
      <f>AND(IF(M204="-",IF(O204-K204&gt;3,TRUE,FALSE),TRUE),C204&lt;E204,OR(E204&lt;F204,F204="-"),OR(F204&lt;H204,F204="-"),OR(H204&lt;I204,H204="-"),I204&lt;K204,OR(K204&lt;L204,L204="-"),OR(L204&lt;N204,L204="-"),OR(N204&lt;O204,N204="-"),O204&lt;Q204,OR(Q204&lt;R204,R204="-"),OR(R204&lt;T204,R204="-"),OR(T204&lt;U204,T204="-"),U204&lt;W204,OR(W204&lt;X204,X204="-"),OR(X204&lt;Z204,X204="-"),OR(Z204&lt;AA204,Z204="-"),AA204&lt;AC204,AC204&lt;AD204,AD204&lt;AF204,AF204&lt;AG204,AG204&lt;AI204,OR(AI204&lt;AJ204,AJ204="-"),OR(AJ204&lt;AL204,AJ204="-"))</f>
    </oc>
    <nc r="AN204">
      <f>AND(IF(Y204="-",IF(AA204-W204&gt;3,TRUE,FALSE),TRUE),IF(M204="-",IF(O204-K204&gt;3,TRUE,FALSE),TRUE),C204&lt;E204,OR(E204&lt;F204,F204="-"),OR(F204&lt;H204,F204="-"),OR(H204&lt;I204,H204="-"),I204&lt;K204,OR(K204&lt;L204,L204="-"),OR(L204&lt;N204,L204="-"),OR(N204&lt;O204,N204="-"),O204&lt;Q204,OR(Q204&lt;R204,R204="-"),OR(R204&lt;T204,R204="-"),OR(T204&lt;U204,T204="-"),U204&lt;W204,OR(W204&lt;X204,X204="-"),OR(X204&lt;Z204,X204="-"),OR(Z204&lt;AA204,Z204="-"),AA204&lt;AC204,AC204&lt;AD204,AD204&lt;AF204,AF204&lt;AG204,AG204&lt;AI204,OR(AI204&lt;AJ204,AJ204="-"),OR(AJ204&lt;AL204,AJ204="-"))</f>
    </nc>
  </rcc>
  <rcc rId="1903" sId="5">
    <oc r="AN119">
      <f>AND(IF(M119="-",IF(O119-K119&gt;3,TRUE,FALSE),TRUE),C119&lt;E119,OR(E119&lt;F119,F119="-"),OR(F119&lt;H119,F119="-"),OR(H119&lt;I119,H119="-"),I119&lt;K119,OR(K119&lt;L119,L119="-"),OR(L119&lt;N119,L119="-"),OR(N119&lt;O119,N119="-"),O119&lt;Q119,OR(Q119&lt;R119,R119="-"),OR(R119&lt;T119,R119="-"),OR(T119&lt;U119,T119="-"),U119&lt;W119,OR(W119&lt;X119,X119="-"),OR(X119&lt;Z119,X119="-"),OR(Z119&lt;AA119,Z119="-"),AA119&lt;AC119,AC119&lt;AD119,AD119&lt;AF119,AF119&lt;AG119,AG119&lt;AI119,OR(AI119&lt;AJ119,AJ119="-"),OR(AJ119&lt;AL119,AJ119="-"))</f>
    </oc>
    <nc r="AN119">
      <f>AND(IF(Y119="-",IF(AA119-W119&gt;3,TRUE,FALSE),TRUE),IF(M119="-",IF(O119-K119&gt;3,TRUE,FALSE),TRUE),C119&lt;E119,OR(E119&lt;F119,F119="-"),OR(F119&lt;H119,F119="-"),OR(H119&lt;I119,H119="-"),I119&lt;K119,OR(K119&lt;L119,L119="-"),OR(L119&lt;N119,L119="-"),OR(N119&lt;O119,N119="-"),O119&lt;Q119,OR(Q119&lt;R119,R119="-"),OR(R119&lt;T119,R119="-"),OR(T119&lt;U119,T119="-"),U119&lt;W119,OR(W119&lt;X119,X119="-"),OR(X119&lt;Z119,X119="-"),OR(Z119&lt;AA119,Z119="-"),AA119&lt;AC119,AC119&lt;AD119,AD119&lt;AF119,AF119&lt;AG119,AG119&lt;AI119,OR(AI119&lt;AJ119,AJ119="-"),OR(AJ119&lt;AL119,AJ119="-"))</f>
    </nc>
  </rcc>
  <rcc rId="1904" sId="5">
    <oc r="AN144">
      <f>AND(IF(M144="-",IF(O144-K144&gt;3,TRUE,FALSE),TRUE),C144&lt;E144,OR(E144&lt;F144,F144="-"),OR(F144&lt;H144,F144="-"),OR(H144&lt;I144,H144="-"),I144&lt;K144,OR(K144&lt;L144,L144="-"),OR(L144&lt;N144,L144="-"),OR(N144&lt;O144,N144="-"),O144&lt;Q144,OR(Q144&lt;R144,R144="-"),OR(R144&lt;T144,R144="-"),OR(T144&lt;U144,T144="-"),U144&lt;W144,OR(W144&lt;X144,X144="-"),OR(X144&lt;Z144,X144="-"),OR(Z144&lt;AA144,Z144="-"),AA144&lt;AC144,AC144&lt;AD144,AD144&lt;AF144,AF144&lt;AG144,AG144&lt;AI144,OR(AI144&lt;AJ144,AJ144="-"),OR(AJ144&lt;AL144,AJ144="-"))</f>
    </oc>
    <nc r="AN144">
      <f>AND(IF(Y144="-",IF(AA144-W144&gt;3,TRUE,FALSE),TRUE),IF(M144="-",IF(O144-K144&gt;3,TRUE,FALSE),TRUE),C144&lt;E144,OR(E144&lt;F144,F144="-"),OR(F144&lt;H144,F144="-"),OR(H144&lt;I144,H144="-"),I144&lt;K144,OR(K144&lt;L144,L144="-"),OR(L144&lt;N144,L144="-"),OR(N144&lt;O144,N144="-"),O144&lt;Q144,OR(Q144&lt;R144,R144="-"),OR(R144&lt;T144,R144="-"),OR(T144&lt;U144,T144="-"),U144&lt;W144,OR(W144&lt;X144,X144="-"),OR(X144&lt;Z144,X144="-"),OR(Z144&lt;AA144,Z144="-"),AA144&lt;AC144,AC144&lt;AD144,AD144&lt;AF144,AF144&lt;AG144,AG144&lt;AI144,OR(AI144&lt;AJ144,AJ144="-"),OR(AJ144&lt;AL144,AJ144="-"))</f>
    </nc>
  </rcc>
  <rcc rId="1905" sId="5">
    <oc r="AN126">
      <f>AND(IF(M126="-",IF(O126-K126&gt;3,TRUE,FALSE),TRUE),C126&lt;E126,OR(E126&lt;F126,F126="-"),OR(F126&lt;H126,F126="-"),OR(H126&lt;I126,H126="-"),I126&lt;K126,OR(K126&lt;L126,L126="-"),OR(L126&lt;N126,L126="-"),OR(N126&lt;O126,N126="-"),O126&lt;Q126,OR(Q126&lt;R126,R126="-"),OR(R126&lt;T126,R126="-"),OR(T126&lt;U126,T126="-"),U126&lt;W126,OR(W126&lt;X126,X126="-"),OR(X126&lt;Z126,X126="-"),OR(Z126&lt;AA126,Z126="-"),AA126&lt;AC126,AC126&lt;AD126,AD126&lt;AF126,AF126&lt;AG126,AG126&lt;AI126,OR(AI126&lt;AJ126,AJ126="-"),OR(AJ126&lt;AL126,AJ126="-"))</f>
    </oc>
    <nc r="AN126">
      <f>AND(IF(Y126="-",IF(AA126-W126&gt;3,TRUE,FALSE),TRUE),IF(M126="-",IF(O126-K126&gt;3,TRUE,FALSE),TRUE),C126&lt;E126,OR(E126&lt;F126,F126="-"),OR(F126&lt;H126,F126="-"),OR(H126&lt;I126,H126="-"),I126&lt;K126,OR(K126&lt;L126,L126="-"),OR(L126&lt;N126,L126="-"),OR(N126&lt;O126,N126="-"),O126&lt;Q126,OR(Q126&lt;R126,R126="-"),OR(R126&lt;T126,R126="-"),OR(T126&lt;U126,T126="-"),U126&lt;W126,OR(W126&lt;X126,X126="-"),OR(X126&lt;Z126,X126="-"),OR(Z126&lt;AA126,Z126="-"),AA126&lt;AC126,AC126&lt;AD126,AD126&lt;AF126,AF126&lt;AG126,AG126&lt;AI126,OR(AI126&lt;AJ126,AJ126="-"),OR(AJ126&lt;AL126,AJ126="-"))</f>
    </nc>
  </rcc>
  <rcc rId="1906" sId="5">
    <oc r="AN120">
      <f>AND(IF(M120="-",IF(O120-K120&gt;3,TRUE,FALSE),TRUE),C120&lt;E120,OR(E120&lt;F120,F120="-"),OR(F120&lt;H120,F120="-"),OR(H120&lt;I120,H120="-"),I120&lt;K120,OR(K120&lt;L120,L120="-"),OR(L120&lt;N120,L120="-"),OR(N120&lt;O120,N120="-"),O120&lt;Q120,OR(Q120&lt;R120,R120="-"),OR(R120&lt;T120,R120="-"),OR(T120&lt;U120,T120="-"),U120&lt;W120,OR(W120&lt;X120,X120="-"),OR(X120&lt;Z120,X120="-"),OR(Z120&lt;AA120,Z120="-"),AA120&lt;AC120,AC120&lt;AD120,AD120&lt;AF120,AF120&lt;AG120,AG120&lt;AI120,OR(AI120&lt;AJ120,AJ120="-"),OR(AJ120&lt;AL120,AJ120="-"))</f>
    </oc>
    <nc r="AN120">
      <f>AND(IF(Y120="-",IF(AA120-W120&gt;3,TRUE,FALSE),TRUE),IF(M120="-",IF(O120-K120&gt;3,TRUE,FALSE),TRUE),C120&lt;E120,OR(E120&lt;F120,F120="-"),OR(F120&lt;H120,F120="-"),OR(H120&lt;I120,H120="-"),I120&lt;K120,OR(K120&lt;L120,L120="-"),OR(L120&lt;N120,L120="-"),OR(N120&lt;O120,N120="-"),O120&lt;Q120,OR(Q120&lt;R120,R120="-"),OR(R120&lt;T120,R120="-"),OR(T120&lt;U120,T120="-"),U120&lt;W120,OR(W120&lt;X120,X120="-"),OR(X120&lt;Z120,X120="-"),OR(Z120&lt;AA120,Z120="-"),AA120&lt;AC120,AC120&lt;AD120,AD120&lt;AF120,AF120&lt;AG120,AG120&lt;AI120,OR(AI120&lt;AJ120,AJ120="-"),OR(AJ120&lt;AL120,AJ120="-"))</f>
    </nc>
  </rcc>
  <rcc rId="1907" sId="5">
    <oc r="AN127">
      <f>AND(IF(M127="-",IF(O127-K127&gt;3,TRUE,FALSE),TRUE),C127&lt;E127,OR(E127&lt;F127,F127="-"),OR(F127&lt;H127,F127="-"),OR(H127&lt;I127,H127="-"),I127&lt;K127,OR(K127&lt;L127,L127="-"),OR(L127&lt;N127,L127="-"),OR(N127&lt;O127,N127="-"),O127&lt;Q127,OR(Q127&lt;R127,R127="-"),OR(R127&lt;T127,R127="-"),OR(T127&lt;U127,T127="-"),U127&lt;W127,OR(W127&lt;X127,X127="-"),OR(X127&lt;Z127,X127="-"),OR(Z127&lt;AA127,Z127="-"),AA127&lt;AC127,AC127&lt;AD127,AD127&lt;AF127,AF127&lt;AG127,AG127&lt;AI127,OR(AI127&lt;AJ127,AJ127="-"),OR(AJ127&lt;AL127,AJ127="-"))</f>
    </oc>
    <nc r="AN127">
      <f>AND(IF(Y127="-",IF(AA127-W127&gt;3,TRUE,FALSE),TRUE),IF(M127="-",IF(O127-K127&gt;3,TRUE,FALSE),TRUE),C127&lt;E127,OR(E127&lt;F127,F127="-"),OR(F127&lt;H127,F127="-"),OR(H127&lt;I127,H127="-"),I127&lt;K127,OR(K127&lt;L127,L127="-"),OR(L127&lt;N127,L127="-"),OR(N127&lt;O127,N127="-"),O127&lt;Q127,OR(Q127&lt;R127,R127="-"),OR(R127&lt;T127,R127="-"),OR(T127&lt;U127,T127="-"),U127&lt;W127,OR(W127&lt;X127,X127="-"),OR(X127&lt;Z127,X127="-"),OR(Z127&lt;AA127,Z127="-"),AA127&lt;AC127,AC127&lt;AD127,AD127&lt;AF127,AF127&lt;AG127,AG127&lt;AI127,OR(AI127&lt;AJ127,AJ127="-"),OR(AJ127&lt;AL127,AJ127="-"))</f>
    </nc>
  </rcc>
  <rcc rId="1908" sId="5">
    <oc r="AN88">
      <f>AND(IF(M88="-",IF(O88-K88&gt;3,TRUE,FALSE),TRUE),C88&lt;E88,OR(E88&lt;F88,F88="-"),OR(F88&lt;H88,F88="-"),OR(H88&lt;I88,H88="-"),I88&lt;K88,OR(K88&lt;L88,L88="-"),OR(L88&lt;N88,L88="-"),OR(N88&lt;O88,N88="-"),O88&lt;Q88,OR(Q88&lt;R88,R88="-"),OR(R88&lt;T88,R88="-"),OR(T88&lt;U88,T88="-"),U88&lt;W88,OR(W88&lt;X88,X88="-"),OR(X88&lt;Z88,X88="-"),OR(Z88&lt;AA88,Z88="-"),AA88&lt;AC88,AC88&lt;AD88,AD88&lt;AF88,AF88&lt;AG88,AG88&lt;AI88,OR(AI88&lt;AJ88,AJ88="-"),OR(AJ88&lt;AL88,AJ88="-"))</f>
    </oc>
    <nc r="AN88">
      <f>AND(IF(Y88="-",IF(AA88-W88&gt;3,TRUE,FALSE),TRUE),IF(M88="-",IF(O88-K88&gt;3,TRUE,FALSE),TRUE),C88&lt;E88,OR(E88&lt;F88,F88="-"),OR(F88&lt;H88,F88="-"),OR(H88&lt;I88,H88="-"),I88&lt;K88,OR(K88&lt;L88,L88="-"),OR(L88&lt;N88,L88="-"),OR(N88&lt;O88,N88="-"),O88&lt;Q88,OR(Q88&lt;R88,R88="-"),OR(R88&lt;T88,R88="-"),OR(T88&lt;U88,T88="-"),U88&lt;W88,OR(W88&lt;X88,X88="-"),OR(X88&lt;Z88,X88="-"),OR(Z88&lt;AA88,Z88="-"),AA88&lt;AC88,AC88&lt;AD88,AD88&lt;AF88,AF88&lt;AG88,AG88&lt;AI88,OR(AI88&lt;AJ88,AJ88="-"),OR(AJ88&lt;AL88,AJ88="-"))</f>
    </nc>
  </rcc>
  <rcc rId="1909" sId="5">
    <oc r="AN282">
      <f>AND(IF(M282="-",IF(O282-K282&gt;3,TRUE,FALSE),TRUE),C282&lt;E282,OR(E282&lt;F282,F282="-"),OR(F282&lt;H282,F282="-"),OR(H282&lt;I282,H282="-"),I282&lt;K282,OR(K282&lt;L282,L282="-"),OR(L282&lt;N282,L282="-"),OR(N282&lt;O282,N282="-"),O282&lt;Q282,OR(Q282&lt;R282,R282="-"),OR(R282&lt;T282,R282="-"),OR(T282&lt;U282,T282="-"),U282&lt;W282,OR(W282&lt;X282,X282="-"),OR(X282&lt;Z282,X282="-"),OR(Z282&lt;AA282,Z282="-"),AA282&lt;AC282,AC282&lt;AD282,AD282&lt;AF282,AF282&lt;AG282,AG282&lt;AI282,OR(AI282&lt;AJ282,AJ282="-"),OR(AJ282&lt;AL282,AJ282="-"))</f>
    </oc>
    <nc r="AN282">
      <f>AND(IF(Y282="-",IF(AA282-W282&gt;3,TRUE,FALSE),TRUE),IF(M282="-",IF(O282-K282&gt;3,TRUE,FALSE),TRUE),C282&lt;E282,OR(E282&lt;F282,F282="-"),OR(F282&lt;H282,F282="-"),OR(H282&lt;I282,H282="-"),I282&lt;K282,OR(K282&lt;L282,L282="-"),OR(L282&lt;N282,L282="-"),OR(N282&lt;O282,N282="-"),O282&lt;Q282,OR(Q282&lt;R282,R282="-"),OR(R282&lt;T282,R282="-"),OR(T282&lt;U282,T282="-"),U282&lt;W282,OR(W282&lt;X282,X282="-"),OR(X282&lt;Z282,X282="-"),OR(Z282&lt;AA282,Z282="-"),AA282&lt;AC282,AC282&lt;AD282,AD282&lt;AF282,AF282&lt;AG282,AG282&lt;AI282,OR(AI282&lt;AJ282,AJ282="-"),OR(AJ282&lt;AL282,AJ282="-"))</f>
    </nc>
  </rcc>
  <rcc rId="1910" sId="5">
    <oc r="AN179">
      <f>AND(IF(M179="-",IF(O179-K179&gt;3,TRUE,FALSE),TRUE),C179&lt;E179,OR(E179&lt;F179,F179="-"),OR(F179&lt;H179,F179="-"),OR(H179&lt;I179,H179="-"),I179&lt;K179,OR(K179&lt;L179,L179="-"),OR(L179&lt;N179,L179="-"),OR(N179&lt;O179,N179="-"),O179&lt;Q179,OR(Q179&lt;R179,R179="-"),OR(R179&lt;T179,R179="-"),OR(T179&lt;U179,T179="-"),U179&lt;W179,OR(W179&lt;X179,X179="-"),OR(X179&lt;Z179,X179="-"),OR(Z179&lt;AA179,Z179="-"),AA179&lt;AC179,AC179&lt;AD179,AD179&lt;AF179,AF179&lt;AG179,AG179&lt;AI179,OR(AI179&lt;AJ179,AJ179="-"),OR(AJ179&lt;AL179,AJ179="-"))</f>
    </oc>
    <nc r="AN179">
      <f>AND(IF(Y179="-",IF(AA179-W179&gt;3,TRUE,FALSE),TRUE),IF(M179="-",IF(O179-K179&gt;3,TRUE,FALSE),TRUE),C179&lt;E179,OR(E179&lt;F179,F179="-"),OR(F179&lt;H179,F179="-"),OR(H179&lt;I179,H179="-"),I179&lt;K179,OR(K179&lt;L179,L179="-"),OR(L179&lt;N179,L179="-"),OR(N179&lt;O179,N179="-"),O179&lt;Q179,OR(Q179&lt;R179,R179="-"),OR(R179&lt;T179,R179="-"),OR(T179&lt;U179,T179="-"),U179&lt;W179,OR(W179&lt;X179,X179="-"),OR(X179&lt;Z179,X179="-"),OR(Z179&lt;AA179,Z179="-"),AA179&lt;AC179,AC179&lt;AD179,AD179&lt;AF179,AF179&lt;AG179,AG179&lt;AI179,OR(AI179&lt;AJ179,AJ179="-"),OR(AJ179&lt;AL179,AJ179="-"))</f>
    </nc>
  </rcc>
  <rcc rId="1911" sId="5">
    <oc r="AN109">
      <f>AND(IF(M109="-",IF(O109-K109&gt;3,TRUE,FALSE),TRUE),C109&lt;E109,OR(E109&lt;F109,F109="-"),OR(F109&lt;H109,F109="-"),OR(H109&lt;I109,H109="-"),I109&lt;K109,OR(K109&lt;L109,L109="-"),OR(L109&lt;N109,L109="-"),OR(N109&lt;O109,N109="-"),O109&lt;Q109,OR(Q109&lt;R109,R109="-"),OR(R109&lt;T109,R109="-"),OR(T109&lt;U109,T109="-"),U109&lt;W109,OR(W109&lt;X109,X109="-"),OR(X109&lt;Z109,X109="-"),OR(Z109&lt;AA109,Z109="-"),AA109&lt;AC109,AC109&lt;AD109,AD109&lt;AF109,AF109&lt;AG109,AG109&lt;AI109,OR(AI109&lt;AJ109,AJ109="-"),OR(AJ109&lt;AL109,AJ109="-"))</f>
    </oc>
    <nc r="AN109">
      <f>AND(IF(Y109="-",IF(AA109-W109&gt;3,TRUE,FALSE),TRUE),IF(M109="-",IF(O109-K109&gt;3,TRUE,FALSE),TRUE),C109&lt;E109,OR(E109&lt;F109,F109="-"),OR(F109&lt;H109,F109="-"),OR(H109&lt;I109,H109="-"),I109&lt;K109,OR(K109&lt;L109,L109="-"),OR(L109&lt;N109,L109="-"),OR(N109&lt;O109,N109="-"),O109&lt;Q109,OR(Q109&lt;R109,R109="-"),OR(R109&lt;T109,R109="-"),OR(T109&lt;U109,T109="-"),U109&lt;W109,OR(W109&lt;X109,X109="-"),OR(X109&lt;Z109,X109="-"),OR(Z109&lt;AA109,Z109="-"),AA109&lt;AC109,AC109&lt;AD109,AD109&lt;AF109,AF109&lt;AG109,AG109&lt;AI109,OR(AI109&lt;AJ109,AJ109="-"),OR(AJ109&lt;AL109,AJ109="-"))</f>
    </nc>
  </rcc>
  <rcc rId="1912" sId="5">
    <oc r="AN112">
      <f>AND(IF(M112="-",IF(O112-K112&gt;3,TRUE,FALSE),TRUE),C112&lt;E112,OR(E112&lt;F112,F112="-"),OR(F112&lt;H112,F112="-"),OR(H112&lt;I112,H112="-"),I112&lt;K112,OR(K112&lt;L112,L112="-"),OR(L112&lt;N112,L112="-"),OR(N112&lt;O112,N112="-"),O112&lt;Q112,OR(Q112&lt;R112,R112="-"),OR(R112&lt;T112,R112="-"),OR(T112&lt;U112,T112="-"),U112&lt;W112,OR(W112&lt;X112,X112="-"),OR(X112&lt;Z112,X112="-"),OR(Z112&lt;AA112,Z112="-"),AA112&lt;AC112,AC112&lt;AD112,AD112&lt;AF112,AF112&lt;AG112,AG112&lt;AI112,OR(AI112&lt;AJ112,AJ112="-"),OR(AJ112&lt;AL112,AJ112="-"))</f>
    </oc>
    <nc r="AN112">
      <f>AND(IF(Y112="-",IF(AA112-W112&gt;3,TRUE,FALSE),TRUE),IF(M112="-",IF(O112-K112&gt;3,TRUE,FALSE),TRUE),C112&lt;E112,OR(E112&lt;F112,F112="-"),OR(F112&lt;H112,F112="-"),OR(H112&lt;I112,H112="-"),I112&lt;K112,OR(K112&lt;L112,L112="-"),OR(L112&lt;N112,L112="-"),OR(N112&lt;O112,N112="-"),O112&lt;Q112,OR(Q112&lt;R112,R112="-"),OR(R112&lt;T112,R112="-"),OR(T112&lt;U112,T112="-"),U112&lt;W112,OR(W112&lt;X112,X112="-"),OR(X112&lt;Z112,X112="-"),OR(Z112&lt;AA112,Z112="-"),AA112&lt;AC112,AC112&lt;AD112,AD112&lt;AF112,AF112&lt;AG112,AG112&lt;AI112,OR(AI112&lt;AJ112,AJ112="-"),OR(AJ112&lt;AL112,AJ112="-"))</f>
    </nc>
  </rcc>
  <rcc rId="1913" sId="5">
    <oc r="AN141">
      <f>AND(IF(M141="-",IF(O141-K141&gt;3,TRUE,FALSE),TRUE),C141&lt;E141,OR(E141&lt;F141,F141="-"),OR(F141&lt;H141,F141="-"),OR(H141&lt;I141,H141="-"),I141&lt;K141,OR(K141&lt;L141,L141="-"),OR(L141&lt;N141,L141="-"),OR(N141&lt;O141,N141="-"),O141&lt;Q141,OR(Q141&lt;R141,R141="-"),OR(R141&lt;T141,R141="-"),OR(T141&lt;U141,T141="-"),U141&lt;W141,OR(W141&lt;X141,X141="-"),OR(X141&lt;Z141,X141="-"),OR(Z141&lt;AA141,Z141="-"),AA141&lt;AC141,AC141&lt;AD141,AD141&lt;AF141,AF141&lt;AG141,AG141&lt;AI141,OR(AI141&lt;AJ141,AJ141="-"),OR(AJ141&lt;AL141,AJ141="-"))</f>
    </oc>
    <nc r="AN141">
      <f>AND(IF(Y141="-",IF(AA141-W141&gt;3,TRUE,FALSE),TRUE),IF(M141="-",IF(O141-K141&gt;3,TRUE,FALSE),TRUE),C141&lt;E141,OR(E141&lt;F141,F141="-"),OR(F141&lt;H141,F141="-"),OR(H141&lt;I141,H141="-"),I141&lt;K141,OR(K141&lt;L141,L141="-"),OR(L141&lt;N141,L141="-"),OR(N141&lt;O141,N141="-"),O141&lt;Q141,OR(Q141&lt;R141,R141="-"),OR(R141&lt;T141,R141="-"),OR(T141&lt;U141,T141="-"),U141&lt;W141,OR(W141&lt;X141,X141="-"),OR(X141&lt;Z141,X141="-"),OR(Z141&lt;AA141,Z141="-"),AA141&lt;AC141,AC141&lt;AD141,AD141&lt;AF141,AF141&lt;AG141,AG141&lt;AI141,OR(AI141&lt;AJ141,AJ141="-"),OR(AJ141&lt;AL141,AJ141="-"))</f>
    </nc>
  </rcc>
  <rcc rId="1914" sId="5">
    <oc r="AN66">
      <f>AND(IF(M66="-",IF(O66-K66&gt;3,TRUE,FALSE),TRUE),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</oc>
    <nc r="AN66">
      <f>AND(IF(Y66="-",IF(AA66-W66&gt;3,TRUE,FALSE),TRUE),IF(M66="-",IF(O66-K66&gt;3,TRUE,FALSE),TRUE),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</nc>
  </rcc>
  <rcc rId="1915" sId="5">
    <oc r="AN142">
      <f>AND(IF(M142="-",IF(O142-K142&gt;3,TRUE,FALSE),TRUE),C142&lt;E142,OR(E142&lt;F142,F142="-"),OR(F142&lt;H142,F142="-"),OR(H142&lt;I142,H142="-"),I142&lt;K142,OR(K142&lt;L142,L142="-"),OR(L142&lt;N142,L142="-"),OR(N142&lt;O142,N142="-"),O142&lt;Q142,OR(Q142&lt;R142,R142="-"),OR(R142&lt;T142,R142="-"),OR(T142&lt;U142,T142="-"),U142&lt;W142,OR(W142&lt;X142,X142="-"),OR(X142&lt;Z142,X142="-"),OR(Z142&lt;AA142,Z142="-"),AA142&lt;AC142,AC142&lt;AD142,AD142&lt;AF142,AF142&lt;AG142,AG142&lt;AI142,OR(AI142&lt;AJ142,AJ142="-"),OR(AJ142&lt;AL142,AJ142="-"))</f>
    </oc>
    <nc r="AN142">
      <f>AND(IF(Y142="-",IF(AA142-W142&gt;3,TRUE,FALSE),TRUE),IF(M142="-",IF(O142-K142&gt;3,TRUE,FALSE),TRUE),C142&lt;E142,OR(E142&lt;F142,F142="-"),OR(F142&lt;H142,F142="-"),OR(H142&lt;I142,H142="-"),I142&lt;K142,OR(K142&lt;L142,L142="-"),OR(L142&lt;N142,L142="-"),OR(N142&lt;O142,N142="-"),O142&lt;Q142,OR(Q142&lt;R142,R142="-"),OR(R142&lt;T142,R142="-"),OR(T142&lt;U142,T142="-"),U142&lt;W142,OR(W142&lt;X142,X142="-"),OR(X142&lt;Z142,X142="-"),OR(Z142&lt;AA142,Z142="-"),AA142&lt;AC142,AC142&lt;AD142,AD142&lt;AF142,AF142&lt;AG142,AG142&lt;AI142,OR(AI142&lt;AJ142,AJ142="-"),OR(AJ142&lt;AL142,AJ142="-"))</f>
    </nc>
  </rcc>
  <rcc rId="1916" sId="5">
    <oc r="AN38">
      <f>AND(IF(M38="-",IF(O38-K38&gt;3,TRUE,FALSE),TRUE),C38&lt;E38,OR(E38&lt;F38,F38="-"),OR(F38&lt;H38,F38="-"),OR(H38&lt;I38,H38="-"),I38&lt;K38,OR(K38&lt;L38,L38="-"),OR(L38&lt;N38,L38="-"),OR(N38&lt;O38,N38="-"),O38&lt;Q38,OR(Q38&lt;R38,R38="-"),OR(R38&lt;T38,R38="-"),OR(T38&lt;U38,T38="-"),U38&lt;W38,OR(W38&lt;X38,X38="-"),OR(X38&lt;Z38,X38="-"),OR(Z38&lt;AA38,Z38="-"),AA38&lt;AC38,AC38&lt;AD38,AD38&lt;AF38,AF38&lt;AG38,AG38&lt;AI38,OR(AI38&lt;AJ38,AJ38="-"),OR(AJ38&lt;AL38,AJ38="-"))</f>
    </oc>
    <nc r="AN38">
      <f>AND(IF(Y38="-",IF(AA38-W38&gt;3,TRUE,FALSE),TRUE),IF(M38="-",IF(O38-K38&gt;3,TRUE,FALSE),TRUE),C38&lt;E38,OR(E38&lt;F38,F38="-"),OR(F38&lt;H38,F38="-"),OR(H38&lt;I38,H38="-"),I38&lt;K38,OR(K38&lt;L38,L38="-"),OR(L38&lt;N38,L38="-"),OR(N38&lt;O38,N38="-"),O38&lt;Q38,OR(Q38&lt;R38,R38="-"),OR(R38&lt;T38,R38="-"),OR(T38&lt;U38,T38="-"),U38&lt;W38,OR(W38&lt;X38,X38="-"),OR(X38&lt;Z38,X38="-"),OR(Z38&lt;AA38,Z38="-"),AA38&lt;AC38,AC38&lt;AD38,AD38&lt;AF38,AF38&lt;AG38,AG38&lt;AI38,OR(AI38&lt;AJ38,AJ38="-"),OR(AJ38&lt;AL38,AJ38="-"))</f>
    </nc>
  </rcc>
  <rcc rId="1917" sId="5">
    <oc r="AN91">
      <f>AND(IF(M91="-",IF(O91-K91&gt;3,TRUE,FALSE),TRUE),C91&lt;E91,OR(E91&lt;F91,F91="-"),OR(F91&lt;H91,F91="-"),OR(H91&lt;I91,H91="-"),I91&lt;K91,OR(K91&lt;L91,L91="-"),OR(L91&lt;N91,L91="-"),OR(N91&lt;O91,N91="-"),O91&lt;Q91,OR(Q91&lt;R91,R91="-"),OR(R91&lt;T91,R91="-"),OR(T91&lt;U91,T91="-"),U91&lt;W91,OR(W91&lt;X91,X91="-"),OR(X91&lt;Z91,X91="-"),OR(Z91&lt;AA91,Z91="-"),AA91&lt;AC91,AC91&lt;AD91,AD91&lt;AF91,AF91&lt;AG91,AG91&lt;AI91,OR(AI91&lt;AJ91,AJ91="-"),OR(AJ91&lt;AL91,AJ91="-"))</f>
    </oc>
    <nc r="AN91">
      <f>AND(IF(Y91="-",IF(AA91-W91&gt;3,TRUE,FALSE),TRUE),IF(M91="-",IF(O91-K91&gt;3,TRUE,FALSE),TRUE),C91&lt;E91,OR(E91&lt;F91,F91="-"),OR(F91&lt;H91,F91="-"),OR(H91&lt;I91,H91="-"),I91&lt;K91,OR(K91&lt;L91,L91="-"),OR(L91&lt;N91,L91="-"),OR(N91&lt;O91,N91="-"),O91&lt;Q91,OR(Q91&lt;R91,R91="-"),OR(R91&lt;T91,R91="-"),OR(T91&lt;U91,T91="-"),U91&lt;W91,OR(W91&lt;X91,X91="-"),OR(X91&lt;Z91,X91="-"),OR(Z91&lt;AA91,Z91="-"),AA91&lt;AC91,AC91&lt;AD91,AD91&lt;AF91,AF91&lt;AG91,AG91&lt;AI91,OR(AI91&lt;AJ91,AJ91="-"),OR(AJ91&lt;AL91,AJ91="-"))</f>
    </nc>
  </rcc>
  <rcc rId="1918" sId="5">
    <oc r="AN211">
      <f>AND(IF(M211="-",IF(O211-K211&gt;3,TRUE,FALSE),TRUE),C211&lt;E211,OR(E211&lt;F211,F211="-"),OR(F211&lt;H211,F211="-"),OR(H211&lt;I211,H211="-"),I211&lt;K211,OR(K211&lt;L211,L211="-"),OR(L211&lt;N211,L211="-"),OR(N211&lt;O211,N211="-"),O211&lt;Q211,OR(Q211&lt;R211,R211="-"),OR(R211&lt;T211,R211="-"),OR(T211&lt;U211,T211="-"),U211&lt;W211,OR(W211&lt;X211,X211="-"),OR(X211&lt;Z211,X211="-"),OR(Z211&lt;AA211,Z211="-"),AA211&lt;AC211,AC211&lt;AD211,AD211&lt;AF211,AF211&lt;AG211,AG211&lt;AI211,OR(AI211&lt;AJ211,AJ211="-"),OR(AJ211&lt;AL211,AJ211="-"))</f>
    </oc>
    <nc r="AN211">
      <f>AND(IF(Y211="-",IF(AA211-W211&gt;3,TRUE,FALSE),TRUE),IF(M211="-",IF(O211-K211&gt;3,TRUE,FALSE),TRUE),C211&lt;E211,OR(E211&lt;F211,F211="-"),OR(F211&lt;H211,F211="-"),OR(H211&lt;I211,H211="-"),I211&lt;K211,OR(K211&lt;L211,L211="-"),OR(L211&lt;N211,L211="-"),OR(N211&lt;O211,N211="-"),O211&lt;Q211,OR(Q211&lt;R211,R211="-"),OR(R211&lt;T211,R211="-"),OR(T211&lt;U211,T211="-"),U211&lt;W211,OR(W211&lt;X211,X211="-"),OR(X211&lt;Z211,X211="-"),OR(Z211&lt;AA211,Z211="-"),AA211&lt;AC211,AC211&lt;AD211,AD211&lt;AF211,AF211&lt;AG211,AG211&lt;AI211,OR(AI211&lt;AJ211,AJ211="-"),OR(AJ211&lt;AL211,AJ211="-"))</f>
    </nc>
  </rcc>
  <rcc rId="1919" sId="5">
    <oc r="AN244">
      <f>AND(IF(M244="-",IF(O244-K244&gt;3,TRUE,FALSE),TRUE),C244&lt;E244,OR(E244&lt;F244,F244="-"),OR(F244&lt;H244,F244="-"),OR(H244&lt;I244,H244="-"),I244&lt;K244,OR(K244&lt;L244,L244="-"),OR(L244&lt;N244,L244="-"),OR(N244&lt;O244,N244="-"),O244&lt;Q244,OR(Q244&lt;R244,R244="-"),OR(R244&lt;T244,R244="-"),OR(T244&lt;U244,T244="-"),U244&lt;W244,OR(W244&lt;X244,X244="-"),OR(X244&lt;Z244,X244="-"),OR(Z244&lt;AA244,Z244="-"),AA244&lt;AC244,AC244&lt;AD244,AD244&lt;AF244,AF244&lt;AG244,AG244&lt;AI244,OR(AI244&lt;AJ244,AJ244="-"),OR(AJ244&lt;AL244,AJ244="-"))</f>
    </oc>
    <nc r="AN244">
      <f>AND(IF(Y244="-",IF(AA244-W244&gt;3,TRUE,FALSE),TRUE),IF(M244="-",IF(O244-K244&gt;3,TRUE,FALSE),TRUE),C244&lt;E244,OR(E244&lt;F244,F244="-"),OR(F244&lt;H244,F244="-"),OR(H244&lt;I244,H244="-"),I244&lt;K244,OR(K244&lt;L244,L244="-"),OR(L244&lt;N244,L244="-"),OR(N244&lt;O244,N244="-"),O244&lt;Q244,OR(Q244&lt;R244,R244="-"),OR(R244&lt;T244,R244="-"),OR(T244&lt;U244,T244="-"),U244&lt;W244,OR(W244&lt;X244,X244="-"),OR(X244&lt;Z244,X244="-"),OR(Z244&lt;AA244,Z244="-"),AA244&lt;AC244,AC244&lt;AD244,AD244&lt;AF244,AF244&lt;AG244,AG244&lt;AI244,OR(AI244&lt;AJ244,AJ244="-"),OR(AJ244&lt;AL244,AJ244="-"))</f>
    </nc>
  </rcc>
  <rcc rId="1920" sId="5">
    <oc r="AN104">
      <f>AND(IF(M104="-",IF(O104-K104&gt;3,TRUE,FALSE),TRUE),C104&lt;E104,OR(E104&lt;F104,F104="-"),OR(F104&lt;H104,F104="-"),OR(H104&lt;I104,H104="-"),I104&lt;K104,OR(K104&lt;L104,L104="-"),OR(L104&lt;N104,L104="-"),OR(N104&lt;O104,N104="-"),O104&lt;Q104,OR(Q104&lt;R104,R104="-"),OR(R104&lt;T104,R104="-"),OR(T104&lt;U104,T104="-"),U104&lt;W104,OR(W104&lt;X104,X104="-"),OR(X104&lt;Z104,X104="-"),OR(Z104&lt;AA104,Z104="-"),AA104&lt;AC104,AC104&lt;AD104,AD104&lt;AF104,AF104&lt;AG104,AG104&lt;AI104,OR(AI104&lt;AJ104,AJ104="-"),OR(AJ104&lt;AL104,AJ104="-"))</f>
    </oc>
    <nc r="AN104">
      <f>AND(IF(Y104="-",IF(AA104-W104&gt;3,TRUE,FALSE),TRUE),IF(M104="-",IF(O104-K104&gt;3,TRUE,FALSE),TRUE),C104&lt;E104,OR(E104&lt;F104,F104="-"),OR(F104&lt;H104,F104="-"),OR(H104&lt;I104,H104="-"),I104&lt;K104,OR(K104&lt;L104,L104="-"),OR(L104&lt;N104,L104="-"),OR(N104&lt;O104,N104="-"),O104&lt;Q104,OR(Q104&lt;R104,R104="-"),OR(R104&lt;T104,R104="-"),OR(T104&lt;U104,T104="-"),U104&lt;W104,OR(W104&lt;X104,X104="-"),OR(X104&lt;Z104,X104="-"),OR(Z104&lt;AA104,Z104="-"),AA104&lt;AC104,AC104&lt;AD104,AD104&lt;AF104,AF104&lt;AG104,AG104&lt;AI104,OR(AI104&lt;AJ104,AJ104="-"),OR(AJ104&lt;AL104,AJ104="-"))</f>
    </nc>
  </rcc>
  <rcc rId="1921" sId="5">
    <oc r="AN113">
      <f>AND(IF(M113="-",IF(O113-K113&gt;3,TRUE,FALSE),TRUE),C113&lt;E113,OR(E113&lt;F113,F113="-"),OR(F113&lt;H113,F113="-"),OR(H113&lt;I113,H113="-"),I113&lt;K113,OR(K113&lt;L113,L113="-"),OR(L113&lt;N113,L113="-"),OR(N113&lt;O113,N113="-"),O113&lt;Q113,OR(Q113&lt;R113,R113="-"),OR(R113&lt;T113,R113="-"),OR(T113&lt;U113,T113="-"),U113&lt;W113,OR(W113&lt;X113,X113="-"),OR(X113&lt;Z113,X113="-"),OR(Z113&lt;AA113,Z113="-"),AA113&lt;AC113,AC113&lt;AD113,AD113&lt;AF113,AF113&lt;AG113,AG113&lt;AI113,OR(AI113&lt;AJ113,AJ113="-"),OR(AJ113&lt;AL113,AJ113="-"))</f>
    </oc>
    <nc r="AN113">
      <f>AND(IF(Y113="-",IF(AA113-W113&gt;3,TRUE,FALSE),TRUE),IF(M113="-",IF(O113-K113&gt;3,TRUE,FALSE),TRUE),C113&lt;E113,OR(E113&lt;F113,F113="-"),OR(F113&lt;H113,F113="-"),OR(H113&lt;I113,H113="-"),I113&lt;K113,OR(K113&lt;L113,L113="-"),OR(L113&lt;N113,L113="-"),OR(N113&lt;O113,N113="-"),O113&lt;Q113,OR(Q113&lt;R113,R113="-"),OR(R113&lt;T113,R113="-"),OR(T113&lt;U113,T113="-"),U113&lt;W113,OR(W113&lt;X113,X113="-"),OR(X113&lt;Z113,X113="-"),OR(Z113&lt;AA113,Z113="-"),AA113&lt;AC113,AC113&lt;AD113,AD113&lt;AF113,AF113&lt;AG113,AG113&lt;AI113,OR(AI113&lt;AJ113,AJ113="-"),OR(AJ113&lt;AL113,AJ113="-"))</f>
    </nc>
  </rcc>
  <rcc rId="1922" sId="5">
    <oc r="AN287">
      <f>AND(IF(M287="-",IF(O287-K287&gt;3,TRUE,FALSE),TRUE),C287&lt;E287,OR(E287&lt;F287,F287="-"),OR(F287&lt;H287,F287="-"),OR(H287&lt;I287,H287="-"),I287&lt;K287,OR(K287&lt;L287,L287="-"),OR(L287&lt;N287,L287="-"),OR(N287&lt;O287,N287="-"),O287&lt;Q287,OR(Q287&lt;R287,R287="-"),OR(R287&lt;T287,R287="-"),OR(T287&lt;U287,T287="-"),U287&lt;W287,OR(W287&lt;X287,X287="-"),OR(X287&lt;Z287,X287="-"),OR(Z287&lt;AA287,Z287="-"),AA287&lt;AC287,AC287&lt;AD287,AD287&lt;AF287,AF287&lt;AG287,AG287&lt;AI287,OR(AI287&lt;AJ287,AJ287="-"),OR(AJ287&lt;AL287,AJ287="-"))</f>
    </oc>
    <nc r="AN287">
      <f>AND(IF(Y287="-",IF(AA287-W287&gt;3,TRUE,FALSE),TRUE),IF(M287="-",IF(O287-K287&gt;3,TRUE,FALSE),TRUE),C287&lt;E287,OR(E287&lt;F287,F287="-"),OR(F287&lt;H287,F287="-"),OR(H287&lt;I287,H287="-"),I287&lt;K287,OR(K287&lt;L287,L287="-"),OR(L287&lt;N287,L287="-"),OR(N287&lt;O287,N287="-"),O287&lt;Q287,OR(Q287&lt;R287,R287="-"),OR(R287&lt;T287,R287="-"),OR(T287&lt;U287,T287="-"),U287&lt;W287,OR(W287&lt;X287,X287="-"),OR(X287&lt;Z287,X287="-"),OR(Z287&lt;AA287,Z287="-"),AA287&lt;AC287,AC287&lt;AD287,AD287&lt;AF287,AF287&lt;AG287,AG287&lt;AI287,OR(AI287&lt;AJ287,AJ287="-"),OR(AJ287&lt;AL287,AJ287="-"))</f>
    </nc>
  </rcc>
  <rcc rId="1923" sId="5">
    <oc r="AN288">
      <f>AND(IF(M288="-",IF(O288-K288&gt;3,TRUE,FALSE),TRUE),C288&lt;E288,OR(E288&lt;F288,F288="-"),OR(F288&lt;H288,F288="-"),OR(H288&lt;I288,H288="-"),I288&lt;K288,OR(K288&lt;L288,L288="-"),OR(L288&lt;N288,L288="-"),OR(N288&lt;O288,N288="-"),O288&lt;Q288,OR(Q288&lt;R288,R288="-"),OR(R288&lt;T288,R288="-"),OR(T288&lt;U288,T288="-"),U288&lt;W288,OR(W288&lt;X288,X288="-"),OR(X288&lt;Z288,X288="-"),OR(Z288&lt;AA288,Z288="-"),AA288&lt;AC288,AC288&lt;AD288,AD288&lt;AF288,AF288&lt;AG288,AG288&lt;AI288,OR(AI288&lt;AJ288,AJ288="-"),OR(AJ288&lt;AL288,AJ288="-"))</f>
    </oc>
    <nc r="AN288">
      <f>AND(IF(Y288="-",IF(AA288-W288&gt;3,TRUE,FALSE),TRUE),IF(M288="-",IF(O288-K288&gt;3,TRUE,FALSE),TRUE),C288&lt;E288,OR(E288&lt;F288,F288="-"),OR(F288&lt;H288,F288="-"),OR(H288&lt;I288,H288="-"),I288&lt;K288,OR(K288&lt;L288,L288="-"),OR(L288&lt;N288,L288="-"),OR(N288&lt;O288,N288="-"),O288&lt;Q288,OR(Q288&lt;R288,R288="-"),OR(R288&lt;T288,R288="-"),OR(T288&lt;U288,T288="-"),U288&lt;W288,OR(W288&lt;X288,X288="-"),OR(X288&lt;Z288,X288="-"),OR(Z288&lt;AA288,Z288="-"),AA288&lt;AC288,AC288&lt;AD288,AD288&lt;AF288,AF288&lt;AG288,AG288&lt;AI288,OR(AI288&lt;AJ288,AJ288="-"),OR(AJ288&lt;AL288,AJ288="-"))</f>
    </nc>
  </rcc>
  <rcc rId="1924" sId="5">
    <oc r="AN289">
      <f>AND(IF(M289="-",IF(O289-K289&gt;3,TRUE,FALSE),TRUE),C289&lt;E289,OR(E289&lt;F289,F289="-"),OR(F289&lt;H289,F289="-"),OR(H289&lt;I289,H289="-"),I289&lt;K289,OR(K289&lt;L289,L289="-"),OR(L289&lt;N289,L289="-"),OR(N289&lt;O289,N289="-"),O289&lt;Q289,OR(Q289&lt;R289,R289="-"),OR(R289&lt;T289,R289="-"),OR(T289&lt;U289,T289="-"),U289&lt;W289,OR(W289&lt;X289,X289="-"),OR(X289&lt;Z289,X289="-"),OR(Z289&lt;AA289,Z289="-"),AA289&lt;AC289,AC289&lt;AD289,AD289&lt;AF289,AF289&lt;AG289,AG289&lt;AI289,OR(AI289&lt;AJ289,AJ289="-"),OR(AJ289&lt;AL289,AJ289="-"))</f>
    </oc>
    <nc r="AN289">
      <f>AND(IF(Y289="-",IF(AA289-W289&gt;3,TRUE,FALSE),TRUE),IF(M289="-",IF(O289-K289&gt;3,TRUE,FALSE),TRUE),C289&lt;E289,OR(E289&lt;F289,F289="-"),OR(F289&lt;H289,F289="-"),OR(H289&lt;I289,H289="-"),I289&lt;K289,OR(K289&lt;L289,L289="-"),OR(L289&lt;N289,L289="-"),OR(N289&lt;O289,N289="-"),O289&lt;Q289,OR(Q289&lt;R289,R289="-"),OR(R289&lt;T289,R289="-"),OR(T289&lt;U289,T289="-"),U289&lt;W289,OR(W289&lt;X289,X289="-"),OR(X289&lt;Z289,X289="-"),OR(Z289&lt;AA289,Z289="-"),AA289&lt;AC289,AC289&lt;AD289,AD289&lt;AF289,AF289&lt;AG289,AG289&lt;AI289,OR(AI289&lt;AJ289,AJ289="-"),OR(AJ289&lt;AL289,AJ289="-"))</f>
    </nc>
  </rcc>
  <rcc rId="1925" sId="5">
    <oc r="AN290">
      <f>AND(IF(M290="-",IF(O290-K290&gt;3,TRUE,FALSE),TRUE),C290&lt;E290,OR(E290&lt;F290,F290="-"),OR(F290&lt;H290,F290="-"),OR(H290&lt;I290,H290="-"),I290&lt;K290,OR(K290&lt;L290,L290="-"),OR(L290&lt;N290,L290="-"),OR(N290&lt;O290,N290="-"),O290&lt;Q290,OR(Q290&lt;R290,R290="-"),OR(R290&lt;T290,R290="-"),OR(T290&lt;U290,T290="-"),U290&lt;W290,OR(W290&lt;X290,X290="-"),OR(X290&lt;Z290,X290="-"),OR(Z290&lt;AA290,Z290="-"),AA290&lt;AC290,AC290&lt;AD290,AD290&lt;AF290,AF290&lt;AG290,AG290&lt;AI290,OR(AI290&lt;AJ290,AJ290="-"),OR(AJ290&lt;AL290,AJ290="-"))</f>
    </oc>
    <nc r="AN290">
      <f>AND(IF(Y290="-",IF(AA290-W290&gt;3,TRUE,FALSE),TRUE),IF(M290="-",IF(O290-K290&gt;3,TRUE,FALSE),TRUE),C290&lt;E290,OR(E290&lt;F290,F290="-"),OR(F290&lt;H290,F290="-"),OR(H290&lt;I290,H290="-"),I290&lt;K290,OR(K290&lt;L290,L290="-"),OR(L290&lt;N290,L290="-"),OR(N290&lt;O290,N290="-"),O290&lt;Q290,OR(Q290&lt;R290,R290="-"),OR(R290&lt;T290,R290="-"),OR(T290&lt;U290,T290="-"),U290&lt;W290,OR(W290&lt;X290,X290="-"),OR(X290&lt;Z290,X290="-"),OR(Z290&lt;AA290,Z290="-"),AA290&lt;AC290,AC290&lt;AD290,AD290&lt;AF290,AF290&lt;AG290,AG290&lt;AI290,OR(AI290&lt;AJ290,AJ290="-"),OR(AJ290&lt;AL290,AJ290="-"))</f>
    </nc>
  </rcc>
  <rcc rId="1926" sId="5">
    <oc r="AN291">
      <f>AND(IF(M291="-",IF(O291-K291&gt;3,TRUE,FALSE),TRUE),C291&lt;E291,OR(E291&lt;F291,F291="-"),OR(F291&lt;H291,F291="-"),OR(H291&lt;I291,H291="-"),I291&lt;K291,OR(K291&lt;L291,L291="-"),OR(L291&lt;N291,L291="-"),OR(N291&lt;O291,N291="-"),O291&lt;Q291,OR(Q291&lt;R291,R291="-"),OR(R291&lt;T291,R291="-"),OR(T291&lt;U291,T291="-"),U291&lt;W291,OR(W291&lt;X291,X291="-"),OR(X291&lt;Z291,X291="-"),OR(Z291&lt;AA291,Z291="-"),AA291&lt;AC291,AC291&lt;AD291,AD291&lt;AF291,AF291&lt;AG291,AG291&lt;AI291,OR(AI291&lt;AJ291,AJ291="-"),OR(AJ291&lt;AL291,AJ291="-"))</f>
    </oc>
    <nc r="AN291">
      <f>AND(IF(Y291="-",IF(AA291-W291&gt;3,TRUE,FALSE),TRUE),IF(M291="-",IF(O291-K291&gt;3,TRUE,FALSE),TRUE),C291&lt;E291,OR(E291&lt;F291,F291="-"),OR(F291&lt;H291,F291="-"),OR(H291&lt;I291,H291="-"),I291&lt;K291,OR(K291&lt;L291,L291="-"),OR(L291&lt;N291,L291="-"),OR(N291&lt;O291,N291="-"),O291&lt;Q291,OR(Q291&lt;R291,R291="-"),OR(R291&lt;T291,R291="-"),OR(T291&lt;U291,T291="-"),U291&lt;W291,OR(W291&lt;X291,X291="-"),OR(X291&lt;Z291,X291="-"),OR(Z291&lt;AA291,Z291="-"),AA291&lt;AC291,AC291&lt;AD291,AD291&lt;AF291,AF291&lt;AG291,AG291&lt;AI291,OR(AI291&lt;AJ291,AJ291="-"),OR(AJ291&lt;AL291,AJ291="-"))</f>
    </nc>
  </rcc>
  <rcc rId="1927" sId="5">
    <oc r="AN292">
      <f>AND(IF(M292="-",IF(O292-K292&gt;3,TRUE,FALSE),TRUE),C292&lt;E292,OR(E292&lt;F292,F292="-"),OR(F292&lt;H292,F292="-"),OR(H292&lt;I292,H292="-"),I292&lt;K292,OR(K292&lt;L292,L292="-"),OR(L292&lt;N292,L292="-"),OR(N292&lt;O292,N292="-"),O292&lt;Q292,OR(Q292&lt;R292,R292="-"),OR(R292&lt;T292,R292="-"),OR(T292&lt;U292,T292="-"),U292&lt;W292,OR(W292&lt;X292,X292="-"),OR(X292&lt;Z292,X292="-"),OR(Z292&lt;AA292,Z292="-"),AA292&lt;AC292,AC292&lt;AD292,AD292&lt;AF292,AF292&lt;AG292,AG292&lt;AI292,OR(AI292&lt;AJ292,AJ292="-"),OR(AJ292&lt;AL292,AJ292="-"))</f>
    </oc>
    <nc r="AN292">
      <f>AND(IF(Y292="-",IF(AA292-W292&gt;3,TRUE,FALSE),TRUE),IF(M292="-",IF(O292-K292&gt;3,TRUE,FALSE),TRUE),C292&lt;E292,OR(E292&lt;F292,F292="-"),OR(F292&lt;H292,F292="-"),OR(H292&lt;I292,H292="-"),I292&lt;K292,OR(K292&lt;L292,L292="-"),OR(L292&lt;N292,L292="-"),OR(N292&lt;O292,N292="-"),O292&lt;Q292,OR(Q292&lt;R292,R292="-"),OR(R292&lt;T292,R292="-"),OR(T292&lt;U292,T292="-"),U292&lt;W292,OR(W292&lt;X292,X292="-"),OR(X292&lt;Z292,X292="-"),OR(Z292&lt;AA292,Z292="-"),AA292&lt;AC292,AC292&lt;AD292,AD292&lt;AF292,AF292&lt;AG292,AG292&lt;AI292,OR(AI292&lt;AJ292,AJ292="-"),OR(AJ292&lt;AL292,AJ292="-"))</f>
    </nc>
  </rcc>
  <rcc rId="1928" sId="5">
    <oc r="AN293">
      <f>AND(IF(M293="-",IF(O293-K293&gt;3,TRUE,FALSE),TRUE),C293&lt;E293,OR(E293&lt;F293,F293="-"),OR(F293&lt;H293,F293="-"),OR(H293&lt;I293,H293="-"),I293&lt;K293,OR(K293&lt;L293,L293="-"),OR(L293&lt;N293,L293="-"),OR(N293&lt;O293,N293="-"),O293&lt;Q293,OR(Q293&lt;R293,R293="-"),OR(R293&lt;T293,R293="-"),OR(T293&lt;U293,T293="-"),U293&lt;W293,OR(W293&lt;X293,X293="-"),OR(X293&lt;Z293,X293="-"),OR(Z293&lt;AA293,Z293="-"),AA293&lt;AC293,AC293&lt;AD293,AD293&lt;AF293,AF293&lt;AG293,AG293&lt;AI293,OR(AI293&lt;AJ293,AJ293="-"),OR(AJ293&lt;AL293,AJ293="-"))</f>
    </oc>
    <nc r="AN293">
      <f>AND(IF(Y293="-",IF(AA293-W293&gt;3,TRUE,FALSE),TRUE),IF(M293="-",IF(O293-K293&gt;3,TRUE,FALSE),TRUE),C293&lt;E293,OR(E293&lt;F293,F293="-"),OR(F293&lt;H293,F293="-"),OR(H293&lt;I293,H293="-"),I293&lt;K293,OR(K293&lt;L293,L293="-"),OR(L293&lt;N293,L293="-"),OR(N293&lt;O293,N293="-"),O293&lt;Q293,OR(Q293&lt;R293,R293="-"),OR(R293&lt;T293,R293="-"),OR(T293&lt;U293,T293="-"),U293&lt;W293,OR(W293&lt;X293,X293="-"),OR(X293&lt;Z293,X293="-"),OR(Z293&lt;AA293,Z293="-"),AA293&lt;AC293,AC293&lt;AD293,AD293&lt;AF293,AF293&lt;AG293,AG293&lt;AI293,OR(AI293&lt;AJ293,AJ293="-"),OR(AJ293&lt;AL293,AJ293="-"))</f>
    </nc>
  </rcc>
  <rcc rId="1929" sId="5">
    <oc r="AN294">
      <f>AND(IF(M294="-",IF(O294-K294&gt;3,TRUE,FALSE),TRUE),C294&lt;E294,OR(E294&lt;F294,F294="-"),OR(F294&lt;H294,F294="-"),OR(H294&lt;I294,H294="-"),I294&lt;K294,OR(K294&lt;L294,L294="-"),OR(L294&lt;N294,L294="-"),OR(N294&lt;O294,N294="-"),O294&lt;Q294,OR(Q294&lt;R294,R294="-"),OR(R294&lt;T294,R294="-"),OR(T294&lt;U294,T294="-"),U294&lt;W294,OR(W294&lt;X294,X294="-"),OR(X294&lt;Z294,X294="-"),OR(Z294&lt;AA294,Z294="-"),AA294&lt;AC294,AC294&lt;AD294,AD294&lt;AF294,AF294&lt;AG294,AG294&lt;AI294,OR(AI294&lt;AJ294,AJ294="-"),OR(AJ294&lt;AL294,AJ294="-"))</f>
    </oc>
    <nc r="AN294">
      <f>AND(IF(Y294="-",IF(AA294-W294&gt;3,TRUE,FALSE),TRUE),IF(M294="-",IF(O294-K294&gt;3,TRUE,FALSE),TRUE),C294&lt;E294,OR(E294&lt;F294,F294="-"),OR(F294&lt;H294,F294="-"),OR(H294&lt;I294,H294="-"),I294&lt;K294,OR(K294&lt;L294,L294="-"),OR(L294&lt;N294,L294="-"),OR(N294&lt;O294,N294="-"),O294&lt;Q294,OR(Q294&lt;R294,R294="-"),OR(R294&lt;T294,R294="-"),OR(T294&lt;U294,T294="-"),U294&lt;W294,OR(W294&lt;X294,X294="-"),OR(X294&lt;Z294,X294="-"),OR(Z294&lt;AA294,Z294="-"),AA294&lt;AC294,AC294&lt;AD294,AD294&lt;AF294,AF294&lt;AG294,AG294&lt;AI294,OR(AI294&lt;AJ294,AJ294="-"),OR(AJ294&lt;AL294,AJ294="-"))</f>
    </nc>
  </rcc>
  <rcc rId="1930" sId="5">
    <oc r="AN295">
      <f>AND(IF(M295="-",IF(O295-K295&gt;3,TRUE,FALSE),TRUE),C295&lt;E295,OR(E295&lt;F295,F295="-"),OR(F295&lt;H295,F295="-"),OR(H295&lt;I295,H295="-"),I295&lt;K295,OR(K295&lt;L295,L295="-"),OR(L295&lt;N295,L295="-"),OR(N295&lt;O295,N295="-"),O295&lt;Q295,OR(Q295&lt;R295,R295="-"),OR(R295&lt;T295,R295="-"),OR(T295&lt;U295,T295="-"),U295&lt;W295,OR(W295&lt;X295,X295="-"),OR(X295&lt;Z295,X295="-"),OR(Z295&lt;AA295,Z295="-"),AA295&lt;AC295,AC295&lt;AD295,AD295&lt;AF295,AF295&lt;AG295,AG295&lt;AI295,OR(AI295&lt;AJ295,AJ295="-"),OR(AJ295&lt;AL295,AJ295="-"))</f>
    </oc>
    <nc r="AN295">
      <f>AND(IF(Y295="-",IF(AA295-W295&gt;3,TRUE,FALSE),TRUE),IF(M295="-",IF(O295-K295&gt;3,TRUE,FALSE),TRUE),C295&lt;E295,OR(E295&lt;F295,F295="-"),OR(F295&lt;H295,F295="-"),OR(H295&lt;I295,H295="-"),I295&lt;K295,OR(K295&lt;L295,L295="-"),OR(L295&lt;N295,L295="-"),OR(N295&lt;O295,N295="-"),O295&lt;Q295,OR(Q295&lt;R295,R295="-"),OR(R295&lt;T295,R295="-"),OR(T295&lt;U295,T295="-"),U295&lt;W295,OR(W295&lt;X295,X295="-"),OR(X295&lt;Z295,X295="-"),OR(Z295&lt;AA295,Z295="-"),AA295&lt;AC295,AC295&lt;AD295,AD295&lt;AF295,AF295&lt;AG295,AG295&lt;AI295,OR(AI295&lt;AJ295,AJ295="-"),OR(AJ295&lt;AL295,AJ295="-"))</f>
    </nc>
  </rcc>
  <rcc rId="1931" sId="5">
    <oc r="AN296">
      <f>AND(IF(M296="-",IF(O296-K296&gt;3,TRUE,FALSE),TRUE),C296&lt;E296,OR(E296&lt;F296,F296="-"),OR(F296&lt;H296,F296="-"),OR(H296&lt;I296,H296="-"),I296&lt;K296,OR(K296&lt;L296,L296="-"),OR(L296&lt;N296,L296="-"),OR(N296&lt;O296,N296="-"),O296&lt;Q296,OR(Q296&lt;R296,R296="-"),OR(R296&lt;T296,R296="-"),OR(T296&lt;U296,T296="-"),U296&lt;W296,OR(W296&lt;X296,X296="-"),OR(X296&lt;Z296,X296="-"),OR(Z296&lt;AA296,Z296="-"),AA296&lt;AC296,AC296&lt;AD296,AD296&lt;AF296,AF296&lt;AG296,AG296&lt;AI296,OR(AI296&lt;AJ296,AJ296="-"),OR(AJ296&lt;AL296,AJ296="-"))</f>
    </oc>
    <nc r="AN296">
      <f>AND(IF(Y296="-",IF(AA296-W296&gt;3,TRUE,FALSE),TRUE),IF(M296="-",IF(O296-K296&gt;3,TRUE,FALSE),TRUE),C296&lt;E296,OR(E296&lt;F296,F296="-"),OR(F296&lt;H296,F296="-"),OR(H296&lt;I296,H296="-"),I296&lt;K296,OR(K296&lt;L296,L296="-"),OR(L296&lt;N296,L296="-"),OR(N296&lt;O296,N296="-"),O296&lt;Q296,OR(Q296&lt;R296,R296="-"),OR(R296&lt;T296,R296="-"),OR(T296&lt;U296,T296="-"),U296&lt;W296,OR(W296&lt;X296,X296="-"),OR(X296&lt;Z296,X296="-"),OR(Z296&lt;AA296,Z296="-"),AA296&lt;AC296,AC296&lt;AD296,AD296&lt;AF296,AF296&lt;AG296,AG296&lt;AI296,OR(AI296&lt;AJ296,AJ296="-"),OR(AJ296&lt;AL296,AJ296="-"))</f>
    </nc>
  </rcc>
  <rcc rId="1932" sId="5">
    <oc r="AN297">
      <f>AND(IF(M297="-",IF(O297-K297&gt;3,TRUE,FALSE),TRUE),C297&lt;E297,OR(E297&lt;F297,F297="-"),OR(F297&lt;H297,F297="-"),OR(H297&lt;I297,H297="-"),I297&lt;K297,OR(K297&lt;L297,L297="-"),OR(L297&lt;N297,L297="-"),OR(N297&lt;O297,N297="-"),O297&lt;Q297,OR(Q297&lt;R297,R297="-"),OR(R297&lt;T297,R297="-"),OR(T297&lt;U297,T297="-"),U297&lt;W297,OR(W297&lt;X297,X297="-"),OR(X297&lt;Z297,X297="-"),OR(Z297&lt;AA297,Z297="-"),AA297&lt;AC297,AC297&lt;AD297,AD297&lt;AF297,AF297&lt;AG297,AG297&lt;AI297,OR(AI297&lt;AJ297,AJ297="-"),OR(AJ297&lt;AL297,AJ297="-"))</f>
    </oc>
    <nc r="AN297">
      <f>AND(IF(Y297="-",IF(AA297-W297&gt;3,TRUE,FALSE),TRUE),IF(M297="-",IF(O297-K297&gt;3,TRUE,FALSE),TRUE),C297&lt;E297,OR(E297&lt;F297,F297="-"),OR(F297&lt;H297,F297="-"),OR(H297&lt;I297,H297="-"),I297&lt;K297,OR(K297&lt;L297,L297="-"),OR(L297&lt;N297,L297="-"),OR(N297&lt;O297,N297="-"),O297&lt;Q297,OR(Q297&lt;R297,R297="-"),OR(R297&lt;T297,R297="-"),OR(T297&lt;U297,T297="-"),U297&lt;W297,OR(W297&lt;X297,X297="-"),OR(X297&lt;Z297,X297="-"),OR(Z297&lt;AA297,Z297="-"),AA297&lt;AC297,AC297&lt;AD297,AD297&lt;AF297,AF297&lt;AG297,AG297&lt;AI297,OR(AI297&lt;AJ297,AJ297="-"),OR(AJ297&lt;AL297,AJ297="-"))</f>
    </nc>
  </rcc>
  <rcc rId="1933" sId="5">
    <oc r="AN298">
      <f>AND(IF(M298="-",IF(O298-K298&gt;3,TRUE,FALSE),TRU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</oc>
    <nc r="AN298">
      <f>AND(IF(Y298="-",IF(AA298-W298&gt;3,TRUE,FALSE),TRUE),IF(M298="-",IF(O298-K298&gt;3,TRUE,FALSE),TRU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</nc>
  </rcc>
  <rcc rId="1934" sId="5">
    <oc r="AN299">
      <f>AND(IF(M299="-",IF(O299-K299&gt;3,TRUE,FALSE),TRU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</oc>
    <nc r="AN299">
      <f>AND(IF(Y299="-",IF(AA299-W299&gt;3,TRUE,FALSE),TRUE),IF(M299="-",IF(O299-K299&gt;3,TRUE,FALSE),TRU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</nc>
  </rcc>
  <rcc rId="1935" sId="5">
    <oc r="AN300">
      <f>AND(IF(M300="-",IF(O300-K300&gt;3,TRUE,FALSE),TRU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</oc>
    <nc r="AN300">
      <f>AND(IF(Y300="-",IF(AA300-W300&gt;3,TRUE,FALSE),TRUE),IF(M300="-",IF(O300-K300&gt;3,TRUE,FALSE),TRU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</nc>
  </rcc>
  <rcc rId="1936" sId="5">
    <oc r="AN301">
      <f>AND(IF(M301="-",IF(O301-K301&gt;3,TRUE,FALSE),TRU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</oc>
    <nc r="AN301">
      <f>AND(IF(Y301="-",IF(AA301-W301&gt;3,TRUE,FALSE),TRUE),IF(M301="-",IF(O301-K301&gt;3,TRUE,FALSE),TRU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</nc>
  </rcc>
  <rcc rId="1937" sId="5">
    <oc r="AN302">
      <f>AND(IF(M302="-",IF(O302-K302&gt;3,TRUE,FALSE),TRU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</oc>
    <nc r="AN302">
      <f>AND(IF(Y302="-",IF(AA302-W302&gt;3,TRUE,FALSE),TRUE),IF(M302="-",IF(O302-K302&gt;3,TRUE,FALSE),TRU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</nc>
  </rcc>
  <rcc rId="1938" sId="5">
    <oc r="AN303">
      <f>AND(IF(M303="-",IF(O303-K303&gt;3,TRUE,FALSE),TRU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</oc>
    <nc r="AN303">
      <f>AND(IF(Y303="-",IF(AA303-W303&gt;3,TRUE,FALSE),TRUE),IF(M303="-",IF(O303-K303&gt;3,TRUE,FALSE),TRU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</nc>
  </rcc>
  <rcc rId="1939" sId="5">
    <oc r="AN304">
      <f>AND(IF(M304="-",IF(O304-K304&gt;3,TRUE,FALSE),TRUE),C304&lt;E304,OR(E304&lt;F304,F304="-"),OR(F304&lt;H304,F304="-"),OR(H304&lt;I304,H304="-"),I304&lt;K304,OR(K304&lt;L304,L304="-"),OR(L304&lt;N304,L304="-"),OR(N304&lt;O304,N304="-"),O304&lt;Q304,OR(Q304&lt;R304,R304="-"),OR(R304&lt;T304,R304="-"),OR(T304&lt;U304,T304="-"),U304&lt;W304,OR(W304&lt;X304,X304="-"),OR(X304&lt;Z304,X304="-"),OR(Z304&lt;AA304,Z304="-"),AA304&lt;AC304,AC304&lt;AD304,AD304&lt;AF304,AF304&lt;AG304,AG304&lt;AI304,OR(AI304&lt;AJ304,AJ304="-"),OR(AJ304&lt;AL304,AJ304="-"))</f>
    </oc>
    <nc r="AN304">
      <f>AND(IF(Y304="-",IF(AA304-W304&gt;3,TRUE,FALSE),TRUE),IF(M304="-",IF(O304-K304&gt;3,TRUE,FALSE),TRUE),C304&lt;E304,OR(E304&lt;F304,F304="-"),OR(F304&lt;H304,F304="-"),OR(H304&lt;I304,H304="-"),I304&lt;K304,OR(K304&lt;L304,L304="-"),OR(L304&lt;N304,L304="-"),OR(N304&lt;O304,N304="-"),O304&lt;Q304,OR(Q304&lt;R304,R304="-"),OR(R304&lt;T304,R304="-"),OR(T304&lt;U304,T304="-"),U304&lt;W304,OR(W304&lt;X304,X304="-"),OR(X304&lt;Z304,X304="-"),OR(Z304&lt;AA304,Z304="-"),AA304&lt;AC304,AC304&lt;AD304,AD304&lt;AF304,AF304&lt;AG304,AG304&lt;AI304,OR(AI304&lt;AJ304,AJ304="-"),OR(AJ304&lt;AL304,AJ304="-"))</f>
    </nc>
  </rcc>
  <rcc rId="1940" sId="5">
    <oc r="AN305">
      <f>AND(IF(M305="-",IF(O305-K305&gt;3,TRUE,FALSE),TRUE),C305&lt;E305,OR(E305&lt;F305,F305="-"),OR(F305&lt;H305,F305="-"),OR(H305&lt;I305,H305="-"),I305&lt;K305,OR(K305&lt;L305,L305="-"),OR(L305&lt;N305,L305="-"),OR(N305&lt;O305,N305="-"),O305&lt;Q305,OR(Q305&lt;R305,R305="-"),OR(R305&lt;T305,R305="-"),OR(T305&lt;U305,T305="-"),U305&lt;W305,OR(W305&lt;X305,X305="-"),OR(X305&lt;Z305,X305="-"),OR(Z305&lt;AA305,Z305="-"),AA305&lt;AC305,AC305&lt;AD305,AD305&lt;AF305,AF305&lt;AG305,AG305&lt;AI305,OR(AI305&lt;AJ305,AJ305="-"),OR(AJ305&lt;AL305,AJ305="-"))</f>
    </oc>
    <nc r="AN305">
      <f>AND(IF(Y305="-",IF(AA305-W305&gt;3,TRUE,FALSE),TRUE),IF(M305="-",IF(O305-K305&gt;3,TRUE,FALSE),TRUE),C305&lt;E305,OR(E305&lt;F305,F305="-"),OR(F305&lt;H305,F305="-"),OR(H305&lt;I305,H305="-"),I305&lt;K305,OR(K305&lt;L305,L305="-"),OR(L305&lt;N305,L305="-"),OR(N305&lt;O305,N305="-"),O305&lt;Q305,OR(Q305&lt;R305,R305="-"),OR(R305&lt;T305,R305="-"),OR(T305&lt;U305,T305="-"),U305&lt;W305,OR(W305&lt;X305,X305="-"),OR(X305&lt;Z305,X305="-"),OR(Z305&lt;AA305,Z305="-"),AA305&lt;AC305,AC305&lt;AD305,AD305&lt;AF305,AF305&lt;AG305,AG305&lt;AI305,OR(AI305&lt;AJ305,AJ305="-"),OR(AJ305&lt;AL305,AJ305="-"))</f>
    </nc>
  </rcc>
  <rcc rId="1941" sId="5">
    <oc r="AN306">
      <f>AND(IF(M306="-",IF(O306-K306&gt;3,TRUE,FALSE),TRUE),C306&lt;E306,OR(E306&lt;F306,F306="-"),OR(F306&lt;H306,F306="-"),OR(H306&lt;I306,H306="-"),I306&lt;K306,OR(K306&lt;L306,L306="-"),OR(L306&lt;N306,L306="-"),OR(N306&lt;O306,N306="-"),O306&lt;Q306,OR(Q306&lt;R306,R306="-"),OR(R306&lt;T306,R306="-"),OR(T306&lt;U306,T306="-"),U306&lt;W306,OR(W306&lt;X306,X306="-"),OR(X306&lt;Z306,X306="-"),OR(Z306&lt;AA306,Z306="-"),AA306&lt;AC306,AC306&lt;AD306,AD306&lt;AF306,AF306&lt;AG306,AG306&lt;AI306,OR(AI306&lt;AJ306,AJ306="-"),OR(AJ306&lt;AL306,AJ306="-"))</f>
    </oc>
    <nc r="AN306">
      <f>AND(IF(Y306="-",IF(AA306-W306&gt;3,TRUE,FALSE),TRUE),IF(M306="-",IF(O306-K306&gt;3,TRUE,FALSE),TRUE),C306&lt;E306,OR(E306&lt;F306,F306="-"),OR(F306&lt;H306,F306="-"),OR(H306&lt;I306,H306="-"),I306&lt;K306,OR(K306&lt;L306,L306="-"),OR(L306&lt;N306,L306="-"),OR(N306&lt;O306,N306="-"),O306&lt;Q306,OR(Q306&lt;R306,R306="-"),OR(R306&lt;T306,R306="-"),OR(T306&lt;U306,T306="-"),U306&lt;W306,OR(W306&lt;X306,X306="-"),OR(X306&lt;Z306,X306="-"),OR(Z306&lt;AA306,Z306="-"),AA306&lt;AC306,AC306&lt;AD306,AD306&lt;AF306,AF306&lt;AG306,AG306&lt;AI306,OR(AI306&lt;AJ306,AJ306="-"),OR(AJ306&lt;AL306,AJ306="-"))</f>
    </nc>
  </rcc>
  <rcc rId="1942" sId="5">
    <oc r="AN307">
      <f>AND(IF(M307="-",IF(O307-K307&gt;3,TRUE,FALSE),TRUE),C307&lt;E307,OR(E307&lt;F307,F307="-"),OR(F307&lt;H307,F307="-"),OR(H307&lt;I307,H307="-"),I307&lt;K307,OR(K307&lt;L307,L307="-"),OR(L307&lt;N307,L307="-"),OR(N307&lt;O307,N307="-"),O307&lt;Q307,OR(Q307&lt;R307,R307="-"),OR(R307&lt;T307,R307="-"),OR(T307&lt;U307,T307="-"),U307&lt;W307,OR(W307&lt;X307,X307="-"),OR(X307&lt;Z307,X307="-"),OR(Z307&lt;AA307,Z307="-"),AA307&lt;AC307,AC307&lt;AD307,AD307&lt;AF307,AF307&lt;AG307,AG307&lt;AI307,OR(AI307&lt;AJ307,AJ307="-"),OR(AJ307&lt;AL307,AJ307="-"))</f>
    </oc>
    <nc r="AN307">
      <f>AND(IF(Y307="-",IF(AA307-W307&gt;3,TRUE,FALSE),TRUE),IF(M307="-",IF(O307-K307&gt;3,TRUE,FALSE),TRUE),C307&lt;E307,OR(E307&lt;F307,F307="-"),OR(F307&lt;H307,F307="-"),OR(H307&lt;I307,H307="-"),I307&lt;K307,OR(K307&lt;L307,L307="-"),OR(L307&lt;N307,L307="-"),OR(N307&lt;O307,N307="-"),O307&lt;Q307,OR(Q307&lt;R307,R307="-"),OR(R307&lt;T307,R307="-"),OR(T307&lt;U307,T307="-"),U307&lt;W307,OR(W307&lt;X307,X307="-"),OR(X307&lt;Z307,X307="-"),OR(Z307&lt;AA307,Z307="-"),AA307&lt;AC307,AC307&lt;AD307,AD307&lt;AF307,AF307&lt;AG307,AG307&lt;AI307,OR(AI307&lt;AJ307,AJ307="-"),OR(AJ307&lt;AL307,AJ307="-"))</f>
    </nc>
  </rcc>
  <rcc rId="1943" sId="5">
    <oc r="AN308">
      <f>AND(IF(M308="-",IF(O308-K308&gt;3,TRUE,FALSE),TRUE),C308&lt;E308,OR(E308&lt;F308,F308="-"),OR(F308&lt;H308,F308="-"),OR(H308&lt;I308,H308="-"),I308&lt;K308,OR(K308&lt;L308,L308="-"),OR(L308&lt;N308,L308="-"),OR(N308&lt;O308,N308="-"),O308&lt;Q308,OR(Q308&lt;R308,R308="-"),OR(R308&lt;T308,R308="-"),OR(T308&lt;U308,T308="-"),U308&lt;W308,OR(W308&lt;X308,X308="-"),OR(X308&lt;Z308,X308="-"),OR(Z308&lt;AA308,Z308="-"),AA308&lt;AC308,AC308&lt;AD308,AD308&lt;AF308,AF308&lt;AG308,AG308&lt;AI308,OR(AI308&lt;AJ308,AJ308="-"),OR(AJ308&lt;AL308,AJ308="-"))</f>
    </oc>
    <nc r="AN308">
      <f>AND(IF(Y308="-",IF(AA308-W308&gt;3,TRUE,FALSE),TRUE),IF(M308="-",IF(O308-K308&gt;3,TRUE,FALSE),TRUE),C308&lt;E308,OR(E308&lt;F308,F308="-"),OR(F308&lt;H308,F308="-"),OR(H308&lt;I308,H308="-"),I308&lt;K308,OR(K308&lt;L308,L308="-"),OR(L308&lt;N308,L308="-"),OR(N308&lt;O308,N308="-"),O308&lt;Q308,OR(Q308&lt;R308,R308="-"),OR(R308&lt;T308,R308="-"),OR(T308&lt;U308,T308="-"),U308&lt;W308,OR(W308&lt;X308,X308="-"),OR(X308&lt;Z308,X308="-"),OR(Z308&lt;AA308,Z308="-"),AA308&lt;AC308,AC308&lt;AD308,AD308&lt;AF308,AF308&lt;AG308,AG308&lt;AI308,OR(AI308&lt;AJ308,AJ308="-"),OR(AJ308&lt;AL308,AJ308="-"))</f>
    </nc>
  </rcc>
  <rcc rId="1944" sId="5">
    <oc r="AN309">
      <f>AND(IF(M309="-",IF(O309-K309&gt;3,TRUE,FALSE),TRUE),C309&lt;E309,OR(E309&lt;F309,F309="-"),OR(F309&lt;H309,F309="-"),OR(H309&lt;I309,H309="-"),I309&lt;K309,OR(K309&lt;L309,L309="-"),OR(L309&lt;N309,L309="-"),OR(N309&lt;O309,N309="-"),O309&lt;Q309,OR(Q309&lt;R309,R309="-"),OR(R309&lt;T309,R309="-"),OR(T309&lt;U309,T309="-"),U309&lt;W309,OR(W309&lt;X309,X309="-"),OR(X309&lt;Z309,X309="-"),OR(Z309&lt;AA309,Z309="-"),AA309&lt;AC309,AC309&lt;AD309,AD309&lt;AF309,AF309&lt;AG309,AG309&lt;AI309,OR(AI309&lt;AJ309,AJ309="-"),OR(AJ309&lt;AL309,AJ309="-"))</f>
    </oc>
    <nc r="AN309">
      <f>AND(IF(Y309="-",IF(AA309-W309&gt;3,TRUE,FALSE),TRUE),IF(M309="-",IF(O309-K309&gt;3,TRUE,FALSE),TRUE),C309&lt;E309,OR(E309&lt;F309,F309="-"),OR(F309&lt;H309,F309="-"),OR(H309&lt;I309,H309="-"),I309&lt;K309,OR(K309&lt;L309,L309="-"),OR(L309&lt;N309,L309="-"),OR(N309&lt;O309,N309="-"),O309&lt;Q309,OR(Q309&lt;R309,R309="-"),OR(R309&lt;T309,R309="-"),OR(T309&lt;U309,T309="-"),U309&lt;W309,OR(W309&lt;X309,X309="-"),OR(X309&lt;Z309,X309="-"),OR(Z309&lt;AA309,Z309="-"),AA309&lt;AC309,AC309&lt;AD309,AD309&lt;AF309,AF309&lt;AG309,AG309&lt;AI309,OR(AI309&lt;AJ309,AJ309="-"),OR(AJ309&lt;AL309,AJ309="-"))</f>
    </nc>
  </rcc>
  <rcc rId="1945" sId="5">
    <oc r="AN310">
      <f>AND(IF(M310="-",IF(O310-K310&gt;3,TRUE,FALSE),TRUE),C310&lt;E310,OR(E310&lt;F310,F310="-"),OR(F310&lt;H310,F310="-"),OR(H310&lt;I310,H310="-"),I310&lt;K310,OR(K310&lt;L310,L310="-"),OR(L310&lt;N310,L310="-"),OR(N310&lt;O310,N310="-"),O310&lt;Q310,OR(Q310&lt;R310,R310="-"),OR(R310&lt;T310,R310="-"),OR(T310&lt;U310,T310="-"),U310&lt;W310,OR(W310&lt;X310,X310="-"),OR(X310&lt;Z310,X310="-"),OR(Z310&lt;AA310,Z310="-"),AA310&lt;AC310,AC310&lt;AD310,AD310&lt;AF310,AF310&lt;AG310,AG310&lt;AI310,OR(AI310&lt;AJ310,AJ310="-"),OR(AJ310&lt;AL310,AJ310="-"))</f>
    </oc>
    <nc r="AN310">
      <f>AND(IF(Y310="-",IF(AA310-W310&gt;3,TRUE,FALSE),TRUE),IF(M310="-",IF(O310-K310&gt;3,TRUE,FALSE),TRUE),C310&lt;E310,OR(E310&lt;F310,F310="-"),OR(F310&lt;H310,F310="-"),OR(H310&lt;I310,H310="-"),I310&lt;K310,OR(K310&lt;L310,L310="-"),OR(L310&lt;N310,L310="-"),OR(N310&lt;O310,N310="-"),O310&lt;Q310,OR(Q310&lt;R310,R310="-"),OR(R310&lt;T310,R310="-"),OR(T310&lt;U310,T310="-"),U310&lt;W310,OR(W310&lt;X310,X310="-"),OR(X310&lt;Z310,X310="-"),OR(Z310&lt;AA310,Z310="-"),AA310&lt;AC310,AC310&lt;AD310,AD310&lt;AF310,AF310&lt;AG310,AG310&lt;AI310,OR(AI310&lt;AJ310,AJ310="-"),OR(AJ310&lt;AL310,AJ310="-"))</f>
    </nc>
  </rcc>
  <rcc rId="1946" sId="5">
    <oc r="AN311">
      <f>AND(IF(M311="-",IF(O311-K311&gt;3,TRUE,FALSE),TRUE),C311&lt;E311,OR(E311&lt;F311,F311="-"),OR(F311&lt;H311,F311="-"),OR(H311&lt;I311,H311="-"),I311&lt;K311,OR(K311&lt;L311,L311="-"),OR(L311&lt;N311,L311="-"),OR(N311&lt;O311,N311="-"),O311&lt;Q311,OR(Q311&lt;R311,R311="-"),OR(R311&lt;T311,R311="-"),OR(T311&lt;U311,T311="-"),U311&lt;W311,OR(W311&lt;X311,X311="-"),OR(X311&lt;Z311,X311="-"),OR(Z311&lt;AA311,Z311="-"),AA311&lt;AC311,AC311&lt;AD311,AD311&lt;AF311,AF311&lt;AG311,AG311&lt;AI311,OR(AI311&lt;AJ311,AJ311="-"),OR(AJ311&lt;AL311,AJ311="-"))</f>
    </oc>
    <nc r="AN311">
      <f>AND(IF(Y311="-",IF(AA311-W311&gt;3,TRUE,FALSE),TRUE),IF(M311="-",IF(O311-K311&gt;3,TRUE,FALSE),TRUE),C311&lt;E311,OR(E311&lt;F311,F311="-"),OR(F311&lt;H311,F311="-"),OR(H311&lt;I311,H311="-"),I311&lt;K311,OR(K311&lt;L311,L311="-"),OR(L311&lt;N311,L311="-"),OR(N311&lt;O311,N311="-"),O311&lt;Q311,OR(Q311&lt;R311,R311="-"),OR(R311&lt;T311,R311="-"),OR(T311&lt;U311,T311="-"),U311&lt;W311,OR(W311&lt;X311,X311="-"),OR(X311&lt;Z311,X311="-"),OR(Z311&lt;AA311,Z311="-"),AA311&lt;AC311,AC311&lt;AD311,AD311&lt;AF311,AF311&lt;AG311,AG311&lt;AI311,OR(AI311&lt;AJ311,AJ311="-"),OR(AJ311&lt;AL311,AJ311="-"))</f>
    </nc>
  </rcc>
  <rcc rId="1947" sId="5">
    <oc r="AN312">
      <f>AND(IF(M312="-",IF(O312-K312&gt;3,TRUE,FALSE),TRUE),C312&lt;E312,OR(E312&lt;F312,F312="-"),OR(F312&lt;H312,F312="-"),OR(H312&lt;I312,H312="-"),I312&lt;K312,OR(K312&lt;L312,L312="-"),OR(L312&lt;N312,L312="-"),OR(N312&lt;O312,N312="-"),O312&lt;Q312,OR(Q312&lt;R312,R312="-"),OR(R312&lt;T312,R312="-"),OR(T312&lt;U312,T312="-"),U312&lt;W312,OR(W312&lt;X312,X312="-"),OR(X312&lt;Z312,X312="-"),OR(Z312&lt;AA312,Z312="-"),AA312&lt;AC312,AC312&lt;AD312,AD312&lt;AF312,AF312&lt;AG312,AG312&lt;AI312,OR(AI312&lt;AJ312,AJ312="-"),OR(AJ312&lt;AL312,AJ312="-"))</f>
    </oc>
    <nc r="AN312">
      <f>AND(IF(Y312="-",IF(AA312-W312&gt;3,TRUE,FALSE),TRUE),IF(M312="-",IF(O312-K312&gt;3,TRUE,FALSE),TRUE),C312&lt;E312,OR(E312&lt;F312,F312="-"),OR(F312&lt;H312,F312="-"),OR(H312&lt;I312,H312="-"),I312&lt;K312,OR(K312&lt;L312,L312="-"),OR(L312&lt;N312,L312="-"),OR(N312&lt;O312,N312="-"),O312&lt;Q312,OR(Q312&lt;R312,R312="-"),OR(R312&lt;T312,R312="-"),OR(T312&lt;U312,T312="-"),U312&lt;W312,OR(W312&lt;X312,X312="-"),OR(X312&lt;Z312,X312="-"),OR(Z312&lt;AA312,Z312="-"),AA312&lt;AC312,AC312&lt;AD312,AD312&lt;AF312,AF312&lt;AG312,AG312&lt;AI312,OR(AI312&lt;AJ312,AJ312="-"),OR(AJ312&lt;AL312,AJ312="-"))</f>
    </nc>
  </rcc>
  <rcc rId="1948" sId="5">
    <oc r="AN313">
      <f>AND(IF(M313="-",IF(O313-K313&gt;3,TRUE,FALSE),TRUE),C313&lt;E313,OR(E313&lt;F313,F313="-"),OR(F313&lt;H313,F313="-"),OR(H313&lt;I313,H313="-"),I313&lt;K313,OR(K313&lt;L313,L313="-"),OR(L313&lt;N313,L313="-"),OR(N313&lt;O313,N313="-"),O313&lt;Q313,OR(Q313&lt;R313,R313="-"),OR(R313&lt;T313,R313="-"),OR(T313&lt;U313,T313="-"),U313&lt;W313,OR(W313&lt;X313,X313="-"),OR(X313&lt;Z313,X313="-"),OR(Z313&lt;AA313,Z313="-"),AA313&lt;AC313,AC313&lt;AD313,AD313&lt;AF313,AF313&lt;AG313,AG313&lt;AI313,OR(AI313&lt;AJ313,AJ313="-"),OR(AJ313&lt;AL313,AJ313="-"))</f>
    </oc>
    <nc r="AN313">
      <f>AND(IF(Y313="-",IF(AA313-W313&gt;3,TRUE,FALSE),TRUE),IF(M313="-",IF(O313-K313&gt;3,TRUE,FALSE),TRUE),C313&lt;E313,OR(E313&lt;F313,F313="-"),OR(F313&lt;H313,F313="-"),OR(H313&lt;I313,H313="-"),I313&lt;K313,OR(K313&lt;L313,L313="-"),OR(L313&lt;N313,L313="-"),OR(N313&lt;O313,N313="-"),O313&lt;Q313,OR(Q313&lt;R313,R313="-"),OR(R313&lt;T313,R313="-"),OR(T313&lt;U313,T313="-"),U313&lt;W313,OR(W313&lt;X313,X313="-"),OR(X313&lt;Z313,X313="-"),OR(Z313&lt;AA313,Z313="-"),AA313&lt;AC313,AC313&lt;AD313,AD313&lt;AF313,AF313&lt;AG313,AG313&lt;AI313,OR(AI313&lt;AJ313,AJ313="-"),OR(AJ313&lt;AL313,AJ313="-"))</f>
    </nc>
  </rcc>
  <rcc rId="1949" sId="5">
    <oc r="AN314">
      <f>AND(IF(M314="-",IF(O314-K314&gt;3,TRUE,FALSE),TRUE),C314&lt;E314,OR(E314&lt;F314,F314="-"),OR(F314&lt;H314,F314="-"),OR(H314&lt;I314,H314="-"),I314&lt;K314,OR(K314&lt;L314,L314="-"),OR(L314&lt;N314,L314="-"),OR(N314&lt;O314,N314="-"),O314&lt;Q314,OR(Q314&lt;R314,R314="-"),OR(R314&lt;T314,R314="-"),OR(T314&lt;U314,T314="-"),U314&lt;W314,OR(W314&lt;X314,X314="-"),OR(X314&lt;Z314,X314="-"),OR(Z314&lt;AA314,Z314="-"),AA314&lt;AC314,AC314&lt;AD314,AD314&lt;AF314,AF314&lt;AG314,AG314&lt;AI314,OR(AI314&lt;AJ314,AJ314="-"),OR(AJ314&lt;AL314,AJ314="-"))</f>
    </oc>
    <nc r="AN314">
      <f>AND(IF(Y314="-",IF(AA314-W314&gt;3,TRUE,FALSE),TRUE),IF(M314="-",IF(O314-K314&gt;3,TRUE,FALSE),TRUE),C314&lt;E314,OR(E314&lt;F314,F314="-"),OR(F314&lt;H314,F314="-"),OR(H314&lt;I314,H314="-"),I314&lt;K314,OR(K314&lt;L314,L314="-"),OR(L314&lt;N314,L314="-"),OR(N314&lt;O314,N314="-"),O314&lt;Q314,OR(Q314&lt;R314,R314="-"),OR(R314&lt;T314,R314="-"),OR(T314&lt;U314,T314="-"),U314&lt;W314,OR(W314&lt;X314,X314="-"),OR(X314&lt;Z314,X314="-"),OR(Z314&lt;AA314,Z314="-"),AA314&lt;AC314,AC314&lt;AD314,AD314&lt;AF314,AF314&lt;AG314,AG314&lt;AI314,OR(AI314&lt;AJ314,AJ314="-"),OR(AJ314&lt;AL314,AJ314="-"))</f>
    </nc>
  </rcc>
  <rcc rId="1950" sId="5">
    <oc r="AN315">
      <f>AND(IF(M315="-",IF(O315-K315&gt;3,TRUE,FALSE),TRUE),C315&lt;E315,OR(E315&lt;F315,F315="-"),OR(F315&lt;H315,F315="-"),OR(H315&lt;I315,H315="-"),I315&lt;K315,OR(K315&lt;L315,L315="-"),OR(L315&lt;N315,L315="-"),OR(N315&lt;O315,N315="-"),O315&lt;Q315,OR(Q315&lt;R315,R315="-"),OR(R315&lt;T315,R315="-"),OR(T315&lt;U315,T315="-"),U315&lt;W315,OR(W315&lt;X315,X315="-"),OR(X315&lt;Z315,X315="-"),OR(Z315&lt;AA315,Z315="-"),AA315&lt;AC315,AC315&lt;AD315,AD315&lt;AF315,AF315&lt;AG315,AG315&lt;AI315,OR(AI315&lt;AJ315,AJ315="-"),OR(AJ315&lt;AL315,AJ315="-"))</f>
    </oc>
    <nc r="AN315">
      <f>AND(IF(Y315="-",IF(AA315-W315&gt;3,TRUE,FALSE),TRUE),IF(M315="-",IF(O315-K315&gt;3,TRUE,FALSE),TRUE),C315&lt;E315,OR(E315&lt;F315,F315="-"),OR(F315&lt;H315,F315="-"),OR(H315&lt;I315,H315="-"),I315&lt;K315,OR(K315&lt;L315,L315="-"),OR(L315&lt;N315,L315="-"),OR(N315&lt;O315,N315="-"),O315&lt;Q315,OR(Q315&lt;R315,R315="-"),OR(R315&lt;T315,R315="-"),OR(T315&lt;U315,T315="-"),U315&lt;W315,OR(W315&lt;X315,X315="-"),OR(X315&lt;Z315,X315="-"),OR(Z315&lt;AA315,Z315="-"),AA315&lt;AC315,AC315&lt;AD315,AD315&lt;AF315,AF315&lt;AG315,AG315&lt;AI315,OR(AI315&lt;AJ315,AJ315="-"),OR(AJ315&lt;AL315,AJ315="-"))</f>
    </nc>
  </rcc>
  <rcc rId="1951" sId="5">
    <oc r="AN316">
      <f>AND(IF(M316="-",IF(O316-K316&gt;3,TRUE,FALSE),TRUE),C316&lt;E316,OR(E316&lt;F316,F316="-"),OR(F316&lt;H316,F316="-"),OR(H316&lt;I316,H316="-"),I316&lt;K316,OR(K316&lt;L316,L316="-"),OR(L316&lt;N316,L316="-"),OR(N316&lt;O316,N316="-"),O316&lt;Q316,OR(Q316&lt;R316,R316="-"),OR(R316&lt;T316,R316="-"),OR(T316&lt;U316,T316="-"),U316&lt;W316,OR(W316&lt;X316,X316="-"),OR(X316&lt;Z316,X316="-"),OR(Z316&lt;AA316,Z316="-"),AA316&lt;AC316,AC316&lt;AD316,AD316&lt;AF316,AF316&lt;AG316,AG316&lt;AI316,OR(AI316&lt;AJ316,AJ316="-"),OR(AJ316&lt;AL316,AJ316="-"))</f>
    </oc>
    <nc r="AN316">
      <f>AND(IF(Y316="-",IF(AA316-W316&gt;3,TRUE,FALSE),TRUE),IF(M316="-",IF(O316-K316&gt;3,TRUE,FALSE),TRUE),C316&lt;E316,OR(E316&lt;F316,F316="-"),OR(F316&lt;H316,F316="-"),OR(H316&lt;I316,H316="-"),I316&lt;K316,OR(K316&lt;L316,L316="-"),OR(L316&lt;N316,L316="-"),OR(N316&lt;O316,N316="-"),O316&lt;Q316,OR(Q316&lt;R316,R316="-"),OR(R316&lt;T316,R316="-"),OR(T316&lt;U316,T316="-"),U316&lt;W316,OR(W316&lt;X316,X316="-"),OR(X316&lt;Z316,X316="-"),OR(Z316&lt;AA316,Z316="-"),AA316&lt;AC316,AC316&lt;AD316,AD316&lt;AF316,AF316&lt;AG316,AG316&lt;AI316,OR(AI316&lt;AJ316,AJ316="-"),OR(AJ316&lt;AL316,AJ316="-"))</f>
    </nc>
  </rcc>
  <rcc rId="1952" sId="5">
    <oc r="AN317">
      <f>AND(IF(M317="-",IF(O317-K317&gt;3,TRUE,FALSE),TRUE),C317&lt;E317,OR(E317&lt;F317,F317="-"),OR(F317&lt;H317,F317="-"),OR(H317&lt;I317,H317="-"),I317&lt;K317,OR(K317&lt;L317,L317="-"),OR(L317&lt;N317,L317="-"),OR(N317&lt;O317,N317="-"),O317&lt;Q317,OR(Q317&lt;R317,R317="-"),OR(R317&lt;T317,R317="-"),OR(T317&lt;U317,T317="-"),U317&lt;W317,OR(W317&lt;X317,X317="-"),OR(X317&lt;Z317,X317="-"),OR(Z317&lt;AA317,Z317="-"),AA317&lt;AC317,AC317&lt;AD317,AD317&lt;AF317,AF317&lt;AG317,AG317&lt;AI317,OR(AI317&lt;AJ317,AJ317="-"),OR(AJ317&lt;AL317,AJ317="-"))</f>
    </oc>
    <nc r="AN317">
      <f>AND(IF(Y317="-",IF(AA317-W317&gt;3,TRUE,FALSE),TRUE),IF(M317="-",IF(O317-K317&gt;3,TRUE,FALSE),TRUE),C317&lt;E317,OR(E317&lt;F317,F317="-"),OR(F317&lt;H317,F317="-"),OR(H317&lt;I317,H317="-"),I317&lt;K317,OR(K317&lt;L317,L317="-"),OR(L317&lt;N317,L317="-"),OR(N317&lt;O317,N317="-"),O317&lt;Q317,OR(Q317&lt;R317,R317="-"),OR(R317&lt;T317,R317="-"),OR(T317&lt;U317,T317="-"),U317&lt;W317,OR(W317&lt;X317,X317="-"),OR(X317&lt;Z317,X317="-"),OR(Z317&lt;AA317,Z317="-"),AA317&lt;AC317,AC317&lt;AD317,AD317&lt;AF317,AF317&lt;AG317,AG317&lt;AI317,OR(AI317&lt;AJ317,AJ317="-"),OR(AJ317&lt;AL317,AJ317="-"))</f>
    </nc>
  </rcc>
  <rcc rId="1953" sId="5">
    <oc r="AN318">
      <f>AND(IF(M318="-",IF(O318-K318&gt;3,TRUE,FALSE),TRUE),C318&lt;E318,OR(E318&lt;F318,F318="-"),OR(F318&lt;H318,F318="-"),OR(H318&lt;I318,H318="-"),I318&lt;K318,OR(K318&lt;L318,L318="-"),OR(L318&lt;N318,L318="-"),OR(N318&lt;O318,N318="-"),O318&lt;Q318,OR(Q318&lt;R318,R318="-"),OR(R318&lt;T318,R318="-"),OR(T318&lt;U318,T318="-"),U318&lt;W318,OR(W318&lt;X318,X318="-"),OR(X318&lt;Z318,X318="-"),OR(Z318&lt;AA318,Z318="-"),AA318&lt;AC318,AC318&lt;AD318,AD318&lt;AF318,AF318&lt;AG318,AG318&lt;AI318,OR(AI318&lt;AJ318,AJ318="-"),OR(AJ318&lt;AL318,AJ318="-"))</f>
    </oc>
    <nc r="AN318">
      <f>AND(IF(Y318="-",IF(AA318-W318&gt;3,TRUE,FALSE),TRUE),IF(M318="-",IF(O318-K318&gt;3,TRUE,FALSE),TRUE),C318&lt;E318,OR(E318&lt;F318,F318="-"),OR(F318&lt;H318,F318="-"),OR(H318&lt;I318,H318="-"),I318&lt;K318,OR(K318&lt;L318,L318="-"),OR(L318&lt;N318,L318="-"),OR(N318&lt;O318,N318="-"),O318&lt;Q318,OR(Q318&lt;R318,R318="-"),OR(R318&lt;T318,R318="-"),OR(T318&lt;U318,T318="-"),U318&lt;W318,OR(W318&lt;X318,X318="-"),OR(X318&lt;Z318,X318="-"),OR(Z318&lt;AA318,Z318="-"),AA318&lt;AC318,AC318&lt;AD318,AD318&lt;AF318,AF318&lt;AG318,AG318&lt;AI318,OR(AI318&lt;AJ318,AJ318="-"),OR(AJ318&lt;AL318,AJ318="-"))</f>
    </nc>
  </rcc>
  <rcc rId="1954" sId="5">
    <oc r="AN319">
      <f>AND(IF(M319="-",IF(O319-K319&gt;3,TRUE,FALSE),TRUE),C319&lt;E319,OR(E319&lt;F319,F319="-"),OR(F319&lt;H319,F319="-"),OR(H319&lt;I319,H319="-"),I319&lt;K319,OR(K319&lt;L319,L319="-"),OR(L319&lt;N319,L319="-"),OR(N319&lt;O319,N319="-"),O319&lt;Q319,OR(Q319&lt;R319,R319="-"),OR(R319&lt;T319,R319="-"),OR(T319&lt;U319,T319="-"),U319&lt;W319,OR(W319&lt;X319,X319="-"),OR(X319&lt;Z319,X319="-"),OR(Z319&lt;AA319,Z319="-"),AA319&lt;AC319,AC319&lt;AD319,AD319&lt;AF319,AF319&lt;AG319,AG319&lt;AI319,OR(AI319&lt;AJ319,AJ319="-"),OR(AJ319&lt;AL319,AJ319="-"))</f>
    </oc>
    <nc r="AN319">
      <f>AND(IF(Y319="-",IF(AA319-W319&gt;3,TRUE,FALSE),TRUE),IF(M319="-",IF(O319-K319&gt;3,TRUE,FALSE),TRUE),C319&lt;E319,OR(E319&lt;F319,F319="-"),OR(F319&lt;H319,F319="-"),OR(H319&lt;I319,H319="-"),I319&lt;K319,OR(K319&lt;L319,L319="-"),OR(L319&lt;N319,L319="-"),OR(N319&lt;O319,N319="-"),O319&lt;Q319,OR(Q319&lt;R319,R319="-"),OR(R319&lt;T319,R319="-"),OR(T319&lt;U319,T319="-"),U319&lt;W319,OR(W319&lt;X319,X319="-"),OR(X319&lt;Z319,X319="-"),OR(Z319&lt;AA319,Z319="-"),AA319&lt;AC319,AC319&lt;AD319,AD319&lt;AF319,AF319&lt;AG319,AG319&lt;AI319,OR(AI319&lt;AJ319,AJ319="-"),OR(AJ319&lt;AL319,AJ319="-"))</f>
    </nc>
  </rcc>
  <rcc rId="1955" sId="5">
    <oc r="AN320">
      <f>AND(IF(M320="-",IF(O320-K320&gt;3,TRUE,FALSE),TRUE),C320&lt;E320,OR(E320&lt;F320,F320="-"),OR(F320&lt;H320,F320="-"),OR(H320&lt;I320,H320="-"),I320&lt;K320,OR(K320&lt;L320,L320="-"),OR(L320&lt;N320,L320="-"),OR(N320&lt;O320,N320="-"),O320&lt;Q320,OR(Q320&lt;R320,R320="-"),OR(R320&lt;T320,R320="-"),OR(T320&lt;U320,T320="-"),U320&lt;W320,OR(W320&lt;X320,X320="-"),OR(X320&lt;Z320,X320="-"),OR(Z320&lt;AA320,Z320="-"),AA320&lt;AC320,AC320&lt;AD320,AD320&lt;AF320,AF320&lt;AG320,AG320&lt;AI320,OR(AI320&lt;AJ320,AJ320="-"),OR(AJ320&lt;AL320,AJ320="-"))</f>
    </oc>
    <nc r="AN320">
      <f>AND(IF(Y320="-",IF(AA320-W320&gt;3,TRUE,FALSE),TRUE),IF(M320="-",IF(O320-K320&gt;3,TRUE,FALSE),TRUE),C320&lt;E320,OR(E320&lt;F320,F320="-"),OR(F320&lt;H320,F320="-"),OR(H320&lt;I320,H320="-"),I320&lt;K320,OR(K320&lt;L320,L320="-"),OR(L320&lt;N320,L320="-"),OR(N320&lt;O320,N320="-"),O320&lt;Q320,OR(Q320&lt;R320,R320="-"),OR(R320&lt;T320,R320="-"),OR(T320&lt;U320,T320="-"),U320&lt;W320,OR(W320&lt;X320,X320="-"),OR(X320&lt;Z320,X320="-"),OR(Z320&lt;AA320,Z320="-"),AA320&lt;AC320,AC320&lt;AD320,AD320&lt;AF320,AF320&lt;AG320,AG320&lt;AI320,OR(AI320&lt;AJ320,AJ320="-"),OR(AJ320&lt;AL320,AJ320="-"))</f>
    </nc>
  </rcc>
  <rcc rId="1956" sId="5">
    <oc r="AN321">
      <f>AND(IF(M321="-",IF(O321-K321&gt;3,TRUE,FALSE),TRUE),C321&lt;E321,OR(E321&lt;F321,F321="-"),OR(F321&lt;H321,F321="-"),OR(H321&lt;I321,H321="-"),I321&lt;K321,OR(K321&lt;L321,L321="-"),OR(L321&lt;N321,L321="-"),OR(N321&lt;O321,N321="-"),O321&lt;Q321,OR(Q321&lt;R321,R321="-"),OR(R321&lt;T321,R321="-"),OR(T321&lt;U321,T321="-"),U321&lt;W321,OR(W321&lt;X321,X321="-"),OR(X321&lt;Z321,X321="-"),OR(Z321&lt;AA321,Z321="-"),AA321&lt;AC321,AC321&lt;AD321,AD321&lt;AF321,AF321&lt;AG321,AG321&lt;AI321,OR(AI321&lt;AJ321,AJ321="-"),OR(AJ321&lt;AL321,AJ321="-"))</f>
    </oc>
    <nc r="AN321">
      <f>AND(IF(Y321="-",IF(AA321-W321&gt;3,TRUE,FALSE),TRUE),IF(M321="-",IF(O321-K321&gt;3,TRUE,FALSE),TRUE),C321&lt;E321,OR(E321&lt;F321,F321="-"),OR(F321&lt;H321,F321="-"),OR(H321&lt;I321,H321="-"),I321&lt;K321,OR(K321&lt;L321,L321="-"),OR(L321&lt;N321,L321="-"),OR(N321&lt;O321,N321="-"),O321&lt;Q321,OR(Q321&lt;R321,R321="-"),OR(R321&lt;T321,R321="-"),OR(T321&lt;U321,T321="-"),U321&lt;W321,OR(W321&lt;X321,X321="-"),OR(X321&lt;Z321,X321="-"),OR(Z321&lt;AA321,Z321="-"),AA321&lt;AC321,AC321&lt;AD321,AD321&lt;AF321,AF321&lt;AG321,AG321&lt;AI321,OR(AI321&lt;AJ321,AJ321="-"),OR(AJ321&lt;AL321,AJ321="-"))</f>
    </nc>
  </rcc>
  <rcc rId="1957" sId="5">
    <oc r="AN322">
      <f>AND(IF(M322="-",IF(O322-K322&gt;3,TRUE,FALSE),TRUE),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</oc>
    <nc r="AN322">
      <f>AND(IF(Y322="-",IF(AA322-W322&gt;3,TRUE,FALSE),TRUE),IF(M322="-",IF(O322-K322&gt;3,TRUE,FALSE),TRUE),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</nc>
  </rcc>
  <rcc rId="1958" sId="5">
    <oc r="AN323">
      <f>AND(IF(M323="-",IF(O323-K323&gt;3,TRUE,FALSE),TRUE),C323&lt;E323,OR(E323&lt;F323,F323="-"),OR(F323&lt;H323,F323="-"),OR(H323&lt;I323,H323="-"),I323&lt;K323,OR(K323&lt;L323,L323="-"),OR(L323&lt;N323,L323="-"),OR(N323&lt;O323,N323="-"),O323&lt;Q323,OR(Q323&lt;R323,R323="-"),OR(R323&lt;T323,R323="-"),OR(T323&lt;U323,T323="-"),U323&lt;W323,OR(W323&lt;X323,X323="-"),OR(X323&lt;Z323,X323="-"),OR(Z323&lt;AA323,Z323="-"),AA323&lt;AC323,AC323&lt;AD323,AD323&lt;AF323,AF323&lt;AG323,AG323&lt;AI323,OR(AI323&lt;AJ323,AJ323="-"),OR(AJ323&lt;AL323,AJ323="-"))</f>
    </oc>
    <nc r="AN323">
      <f>AND(IF(Y323="-",IF(AA323-W323&gt;3,TRUE,FALSE),TRUE),IF(M323="-",IF(O323-K323&gt;3,TRUE,FALSE),TRUE),C323&lt;E323,OR(E323&lt;F323,F323="-"),OR(F323&lt;H323,F323="-"),OR(H323&lt;I323,H323="-"),I323&lt;K323,OR(K323&lt;L323,L323="-"),OR(L323&lt;N323,L323="-"),OR(N323&lt;O323,N323="-"),O323&lt;Q323,OR(Q323&lt;R323,R323="-"),OR(R323&lt;T323,R323="-"),OR(T323&lt;U323,T323="-"),U323&lt;W323,OR(W323&lt;X323,X323="-"),OR(X323&lt;Z323,X323="-"),OR(Z323&lt;AA323,Z323="-"),AA323&lt;AC323,AC323&lt;AD323,AD323&lt;AF323,AF323&lt;AG323,AG323&lt;AI323,OR(AI323&lt;AJ323,AJ323="-"),OR(AJ323&lt;AL323,AJ323="-"))</f>
    </nc>
  </rcc>
  <rcc rId="1959" sId="5">
    <oc r="AN324">
      <f>AND(IF(M324="-",IF(O324-K324&gt;3,TRUE,FALSE),TRU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</oc>
    <nc r="AN324">
      <f>AND(IF(Y324="-",IF(AA324-W324&gt;3,TRUE,FALSE),TRUE),IF(M324="-",IF(O324-K324&gt;3,TRUE,FALSE),TRU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</nc>
  </rcc>
  <rcc rId="1960" sId="5">
    <oc r="AN325">
      <f>AND(IF(M325="-",IF(O325-K325&gt;3,TRUE,FALSE),TRU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</oc>
    <nc r="AN325">
      <f>AND(IF(Y325="-",IF(AA325-W325&gt;3,TRUE,FALSE),TRUE),IF(M325="-",IF(O325-K325&gt;3,TRUE,FALSE),TRU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</nc>
  </rcc>
  <rcc rId="1961" sId="5">
    <oc r="AN326">
      <f>AND(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</oc>
    <nc r="AN326">
      <f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</nc>
  </rcc>
  <rcc rId="1962" sId="5">
    <oc r="AN327">
      <f>AND(IF(M327="-",IF(O327-K327&gt;3,TRUE,FALSE),TRU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</oc>
    <nc r="AN327">
      <f>AND(IF(Y327="-",IF(AA327-W327&gt;3,TRUE,FALSE),TRUE),IF(M327="-",IF(O327-K327&gt;3,TRUE,FALSE),TRU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</nc>
  </rcc>
  <rcc rId="1963" sId="5">
    <oc r="AN328">
      <f>AND(IF(M328="-",IF(O328-K328&gt;3,TRUE,FALSE),TRUE),C328&lt;E328,OR(E328&lt;F328,F328="-"),OR(F328&lt;H328,F328="-"),OR(H328&lt;I328,H328="-"),I328&lt;K328,OR(K328&lt;L328,L328="-"),OR(L328&lt;N328,L328="-"),OR(N328&lt;O328,N328="-"),O328&lt;Q328,OR(Q328&lt;R328,R328="-"),OR(R328&lt;T328,R328="-"),OR(T328&lt;U328,T328="-"),U328&lt;W328,OR(W328&lt;X328,X328="-"),OR(X328&lt;Z328,X328="-"),OR(Z328&lt;AA328,Z328="-"),AA328&lt;AC328,AC328&lt;AD328,AD328&lt;AF328,AF328&lt;AG328,AG328&lt;AI328,OR(AI328&lt;AJ328,AJ328="-"),OR(AJ328&lt;AL328,AJ328="-"))</f>
    </oc>
    <nc r="AN328">
      <f>AND(IF(Y328="-",IF(AA328-W328&gt;3,TRUE,FALSE),TRUE),IF(M328="-",IF(O328-K328&gt;3,TRUE,FALSE),TRUE),C328&lt;E328,OR(E328&lt;F328,F328="-"),OR(F328&lt;H328,F328="-"),OR(H328&lt;I328,H328="-"),I328&lt;K328,OR(K328&lt;L328,L328="-"),OR(L328&lt;N328,L328="-"),OR(N328&lt;O328,N328="-"),O328&lt;Q328,OR(Q328&lt;R328,R328="-"),OR(R328&lt;T328,R328="-"),OR(T328&lt;U328,T328="-"),U328&lt;W328,OR(W328&lt;X328,X328="-"),OR(X328&lt;Z328,X328="-"),OR(Z328&lt;AA328,Z328="-"),AA328&lt;AC328,AC328&lt;AD328,AD328&lt;AF328,AF328&lt;AG328,AG328&lt;AI328,OR(AI328&lt;AJ328,AJ328="-"),OR(AJ328&lt;AL328,AJ328="-"))</f>
    </nc>
  </rcc>
  <rcc rId="1964" sId="5">
    <oc r="AN329">
      <f>AND(IF(M329="-",IF(O329-K329&gt;3,TRUE,FALSE),TRUE),C329&lt;E329,OR(E329&lt;F329,F329="-"),OR(F329&lt;H329,F329="-"),OR(H329&lt;I329,H329="-"),I329&lt;K329,OR(K329&lt;L329,L329="-"),OR(L329&lt;N329,L329="-"),OR(N329&lt;O329,N329="-"),O329&lt;Q329,OR(Q329&lt;R329,R329="-"),OR(R329&lt;T329,R329="-"),OR(T329&lt;U329,T329="-"),U329&lt;W329,OR(W329&lt;X329,X329="-"),OR(X329&lt;Z329,X329="-"),OR(Z329&lt;AA329,Z329="-"),AA329&lt;AC329,AC329&lt;AD329,AD329&lt;AF329,AF329&lt;AG329,AG329&lt;AI329,OR(AI329&lt;AJ329,AJ329="-"),OR(AJ329&lt;AL329,AJ329="-"))</f>
    </oc>
    <nc r="AN329">
      <f>AND(IF(Y329="-",IF(AA329-W329&gt;3,TRUE,FALSE),TRUE),IF(M329="-",IF(O329-K329&gt;3,TRUE,FALSE),TRUE),C329&lt;E329,OR(E329&lt;F329,F329="-"),OR(F329&lt;H329,F329="-"),OR(H329&lt;I329,H329="-"),I329&lt;K329,OR(K329&lt;L329,L329="-"),OR(L329&lt;N329,L329="-"),OR(N329&lt;O329,N329="-"),O329&lt;Q329,OR(Q329&lt;R329,R329="-"),OR(R329&lt;T329,R329="-"),OR(T329&lt;U329,T329="-"),U329&lt;W329,OR(W329&lt;X329,X329="-"),OR(X329&lt;Z329,X329="-"),OR(Z329&lt;AA329,Z329="-"),AA329&lt;AC329,AC329&lt;AD329,AD329&lt;AF329,AF329&lt;AG329,AG329&lt;AI329,OR(AI329&lt;AJ329,AJ329="-"),OR(AJ329&lt;AL329,AJ329="-"))</f>
    </nc>
  </rcc>
  <rcc rId="1965" sId="5">
    <oc r="AN330">
      <f>AND(IF(M330="-",IF(O330-K330&gt;3,TRUE,FALSE),TRU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</oc>
    <nc r="AN330">
      <f>AND(IF(Y330="-",IF(AA330-W330&gt;3,TRUE,FALSE),TRUE),IF(M330="-",IF(O330-K330&gt;3,TRUE,FALSE),TRU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</nc>
  </rcc>
  <rcc rId="1966" sId="5">
    <oc r="AN331">
      <f>AND(IF(M331="-",IF(O331-K331&gt;3,TRUE,FALSE),TRU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</oc>
    <nc r="AN331">
      <f>AND(IF(Y331="-",IF(AA331-W331&gt;3,TRUE,FALSE),TRUE),IF(M331="-",IF(O331-K331&gt;3,TRUE,FALSE),TRU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</nc>
  </rcc>
  <rcc rId="1967" sId="5">
    <oc r="AN332">
      <f>AND(IF(M332="-",IF(O332-K332&gt;3,TRUE,FALSE),TRUE),C332&lt;E332,OR(E332&lt;F332,F332="-"),OR(F332&lt;H332,F332="-"),OR(H332&lt;I332,H332="-"),I332&lt;K332,OR(K332&lt;L332,L332="-"),OR(L332&lt;N332,L332="-"),OR(N332&lt;O332,N332="-"),O332&lt;Q332,OR(Q332&lt;R332,R332="-"),OR(R332&lt;T332,R332="-"),OR(T332&lt;U332,T332="-"),U332&lt;W332,OR(W332&lt;X332,X332="-"),OR(X332&lt;Z332,X332="-"),OR(Z332&lt;AA332,Z332="-"),AA332&lt;AC332,AC332&lt;AD332,AD332&lt;AF332,AF332&lt;AG332,AG332&lt;AI332,OR(AI332&lt;AJ332,AJ332="-"),OR(AJ332&lt;AL332,AJ332="-"))</f>
    </oc>
    <nc r="AN332">
      <f>AND(IF(Y332="-",IF(AA332-W332&gt;3,TRUE,FALSE),TRUE),IF(M332="-",IF(O332-K332&gt;3,TRUE,FALSE),TRUE),C332&lt;E332,OR(E332&lt;F332,F332="-"),OR(F332&lt;H332,F332="-"),OR(H332&lt;I332,H332="-"),I332&lt;K332,OR(K332&lt;L332,L332="-"),OR(L332&lt;N332,L332="-"),OR(N332&lt;O332,N332="-"),O332&lt;Q332,OR(Q332&lt;R332,R332="-"),OR(R332&lt;T332,R332="-"),OR(T332&lt;U332,T332="-"),U332&lt;W332,OR(W332&lt;X332,X332="-"),OR(X332&lt;Z332,X332="-"),OR(Z332&lt;AA332,Z332="-"),AA332&lt;AC332,AC332&lt;AD332,AD332&lt;AF332,AF332&lt;AG332,AG332&lt;AI332,OR(AI332&lt;AJ332,AJ332="-"),OR(AJ332&lt;AL332,AJ332="-"))</f>
    </nc>
  </rcc>
  <rcc rId="1968" sId="5">
    <oc r="AN333">
      <f>AND(IF(M333="-",IF(O333-K333&gt;3,TRUE,FALSE),TRUE),C333&lt;E333,OR(E333&lt;F333,F333="-"),OR(F333&lt;H333,F333="-"),OR(H333&lt;I333,H333="-"),I333&lt;K333,OR(K333&lt;L333,L333="-"),OR(L333&lt;N333,L333="-"),OR(N333&lt;O333,N333="-"),O333&lt;Q333,OR(Q333&lt;R333,R333="-"),OR(R333&lt;T333,R333="-"),OR(T333&lt;U333,T333="-"),U333&lt;W333,OR(W333&lt;X333,X333="-"),OR(X333&lt;Z333,X333="-"),OR(Z333&lt;AA333,Z333="-"),AA333&lt;AC333,AC333&lt;AD333,AD333&lt;AF333,AF333&lt;AG333,AG333&lt;AI333,OR(AI333&lt;AJ333,AJ333="-"),OR(AJ333&lt;AL333,AJ333="-"))</f>
    </oc>
    <nc r="AN333">
      <f>AND(IF(Y333="-",IF(AA333-W333&gt;3,TRUE,FALSE),TRUE),IF(M333="-",IF(O333-K333&gt;3,TRUE,FALSE),TRUE),C333&lt;E333,OR(E333&lt;F333,F333="-"),OR(F333&lt;H333,F333="-"),OR(H333&lt;I333,H333="-"),I333&lt;K333,OR(K333&lt;L333,L333="-"),OR(L333&lt;N333,L333="-"),OR(N333&lt;O333,N333="-"),O333&lt;Q333,OR(Q333&lt;R333,R333="-"),OR(R333&lt;T333,R333="-"),OR(T333&lt;U333,T333="-"),U333&lt;W333,OR(W333&lt;X333,X333="-"),OR(X333&lt;Z333,X333="-"),OR(Z333&lt;AA333,Z333="-"),AA333&lt;AC333,AC333&lt;AD333,AD333&lt;AF333,AF333&lt;AG333,AG333&lt;AI333,OR(AI333&lt;AJ333,AJ333="-"),OR(AJ333&lt;AL333,AJ333="-"))</f>
    </nc>
  </rcc>
  <rcc rId="1969" sId="5">
    <oc r="AN334">
      <f>AND(IF(M334="-",IF(O334-K334&gt;3,TRUE,FALSE),TRUE),C334&lt;E334,OR(E334&lt;F334,F334="-"),OR(F334&lt;H334,F334="-"),OR(H334&lt;I334,H334="-"),I334&lt;K334,OR(K334&lt;L334,L334="-"),OR(L334&lt;N334,L334="-"),OR(N334&lt;O334,N334="-"),O334&lt;Q334,OR(Q334&lt;R334,R334="-"),OR(R334&lt;T334,R334="-"),OR(T334&lt;U334,T334="-"),U334&lt;W334,OR(W334&lt;X334,X334="-"),OR(X334&lt;Z334,X334="-"),OR(Z334&lt;AA334,Z334="-"),AA334&lt;AC334,AC334&lt;AD334,AD334&lt;AF334,AF334&lt;AG334,AG334&lt;AI334,OR(AI334&lt;AJ334,AJ334="-"),OR(AJ334&lt;AL334,AJ334="-"))</f>
    </oc>
    <nc r="AN334">
      <f>AND(IF(Y334="-",IF(AA334-W334&gt;3,TRUE,FALSE),TRUE),IF(M334="-",IF(O334-K334&gt;3,TRUE,FALSE),TRUE),C334&lt;E334,OR(E334&lt;F334,F334="-"),OR(F334&lt;H334,F334="-"),OR(H334&lt;I334,H334="-"),I334&lt;K334,OR(K334&lt;L334,L334="-"),OR(L334&lt;N334,L334="-"),OR(N334&lt;O334,N334="-"),O334&lt;Q334,OR(Q334&lt;R334,R334="-"),OR(R334&lt;T334,R334="-"),OR(T334&lt;U334,T334="-"),U334&lt;W334,OR(W334&lt;X334,X334="-"),OR(X334&lt;Z334,X334="-"),OR(Z334&lt;AA334,Z334="-"),AA334&lt;AC334,AC334&lt;AD334,AD334&lt;AF334,AF334&lt;AG334,AG334&lt;AI334,OR(AI334&lt;AJ334,AJ334="-"),OR(AJ334&lt;AL334,AJ334="-"))</f>
    </nc>
  </rcc>
  <rcc rId="1970" sId="5">
    <oc r="AN335">
      <f>AND(IF(M335="-",IF(O335-K335&gt;3,TRUE,FALSE),TRUE),C335&lt;E335,OR(E335&lt;F335,F335="-"),OR(F335&lt;H335,F335="-"),OR(H335&lt;I335,H335="-"),I335&lt;K335,OR(K335&lt;L335,L335="-"),OR(L335&lt;N335,L335="-"),OR(N335&lt;O335,N335="-"),O335&lt;Q335,OR(Q335&lt;R335,R335="-"),OR(R335&lt;T335,R335="-"),OR(T335&lt;U335,T335="-"),U335&lt;W335,OR(W335&lt;X335,X335="-"),OR(X335&lt;Z335,X335="-"),OR(Z335&lt;AA335,Z335="-"),AA335&lt;AC335,AC335&lt;AD335,AD335&lt;AF335,AF335&lt;AG335,AG335&lt;AI335,OR(AI335&lt;AJ335,AJ335="-"),OR(AJ335&lt;AL335,AJ335="-"))</f>
    </oc>
    <nc r="AN335">
      <f>AND(IF(Y335="-",IF(AA335-W335&gt;3,TRUE,FALSE),TRUE),IF(M335="-",IF(O335-K335&gt;3,TRUE,FALSE),TRUE),C335&lt;E335,OR(E335&lt;F335,F335="-"),OR(F335&lt;H335,F335="-"),OR(H335&lt;I335,H335="-"),I335&lt;K335,OR(K335&lt;L335,L335="-"),OR(L335&lt;N335,L335="-"),OR(N335&lt;O335,N335="-"),O335&lt;Q335,OR(Q335&lt;R335,R335="-"),OR(R335&lt;T335,R335="-"),OR(T335&lt;U335,T335="-"),U335&lt;W335,OR(W335&lt;X335,X335="-"),OR(X335&lt;Z335,X335="-"),OR(Z335&lt;AA335,Z335="-"),AA335&lt;AC335,AC335&lt;AD335,AD335&lt;AF335,AF335&lt;AG335,AG335&lt;AI335,OR(AI335&lt;AJ335,AJ335="-"),OR(AJ335&lt;AL335,AJ335="-"))</f>
    </nc>
  </rcc>
  <rcc rId="1971" sId="5">
    <oc r="AN336">
      <f>AND(IF(M336="-",IF(O336-K336&gt;3,TRUE,FALSE),TRUE),C336&lt;E336,OR(E336&lt;F336,F336="-"),OR(F336&lt;H336,F336="-"),OR(H336&lt;I336,H336="-"),I336&lt;K336,OR(K336&lt;L336,L336="-"),OR(L336&lt;N336,L336="-"),OR(N336&lt;O336,N336="-"),O336&lt;Q336,OR(Q336&lt;R336,R336="-"),OR(R336&lt;T336,R336="-"),OR(T336&lt;U336,T336="-"),U336&lt;W336,OR(W336&lt;X336,X336="-"),OR(X336&lt;Z336,X336="-"),OR(Z336&lt;AA336,Z336="-"),AA336&lt;AC336,AC336&lt;AD336,AD336&lt;AF336,AF336&lt;AG336,AG336&lt;AI336,OR(AI336&lt;AJ336,AJ336="-"),OR(AJ336&lt;AL336,AJ336="-"))</f>
    </oc>
    <nc r="AN336">
      <f>AND(IF(Y336="-",IF(AA336-W336&gt;3,TRUE,FALSE),TRUE),IF(M336="-",IF(O336-K336&gt;3,TRUE,FALSE),TRUE),C336&lt;E336,OR(E336&lt;F336,F336="-"),OR(F336&lt;H336,F336="-"),OR(H336&lt;I336,H336="-"),I336&lt;K336,OR(K336&lt;L336,L336="-"),OR(L336&lt;N336,L336="-"),OR(N336&lt;O336,N336="-"),O336&lt;Q336,OR(Q336&lt;R336,R336="-"),OR(R336&lt;T336,R336="-"),OR(T336&lt;U336,T336="-"),U336&lt;W336,OR(W336&lt;X336,X336="-"),OR(X336&lt;Z336,X336="-"),OR(Z336&lt;AA336,Z336="-"),AA336&lt;AC336,AC336&lt;AD336,AD336&lt;AF336,AF336&lt;AG336,AG336&lt;AI336,OR(AI336&lt;AJ336,AJ336="-"),OR(AJ336&lt;AL336,AJ336="-"))</f>
    </nc>
  </rcc>
  <rcc rId="1972" sId="5">
    <oc r="AN337">
      <f>AND(IF(M337="-",IF(O337-K337&gt;3,TRUE,FALSE),TRUE),C337&lt;E337,OR(E337&lt;F337,F337="-"),OR(F337&lt;H337,F337="-"),OR(H337&lt;I337,H337="-"),I337&lt;K337,OR(K337&lt;L337,L337="-"),OR(L337&lt;N337,L337="-"),OR(N337&lt;O337,N337="-"),O337&lt;Q337,OR(Q337&lt;R337,R337="-"),OR(R337&lt;T337,R337="-"),OR(T337&lt;U337,T337="-"),U337&lt;W337,OR(W337&lt;X337,X337="-"),OR(X337&lt;Z337,X337="-"),OR(Z337&lt;AA337,Z337="-"),AA337&lt;AC337,AC337&lt;AD337,AD337&lt;AF337,AF337&lt;AG337,AG337&lt;AI337,OR(AI337&lt;AJ337,AJ337="-"),OR(AJ337&lt;AL337,AJ337="-"))</f>
    </oc>
    <nc r="AN337">
      <f>AND(IF(Y337="-",IF(AA337-W337&gt;3,TRUE,FALSE),TRUE),IF(M337="-",IF(O337-K337&gt;3,TRUE,FALSE),TRUE),C337&lt;E337,OR(E337&lt;F337,F337="-"),OR(F337&lt;H337,F337="-"),OR(H337&lt;I337,H337="-"),I337&lt;K337,OR(K337&lt;L337,L337="-"),OR(L337&lt;N337,L337="-"),OR(N337&lt;O337,N337="-"),O337&lt;Q337,OR(Q337&lt;R337,R337="-"),OR(R337&lt;T337,R337="-"),OR(T337&lt;U337,T337="-"),U337&lt;W337,OR(W337&lt;X337,X337="-"),OR(X337&lt;Z337,X337="-"),OR(Z337&lt;AA337,Z337="-"),AA337&lt;AC337,AC337&lt;AD337,AD337&lt;AF337,AF337&lt;AG337,AG337&lt;AI337,OR(AI337&lt;AJ337,AJ337="-"),OR(AJ337&lt;AL337,AJ337="-"))</f>
    </nc>
  </rcc>
  <rcc rId="1973" sId="5">
    <oc r="AN338">
      <f>AND(IF(M338="-",IF(O338-K338&gt;3,TRUE,FALSE),TRUE),C338&lt;E338,OR(E338&lt;F338,F338="-"),OR(F338&lt;H338,F338="-"),OR(H338&lt;I338,H338="-"),I338&lt;K338,OR(K338&lt;L338,L338="-"),OR(L338&lt;N338,L338="-"),OR(N338&lt;O338,N338="-"),O338&lt;Q338,OR(Q338&lt;R338,R338="-"),OR(R338&lt;T338,R338="-"),OR(T338&lt;U338,T338="-"),U338&lt;W338,OR(W338&lt;X338,X338="-"),OR(X338&lt;Z338,X338="-"),OR(Z338&lt;AA338,Z338="-"),AA338&lt;AC338,AC338&lt;AD338,AD338&lt;AF338,AF338&lt;AG338,AG338&lt;AI338,OR(AI338&lt;AJ338,AJ338="-"),OR(AJ338&lt;AL338,AJ338="-"))</f>
    </oc>
    <nc r="AN338">
      <f>AND(IF(Y338="-",IF(AA338-W338&gt;3,TRUE,FALSE),TRUE),IF(M338="-",IF(O338-K338&gt;3,TRUE,FALSE),TRUE),C338&lt;E338,OR(E338&lt;F338,F338="-"),OR(F338&lt;H338,F338="-"),OR(H338&lt;I338,H338="-"),I338&lt;K338,OR(K338&lt;L338,L338="-"),OR(L338&lt;N338,L338="-"),OR(N338&lt;O338,N338="-"),O338&lt;Q338,OR(Q338&lt;R338,R338="-"),OR(R338&lt;T338,R338="-"),OR(T338&lt;U338,T338="-"),U338&lt;W338,OR(W338&lt;X338,X338="-"),OR(X338&lt;Z338,X338="-"),OR(Z338&lt;AA338,Z338="-"),AA338&lt;AC338,AC338&lt;AD338,AD338&lt;AF338,AF338&lt;AG338,AG338&lt;AI338,OR(AI338&lt;AJ338,AJ338="-"),OR(AJ338&lt;AL338,AJ338="-"))</f>
    </nc>
  </rcc>
  <rcc rId="1974" sId="5">
    <oc r="AN339">
      <f>AND(IF(M339="-",IF(O339-K339&gt;3,TRUE,FALSE),TRUE),C339&lt;E339,OR(E339&lt;F339,F339="-"),OR(F339&lt;H339,F339="-"),OR(H339&lt;I339,H339="-"),I339&lt;K339,OR(K339&lt;L339,L339="-"),OR(L339&lt;N339,L339="-"),OR(N339&lt;O339,N339="-"),O339&lt;Q339,OR(Q339&lt;R339,R339="-"),OR(R339&lt;T339,R339="-"),OR(T339&lt;U339,T339="-"),U339&lt;W339,OR(W339&lt;X339,X339="-"),OR(X339&lt;Z339,X339="-"),OR(Z339&lt;AA339,Z339="-"),AA339&lt;AC339,AC339&lt;AD339,AD339&lt;AF339,AF339&lt;AG339,AG339&lt;AI339,OR(AI339&lt;AJ339,AJ339="-"),OR(AJ339&lt;AL339,AJ339="-"))</f>
    </oc>
    <nc r="AN339">
      <f>AND(IF(Y339="-",IF(AA339-W339&gt;3,TRUE,FALSE),TRUE),IF(M339="-",IF(O339-K339&gt;3,TRUE,FALSE),TRUE),C339&lt;E339,OR(E339&lt;F339,F339="-"),OR(F339&lt;H339,F339="-"),OR(H339&lt;I339,H339="-"),I339&lt;K339,OR(K339&lt;L339,L339="-"),OR(L339&lt;N339,L339="-"),OR(N339&lt;O339,N339="-"),O339&lt;Q339,OR(Q339&lt;R339,R339="-"),OR(R339&lt;T339,R339="-"),OR(T339&lt;U339,T339="-"),U339&lt;W339,OR(W339&lt;X339,X339="-"),OR(X339&lt;Z339,X339="-"),OR(Z339&lt;AA339,Z339="-"),AA339&lt;AC339,AC339&lt;AD339,AD339&lt;AF339,AF339&lt;AG339,AG339&lt;AI339,OR(AI339&lt;AJ339,AJ339="-"),OR(AJ339&lt;AL339,AJ339="-"))</f>
    </nc>
  </rcc>
  <rcc rId="1975" sId="5">
    <oc r="AN340">
      <f>AND(IF(M340="-",IF(O340-K340&gt;3,TRUE,FALSE),TRUE),C340&lt;E340,OR(E340&lt;F340,F340="-"),OR(F340&lt;H340,F340="-"),OR(H340&lt;I340,H340="-"),I340&lt;K340,OR(K340&lt;L340,L340="-"),OR(L340&lt;N340,L340="-"),OR(N340&lt;O340,N340="-"),O340&lt;Q340,OR(Q340&lt;R340,R340="-"),OR(R340&lt;T340,R340="-"),OR(T340&lt;U340,T340="-"),U340&lt;W340,OR(W340&lt;X340,X340="-"),OR(X340&lt;Z340,X340="-"),OR(Z340&lt;AA340,Z340="-"),AA340&lt;AC340,AC340&lt;AD340,AD340&lt;AF340,AF340&lt;AG340,AG340&lt;AI340,OR(AI340&lt;AJ340,AJ340="-"),OR(AJ340&lt;AL340,AJ340="-"))</f>
    </oc>
    <nc r="AN340">
      <f>AND(IF(Y340="-",IF(AA340-W340&gt;3,TRUE,FALSE),TRUE),IF(M340="-",IF(O340-K340&gt;3,TRUE,FALSE),TRUE),C340&lt;E340,OR(E340&lt;F340,F340="-"),OR(F340&lt;H340,F340="-"),OR(H340&lt;I340,H340="-"),I340&lt;K340,OR(K340&lt;L340,L340="-"),OR(L340&lt;N340,L340="-"),OR(N340&lt;O340,N340="-"),O340&lt;Q340,OR(Q340&lt;R340,R340="-"),OR(R340&lt;T340,R340="-"),OR(T340&lt;U340,T340="-"),U340&lt;W340,OR(W340&lt;X340,X340="-"),OR(X340&lt;Z340,X340="-"),OR(Z340&lt;AA340,Z340="-"),AA340&lt;AC340,AC340&lt;AD340,AD340&lt;AF340,AF340&lt;AG340,AG340&lt;AI340,OR(AI340&lt;AJ340,AJ340="-"),OR(AJ340&lt;AL340,AJ340="-"))</f>
    </nc>
  </rcc>
  <rcc rId="1976" sId="5">
    <oc r="AN341">
      <f>AND(IF(M341="-",IF(O341-K341&gt;3,TRUE,FALSE),TRUE),C341&lt;E341,OR(E341&lt;F341,F341="-"),OR(F341&lt;H341,F341="-"),OR(H341&lt;I341,H341="-"),I341&lt;K341,OR(K341&lt;L341,L341="-"),OR(L341&lt;N341,L341="-"),OR(N341&lt;O341,N341="-"),O341&lt;Q341,OR(Q341&lt;R341,R341="-"),OR(R341&lt;T341,R341="-"),OR(T341&lt;U341,T341="-"),U341&lt;W341,OR(W341&lt;X341,X341="-"),OR(X341&lt;Z341,X341="-"),OR(Z341&lt;AA341,Z341="-"),AA341&lt;AC341,AC341&lt;AD341,AD341&lt;AF341,AF341&lt;AG341,AG341&lt;AI341,OR(AI341&lt;AJ341,AJ341="-"),OR(AJ341&lt;AL341,AJ341="-"))</f>
    </oc>
    <nc r="AN341">
      <f>AND(IF(Y341="-",IF(AA341-W341&gt;3,TRUE,FALSE),TRUE),IF(M341="-",IF(O341-K341&gt;3,TRUE,FALSE),TRUE),C341&lt;E341,OR(E341&lt;F341,F341="-"),OR(F341&lt;H341,F341="-"),OR(H341&lt;I341,H341="-"),I341&lt;K341,OR(K341&lt;L341,L341="-"),OR(L341&lt;N341,L341="-"),OR(N341&lt;O341,N341="-"),O341&lt;Q341,OR(Q341&lt;R341,R341="-"),OR(R341&lt;T341,R341="-"),OR(T341&lt;U341,T341="-"),U341&lt;W341,OR(W341&lt;X341,X341="-"),OR(X341&lt;Z341,X341="-"),OR(Z341&lt;AA341,Z341="-"),AA341&lt;AC341,AC341&lt;AD341,AD341&lt;AF341,AF341&lt;AG341,AG341&lt;AI341,OR(AI341&lt;AJ341,AJ341="-"),OR(AJ341&lt;AL341,AJ341="-"))</f>
    </nc>
  </rcc>
  <rcc rId="1977" sId="5">
    <oc r="AN342">
      <f>AND(IF(M342="-",IF(O342-K342&gt;3,TRUE,FALSE),TRUE),C342&lt;E342,OR(E342&lt;F342,F342="-"),OR(F342&lt;H342,F342="-"),OR(H342&lt;I342,H342="-"),I342&lt;K342,OR(K342&lt;L342,L342="-"),OR(L342&lt;N342,L342="-"),OR(N342&lt;O342,N342="-"),O342&lt;Q342,OR(Q342&lt;R342,R342="-"),OR(R342&lt;T342,R342="-"),OR(T342&lt;U342,T342="-"),U342&lt;W342,OR(W342&lt;X342,X342="-"),OR(X342&lt;Z342,X342="-"),OR(Z342&lt;AA342,Z342="-"),AA342&lt;AC342,AC342&lt;AD342,AD342&lt;AF342,AF342&lt;AG342,AG342&lt;AI342,OR(AI342&lt;AJ342,AJ342="-"),OR(AJ342&lt;AL342,AJ342="-"))</f>
    </oc>
    <nc r="AN342">
      <f>AND(IF(Y342="-",IF(AA342-W342&gt;3,TRUE,FALSE),TRUE),IF(M342="-",IF(O342-K342&gt;3,TRUE,FALSE),TRUE),C342&lt;E342,OR(E342&lt;F342,F342="-"),OR(F342&lt;H342,F342="-"),OR(H342&lt;I342,H342="-"),I342&lt;K342,OR(K342&lt;L342,L342="-"),OR(L342&lt;N342,L342="-"),OR(N342&lt;O342,N342="-"),O342&lt;Q342,OR(Q342&lt;R342,R342="-"),OR(R342&lt;T342,R342="-"),OR(T342&lt;U342,T342="-"),U342&lt;W342,OR(W342&lt;X342,X342="-"),OR(X342&lt;Z342,X342="-"),OR(Z342&lt;AA342,Z342="-"),AA342&lt;AC342,AC342&lt;AD342,AD342&lt;AF342,AF342&lt;AG342,AG342&lt;AI342,OR(AI342&lt;AJ342,AJ342="-"),OR(AJ342&lt;AL342,AJ342="-"))</f>
    </nc>
  </rcc>
  <rcc rId="1978" sId="5">
    <oc r="AN343">
      <f>AND(IF(M343="-",IF(O343-K343&gt;3,TRUE,FALSE),TRUE),C343&lt;E343,OR(E343&lt;F343,F343="-"),OR(F343&lt;H343,F343="-"),OR(H343&lt;I343,H343="-"),I343&lt;K343,OR(K343&lt;L343,L343="-"),OR(L343&lt;N343,L343="-"),OR(N343&lt;O343,N343="-"),O343&lt;Q343,OR(Q343&lt;R343,R343="-"),OR(R343&lt;T343,R343="-"),OR(T343&lt;U343,T343="-"),U343&lt;W343,OR(W343&lt;X343,X343="-"),OR(X343&lt;Z343,X343="-"),OR(Z343&lt;AA343,Z343="-"),AA343&lt;AC343,AC343&lt;AD343,AD343&lt;AF343,AF343&lt;AG343,AG343&lt;AI343,OR(AI343&lt;AJ343,AJ343="-"),OR(AJ343&lt;AL343,AJ343="-"))</f>
    </oc>
    <nc r="AN343">
      <f>AND(IF(Y343="-",IF(AA343-W343&gt;3,TRUE,FALSE),TRUE),IF(M343="-",IF(O343-K343&gt;3,TRUE,FALSE),TRUE),C343&lt;E343,OR(E343&lt;F343,F343="-"),OR(F343&lt;H343,F343="-"),OR(H343&lt;I343,H343="-"),I343&lt;K343,OR(K343&lt;L343,L343="-"),OR(L343&lt;N343,L343="-"),OR(N343&lt;O343,N343="-"),O343&lt;Q343,OR(Q343&lt;R343,R343="-"),OR(R343&lt;T343,R343="-"),OR(T343&lt;U343,T343="-"),U343&lt;W343,OR(W343&lt;X343,X343="-"),OR(X343&lt;Z343,X343="-"),OR(Z343&lt;AA343,Z343="-"),AA343&lt;AC343,AC343&lt;AD343,AD343&lt;AF343,AF343&lt;AG343,AG343&lt;AI343,OR(AI343&lt;AJ343,AJ343="-"),OR(AJ343&lt;AL343,AJ343="-"))</f>
    </nc>
  </rcc>
  <rcc rId="1979" sId="5">
    <oc r="AN344">
      <f>AND(IF(M344="-",IF(O344-K344&gt;3,TRUE,FALSE),TRUE),C344&lt;E344,OR(E344&lt;F344,F344="-"),OR(F344&lt;H344,F344="-"),OR(H344&lt;I344,H344="-"),I344&lt;K344,OR(K344&lt;L344,L344="-"),OR(L344&lt;N344,L344="-"),OR(N344&lt;O344,N344="-"),O344&lt;Q344,OR(Q344&lt;R344,R344="-"),OR(R344&lt;T344,R344="-"),OR(T344&lt;U344,T344="-"),U344&lt;W344,OR(W344&lt;X344,X344="-"),OR(X344&lt;Z344,X344="-"),OR(Z344&lt;AA344,Z344="-"),AA344&lt;AC344,AC344&lt;AD344,AD344&lt;AF344,AF344&lt;AG344,AG344&lt;AI344,OR(AI344&lt;AJ344,AJ344="-"),OR(AJ344&lt;AL344,AJ344="-"))</f>
    </oc>
    <nc r="AN344">
      <f>AND(IF(Y344="-",IF(AA344-W344&gt;3,TRUE,FALSE),TRUE),IF(M344="-",IF(O344-K344&gt;3,TRUE,FALSE),TRUE),C344&lt;E344,OR(E344&lt;F344,F344="-"),OR(F344&lt;H344,F344="-"),OR(H344&lt;I344,H344="-"),I344&lt;K344,OR(K344&lt;L344,L344="-"),OR(L344&lt;N344,L344="-"),OR(N344&lt;O344,N344="-"),O344&lt;Q344,OR(Q344&lt;R344,R344="-"),OR(R344&lt;T344,R344="-"),OR(T344&lt;U344,T344="-"),U344&lt;W344,OR(W344&lt;X344,X344="-"),OR(X344&lt;Z344,X344="-"),OR(Z344&lt;AA344,Z344="-"),AA344&lt;AC344,AC344&lt;AD344,AD344&lt;AF344,AF344&lt;AG344,AG344&lt;AI344,OR(AI344&lt;AJ344,AJ344="-"),OR(AJ344&lt;AL344,AJ344="-"))</f>
    </nc>
  </rcc>
  <rcc rId="1980" sId="5">
    <oc r="AN345">
      <f>AND(IF(M345="-",IF(O345-K345&gt;3,TRUE,FALSE),TRUE),C345&lt;E345,OR(E345&lt;F345,F345="-"),OR(F345&lt;H345,F345="-"),OR(H345&lt;I345,H345="-"),I345&lt;K345,OR(K345&lt;L345,L345="-"),OR(L345&lt;N345,L345="-"),OR(N345&lt;O345,N345="-"),O345&lt;Q345,OR(Q345&lt;R345,R345="-"),OR(R345&lt;T345,R345="-"),OR(T345&lt;U345,T345="-"),U345&lt;W345,OR(W345&lt;X345,X345="-"),OR(X345&lt;Z345,X345="-"),OR(Z345&lt;AA345,Z345="-"),AA345&lt;AC345,AC345&lt;AD345,AD345&lt;AF345,AF345&lt;AG345,AG345&lt;AI345,OR(AI345&lt;AJ345,AJ345="-"),OR(AJ345&lt;AL345,AJ345="-"))</f>
    </oc>
    <nc r="AN345">
      <f>AND(IF(Y345="-",IF(AA345-W345&gt;3,TRUE,FALSE),TRUE),IF(M345="-",IF(O345-K345&gt;3,TRUE,FALSE),TRUE),C345&lt;E345,OR(E345&lt;F345,F345="-"),OR(F345&lt;H345,F345="-"),OR(H345&lt;I345,H345="-"),I345&lt;K345,OR(K345&lt;L345,L345="-"),OR(L345&lt;N345,L345="-"),OR(N345&lt;O345,N345="-"),O345&lt;Q345,OR(Q345&lt;R345,R345="-"),OR(R345&lt;T345,R345="-"),OR(T345&lt;U345,T345="-"),U345&lt;W345,OR(W345&lt;X345,X345="-"),OR(X345&lt;Z345,X345="-"),OR(Z345&lt;AA345,Z345="-"),AA345&lt;AC345,AC345&lt;AD345,AD345&lt;AF345,AF345&lt;AG345,AG345&lt;AI345,OR(AI345&lt;AJ345,AJ345="-"),OR(AJ345&lt;AL345,AJ345="-"))</f>
    </nc>
  </rcc>
  <rcc rId="1981" sId="5">
    <oc r="AN346">
      <f>AND(IF(M346="-",IF(O346-K346&gt;3,TRUE,FALSE),TRUE),C346&lt;E346,OR(E346&lt;F346,F346="-"),OR(F346&lt;H346,F346="-"),OR(H346&lt;I346,H346="-"),I346&lt;K346,OR(K346&lt;L346,L346="-"),OR(L346&lt;N346,L346="-"),OR(N346&lt;O346,N346="-"),O346&lt;Q346,OR(Q346&lt;R346,R346="-"),OR(R346&lt;T346,R346="-"),OR(T346&lt;U346,T346="-"),U346&lt;W346,OR(W346&lt;X346,X346="-"),OR(X346&lt;Z346,X346="-"),OR(Z346&lt;AA346,Z346="-"),AA346&lt;AC346,AC346&lt;AD346,AD346&lt;AF346,AF346&lt;AG346,AG346&lt;AI346,OR(AI346&lt;AJ346,AJ346="-"),OR(AJ346&lt;AL346,AJ346="-"))</f>
    </oc>
    <nc r="AN346">
      <f>AND(IF(Y346="-",IF(AA346-W346&gt;3,TRUE,FALSE),TRUE),IF(M346="-",IF(O346-K346&gt;3,TRUE,FALSE),TRUE),C346&lt;E346,OR(E346&lt;F346,F346="-"),OR(F346&lt;H346,F346="-"),OR(H346&lt;I346,H346="-"),I346&lt;K346,OR(K346&lt;L346,L346="-"),OR(L346&lt;N346,L346="-"),OR(N346&lt;O346,N346="-"),O346&lt;Q346,OR(Q346&lt;R346,R346="-"),OR(R346&lt;T346,R346="-"),OR(T346&lt;U346,T346="-"),U346&lt;W346,OR(W346&lt;X346,X346="-"),OR(X346&lt;Z346,X346="-"),OR(Z346&lt;AA346,Z346="-"),AA346&lt;AC346,AC346&lt;AD346,AD346&lt;AF346,AF346&lt;AG346,AG346&lt;AI346,OR(AI346&lt;AJ346,AJ346="-"),OR(AJ346&lt;AL346,AJ346="-"))</f>
    </nc>
  </rcc>
  <rcc rId="1982" sId="5">
    <oc r="AN347">
      <f>AND(IF(M347="-",IF(O347-K347&gt;3,TRUE,FALSE),TRUE),C347&lt;E347,OR(E347&lt;F347,F347="-"),OR(F347&lt;H347,F347="-"),OR(H347&lt;I347,H347="-"),I347&lt;K347,OR(K347&lt;L347,L347="-"),OR(L347&lt;N347,L347="-"),OR(N347&lt;O347,N347="-"),O347&lt;Q347,OR(Q347&lt;R347,R347="-"),OR(R347&lt;T347,R347="-"),OR(T347&lt;U347,T347="-"),U347&lt;W347,OR(W347&lt;X347,X347="-"),OR(X347&lt;Z347,X347="-"),OR(Z347&lt;AA347,Z347="-"),AA347&lt;AC347,AC347&lt;AD347,AD347&lt;AF347,AF347&lt;AG347,AG347&lt;AI347,OR(AI347&lt;AJ347,AJ347="-"),OR(AJ347&lt;AL347,AJ347="-"))</f>
    </oc>
    <nc r="AN347">
      <f>AND(IF(Y347="-",IF(AA347-W347&gt;3,TRUE,FALSE),TRUE),IF(M347="-",IF(O347-K347&gt;3,TRUE,FALSE),TRUE),C347&lt;E347,OR(E347&lt;F347,F347="-"),OR(F347&lt;H347,F347="-"),OR(H347&lt;I347,H347="-"),I347&lt;K347,OR(K347&lt;L347,L347="-"),OR(L347&lt;N347,L347="-"),OR(N347&lt;O347,N347="-"),O347&lt;Q347,OR(Q347&lt;R347,R347="-"),OR(R347&lt;T347,R347="-"),OR(T347&lt;U347,T347="-"),U347&lt;W347,OR(W347&lt;X347,X347="-"),OR(X347&lt;Z347,X347="-"),OR(Z347&lt;AA347,Z347="-"),AA347&lt;AC347,AC347&lt;AD347,AD347&lt;AF347,AF347&lt;AG347,AG347&lt;AI347,OR(AI347&lt;AJ347,AJ347="-"),OR(AJ347&lt;AL347,AJ347="-"))</f>
    </nc>
  </rcc>
  <rcc rId="1983" sId="5">
    <oc r="AN348">
      <f>AND(IF(M348="-",IF(O348-K348&gt;3,TRUE,FALSE),TRUE),C348&lt;E348,OR(E348&lt;F348,F348="-"),OR(F348&lt;H348,F348="-"),OR(H348&lt;I348,H348="-"),I348&lt;K348,OR(K348&lt;L348,L348="-"),OR(L348&lt;N348,L348="-"),OR(N348&lt;O348,N348="-"),O348&lt;Q348,OR(Q348&lt;R348,R348="-"),OR(R348&lt;T348,R348="-"),OR(T348&lt;U348,T348="-"),U348&lt;W348,OR(W348&lt;X348,X348="-"),OR(X348&lt;Z348,X348="-"),OR(Z348&lt;AA348,Z348="-"),AA348&lt;AC348,AC348&lt;AD348,AD348&lt;AF348,AF348&lt;AG348,AG348&lt;AI348,OR(AI348&lt;AJ348,AJ348="-"),OR(AJ348&lt;AL348,AJ348="-"))</f>
    </oc>
    <nc r="AN348">
      <f>AND(IF(Y348="-",IF(AA348-W348&gt;3,TRUE,FALSE),TRUE),IF(M348="-",IF(O348-K348&gt;3,TRUE,FALSE),TRUE),C348&lt;E348,OR(E348&lt;F348,F348="-"),OR(F348&lt;H348,F348="-"),OR(H348&lt;I348,H348="-"),I348&lt;K348,OR(K348&lt;L348,L348="-"),OR(L348&lt;N348,L348="-"),OR(N348&lt;O348,N348="-"),O348&lt;Q348,OR(Q348&lt;R348,R348="-"),OR(R348&lt;T348,R348="-"),OR(T348&lt;U348,T348="-"),U348&lt;W348,OR(W348&lt;X348,X348="-"),OR(X348&lt;Z348,X348="-"),OR(Z348&lt;AA348,Z348="-"),AA348&lt;AC348,AC348&lt;AD348,AD348&lt;AF348,AF348&lt;AG348,AG348&lt;AI348,OR(AI348&lt;AJ348,AJ348="-"),OR(AJ348&lt;AL348,AJ348="-"))</f>
    </nc>
  </rcc>
  <rcc rId="1984" sId="5">
    <oc r="AN349">
      <f>AND(IF(M349="-",IF(O349-K349&gt;3,TRUE,FALSE),TRUE),C349&lt;E349,OR(E349&lt;F349,F349="-"),OR(F349&lt;H349,F349="-"),OR(H349&lt;I349,H349="-"),I349&lt;K349,OR(K349&lt;L349,L349="-"),OR(L349&lt;N349,L349="-"),OR(N349&lt;O349,N349="-"),O349&lt;Q349,OR(Q349&lt;R349,R349="-"),OR(R349&lt;T349,R349="-"),OR(T349&lt;U349,T349="-"),U349&lt;W349,OR(W349&lt;X349,X349="-"),OR(X349&lt;Z349,X349="-"),OR(Z349&lt;AA349,Z349="-"),AA349&lt;AC349,AC349&lt;AD349,AD349&lt;AF349,AF349&lt;AG349,AG349&lt;AI349,OR(AI349&lt;AJ349,AJ349="-"),OR(AJ349&lt;AL349,AJ349="-"))</f>
    </oc>
    <nc r="AN349">
      <f>AND(IF(Y349="-",IF(AA349-W349&gt;3,TRUE,FALSE),TRUE),IF(M349="-",IF(O349-K349&gt;3,TRUE,FALSE),TRUE),C349&lt;E349,OR(E349&lt;F349,F349="-"),OR(F349&lt;H349,F349="-"),OR(H349&lt;I349,H349="-"),I349&lt;K349,OR(K349&lt;L349,L349="-"),OR(L349&lt;N349,L349="-"),OR(N349&lt;O349,N349="-"),O349&lt;Q349,OR(Q349&lt;R349,R349="-"),OR(R349&lt;T349,R349="-"),OR(T349&lt;U349,T349="-"),U349&lt;W349,OR(W349&lt;X349,X349="-"),OR(X349&lt;Z349,X349="-"),OR(Z349&lt;AA349,Z349="-"),AA349&lt;AC349,AC349&lt;AD349,AD349&lt;AF349,AF349&lt;AG349,AG349&lt;AI349,OR(AI349&lt;AJ349,AJ349="-"),OR(AJ349&lt;AL349,AJ349="-"))</f>
    </nc>
  </rcc>
  <rcc rId="1985" sId="5">
    <oc r="AN350">
      <f>AND(IF(M350="-",IF(O350-K350&gt;3,TRUE,FALSE),TRUE),C350&lt;E350,OR(E350&lt;F350,F350="-"),OR(F350&lt;H350,F350="-"),OR(H350&lt;I350,H350="-"),I350&lt;K350,OR(K350&lt;L350,L350="-"),OR(L350&lt;N350,L350="-"),OR(N350&lt;O350,N350="-"),O350&lt;Q350,OR(Q350&lt;R350,R350="-"),OR(R350&lt;T350,R350="-"),OR(T350&lt;U350,T350="-"),U350&lt;W350,OR(W350&lt;X350,X350="-"),OR(X350&lt;Z350,X350="-"),OR(Z350&lt;AA350,Z350="-"),AA350&lt;AC350,AC350&lt;AD350,AD350&lt;AF350,AF350&lt;AG350,AG350&lt;AI350,OR(AI350&lt;AJ350,AJ350="-"),OR(AJ350&lt;AL350,AJ350="-"))</f>
    </oc>
    <nc r="AN350">
      <f>AND(IF(Y350="-",IF(AA350-W350&gt;3,TRUE,FALSE),TRUE),IF(M350="-",IF(O350-K350&gt;3,TRUE,FALSE),TRUE),C350&lt;E350,OR(E350&lt;F350,F350="-"),OR(F350&lt;H350,F350="-"),OR(H350&lt;I350,H350="-"),I350&lt;K350,OR(K350&lt;L350,L350="-"),OR(L350&lt;N350,L350="-"),OR(N350&lt;O350,N350="-"),O350&lt;Q350,OR(Q350&lt;R350,R350="-"),OR(R350&lt;T350,R350="-"),OR(T350&lt;U350,T350="-"),U350&lt;W350,OR(W350&lt;X350,X350="-"),OR(X350&lt;Z350,X350="-"),OR(Z350&lt;AA350,Z350="-"),AA350&lt;AC350,AC350&lt;AD350,AD350&lt;AF350,AF350&lt;AG350,AG350&lt;AI350,OR(AI350&lt;AJ350,AJ350="-"),OR(AJ350&lt;AL350,AJ350="-"))</f>
    </nc>
  </rcc>
  <rcc rId="1986" sId="5">
    <oc r="AN351">
      <f>AND(IF(M351="-",IF(O351-K351&gt;3,TRUE,FALSE),TRUE),C351&lt;E351,OR(E351&lt;F351,F351="-"),OR(F351&lt;H351,F351="-"),OR(H351&lt;I351,H351="-"),I351&lt;K351,OR(K351&lt;L351,L351="-"),OR(L351&lt;N351,L351="-"),OR(N351&lt;O351,N351="-"),O351&lt;Q351,OR(Q351&lt;R351,R351="-"),OR(R351&lt;T351,R351="-"),OR(T351&lt;U351,T351="-"),U351&lt;W351,OR(W351&lt;X351,X351="-"),OR(X351&lt;Z351,X351="-"),OR(Z351&lt;AA351,Z351="-"),AA351&lt;AC351,AC351&lt;AD351,AD351&lt;AF351,AF351&lt;AG351,AG351&lt;AI351,OR(AI351&lt;AJ351,AJ351="-"),OR(AJ351&lt;AL351,AJ351="-"))</f>
    </oc>
    <nc r="AN351">
      <f>AND(IF(Y351="-",IF(AA351-W351&gt;3,TRUE,FALSE),TRUE),IF(M351="-",IF(O351-K351&gt;3,TRUE,FALSE),TRUE),C351&lt;E351,OR(E351&lt;F351,F351="-"),OR(F351&lt;H351,F351="-"),OR(H351&lt;I351,H351="-"),I351&lt;K351,OR(K351&lt;L351,L351="-"),OR(L351&lt;N351,L351="-"),OR(N351&lt;O351,N351="-"),O351&lt;Q351,OR(Q351&lt;R351,R351="-"),OR(R351&lt;T351,R351="-"),OR(T351&lt;U351,T351="-"),U351&lt;W351,OR(W351&lt;X351,X351="-"),OR(X351&lt;Z351,X351="-"),OR(Z351&lt;AA351,Z351="-"),AA351&lt;AC351,AC351&lt;AD351,AD351&lt;AF351,AF351&lt;AG351,AG351&lt;AI351,OR(AI351&lt;AJ351,AJ351="-"),OR(AJ351&lt;AL351,AJ351="-"))</f>
    </nc>
  </rcc>
  <rcc rId="1987" sId="5">
    <oc r="AN352">
      <f>AND(IF(M352="-",IF(O352-K352&gt;3,TRUE,FALSE),TRUE),C352&lt;E352,OR(E352&lt;F352,F352="-"),OR(F352&lt;H352,F352="-"),OR(H352&lt;I352,H352="-"),I352&lt;K352,OR(K352&lt;L352,L352="-"),OR(L352&lt;N352,L352="-"),OR(N352&lt;O352,N352="-"),O352&lt;Q352,OR(Q352&lt;R352,R352="-"),OR(R352&lt;T352,R352="-"),OR(T352&lt;U352,T352="-"),U352&lt;W352,OR(W352&lt;X352,X352="-"),OR(X352&lt;Z352,X352="-"),OR(Z352&lt;AA352,Z352="-"),AA352&lt;AC352,AC352&lt;AD352,AD352&lt;AF352,AF352&lt;AG352,AG352&lt;AI352,OR(AI352&lt;AJ352,AJ352="-"),OR(AJ352&lt;AL352,AJ352="-"))</f>
    </oc>
    <nc r="AN352">
      <f>AND(IF(Y352="-",IF(AA352-W352&gt;3,TRUE,FALSE),TRUE),IF(M352="-",IF(O352-K352&gt;3,TRUE,FALSE),TRUE),C352&lt;E352,OR(E352&lt;F352,F352="-"),OR(F352&lt;H352,F352="-"),OR(H352&lt;I352,H352="-"),I352&lt;K352,OR(K352&lt;L352,L352="-"),OR(L352&lt;N352,L352="-"),OR(N352&lt;O352,N352="-"),O352&lt;Q352,OR(Q352&lt;R352,R352="-"),OR(R352&lt;T352,R352="-"),OR(T352&lt;U352,T352="-"),U352&lt;W352,OR(W352&lt;X352,X352="-"),OR(X352&lt;Z352,X352="-"),OR(Z352&lt;AA352,Z352="-"),AA352&lt;AC352,AC352&lt;AD352,AD352&lt;AF352,AF352&lt;AG352,AG352&lt;AI352,OR(AI352&lt;AJ352,AJ352="-"),OR(AJ352&lt;AL352,AJ352="-"))</f>
    </nc>
  </rcc>
  <rcc rId="1988" sId="5">
    <oc r="AN353">
      <f>AND(IF(M353="-",IF(O353-K353&gt;3,TRUE,FALSE),TRUE),C353&lt;E353,OR(E353&lt;F353,F353="-"),OR(F353&lt;H353,F353="-"),OR(H353&lt;I353,H353="-"),I353&lt;K353,OR(K353&lt;L353,L353="-"),OR(L353&lt;N353,L353="-"),OR(N353&lt;O353,N353="-"),O353&lt;Q353,OR(Q353&lt;R353,R353="-"),OR(R353&lt;T353,R353="-"),OR(T353&lt;U353,T353="-"),U353&lt;W353,OR(W353&lt;X353,X353="-"),OR(X353&lt;Z353,X353="-"),OR(Z353&lt;AA353,Z353="-"),AA353&lt;AC353,AC353&lt;AD353,AD353&lt;AF353,AF353&lt;AG353,AG353&lt;AI353,OR(AI353&lt;AJ353,AJ353="-"),OR(AJ353&lt;AL353,AJ353="-"))</f>
    </oc>
    <nc r="AN353">
      <f>AND(IF(Y353="-",IF(AA353-W353&gt;3,TRUE,FALSE),TRUE),IF(M353="-",IF(O353-K353&gt;3,TRUE,FALSE),TRUE),C353&lt;E353,OR(E353&lt;F353,F353="-"),OR(F353&lt;H353,F353="-"),OR(H353&lt;I353,H353="-"),I353&lt;K353,OR(K353&lt;L353,L353="-"),OR(L353&lt;N353,L353="-"),OR(N353&lt;O353,N353="-"),O353&lt;Q353,OR(Q353&lt;R353,R353="-"),OR(R353&lt;T353,R353="-"),OR(T353&lt;U353,T353="-"),U353&lt;W353,OR(W353&lt;X353,X353="-"),OR(X353&lt;Z353,X353="-"),OR(Z353&lt;AA353,Z353="-"),AA353&lt;AC353,AC353&lt;AD353,AD353&lt;AF353,AF353&lt;AG353,AG353&lt;AI353,OR(AI353&lt;AJ353,AJ353="-"),OR(AJ353&lt;AL353,AJ353="-"))</f>
    </nc>
  </rcc>
  <rcc rId="1989" sId="5">
    <oc r="AN354">
      <f>AND(IF(M354="-",IF(O354-K354&gt;3,TRUE,FALSE),TRUE),C354&lt;E354,OR(E354&lt;F354,F354="-"),OR(F354&lt;H354,F354="-"),OR(H354&lt;I354,H354="-"),I354&lt;K354,OR(K354&lt;L354,L354="-"),OR(L354&lt;N354,L354="-"),OR(N354&lt;O354,N354="-"),O354&lt;Q354,OR(Q354&lt;R354,R354="-"),OR(R354&lt;T354,R354="-"),OR(T354&lt;U354,T354="-"),U354&lt;W354,OR(W354&lt;X354,X354="-"),OR(X354&lt;Z354,X354="-"),OR(Z354&lt;AA354,Z354="-"),AA354&lt;AC354,AC354&lt;AD354,AD354&lt;AF354,AF354&lt;AG354,AG354&lt;AI354,OR(AI354&lt;AJ354,AJ354="-"),OR(AJ354&lt;AL354,AJ354="-"))</f>
    </oc>
    <nc r="AN354">
      <f>AND(IF(Y354="-",IF(AA354-W354&gt;3,TRUE,FALSE),TRUE),IF(M354="-",IF(O354-K354&gt;3,TRUE,FALSE),TRUE),C354&lt;E354,OR(E354&lt;F354,F354="-"),OR(F354&lt;H354,F354="-"),OR(H354&lt;I354,H354="-"),I354&lt;K354,OR(K354&lt;L354,L354="-"),OR(L354&lt;N354,L354="-"),OR(N354&lt;O354,N354="-"),O354&lt;Q354,OR(Q354&lt;R354,R354="-"),OR(R354&lt;T354,R354="-"),OR(T354&lt;U354,T354="-"),U354&lt;W354,OR(W354&lt;X354,X354="-"),OR(X354&lt;Z354,X354="-"),OR(Z354&lt;AA354,Z354="-"),AA354&lt;AC354,AC354&lt;AD354,AD354&lt;AF354,AF354&lt;AG354,AG354&lt;AI354,OR(AI354&lt;AJ354,AJ354="-"),OR(AJ354&lt;AL354,AJ354="-"))</f>
    </nc>
  </rcc>
  <rcc rId="1990" sId="5">
    <oc r="AN355">
      <f>AND(IF(M355="-",IF(O355-K355&gt;3,TRUE,FALSE),TRUE),C355&lt;E355,OR(E355&lt;F355,F355="-"),OR(F355&lt;H355,F355="-"),OR(H355&lt;I355,H355="-"),I355&lt;K355,OR(K355&lt;L355,L355="-"),OR(L355&lt;N355,L355="-"),OR(N355&lt;O355,N355="-"),O355&lt;Q355,OR(Q355&lt;R355,R355="-"),OR(R355&lt;T355,R355="-"),OR(T355&lt;U355,T355="-"),U355&lt;W355,OR(W355&lt;X355,X355="-"),OR(X355&lt;Z355,X355="-"),OR(Z355&lt;AA355,Z355="-"),AA355&lt;AC355,AC355&lt;AD355,AD355&lt;AF355,AF355&lt;AG355,AG355&lt;AI355,OR(AI355&lt;AJ355,AJ355="-"),OR(AJ355&lt;AL355,AJ355="-"))</f>
    </oc>
    <nc r="AN355">
      <f>AND(IF(Y355="-",IF(AA355-W355&gt;3,TRUE,FALSE),TRUE),IF(M355="-",IF(O355-K355&gt;3,TRUE,FALSE),TRUE),C355&lt;E355,OR(E355&lt;F355,F355="-"),OR(F355&lt;H355,F355="-"),OR(H355&lt;I355,H355="-"),I355&lt;K355,OR(K355&lt;L355,L355="-"),OR(L355&lt;N355,L355="-"),OR(N355&lt;O355,N355="-"),O355&lt;Q355,OR(Q355&lt;R355,R355="-"),OR(R355&lt;T355,R355="-"),OR(T355&lt;U355,T355="-"),U355&lt;W355,OR(W355&lt;X355,X355="-"),OR(X355&lt;Z355,X355="-"),OR(Z355&lt;AA355,Z355="-"),AA355&lt;AC355,AC355&lt;AD355,AD355&lt;AF355,AF355&lt;AG355,AG355&lt;AI355,OR(AI355&lt;AJ355,AJ355="-"),OR(AJ355&lt;AL355,AJ355="-"))</f>
    </nc>
  </rcc>
  <rcc rId="1991" sId="5">
    <oc r="AN356">
      <f>AND(IF(M356="-",IF(O356-K356&gt;3,TRUE,FALSE),TRUE),C356&lt;E356,OR(E356&lt;F356,F356="-"),OR(F356&lt;H356,F356="-"),OR(H356&lt;I356,H356="-"),I356&lt;K356,OR(K356&lt;L356,L356="-"),OR(L356&lt;N356,L356="-"),OR(N356&lt;O356,N356="-"),O356&lt;Q356,OR(Q356&lt;R356,R356="-"),OR(R356&lt;T356,R356="-"),OR(T356&lt;U356,T356="-"),U356&lt;W356,OR(W356&lt;X356,X356="-"),OR(X356&lt;Z356,X356="-"),OR(Z356&lt;AA356,Z356="-"),AA356&lt;AC356,AC356&lt;AD356,AD356&lt;AF356,AF356&lt;AG356,AG356&lt;AI356,OR(AI356&lt;AJ356,AJ356="-"),OR(AJ356&lt;AL356,AJ356="-"))</f>
    </oc>
    <nc r="AN356">
      <f>AND(IF(Y356="-",IF(AA356-W356&gt;3,TRUE,FALSE),TRUE),IF(M356="-",IF(O356-K356&gt;3,TRUE,FALSE),TRUE),C356&lt;E356,OR(E356&lt;F356,F356="-"),OR(F356&lt;H356,F356="-"),OR(H356&lt;I356,H356="-"),I356&lt;K356,OR(K356&lt;L356,L356="-"),OR(L356&lt;N356,L356="-"),OR(N356&lt;O356,N356="-"),O356&lt;Q356,OR(Q356&lt;R356,R356="-"),OR(R356&lt;T356,R356="-"),OR(T356&lt;U356,T356="-"),U356&lt;W356,OR(W356&lt;X356,X356="-"),OR(X356&lt;Z356,X356="-"),OR(Z356&lt;AA356,Z356="-"),AA356&lt;AC356,AC356&lt;AD356,AD356&lt;AF356,AF356&lt;AG356,AG356&lt;AI356,OR(AI356&lt;AJ356,AJ356="-"),OR(AJ356&lt;AL356,AJ356="-"))</f>
    </nc>
  </rcc>
  <rcc rId="1992" sId="5">
    <oc r="AN357">
      <f>AND(IF(M357="-",IF(O357-K357&gt;3,TRUE,FALSE),TRUE),C357&lt;E357,OR(E357&lt;F357,F357="-"),OR(F357&lt;H357,F357="-"),OR(H357&lt;I357,H357="-"),I357&lt;K357,OR(K357&lt;L357,L357="-"),OR(L357&lt;N357,L357="-"),OR(N357&lt;O357,N357="-"),O357&lt;Q357,OR(Q357&lt;R357,R357="-"),OR(R357&lt;T357,R357="-"),OR(T357&lt;U357,T357="-"),U357&lt;W357,OR(W357&lt;X357,X357="-"),OR(X357&lt;Z357,X357="-"),OR(Z357&lt;AA357,Z357="-"),AA357&lt;AC357,AC357&lt;AD357,AD357&lt;AF357,AF357&lt;AG357,AG357&lt;AI357,OR(AI357&lt;AJ357,AJ357="-"),OR(AJ357&lt;AL357,AJ357="-"))</f>
    </oc>
    <nc r="AN357">
      <f>AND(IF(Y357="-",IF(AA357-W357&gt;3,TRUE,FALSE),TRUE),IF(M357="-",IF(O357-K357&gt;3,TRUE,FALSE),TRUE),C357&lt;E357,OR(E357&lt;F357,F357="-"),OR(F357&lt;H357,F357="-"),OR(H357&lt;I357,H357="-"),I357&lt;K357,OR(K357&lt;L357,L357="-"),OR(L357&lt;N357,L357="-"),OR(N357&lt;O357,N357="-"),O357&lt;Q357,OR(Q357&lt;R357,R357="-"),OR(R357&lt;T357,R357="-"),OR(T357&lt;U357,T357="-"),U357&lt;W357,OR(W357&lt;X357,X357="-"),OR(X357&lt;Z357,X357="-"),OR(Z357&lt;AA357,Z357="-"),AA357&lt;AC357,AC357&lt;AD357,AD357&lt;AF357,AF357&lt;AG357,AG357&lt;AI357,OR(AI357&lt;AJ357,AJ357="-"),OR(AJ357&lt;AL357,AJ357="-"))</f>
    </nc>
  </rcc>
  <rcc rId="1993" sId="5">
    <oc r="AN358">
      <f>AND(IF(M358="-",IF(O358-K358&gt;3,TRUE,FALSE),TRUE),C358&lt;E358,OR(E358&lt;F358,F358="-"),OR(F358&lt;H358,F358="-"),OR(H358&lt;I358,H358="-"),I358&lt;K358,OR(K358&lt;L358,L358="-"),OR(L358&lt;N358,L358="-"),OR(N358&lt;O358,N358="-"),O358&lt;Q358,OR(Q358&lt;R358,R358="-"),OR(R358&lt;T358,R358="-"),OR(T358&lt;U358,T358="-"),U358&lt;W358,OR(W358&lt;X358,X358="-"),OR(X358&lt;Z358,X358="-"),OR(Z358&lt;AA358,Z358="-"),AA358&lt;AC358,AC358&lt;AD358,AD358&lt;AF358,AF358&lt;AG358,AG358&lt;AI358,OR(AI358&lt;AJ358,AJ358="-"),OR(AJ358&lt;AL358,AJ358="-"))</f>
    </oc>
    <nc r="AN358">
      <f>AND(IF(Y358="-",IF(AA358-W358&gt;3,TRUE,FALSE),TRUE),IF(M358="-",IF(O358-K358&gt;3,TRUE,FALSE),TRUE),C358&lt;E358,OR(E358&lt;F358,F358="-"),OR(F358&lt;H358,F358="-"),OR(H358&lt;I358,H358="-"),I358&lt;K358,OR(K358&lt;L358,L358="-"),OR(L358&lt;N358,L358="-"),OR(N358&lt;O358,N358="-"),O358&lt;Q358,OR(Q358&lt;R358,R358="-"),OR(R358&lt;T358,R358="-"),OR(T358&lt;U358,T358="-"),U358&lt;W358,OR(W358&lt;X358,X358="-"),OR(X358&lt;Z358,X358="-"),OR(Z358&lt;AA358,Z358="-"),AA358&lt;AC358,AC358&lt;AD358,AD358&lt;AF358,AF358&lt;AG358,AG358&lt;AI358,OR(AI358&lt;AJ358,AJ358="-"),OR(AJ358&lt;AL358,AJ358="-"))</f>
    </nc>
  </rcc>
  <rcc rId="1994" sId="5">
    <oc r="AN359">
      <f>AND(IF(M359="-",IF(O359-K359&gt;3,TRUE,FALSE),TRUE),C359&lt;E359,OR(E359&lt;F359,F359="-"),OR(F359&lt;H359,F359="-"),OR(H359&lt;I359,H359="-"),I359&lt;K359,OR(K359&lt;L359,L359="-"),OR(L359&lt;N359,L359="-"),OR(N359&lt;O359,N359="-"),O359&lt;Q359,OR(Q359&lt;R359,R359="-"),OR(R359&lt;T359,R359="-"),OR(T359&lt;U359,T359="-"),U359&lt;W359,OR(W359&lt;X359,X359="-"),OR(X359&lt;Z359,X359="-"),OR(Z359&lt;AA359,Z359="-"),AA359&lt;AC359,AC359&lt;AD359,AD359&lt;AF359,AF359&lt;AG359,AG359&lt;AI359,OR(AI359&lt;AJ359,AJ359="-"),OR(AJ359&lt;AL359,AJ359="-"))</f>
    </oc>
    <nc r="AN359">
      <f>AND(IF(Y359="-",IF(AA359-W359&gt;3,TRUE,FALSE),TRUE),IF(M359="-",IF(O359-K359&gt;3,TRUE,FALSE),TRUE),C359&lt;E359,OR(E359&lt;F359,F359="-"),OR(F359&lt;H359,F359="-"),OR(H359&lt;I359,H359="-"),I359&lt;K359,OR(K359&lt;L359,L359="-"),OR(L359&lt;N359,L359="-"),OR(N359&lt;O359,N359="-"),O359&lt;Q359,OR(Q359&lt;R359,R359="-"),OR(R359&lt;T359,R359="-"),OR(T359&lt;U359,T359="-"),U359&lt;W359,OR(W359&lt;X359,X359="-"),OR(X359&lt;Z359,X359="-"),OR(Z359&lt;AA359,Z359="-"),AA359&lt;AC359,AC359&lt;AD359,AD359&lt;AF359,AF359&lt;AG359,AG359&lt;AI359,OR(AI359&lt;AJ359,AJ359="-"),OR(AJ359&lt;AL359,AJ359="-"))</f>
    </nc>
  </rcc>
  <rcc rId="1995" sId="5">
    <oc r="AN360">
      <f>AND(IF(M360="-",IF(O360-K360&gt;3,TRUE,FALSE),TRUE),C360&lt;E360,OR(E360&lt;F360,F360="-"),OR(F360&lt;H360,F360="-"),OR(H360&lt;I360,H360="-"),I360&lt;K360,OR(K360&lt;L360,L360="-"),OR(L360&lt;N360,L360="-"),OR(N360&lt;O360,N360="-"),O360&lt;Q360,OR(Q360&lt;R360,R360="-"),OR(R360&lt;T360,R360="-"),OR(T360&lt;U360,T360="-"),U360&lt;W360,OR(W360&lt;X360,X360="-"),OR(X360&lt;Z360,X360="-"),OR(Z360&lt;AA360,Z360="-"),AA360&lt;AC360,AC360&lt;AD360,AD360&lt;AF360,AF360&lt;AG360,AG360&lt;AI360,OR(AI360&lt;AJ360,AJ360="-"),OR(AJ360&lt;AL360,AJ360="-"))</f>
    </oc>
    <nc r="AN360">
      <f>AND(IF(Y360="-",IF(AA360-W360&gt;3,TRUE,FALSE),TRUE),IF(M360="-",IF(O360-K360&gt;3,TRUE,FALSE),TRUE),C360&lt;E360,OR(E360&lt;F360,F360="-"),OR(F360&lt;H360,F360="-"),OR(H360&lt;I360,H360="-"),I360&lt;K360,OR(K360&lt;L360,L360="-"),OR(L360&lt;N360,L360="-"),OR(N360&lt;O360,N360="-"),O360&lt;Q360,OR(Q360&lt;R360,R360="-"),OR(R360&lt;T360,R360="-"),OR(T360&lt;U360,T360="-"),U360&lt;W360,OR(W360&lt;X360,X360="-"),OR(X360&lt;Z360,X360="-"),OR(Z360&lt;AA360,Z360="-"),AA360&lt;AC360,AC360&lt;AD360,AD360&lt;AF360,AF360&lt;AG360,AG360&lt;AI360,OR(AI360&lt;AJ360,AJ360="-"),OR(AJ360&lt;AL360,AJ360="-"))</f>
    </nc>
  </rcc>
  <rcc rId="1996" sId="5">
    <oc r="AN361">
      <f>AND(IF(M361="-",IF(O361-K361&gt;3,TRUE,FALSE),TRUE),C361&lt;E361,OR(E361&lt;F361,F361="-"),OR(F361&lt;H361,F361="-"),OR(H361&lt;I361,H361="-"),I361&lt;K361,OR(K361&lt;L361,L361="-"),OR(L361&lt;N361,L361="-"),OR(N361&lt;O361,N361="-"),O361&lt;Q361,OR(Q361&lt;R361,R361="-"),OR(R361&lt;T361,R361="-"),OR(T361&lt;U361,T361="-"),U361&lt;W361,OR(W361&lt;X361,X361="-"),OR(X361&lt;Z361,X361="-"),OR(Z361&lt;AA361,Z361="-"),AA361&lt;AC361,AC361&lt;AD361,AD361&lt;AF361,AF361&lt;AG361,AG361&lt;AI361,OR(AI361&lt;AJ361,AJ361="-"),OR(AJ361&lt;AL361,AJ361="-"))</f>
    </oc>
    <nc r="AN361">
      <f>AND(IF(Y361="-",IF(AA361-W361&gt;3,TRUE,FALSE),TRUE),IF(M361="-",IF(O361-K361&gt;3,TRUE,FALSE),TRUE),C361&lt;E361,OR(E361&lt;F361,F361="-"),OR(F361&lt;H361,F361="-"),OR(H361&lt;I361,H361="-"),I361&lt;K361,OR(K361&lt;L361,L361="-"),OR(L361&lt;N361,L361="-"),OR(N361&lt;O361,N361="-"),O361&lt;Q361,OR(Q361&lt;R361,R361="-"),OR(R361&lt;T361,R361="-"),OR(T361&lt;U361,T361="-"),U361&lt;W361,OR(W361&lt;X361,X361="-"),OR(X361&lt;Z361,X361="-"),OR(Z361&lt;AA361,Z361="-"),AA361&lt;AC361,AC361&lt;AD361,AD361&lt;AF361,AF361&lt;AG361,AG361&lt;AI361,OR(AI361&lt;AJ361,AJ361="-"),OR(AJ361&lt;AL361,AJ361="-"))</f>
    </nc>
  </rcc>
  <rcc rId="1997" sId="5">
    <oc r="AN362">
      <f>AND(IF(M362="-",IF(O362-K362&gt;3,TRUE,FALSE),TRUE),C362&lt;E362,OR(E362&lt;F362,F362="-"),OR(F362&lt;H362,F362="-"),OR(H362&lt;I362,H362="-"),I362&lt;K362,OR(K362&lt;L362,L362="-"),OR(L362&lt;N362,L362="-"),OR(N362&lt;O362,N362="-"),O362&lt;Q362,OR(Q362&lt;R362,R362="-"),OR(R362&lt;T362,R362="-"),OR(T362&lt;U362,T362="-"),U362&lt;W362,OR(W362&lt;X362,X362="-"),OR(X362&lt;Z362,X362="-"),OR(Z362&lt;AA362,Z362="-"),AA362&lt;AC362,AC362&lt;AD362,AD362&lt;AF362,AF362&lt;AG362,AG362&lt;AI362,OR(AI362&lt;AJ362,AJ362="-"),OR(AJ362&lt;AL362,AJ362="-"))</f>
    </oc>
    <nc r="AN362">
      <f>AND(IF(Y362="-",IF(AA362-W362&gt;3,TRUE,FALSE),TRUE),IF(M362="-",IF(O362-K362&gt;3,TRUE,FALSE),TRUE),C362&lt;E362,OR(E362&lt;F362,F362="-"),OR(F362&lt;H362,F362="-"),OR(H362&lt;I362,H362="-"),I362&lt;K362,OR(K362&lt;L362,L362="-"),OR(L362&lt;N362,L362="-"),OR(N362&lt;O362,N362="-"),O362&lt;Q362,OR(Q362&lt;R362,R362="-"),OR(R362&lt;T362,R362="-"),OR(T362&lt;U362,T362="-"),U362&lt;W362,OR(W362&lt;X362,X362="-"),OR(X362&lt;Z362,X362="-"),OR(Z362&lt;AA362,Z362="-"),AA362&lt;AC362,AC362&lt;AD362,AD362&lt;AF362,AF362&lt;AG362,AG362&lt;AI362,OR(AI362&lt;AJ362,AJ362="-"),OR(AJ362&lt;AL362,AJ362="-"))</f>
    </nc>
  </rcc>
  <rcc rId="1998" sId="5">
    <oc r="AN363">
      <f>AND(IF(M363="-",IF(O363-K363&gt;3,TRUE,FALSE),TRUE),C363&lt;E363,OR(E363&lt;F363,F363="-"),OR(F363&lt;H363,F363="-"),OR(H363&lt;I363,H363="-"),I363&lt;K363,OR(K363&lt;L363,L363="-"),OR(L363&lt;N363,L363="-"),OR(N363&lt;O363,N363="-"),O363&lt;Q363,OR(Q363&lt;R363,R363="-"),OR(R363&lt;T363,R363="-"),OR(T363&lt;U363,T363="-"),U363&lt;W363,OR(W363&lt;X363,X363="-"),OR(X363&lt;Z363,X363="-"),OR(Z363&lt;AA363,Z363="-"),AA363&lt;AC363,AC363&lt;AD363,AD363&lt;AF363,AF363&lt;AG363,AG363&lt;AI363,OR(AI363&lt;AJ363,AJ363="-"),OR(AJ363&lt;AL363,AJ363="-"))</f>
    </oc>
    <nc r="AN363">
      <f>AND(IF(Y363="-",IF(AA363-W363&gt;3,TRUE,FALSE),TRUE),IF(M363="-",IF(O363-K363&gt;3,TRUE,FALSE),TRUE),C363&lt;E363,OR(E363&lt;F363,F363="-"),OR(F363&lt;H363,F363="-"),OR(H363&lt;I363,H363="-"),I363&lt;K363,OR(K363&lt;L363,L363="-"),OR(L363&lt;N363,L363="-"),OR(N363&lt;O363,N363="-"),O363&lt;Q363,OR(Q363&lt;R363,R363="-"),OR(R363&lt;T363,R363="-"),OR(T363&lt;U363,T363="-"),U363&lt;W363,OR(W363&lt;X363,X363="-"),OR(X363&lt;Z363,X363="-"),OR(Z363&lt;AA363,Z363="-"),AA363&lt;AC363,AC363&lt;AD363,AD363&lt;AF363,AF363&lt;AG363,AG363&lt;AI363,OR(AI363&lt;AJ363,AJ363="-"),OR(AJ363&lt;AL363,AJ363="-"))</f>
    </nc>
  </rcc>
  <rcc rId="1999" sId="5">
    <oc r="AN364">
      <f>AND(IF(M364="-",IF(O364-K364&gt;3,TRUE,FALSE),TRUE),C364&lt;E364,OR(E364&lt;F364,F364="-"),OR(F364&lt;H364,F364="-"),OR(H364&lt;I364,H364="-"),I364&lt;K364,OR(K364&lt;L364,L364="-"),OR(L364&lt;N364,L364="-"),OR(N364&lt;O364,N364="-"),O364&lt;Q364,OR(Q364&lt;R364,R364="-"),OR(R364&lt;T364,R364="-"),OR(T364&lt;U364,T364="-"),U364&lt;W364,OR(W364&lt;X364,X364="-"),OR(X364&lt;Z364,X364="-"),OR(Z364&lt;AA364,Z364="-"),AA364&lt;AC364,AC364&lt;AD364,AD364&lt;AF364,AF364&lt;AG364,AG364&lt;AI364,OR(AI364&lt;AJ364,AJ364="-"),OR(AJ364&lt;AL364,AJ364="-"))</f>
    </oc>
    <nc r="AN364">
      <f>AND(IF(Y364="-",IF(AA364-W364&gt;3,TRUE,FALSE),TRUE),IF(M364="-",IF(O364-K364&gt;3,TRUE,FALSE),TRUE),C364&lt;E364,OR(E364&lt;F364,F364="-"),OR(F364&lt;H364,F364="-"),OR(H364&lt;I364,H364="-"),I364&lt;K364,OR(K364&lt;L364,L364="-"),OR(L364&lt;N364,L364="-"),OR(N364&lt;O364,N364="-"),O364&lt;Q364,OR(Q364&lt;R364,R364="-"),OR(R364&lt;T364,R364="-"),OR(T364&lt;U364,T364="-"),U364&lt;W364,OR(W364&lt;X364,X364="-"),OR(X364&lt;Z364,X364="-"),OR(Z364&lt;AA364,Z364="-"),AA364&lt;AC364,AC364&lt;AD364,AD364&lt;AF364,AF364&lt;AG364,AG364&lt;AI364,OR(AI364&lt;AJ364,AJ364="-"),OR(AJ364&lt;AL364,AJ364="-"))</f>
    </nc>
  </rcc>
  <rcc rId="2000" sId="5">
    <oc r="AN365">
      <f>AND(IF(M365="-",IF(O365-K365&gt;3,TRUE,FALSE),TRUE),C365&lt;E365,OR(E365&lt;F365,F365="-"),OR(F365&lt;H365,F365="-"),OR(H365&lt;I365,H365="-"),I365&lt;K365,OR(K365&lt;L365,L365="-"),OR(L365&lt;N365,L365="-"),OR(N365&lt;O365,N365="-"),O365&lt;Q365,OR(Q365&lt;R365,R365="-"),OR(R365&lt;T365,R365="-"),OR(T365&lt;U365,T365="-"),U365&lt;W365,OR(W365&lt;X365,X365="-"),OR(X365&lt;Z365,X365="-"),OR(Z365&lt;AA365,Z365="-"),AA365&lt;AC365,AC365&lt;AD365,AD365&lt;AF365,AF365&lt;AG365,AG365&lt;AI365,OR(AI365&lt;AJ365,AJ365="-"),OR(AJ365&lt;AL365,AJ365="-"))</f>
    </oc>
    <nc r="AN365">
      <f>AND(IF(Y365="-",IF(AA365-W365&gt;3,TRUE,FALSE),TRUE),IF(M365="-",IF(O365-K365&gt;3,TRUE,FALSE),TRUE),C365&lt;E365,OR(E365&lt;F365,F365="-"),OR(F365&lt;H365,F365="-"),OR(H365&lt;I365,H365="-"),I365&lt;K365,OR(K365&lt;L365,L365="-"),OR(L365&lt;N365,L365="-"),OR(N365&lt;O365,N365="-"),O365&lt;Q365,OR(Q365&lt;R365,R365="-"),OR(R365&lt;T365,R365="-"),OR(T365&lt;U365,T365="-"),U365&lt;W365,OR(W365&lt;X365,X365="-"),OR(X365&lt;Z365,X365="-"),OR(Z365&lt;AA365,Z365="-"),AA365&lt;AC365,AC365&lt;AD365,AD365&lt;AF365,AF365&lt;AG365,AG365&lt;AI365,OR(AI365&lt;AJ365,AJ365="-"),OR(AJ365&lt;AL365,AJ365="-"))</f>
    </nc>
  </rcc>
  <rcc rId="2001" sId="5">
    <oc r="AN366">
      <f>AND(IF(M366="-",IF(O366-K366&gt;3,TRUE,FALSE),TRUE),C366&lt;E366,OR(E366&lt;F366,F366="-"),OR(F366&lt;H366,F366="-"),OR(H366&lt;I366,H366="-"),I366&lt;K366,OR(K366&lt;L366,L366="-"),OR(L366&lt;N366,L366="-"),OR(N366&lt;O366,N366="-"),O366&lt;Q366,OR(Q366&lt;R366,R366="-"),OR(R366&lt;T366,R366="-"),OR(T366&lt;U366,T366="-"),U366&lt;W366,OR(W366&lt;X366,X366="-"),OR(X366&lt;Z366,X366="-"),OR(Z366&lt;AA366,Z366="-"),AA366&lt;AC366,AC366&lt;AD366,AD366&lt;AF366,AF366&lt;AG366,AG366&lt;AI366,OR(AI366&lt;AJ366,AJ366="-"),OR(AJ366&lt;AL366,AJ366="-"))</f>
    </oc>
    <nc r="AN366">
      <f>AND(IF(Y366="-",IF(AA366-W366&gt;3,TRUE,FALSE),TRUE),IF(M366="-",IF(O366-K366&gt;3,TRUE,FALSE),TRUE),C366&lt;E366,OR(E366&lt;F366,F366="-"),OR(F366&lt;H366,F366="-"),OR(H366&lt;I366,H366="-"),I366&lt;K366,OR(K366&lt;L366,L366="-"),OR(L366&lt;N366,L366="-"),OR(N366&lt;O366,N366="-"),O366&lt;Q366,OR(Q366&lt;R366,R366="-"),OR(R366&lt;T366,R366="-"),OR(T366&lt;U366,T366="-"),U366&lt;W366,OR(W366&lt;X366,X366="-"),OR(X366&lt;Z366,X366="-"),OR(Z366&lt;AA366,Z366="-"),AA366&lt;AC366,AC366&lt;AD366,AD366&lt;AF366,AF366&lt;AG366,AG366&lt;AI366,OR(AI366&lt;AJ366,AJ366="-"),OR(AJ366&lt;AL366,AJ366="-"))</f>
    </nc>
  </rcc>
  <rcc rId="2002" sId="5">
    <oc r="AN367">
      <f>AND(IF(M367="-",IF(O367-K367&gt;3,TRUE,FALSE),TRUE),C367&lt;E367,OR(E367&lt;F367,F367="-"),OR(F367&lt;H367,F367="-"),OR(H367&lt;I367,H367="-"),I367&lt;K367,OR(K367&lt;L367,L367="-"),OR(L367&lt;N367,L367="-"),OR(N367&lt;O367,N367="-"),O367&lt;Q367,OR(Q367&lt;R367,R367="-"),OR(R367&lt;T367,R367="-"),OR(T367&lt;U367,T367="-"),U367&lt;W367,OR(W367&lt;X367,X367="-"),OR(X367&lt;Z367,X367="-"),OR(Z367&lt;AA367,Z367="-"),AA367&lt;AC367,AC367&lt;AD367,AD367&lt;AF367,AF367&lt;AG367,AG367&lt;AI367,OR(AI367&lt;AJ367,AJ367="-"),OR(AJ367&lt;AL367,AJ367="-"))</f>
    </oc>
    <nc r="AN367">
      <f>AND(IF(Y367="-",IF(AA367-W367&gt;3,TRUE,FALSE),TRUE),IF(M367="-",IF(O367-K367&gt;3,TRUE,FALSE),TRUE),C367&lt;E367,OR(E367&lt;F367,F367="-"),OR(F367&lt;H367,F367="-"),OR(H367&lt;I367,H367="-"),I367&lt;K367,OR(K367&lt;L367,L367="-"),OR(L367&lt;N367,L367="-"),OR(N367&lt;O367,N367="-"),O367&lt;Q367,OR(Q367&lt;R367,R367="-"),OR(R367&lt;T367,R367="-"),OR(T367&lt;U367,T367="-"),U367&lt;W367,OR(W367&lt;X367,X367="-"),OR(X367&lt;Z367,X367="-"),OR(Z367&lt;AA367,Z367="-"),AA367&lt;AC367,AC367&lt;AD367,AD367&lt;AF367,AF367&lt;AG367,AG367&lt;AI367,OR(AI367&lt;AJ367,AJ367="-"),OR(AJ367&lt;AL367,AJ367="-"))</f>
    </nc>
  </rcc>
  <rcc rId="2003" sId="5">
    <oc r="AN368">
      <f>AND(IF(M368="-",IF(O368-K368&gt;3,TRUE,FALSE),TRUE),C368&lt;E368,OR(E368&lt;F368,F368="-"),OR(F368&lt;H368,F368="-"),OR(H368&lt;I368,H368="-"),I368&lt;K368,OR(K368&lt;L368,L368="-"),OR(L368&lt;N368,L368="-"),OR(N368&lt;O368,N368="-"),O368&lt;Q368,OR(Q368&lt;R368,R368="-"),OR(R368&lt;T368,R368="-"),OR(T368&lt;U368,T368="-"),U368&lt;W368,OR(W368&lt;X368,X368="-"),OR(X368&lt;Z368,X368="-"),OR(Z368&lt;AA368,Z368="-"),AA368&lt;AC368,AC368&lt;AD368,AD368&lt;AF368,AF368&lt;AG368,AG368&lt;AI368,OR(AI368&lt;AJ368,AJ368="-"),OR(AJ368&lt;AL368,AJ368="-"))</f>
    </oc>
    <nc r="AN368">
      <f>AND(IF(Y368="-",IF(AA368-W368&gt;3,TRUE,FALSE),TRUE),IF(M368="-",IF(O368-K368&gt;3,TRUE,FALSE),TRUE),C368&lt;E368,OR(E368&lt;F368,F368="-"),OR(F368&lt;H368,F368="-"),OR(H368&lt;I368,H368="-"),I368&lt;K368,OR(K368&lt;L368,L368="-"),OR(L368&lt;N368,L368="-"),OR(N368&lt;O368,N368="-"),O368&lt;Q368,OR(Q368&lt;R368,R368="-"),OR(R368&lt;T368,R368="-"),OR(T368&lt;U368,T368="-"),U368&lt;W368,OR(W368&lt;X368,X368="-"),OR(X368&lt;Z368,X368="-"),OR(Z368&lt;AA368,Z368="-"),AA368&lt;AC368,AC368&lt;AD368,AD368&lt;AF368,AF368&lt;AG368,AG368&lt;AI368,OR(AI368&lt;AJ368,AJ368="-"),OR(AJ368&lt;AL368,AJ368="-"))</f>
    </nc>
  </rcc>
  <rcc rId="2004" sId="5">
    <oc r="AN369">
      <f>AND(IF(M369="-",IF(O369-K369&gt;3,TRUE,FALSE),TRUE),C369&lt;E369,OR(E369&lt;F369,F369="-"),OR(F369&lt;H369,F369="-"),OR(H369&lt;I369,H369="-"),I369&lt;K369,OR(K369&lt;L369,L369="-"),OR(L369&lt;N369,L369="-"),OR(N369&lt;O369,N369="-"),O369&lt;Q369,OR(Q369&lt;R369,R369="-"),OR(R369&lt;T369,R369="-"),OR(T369&lt;U369,T369="-"),U369&lt;W369,OR(W369&lt;X369,X369="-"),OR(X369&lt;Z369,X369="-"),OR(Z369&lt;AA369,Z369="-"),AA369&lt;AC369,AC369&lt;AD369,AD369&lt;AF369,AF369&lt;AG369,AG369&lt;AI369,OR(AI369&lt;AJ369,AJ369="-"),OR(AJ369&lt;AL369,AJ369="-"))</f>
    </oc>
    <nc r="AN369">
      <f>AND(IF(Y369="-",IF(AA369-W369&gt;3,TRUE,FALSE),TRUE),IF(M369="-",IF(O369-K369&gt;3,TRUE,FALSE),TRUE),C369&lt;E369,OR(E369&lt;F369,F369="-"),OR(F369&lt;H369,F369="-"),OR(H369&lt;I369,H369="-"),I369&lt;K369,OR(K369&lt;L369,L369="-"),OR(L369&lt;N369,L369="-"),OR(N369&lt;O369,N369="-"),O369&lt;Q369,OR(Q369&lt;R369,R369="-"),OR(R369&lt;T369,R369="-"),OR(T369&lt;U369,T369="-"),U369&lt;W369,OR(W369&lt;X369,X369="-"),OR(X369&lt;Z369,X369="-"),OR(Z369&lt;AA369,Z369="-"),AA369&lt;AC369,AC369&lt;AD369,AD369&lt;AF369,AF369&lt;AG369,AG369&lt;AI369,OR(AI369&lt;AJ369,AJ369="-"),OR(AJ369&lt;AL369,AJ369="-"))</f>
    </nc>
  </rcc>
  <rcc rId="2005" sId="5">
    <oc r="AN370">
      <f>AND(IF(M370="-",IF(O370-K370&gt;3,TRUE,FALSE),TRUE),C370&lt;E370,OR(E370&lt;F370,F370="-"),OR(F370&lt;H370,F370="-"),OR(H370&lt;I370,H370="-"),I370&lt;K370,OR(K370&lt;L370,L370="-"),OR(L370&lt;N370,L370="-"),OR(N370&lt;O370,N370="-"),O370&lt;Q370,OR(Q370&lt;R370,R370="-"),OR(R370&lt;T370,R370="-"),OR(T370&lt;U370,T370="-"),U370&lt;W370,OR(W370&lt;X370,X370="-"),OR(X370&lt;Z370,X370="-"),OR(Z370&lt;AA370,Z370="-"),AA370&lt;AC370,AC370&lt;AD370,AD370&lt;AF370,AF370&lt;AG370,AG370&lt;AI370,OR(AI370&lt;AJ370,AJ370="-"),OR(AJ370&lt;AL370,AJ370="-"))</f>
    </oc>
    <nc r="AN370">
      <f>AND(IF(Y370="-",IF(AA370-W370&gt;3,TRUE,FALSE),TRUE),IF(M370="-",IF(O370-K370&gt;3,TRUE,FALSE),TRUE),C370&lt;E370,OR(E370&lt;F370,F370="-"),OR(F370&lt;H370,F370="-"),OR(H370&lt;I370,H370="-"),I370&lt;K370,OR(K370&lt;L370,L370="-"),OR(L370&lt;N370,L370="-"),OR(N370&lt;O370,N370="-"),O370&lt;Q370,OR(Q370&lt;R370,R370="-"),OR(R370&lt;T370,R370="-"),OR(T370&lt;U370,T370="-"),U370&lt;W370,OR(W370&lt;X370,X370="-"),OR(X370&lt;Z370,X370="-"),OR(Z370&lt;AA370,Z370="-"),AA370&lt;AC370,AC370&lt;AD370,AD370&lt;AF370,AF370&lt;AG370,AG370&lt;AI370,OR(AI370&lt;AJ370,AJ370="-"),OR(AJ370&lt;AL370,AJ370="-"))</f>
    </nc>
  </rcc>
  <rcc rId="2006" sId="5">
    <oc r="AN371">
      <f>AND(IF(M371="-",IF(O371-K371&gt;3,TRUE,FALSE),TRUE),C371&lt;E371,OR(E371&lt;F371,F371="-"),OR(F371&lt;H371,F371="-"),OR(H371&lt;I371,H371="-"),I371&lt;K371,OR(K371&lt;L371,L371="-"),OR(L371&lt;N371,L371="-"),OR(N371&lt;O371,N371="-"),O371&lt;Q371,OR(Q371&lt;R371,R371="-"),OR(R371&lt;T371,R371="-"),OR(T371&lt;U371,T371="-"),U371&lt;W371,OR(W371&lt;X371,X371="-"),OR(X371&lt;Z371,X371="-"),OR(Z371&lt;AA371,Z371="-"),AA371&lt;AC371,AC371&lt;AD371,AD371&lt;AF371,AF371&lt;AG371,AG371&lt;AI371,OR(AI371&lt;AJ371,AJ371="-"),OR(AJ371&lt;AL371,AJ371="-"))</f>
    </oc>
    <nc r="AN371">
      <f>AND(IF(Y371="-",IF(AA371-W371&gt;3,TRUE,FALSE),TRUE),IF(M371="-",IF(O371-K371&gt;3,TRUE,FALSE),TRUE),C371&lt;E371,OR(E371&lt;F371,F371="-"),OR(F371&lt;H371,F371="-"),OR(H371&lt;I371,H371="-"),I371&lt;K371,OR(K371&lt;L371,L371="-"),OR(L371&lt;N371,L371="-"),OR(N371&lt;O371,N371="-"),O371&lt;Q371,OR(Q371&lt;R371,R371="-"),OR(R371&lt;T371,R371="-"),OR(T371&lt;U371,T371="-"),U371&lt;W371,OR(W371&lt;X371,X371="-"),OR(X371&lt;Z371,X371="-"),OR(Z371&lt;AA371,Z371="-"),AA371&lt;AC371,AC371&lt;AD371,AD371&lt;AF371,AF371&lt;AG371,AG371&lt;AI371,OR(AI371&lt;AJ371,AJ371="-"),OR(AJ371&lt;AL371,AJ371="-"))</f>
    </nc>
  </rcc>
  <rcc rId="2007" sId="5">
    <oc r="AN372">
      <f>AND(IF(M372="-",IF(O372-K372&gt;3,TRUE,FALSE),TRUE),C372&lt;E372,OR(E372&lt;F372,F372="-"),OR(F372&lt;H372,F372="-"),OR(H372&lt;I372,H372="-"),I372&lt;K372,OR(K372&lt;L372,L372="-"),OR(L372&lt;N372,L372="-"),OR(N372&lt;O372,N372="-"),O372&lt;Q372,OR(Q372&lt;R372,R372="-"),OR(R372&lt;T372,R372="-"),OR(T372&lt;U372,T372="-"),U372&lt;W372,OR(W372&lt;X372,X372="-"),OR(X372&lt;Z372,X372="-"),OR(Z372&lt;AA372,Z372="-"),AA372&lt;AC372,AC372&lt;AD372,AD372&lt;AF372,AF372&lt;AG372,AG372&lt;AI372,OR(AI372&lt;AJ372,AJ372="-"),OR(AJ372&lt;AL372,AJ372="-"))</f>
    </oc>
    <nc r="AN372">
      <f>AND(IF(Y372="-",IF(AA372-W372&gt;3,TRUE,FALSE),TRUE),IF(M372="-",IF(O372-K372&gt;3,TRUE,FALSE),TRUE),C372&lt;E372,OR(E372&lt;F372,F372="-"),OR(F372&lt;H372,F372="-"),OR(H372&lt;I372,H372="-"),I372&lt;K372,OR(K372&lt;L372,L372="-"),OR(L372&lt;N372,L372="-"),OR(N372&lt;O372,N372="-"),O372&lt;Q372,OR(Q372&lt;R372,R372="-"),OR(R372&lt;T372,R372="-"),OR(T372&lt;U372,T372="-"),U372&lt;W372,OR(W372&lt;X372,X372="-"),OR(X372&lt;Z372,X372="-"),OR(Z372&lt;AA372,Z372="-"),AA372&lt;AC372,AC372&lt;AD372,AD372&lt;AF372,AF372&lt;AG372,AG372&lt;AI372,OR(AI372&lt;AJ372,AJ372="-"),OR(AJ372&lt;AL372,AJ372="-"))</f>
    </nc>
  </rcc>
  <rcc rId="2008" sId="5">
    <oc r="AN373">
      <f>AND(IF(M373="-",IF(O373-K373&gt;3,TRUE,FALSE),TRUE),C373&lt;E373,OR(E373&lt;F373,F373="-"),OR(F373&lt;H373,F373="-"),OR(H373&lt;I373,H373="-"),I373&lt;K373,OR(K373&lt;L373,L373="-"),OR(L373&lt;N373,L373="-"),OR(N373&lt;O373,N373="-"),O373&lt;Q373,OR(Q373&lt;R373,R373="-"),OR(R373&lt;T373,R373="-"),OR(T373&lt;U373,T373="-"),U373&lt;W373,OR(W373&lt;X373,X373="-"),OR(X373&lt;Z373,X373="-"),OR(Z373&lt;AA373,Z373="-"),AA373&lt;AC373,AC373&lt;AD373,AD373&lt;AF373,AF373&lt;AG373,AG373&lt;AI373,OR(AI373&lt;AJ373,AJ373="-"),OR(AJ373&lt;AL373,AJ373="-"))</f>
    </oc>
    <nc r="AN373">
      <f>AND(IF(Y373="-",IF(AA373-W373&gt;3,TRUE,FALSE),TRUE),IF(M373="-",IF(O373-K373&gt;3,TRUE,FALSE),TRUE),C373&lt;E373,OR(E373&lt;F373,F373="-"),OR(F373&lt;H373,F373="-"),OR(H373&lt;I373,H373="-"),I373&lt;K373,OR(K373&lt;L373,L373="-"),OR(L373&lt;N373,L373="-"),OR(N373&lt;O373,N373="-"),O373&lt;Q373,OR(Q373&lt;R373,R373="-"),OR(R373&lt;T373,R373="-"),OR(T373&lt;U373,T373="-"),U373&lt;W373,OR(W373&lt;X373,X373="-"),OR(X373&lt;Z373,X373="-"),OR(Z373&lt;AA373,Z373="-"),AA373&lt;AC373,AC373&lt;AD373,AD373&lt;AF373,AF373&lt;AG373,AG373&lt;AI373,OR(AI373&lt;AJ373,AJ373="-"),OR(AJ373&lt;AL373,AJ373="-"))</f>
    </nc>
  </rcc>
  <rcc rId="2009" sId="5">
    <oc r="AN374">
      <f>AND(IF(M374="-",IF(O374-K374&gt;3,TRUE,FALSE),TRUE),C374&lt;E374,OR(E374&lt;F374,F374="-"),OR(F374&lt;H374,F374="-"),OR(H374&lt;I374,H374="-"),I374&lt;K374,OR(K374&lt;L374,L374="-"),OR(L374&lt;N374,L374="-"),OR(N374&lt;O374,N374="-"),O374&lt;Q374,OR(Q374&lt;R374,R374="-"),OR(R374&lt;T374,R374="-"),OR(T374&lt;U374,T374="-"),U374&lt;W374,OR(W374&lt;X374,X374="-"),OR(X374&lt;Z374,X374="-"),OR(Z374&lt;AA374,Z374="-"),AA374&lt;AC374,AC374&lt;AD374,AD374&lt;AF374,AF374&lt;AG374,AG374&lt;AI374,OR(AI374&lt;AJ374,AJ374="-"),OR(AJ374&lt;AL374,AJ374="-"))</f>
    </oc>
    <nc r="AN374">
      <f>AND(IF(Y374="-",IF(AA374-W374&gt;3,TRUE,FALSE),TRUE),IF(M374="-",IF(O374-K374&gt;3,TRUE,FALSE),TRUE),C374&lt;E374,OR(E374&lt;F374,F374="-"),OR(F374&lt;H374,F374="-"),OR(H374&lt;I374,H374="-"),I374&lt;K374,OR(K374&lt;L374,L374="-"),OR(L374&lt;N374,L374="-"),OR(N374&lt;O374,N374="-"),O374&lt;Q374,OR(Q374&lt;R374,R374="-"),OR(R374&lt;T374,R374="-"),OR(T374&lt;U374,T374="-"),U374&lt;W374,OR(W374&lt;X374,X374="-"),OR(X374&lt;Z374,X374="-"),OR(Z374&lt;AA374,Z374="-"),AA374&lt;AC374,AC374&lt;AD374,AD374&lt;AF374,AF374&lt;AG374,AG374&lt;AI374,OR(AI374&lt;AJ374,AJ374="-"),OR(AJ374&lt;AL374,AJ374="-"))</f>
    </nc>
  </rcc>
  <rcc rId="2010" sId="5">
    <oc r="AN375">
      <f>AND(IF(M375="-",IF(O375-K375&gt;3,TRUE,FALSE),TRUE),C375&lt;E375,OR(E375&lt;F375,F375="-"),OR(F375&lt;H375,F375="-"),OR(H375&lt;I375,H375="-"),I375&lt;K375,OR(K375&lt;L375,L375="-"),OR(L375&lt;N375,L375="-"),OR(N375&lt;O375,N375="-"),O375&lt;Q375,OR(Q375&lt;R375,R375="-"),OR(R375&lt;T375,R375="-"),OR(T375&lt;U375,T375="-"),U375&lt;W375,OR(W375&lt;X375,X375="-"),OR(X375&lt;Z375,X375="-"),OR(Z375&lt;AA375,Z375="-"),AA375&lt;AC375,AC375&lt;AD375,AD375&lt;AF375,AF375&lt;AG375,AG375&lt;AI375,OR(AI375&lt;AJ375,AJ375="-"),OR(AJ375&lt;AL375,AJ375="-"))</f>
    </oc>
    <nc r="AN375">
      <f>AND(IF(Y375="-",IF(AA375-W375&gt;3,TRUE,FALSE),TRUE),IF(M375="-",IF(O375-K375&gt;3,TRUE,FALSE),TRUE),C375&lt;E375,OR(E375&lt;F375,F375="-"),OR(F375&lt;H375,F375="-"),OR(H375&lt;I375,H375="-"),I375&lt;K375,OR(K375&lt;L375,L375="-"),OR(L375&lt;N375,L375="-"),OR(N375&lt;O375,N375="-"),O375&lt;Q375,OR(Q375&lt;R375,R375="-"),OR(R375&lt;T375,R375="-"),OR(T375&lt;U375,T375="-"),U375&lt;W375,OR(W375&lt;X375,X375="-"),OR(X375&lt;Z375,X375="-"),OR(Z375&lt;AA375,Z375="-"),AA375&lt;AC375,AC375&lt;AD375,AD375&lt;AF375,AF375&lt;AG375,AG375&lt;AI375,OR(AI375&lt;AJ375,AJ375="-"),OR(AJ375&lt;AL375,AJ375="-"))</f>
    </nc>
  </rcc>
  <rcc rId="2011" sId="5">
    <oc r="AN376">
      <f>AND(IF(M376="-",IF(O376-K376&gt;3,TRUE,FALSE),TRUE),C376&lt;E376,OR(E376&lt;F376,F376="-"),OR(F376&lt;H376,F376="-"),OR(H376&lt;I376,H376="-"),I376&lt;K376,OR(K376&lt;L376,L376="-"),OR(L376&lt;N376,L376="-"),OR(N376&lt;O376,N376="-"),O376&lt;Q376,OR(Q376&lt;R376,R376="-"),OR(R376&lt;T376,R376="-"),OR(T376&lt;U376,T376="-"),U376&lt;W376,OR(W376&lt;X376,X376="-"),OR(X376&lt;Z376,X376="-"),OR(Z376&lt;AA376,Z376="-"),AA376&lt;AC376,AC376&lt;AD376,AD376&lt;AF376,AF376&lt;AG376,AG376&lt;AI376,OR(AI376&lt;AJ376,AJ376="-"),OR(AJ376&lt;AL376,AJ376="-"))</f>
    </oc>
    <nc r="AN376">
      <f>AND(IF(Y376="-",IF(AA376-W376&gt;3,TRUE,FALSE),TRUE),IF(M376="-",IF(O376-K376&gt;3,TRUE,FALSE),TRUE),C376&lt;E376,OR(E376&lt;F376,F376="-"),OR(F376&lt;H376,F376="-"),OR(H376&lt;I376,H376="-"),I376&lt;K376,OR(K376&lt;L376,L376="-"),OR(L376&lt;N376,L376="-"),OR(N376&lt;O376,N376="-"),O376&lt;Q376,OR(Q376&lt;R376,R376="-"),OR(R376&lt;T376,R376="-"),OR(T376&lt;U376,T376="-"),U376&lt;W376,OR(W376&lt;X376,X376="-"),OR(X376&lt;Z376,X376="-"),OR(Z376&lt;AA376,Z376="-"),AA376&lt;AC376,AC376&lt;AD376,AD376&lt;AF376,AF376&lt;AG376,AG376&lt;AI376,OR(AI376&lt;AJ376,AJ376="-"),OR(AJ376&lt;AL376,AJ376="-"))</f>
    </nc>
  </rcc>
  <rcc rId="2012" sId="5">
    <oc r="AN377">
      <f>AND(IF(M377="-",IF(O377-K377&gt;3,TRUE,FALSE),TRUE),C377&lt;E377,OR(E377&lt;F377,F377="-"),OR(F377&lt;H377,F377="-"),OR(H377&lt;I377,H377="-"),I377&lt;K377,OR(K377&lt;L377,L377="-"),OR(L377&lt;N377,L377="-"),OR(N377&lt;O377,N377="-"),O377&lt;Q377,OR(Q377&lt;R377,R377="-"),OR(R377&lt;T377,R377="-"),OR(T377&lt;U377,T377="-"),U377&lt;W377,OR(W377&lt;X377,X377="-"),OR(X377&lt;Z377,X377="-"),OR(Z377&lt;AA377,Z377="-"),AA377&lt;AC377,AC377&lt;AD377,AD377&lt;AF377,AF377&lt;AG377,AG377&lt;AI377,OR(AI377&lt;AJ377,AJ377="-"),OR(AJ377&lt;AL377,AJ377="-"))</f>
    </oc>
    <nc r="AN377">
      <f>AND(IF(Y377="-",IF(AA377-W377&gt;3,TRUE,FALSE),TRUE),IF(M377="-",IF(O377-K377&gt;3,TRUE,FALSE),TRUE),C377&lt;E377,OR(E377&lt;F377,F377="-"),OR(F377&lt;H377,F377="-"),OR(H377&lt;I377,H377="-"),I377&lt;K377,OR(K377&lt;L377,L377="-"),OR(L377&lt;N377,L377="-"),OR(N377&lt;O377,N377="-"),O377&lt;Q377,OR(Q377&lt;R377,R377="-"),OR(R377&lt;T377,R377="-"),OR(T377&lt;U377,T377="-"),U377&lt;W377,OR(W377&lt;X377,X377="-"),OR(X377&lt;Z377,X377="-"),OR(Z377&lt;AA377,Z377="-"),AA377&lt;AC377,AC377&lt;AD377,AD377&lt;AF377,AF377&lt;AG377,AG377&lt;AI377,OR(AI377&lt;AJ377,AJ377="-"),OR(AJ377&lt;AL377,AJ377="-"))</f>
    </nc>
  </rcc>
  <rcc rId="2013" sId="5">
    <oc r="AN378">
      <f>AND(IF(M378="-",IF(O378-K378&gt;3,TRUE,FALSE),TRUE),C378&lt;E378,OR(E378&lt;F378,F378="-"),OR(F378&lt;H378,F378="-"),OR(H378&lt;I378,H378="-"),I378&lt;K378,OR(K378&lt;L378,L378="-"),OR(L378&lt;N378,L378="-"),OR(N378&lt;O378,N378="-"),O378&lt;Q378,OR(Q378&lt;R378,R378="-"),OR(R378&lt;T378,R378="-"),OR(T378&lt;U378,T378="-"),U378&lt;W378,OR(W378&lt;X378,X378="-"),OR(X378&lt;Z378,X378="-"),OR(Z378&lt;AA378,Z378="-"),AA378&lt;AC378,AC378&lt;AD378,AD378&lt;AF378,AF378&lt;AG378,AG378&lt;AI378,OR(AI378&lt;AJ378,AJ378="-"),OR(AJ378&lt;AL378,AJ378="-"))</f>
    </oc>
    <nc r="AN378">
      <f>AND(IF(Y378="-",IF(AA378-W378&gt;3,TRUE,FALSE),TRUE),IF(M378="-",IF(O378-K378&gt;3,TRUE,FALSE),TRUE),C378&lt;E378,OR(E378&lt;F378,F378="-"),OR(F378&lt;H378,F378="-"),OR(H378&lt;I378,H378="-"),I378&lt;K378,OR(K378&lt;L378,L378="-"),OR(L378&lt;N378,L378="-"),OR(N378&lt;O378,N378="-"),O378&lt;Q378,OR(Q378&lt;R378,R378="-"),OR(R378&lt;T378,R378="-"),OR(T378&lt;U378,T378="-"),U378&lt;W378,OR(W378&lt;X378,X378="-"),OR(X378&lt;Z378,X378="-"),OR(Z378&lt;AA378,Z378="-"),AA378&lt;AC378,AC378&lt;AD378,AD378&lt;AF378,AF378&lt;AG378,AG378&lt;AI378,OR(AI378&lt;AJ378,AJ378="-"),OR(AJ378&lt;AL378,AJ378="-"))</f>
    </nc>
  </rcc>
  <rcc rId="2014" sId="5">
    <oc r="AN379">
      <f>AND(IF(M379="-",IF(O379-K379&gt;3,TRUE,FALSE),TRUE),C379&lt;E379,OR(E379&lt;F379,F379="-"),OR(F379&lt;H379,F379="-"),OR(H379&lt;I379,H379="-"),I379&lt;K379,OR(K379&lt;L379,L379="-"),OR(L379&lt;N379,L379="-"),OR(N379&lt;O379,N379="-"),O379&lt;Q379,OR(Q379&lt;R379,R379="-"),OR(R379&lt;T379,R379="-"),OR(T379&lt;U379,T379="-"),U379&lt;W379,OR(W379&lt;X379,X379="-"),OR(X379&lt;Z379,X379="-"),OR(Z379&lt;AA379,Z379="-"),AA379&lt;AC379,AC379&lt;AD379,AD379&lt;AF379,AF379&lt;AG379,AG379&lt;AI379,OR(AI379&lt;AJ379,AJ379="-"),OR(AJ379&lt;AL379,AJ379="-"))</f>
    </oc>
    <nc r="AN379">
      <f>AND(IF(Y379="-",IF(AA379-W379&gt;3,TRUE,FALSE),TRUE),IF(M379="-",IF(O379-K379&gt;3,TRUE,FALSE),TRUE),C379&lt;E379,OR(E379&lt;F379,F379="-"),OR(F379&lt;H379,F379="-"),OR(H379&lt;I379,H379="-"),I379&lt;K379,OR(K379&lt;L379,L379="-"),OR(L379&lt;N379,L379="-"),OR(N379&lt;O379,N379="-"),O379&lt;Q379,OR(Q379&lt;R379,R379="-"),OR(R379&lt;T379,R379="-"),OR(T379&lt;U379,T379="-"),U379&lt;W379,OR(W379&lt;X379,X379="-"),OR(X379&lt;Z379,X379="-"),OR(Z379&lt;AA379,Z379="-"),AA379&lt;AC379,AC379&lt;AD379,AD379&lt;AF379,AF379&lt;AG379,AG379&lt;AI379,OR(AI379&lt;AJ379,AJ379="-"),OR(AJ379&lt;AL379,AJ379="-"))</f>
    </nc>
  </rcc>
  <rcc rId="2015" sId="5">
    <oc r="AN380">
      <f>AND(IF(M380="-",IF(O380-K380&gt;3,TRUE,FALSE),TRUE),C380&lt;E380,OR(E380&lt;F380,F380="-"),OR(F380&lt;H380,F380="-"),OR(H380&lt;I380,H380="-"),I380&lt;K380,OR(K380&lt;L380,L380="-"),OR(L380&lt;N380,L380="-"),OR(N380&lt;O380,N380="-"),O380&lt;Q380,OR(Q380&lt;R380,R380="-"),OR(R380&lt;T380,R380="-"),OR(T380&lt;U380,T380="-"),U380&lt;W380,OR(W380&lt;X380,X380="-"),OR(X380&lt;Z380,X380="-"),OR(Z380&lt;AA380,Z380="-"),AA380&lt;AC380,AC380&lt;AD380,AD380&lt;AF380,AF380&lt;AG380,AG380&lt;AI380,OR(AI380&lt;AJ380,AJ380="-"),OR(AJ380&lt;AL380,AJ380="-"))</f>
    </oc>
    <nc r="AN380">
      <f>AND(IF(Y380="-",IF(AA380-W380&gt;3,TRUE,FALSE),TRUE),IF(M380="-",IF(O380-K380&gt;3,TRUE,FALSE),TRUE),C380&lt;E380,OR(E380&lt;F380,F380="-"),OR(F380&lt;H380,F380="-"),OR(H380&lt;I380,H380="-"),I380&lt;K380,OR(K380&lt;L380,L380="-"),OR(L380&lt;N380,L380="-"),OR(N380&lt;O380,N380="-"),O380&lt;Q380,OR(Q380&lt;R380,R380="-"),OR(R380&lt;T380,R380="-"),OR(T380&lt;U380,T380="-"),U380&lt;W380,OR(W380&lt;X380,X380="-"),OR(X380&lt;Z380,X380="-"),OR(Z380&lt;AA380,Z380="-"),AA380&lt;AC380,AC380&lt;AD380,AD380&lt;AF380,AF380&lt;AG380,AG380&lt;AI380,OR(AI380&lt;AJ380,AJ380="-"),OR(AJ380&lt;AL380,AJ380="-"))</f>
    </nc>
  </rcc>
  <rcc rId="2016" sId="5">
    <oc r="AN381">
      <f>AND(IF(M381="-",IF(O381-K381&gt;3,TRUE,FALSE),TRU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</oc>
    <nc r="AN381">
      <f>AND(IF(Y381="-",IF(AA381-W381&gt;3,TRUE,FALSE),TRUE),IF(M381="-",IF(O381-K381&gt;3,TRUE,FALSE),TRU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</nc>
  </rcc>
  <rcc rId="2017" sId="5">
    <oc r="AN382">
      <f>AND(IF(M382="-",IF(O382-K382&gt;3,TRUE,FALSE),TRU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</oc>
    <nc r="AN382">
      <f>AND(IF(Y382="-",IF(AA382-W382&gt;3,TRUE,FALSE),TRUE),IF(M382="-",IF(O382-K382&gt;3,TRUE,FALSE),TRU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</nc>
  </rcc>
  <rcc rId="2018" sId="5">
    <oc r="AN383">
      <f>AND(IF(M383="-",IF(O383-K383&gt;3,TRUE,FALSE),TRU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</oc>
    <nc r="AN383">
      <f>AND(IF(Y383="-",IF(AA383-W383&gt;3,TRUE,FALSE),TRUE),IF(M383="-",IF(O383-K383&gt;3,TRUE,FALSE),TRU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</nc>
  </rcc>
  <rcc rId="2019" sId="5">
    <oc r="AN384">
      <f>AND(IF(M384="-",IF(O384-K384&gt;3,TRUE,FALSE),TRUE),C384&lt;E384,OR(E384&lt;F384,F384="-"),OR(F384&lt;H384,F384="-"),OR(H384&lt;I384,H384="-"),I384&lt;K384,OR(K384&lt;L384,L384="-"),OR(L384&lt;N384,L384="-"),OR(N384&lt;O384,N384="-"),O384&lt;Q384,OR(Q384&lt;R384,R384="-"),OR(R384&lt;T384,R384="-"),OR(T384&lt;U384,T384="-"),U384&lt;W384,OR(W384&lt;X384,X384="-"),OR(X384&lt;Z384,X384="-"),OR(Z384&lt;AA384,Z384="-"),AA384&lt;AC384,AC384&lt;AD384,AD384&lt;AF384,AF384&lt;AG384,AG384&lt;AI384,OR(AI384&lt;AJ384,AJ384="-"),OR(AJ384&lt;AL384,AJ384="-"))</f>
    </oc>
    <nc r="AN384">
      <f>AND(IF(Y384="-",IF(AA384-W384&gt;3,TRUE,FALSE),TRUE),IF(M384="-",IF(O384-K384&gt;3,TRUE,FALSE),TRUE),C384&lt;E384,OR(E384&lt;F384,F384="-"),OR(F384&lt;H384,F384="-"),OR(H384&lt;I384,H384="-"),I384&lt;K384,OR(K384&lt;L384,L384="-"),OR(L384&lt;N384,L384="-"),OR(N384&lt;O384,N384="-"),O384&lt;Q384,OR(Q384&lt;R384,R384="-"),OR(R384&lt;T384,R384="-"),OR(T384&lt;U384,T384="-"),U384&lt;W384,OR(W384&lt;X384,X384="-"),OR(X384&lt;Z384,X384="-"),OR(Z384&lt;AA384,Z384="-"),AA384&lt;AC384,AC384&lt;AD384,AD384&lt;AF384,AF384&lt;AG384,AG384&lt;AI384,OR(AI384&lt;AJ384,AJ384="-"),OR(AJ384&lt;AL384,AJ384="-"))</f>
    </nc>
  </rcc>
  <rcc rId="2020" sId="5">
    <oc r="AN385">
      <f>AND(IF(M385="-",IF(O385-K385&gt;3,TRUE,FALSE),TRU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</oc>
    <nc r="AN385">
      <f>AND(IF(Y385="-",IF(AA385-W385&gt;3,TRUE,FALSE),TRUE),IF(M385="-",IF(O385-K385&gt;3,TRUE,FALSE),TRU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</nc>
  </rcc>
  <rcc rId="2021" sId="5">
    <oc r="AN386">
      <f>AND(IF(M386="-",IF(O386-K386&gt;3,TRUE,FALSE),TRU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</oc>
    <nc r="AN386">
      <f>AND(IF(Y386="-",IF(AA386-W386&gt;3,TRUE,FALSE),TRUE),IF(M386="-",IF(O386-K386&gt;3,TRUE,FALSE),TRU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</nc>
  </rcc>
  <rcc rId="2022" sId="5">
    <oc r="AN387">
      <f>AND(IF(M387="-",IF(O387-K387&gt;3,TRUE,FALSE),TRU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</oc>
    <nc r="AN387">
      <f>AND(IF(Y387="-",IF(AA387-W387&gt;3,TRUE,FALSE),TRUE),IF(M387="-",IF(O387-K387&gt;3,TRUE,FALSE),TRU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</nc>
  </rcc>
  <rcc rId="2023" sId="5">
    <oc r="AN388">
      <f>AND(IF(M388="-",IF(O388-K388&gt;3,TRUE,FALSE),TRU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</oc>
    <nc r="AN388">
      <f>AND(IF(Y388="-",IF(AA388-W388&gt;3,TRUE,FALSE),TRUE),IF(M388="-",IF(O388-K388&gt;3,TRUE,FALSE),TRU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</nc>
  </rcc>
  <rcc rId="2024" sId="5">
    <oc r="AN389">
      <f>AND(IF(M389="-",IF(O389-K389&gt;3,TRUE,FALSE),TRU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</oc>
    <nc r="AN389">
      <f>AND(IF(Y389="-",IF(AA389-W389&gt;3,TRUE,FALSE),TRUE),IF(M389="-",IF(O389-K389&gt;3,TRUE,FALSE),TRU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</nc>
  </rcc>
  <rcc rId="2025" sId="5">
    <oc r="AN390">
      <f>AND(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</oc>
    <nc r="AN390">
      <f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</nc>
  </rcc>
  <rcc rId="2026" sId="5">
    <oc r="AN391">
      <f>AND(IF(M391="-",IF(O391-K391&gt;3,TRUE,FALSE),TRU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</oc>
    <nc r="AN391">
      <f>AND(IF(Y391="-",IF(AA391-W391&gt;3,TRUE,FALSE),TRUE),IF(M391="-",IF(O391-K391&gt;3,TRUE,FALSE),TRU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</nc>
  </rcc>
  <rcc rId="2027" sId="5">
    <oc r="AN392">
      <f>AND(IF(M392="-",IF(O392-K392&gt;3,TRUE,FALSE),TRUE),C392&lt;E392,OR(E392&lt;F392,F392="-"),OR(F392&lt;H392,F392="-"),OR(H392&lt;I392,H392="-"),I392&lt;K392,OR(K392&lt;L392,L392="-"),OR(L392&lt;N392,L392="-"),OR(N392&lt;O392,N392="-"),O392&lt;Q392,OR(Q392&lt;R392,R392="-"),OR(R392&lt;T392,R392="-"),OR(T392&lt;U392,T392="-"),U392&lt;W392,OR(W392&lt;X392,X392="-"),OR(X392&lt;Z392,X392="-"),OR(Z392&lt;AA392,Z392="-"),AA392&lt;AC392,AC392&lt;AD392,AD392&lt;AF392,AF392&lt;AG392,AG392&lt;AI392,OR(AI392&lt;AJ392,AJ392="-"),OR(AJ392&lt;AL392,AJ392="-"))</f>
    </oc>
    <nc r="AN392">
      <f>AND(IF(Y392="-",IF(AA392-W392&gt;3,TRUE,FALSE),TRUE),IF(M392="-",IF(O392-K392&gt;3,TRUE,FALSE),TRUE),C392&lt;E392,OR(E392&lt;F392,F392="-"),OR(F392&lt;H392,F392="-"),OR(H392&lt;I392,H392="-"),I392&lt;K392,OR(K392&lt;L392,L392="-"),OR(L392&lt;N392,L392="-"),OR(N392&lt;O392,N392="-"),O392&lt;Q392,OR(Q392&lt;R392,R392="-"),OR(R392&lt;T392,R392="-"),OR(T392&lt;U392,T392="-"),U392&lt;W392,OR(W392&lt;X392,X392="-"),OR(X392&lt;Z392,X392="-"),OR(Z392&lt;AA392,Z392="-"),AA392&lt;AC392,AC392&lt;AD392,AD392&lt;AF392,AF392&lt;AG392,AG392&lt;AI392,OR(AI392&lt;AJ392,AJ392="-"),OR(AJ392&lt;AL392,AJ392="-"))</f>
    </nc>
  </rcc>
  <rcc rId="2028" sId="5">
    <oc r="AN393">
      <f>AND(IF(M393="-",IF(O393-K393&gt;3,TRUE,FALSE),TRU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</oc>
    <nc r="AN393">
      <f>AND(IF(Y393="-",IF(AA393-W393&gt;3,TRUE,FALSE),TRUE),IF(M393="-",IF(O393-K393&gt;3,TRUE,FALSE),TRU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</nc>
  </rcc>
  <rcc rId="2029" sId="5">
    <oc r="AN394">
      <f>AND(IF(M394="-",IF(O394-K394&gt;3,TRUE,FALSE),TRUE),C394&lt;E394,OR(E394&lt;F394,F394="-"),OR(F394&lt;H394,F394="-"),OR(H394&lt;I394,H394="-"),I394&lt;K394,OR(K394&lt;L394,L394="-"),OR(L394&lt;N394,L394="-"),OR(N394&lt;O394,N394="-"),O394&lt;Q394,OR(Q394&lt;R394,R394="-"),OR(R394&lt;T394,R394="-"),OR(T394&lt;U394,T394="-"),U394&lt;W394,OR(W394&lt;X394,X394="-"),OR(X394&lt;Z394,X394="-"),OR(Z394&lt;AA394,Z394="-"),AA394&lt;AC394,AC394&lt;AD394,AD394&lt;AF394,AF394&lt;AG394,AG394&lt;AI394,OR(AI394&lt;AJ394,AJ394="-"),OR(AJ394&lt;AL394,AJ394="-"))</f>
    </oc>
    <nc r="AN394">
      <f>AND(IF(Y394="-",IF(AA394-W394&gt;3,TRUE,FALSE),TRUE),IF(M394="-",IF(O394-K394&gt;3,TRUE,FALSE),TRUE),C394&lt;E394,OR(E394&lt;F394,F394="-"),OR(F394&lt;H394,F394="-"),OR(H394&lt;I394,H394="-"),I394&lt;K394,OR(K394&lt;L394,L394="-"),OR(L394&lt;N394,L394="-"),OR(N394&lt;O394,N394="-"),O394&lt;Q394,OR(Q394&lt;R394,R394="-"),OR(R394&lt;T394,R394="-"),OR(T394&lt;U394,T394="-"),U394&lt;W394,OR(W394&lt;X394,X394="-"),OR(X394&lt;Z394,X394="-"),OR(Z394&lt;AA394,Z394="-"),AA394&lt;AC394,AC394&lt;AD394,AD394&lt;AF394,AF394&lt;AG394,AG394&lt;AI394,OR(AI394&lt;AJ394,AJ394="-"),OR(AJ394&lt;AL394,AJ394="-"))</f>
    </nc>
  </rcc>
  <rcc rId="2030" sId="5">
    <oc r="AN395">
      <f>AND(IF(M395="-",IF(O395-K395&gt;3,TRUE,FALSE),TRUE),C395&lt;E395,OR(E395&lt;F395,F395="-"),OR(F395&lt;H395,F395="-"),OR(H395&lt;I395,H395="-"),I395&lt;K395,OR(K395&lt;L395,L395="-"),OR(L395&lt;N395,L395="-"),OR(N395&lt;O395,N395="-"),O395&lt;Q395,OR(Q395&lt;R395,R395="-"),OR(R395&lt;T395,R395="-"),OR(T395&lt;U395,T395="-"),U395&lt;W395,OR(W395&lt;X395,X395="-"),OR(X395&lt;Z395,X395="-"),OR(Z395&lt;AA395,Z395="-"),AA395&lt;AC395,AC395&lt;AD395,AD395&lt;AF395,AF395&lt;AG395,AG395&lt;AI395,OR(AI395&lt;AJ395,AJ395="-"),OR(AJ395&lt;AL395,AJ395="-"))</f>
    </oc>
    <nc r="AN395">
      <f>AND(IF(Y395="-",IF(AA395-W395&gt;3,TRUE,FALSE),TRUE),IF(M395="-",IF(O395-K395&gt;3,TRUE,FALSE),TRUE),C395&lt;E395,OR(E395&lt;F395,F395="-"),OR(F395&lt;H395,F395="-"),OR(H395&lt;I395,H395="-"),I395&lt;K395,OR(K395&lt;L395,L395="-"),OR(L395&lt;N395,L395="-"),OR(N395&lt;O395,N395="-"),O395&lt;Q395,OR(Q395&lt;R395,R395="-"),OR(R395&lt;T395,R395="-"),OR(T395&lt;U395,T395="-"),U395&lt;W395,OR(W395&lt;X395,X395="-"),OR(X395&lt;Z395,X395="-"),OR(Z395&lt;AA395,Z395="-"),AA395&lt;AC395,AC395&lt;AD395,AD395&lt;AF395,AF395&lt;AG395,AG395&lt;AI395,OR(AI395&lt;AJ395,AJ395="-"),OR(AJ395&lt;AL395,AJ395="-"))</f>
    </nc>
  </rcc>
  <rcc rId="2031" sId="5">
    <oc r="AN396">
      <f>AND(IF(M396="-",IF(O396-K396&gt;3,TRUE,FALSE),TRU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</oc>
    <nc r="AN396">
      <f>AND(IF(Y396="-",IF(AA396-W396&gt;3,TRUE,FALSE),TRUE),IF(M396="-",IF(O396-K396&gt;3,TRUE,FALSE),TRU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</nc>
  </rcc>
  <rcc rId="2032" sId="5">
    <oc r="AN397">
      <f>AND(IF(M397="-",IF(O397-K397&gt;3,TRUE,FALSE),TRU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</oc>
    <nc r="AN397">
      <f>AND(IF(Y397="-",IF(AA397-W397&gt;3,TRUE,FALSE),TRUE),IF(M397="-",IF(O397-K397&gt;3,TRUE,FALSE),TRU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</nc>
  </rcc>
  <rcc rId="2033" sId="5">
    <oc r="AN398">
      <f>AND(IF(M398="-",IF(O398-K398&gt;3,TRUE,FALSE),TRU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</oc>
    <nc r="AN398">
      <f>AND(IF(Y398="-",IF(AA398-W398&gt;3,TRUE,FALSE),TRUE),IF(M398="-",IF(O398-K398&gt;3,TRUE,FALSE),TRU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</nc>
  </rcc>
  <rcc rId="2034" sId="5">
    <oc r="AN399">
      <f>AND(IF(M399="-",IF(O399-K399&gt;3,TRUE,FALSE),TRUE),C399&lt;E399,OR(E399&lt;F399,F399="-"),OR(F399&lt;H399,F399="-"),OR(H399&lt;I399,H399="-"),I399&lt;K399,OR(K399&lt;L399,L399="-"),OR(L399&lt;N399,L399="-"),OR(N399&lt;O399,N399="-"),O399&lt;Q399,OR(Q399&lt;R399,R399="-"),OR(R399&lt;T399,R399="-"),OR(T399&lt;U399,T399="-"),U399&lt;W399,OR(W399&lt;X399,X399="-"),OR(X399&lt;Z399,X399="-"),OR(Z399&lt;AA399,Z399="-"),AA399&lt;AC399,AC399&lt;AD399,AD399&lt;AF399,AF399&lt;AG399,AG399&lt;AI399,OR(AI399&lt;AJ399,AJ399="-"),OR(AJ399&lt;AL399,AJ399="-"))</f>
    </oc>
    <nc r="AN399">
      <f>AND(IF(Y399="-",IF(AA399-W399&gt;3,TRUE,FALSE),TRUE),IF(M399="-",IF(O399-K399&gt;3,TRUE,FALSE),TRUE),C399&lt;E399,OR(E399&lt;F399,F399="-"),OR(F399&lt;H399,F399="-"),OR(H399&lt;I399,H399="-"),I399&lt;K399,OR(K399&lt;L399,L399="-"),OR(L399&lt;N399,L399="-"),OR(N399&lt;O399,N399="-"),O399&lt;Q399,OR(Q399&lt;R399,R399="-"),OR(R399&lt;T399,R399="-"),OR(T399&lt;U399,T399="-"),U399&lt;W399,OR(W399&lt;X399,X399="-"),OR(X399&lt;Z399,X399="-"),OR(Z399&lt;AA399,Z399="-"),AA399&lt;AC399,AC399&lt;AD399,AD399&lt;AF399,AF399&lt;AG399,AG399&lt;AI399,OR(AI399&lt;AJ399,AJ399="-"),OR(AJ399&lt;AL399,AJ399="-"))</f>
    </nc>
  </rcc>
  <rcc rId="2035" sId="5">
    <oc r="AN400">
      <f>AND(IF(M400="-",IF(O400-K400&gt;3,TRUE,FALSE),TRUE),C400&lt;E400,OR(E400&lt;F400,F400="-"),OR(F400&lt;H400,F400="-"),OR(H400&lt;I400,H400="-"),I400&lt;K400,OR(K400&lt;L400,L400="-"),OR(L400&lt;N400,L400="-"),OR(N400&lt;O400,N400="-"),O400&lt;Q400,OR(Q400&lt;R400,R400="-"),OR(R400&lt;T400,R400="-"),OR(T400&lt;U400,T400="-"),U400&lt;W400,OR(W400&lt;X400,X400="-"),OR(X400&lt;Z400,X400="-"),OR(Z400&lt;AA400,Z400="-"),AA400&lt;AC400,AC400&lt;AD400,AD400&lt;AF400,AF400&lt;AG400,AG400&lt;AI400,OR(AI400&lt;AJ400,AJ400="-"),OR(AJ400&lt;AL400,AJ400="-"))</f>
    </oc>
    <nc r="AN400">
      <f>AND(IF(Y400="-",IF(AA400-W400&gt;3,TRUE,FALSE),TRUE),IF(M400="-",IF(O400-K400&gt;3,TRUE,FALSE),TRUE),C400&lt;E400,OR(E400&lt;F400,F400="-"),OR(F400&lt;H400,F400="-"),OR(H400&lt;I400,H400="-"),I400&lt;K400,OR(K400&lt;L400,L400="-"),OR(L400&lt;N400,L400="-"),OR(N400&lt;O400,N400="-"),O400&lt;Q400,OR(Q400&lt;R400,R400="-"),OR(R400&lt;T400,R400="-"),OR(T400&lt;U400,T400="-"),U400&lt;W400,OR(W400&lt;X400,X400="-"),OR(X400&lt;Z400,X400="-"),OR(Z400&lt;AA400,Z400="-"),AA400&lt;AC400,AC400&lt;AD400,AD400&lt;AF400,AF400&lt;AG400,AG400&lt;AI400,OR(AI400&lt;AJ400,AJ400="-"),OR(AJ400&lt;AL400,AJ400="-"))</f>
    </nc>
  </rcc>
  <rcc rId="2036" sId="5">
    <oc r="AN401">
      <f>AND(IF(M401="-",IF(O401-K401&gt;3,TRUE,FALSE),TRUE),C401&lt;E401,OR(E401&lt;F401,F401="-"),OR(F401&lt;H401,F401="-"),OR(H401&lt;I401,H401="-"),I401&lt;K401,OR(K401&lt;L401,L401="-"),OR(L401&lt;N401,L401="-"),OR(N401&lt;O401,N401="-"),O401&lt;Q401,OR(Q401&lt;R401,R401="-"),OR(R401&lt;T401,R401="-"),OR(T401&lt;U401,T401="-"),U401&lt;W401,OR(W401&lt;X401,X401="-"),OR(X401&lt;Z401,X401="-"),OR(Z401&lt;AA401,Z401="-"),AA401&lt;AC401,AC401&lt;AD401,AD401&lt;AF401,AF401&lt;AG401,AG401&lt;AI401,OR(AI401&lt;AJ401,AJ401="-"),OR(AJ401&lt;AL401,AJ401="-"))</f>
    </oc>
    <nc r="AN401">
      <f>AND(IF(Y401="-",IF(AA401-W401&gt;3,TRUE,FALSE),TRUE),IF(M401="-",IF(O401-K401&gt;3,TRUE,FALSE),TRUE),C401&lt;E401,OR(E401&lt;F401,F401="-"),OR(F401&lt;H401,F401="-"),OR(H401&lt;I401,H401="-"),I401&lt;K401,OR(K401&lt;L401,L401="-"),OR(L401&lt;N401,L401="-"),OR(N401&lt;O401,N401="-"),O401&lt;Q401,OR(Q401&lt;R401,R401="-"),OR(R401&lt;T401,R401="-"),OR(T401&lt;U401,T401="-"),U401&lt;W401,OR(W401&lt;X401,X401="-"),OR(X401&lt;Z401,X401="-"),OR(Z401&lt;AA401,Z401="-"),AA401&lt;AC401,AC401&lt;AD401,AD401&lt;AF401,AF401&lt;AG401,AG401&lt;AI401,OR(AI401&lt;AJ401,AJ401="-"),OR(AJ401&lt;AL401,AJ401="-"))</f>
    </nc>
  </rcc>
  <rcc rId="2037" sId="5">
    <oc r="AN402">
      <f>AND(IF(M402="-",IF(O402-K402&gt;3,TRUE,FALSE),TRUE),C402&lt;E402,OR(E402&lt;F402,F402="-"),OR(F402&lt;H402,F402="-"),OR(H402&lt;I402,H402="-"),I402&lt;K402,OR(K402&lt;L402,L402="-"),OR(L402&lt;N402,L402="-"),OR(N402&lt;O402,N402="-"),O402&lt;Q402,OR(Q402&lt;R402,R402="-"),OR(R402&lt;T402,R402="-"),OR(T402&lt;U402,T402="-"),U402&lt;W402,OR(W402&lt;X402,X402="-"),OR(X402&lt;Z402,X402="-"),OR(Z402&lt;AA402,Z402="-"),AA402&lt;AC402,AC402&lt;AD402,AD402&lt;AF402,AF402&lt;AG402,AG402&lt;AI402,OR(AI402&lt;AJ402,AJ402="-"),OR(AJ402&lt;AL402,AJ402="-"))</f>
    </oc>
    <nc r="AN402">
      <f>AND(IF(Y402="-",IF(AA402-W402&gt;3,TRUE,FALSE),TRUE),IF(M402="-",IF(O402-K402&gt;3,TRUE,FALSE),TRUE),C402&lt;E402,OR(E402&lt;F402,F402="-"),OR(F402&lt;H402,F402="-"),OR(H402&lt;I402,H402="-"),I402&lt;K402,OR(K402&lt;L402,L402="-"),OR(L402&lt;N402,L402="-"),OR(N402&lt;O402,N402="-"),O402&lt;Q402,OR(Q402&lt;R402,R402="-"),OR(R402&lt;T402,R402="-"),OR(T402&lt;U402,T402="-"),U402&lt;W402,OR(W402&lt;X402,X402="-"),OR(X402&lt;Z402,X402="-"),OR(Z402&lt;AA402,Z402="-"),AA402&lt;AC402,AC402&lt;AD402,AD402&lt;AF402,AF402&lt;AG402,AG402&lt;AI402,OR(AI402&lt;AJ402,AJ402="-"),OR(AJ402&lt;AL402,AJ402="-"))</f>
    </nc>
  </rcc>
  <rcc rId="2038" sId="5">
    <oc r="AN403">
      <f>AND(IF(M403="-",IF(O403-K403&gt;3,TRUE,FALSE),TRUE),C403&lt;E403,OR(E403&lt;F403,F403="-"),OR(F403&lt;H403,F403="-"),OR(H403&lt;I403,H403="-"),I403&lt;K403,OR(K403&lt;L403,L403="-"),OR(L403&lt;N403,L403="-"),OR(N403&lt;O403,N403="-"),O403&lt;Q403,OR(Q403&lt;R403,R403="-"),OR(R403&lt;T403,R403="-"),OR(T403&lt;U403,T403="-"),U403&lt;W403,OR(W403&lt;X403,X403="-"),OR(X403&lt;Z403,X403="-"),OR(Z403&lt;AA403,Z403="-"),AA403&lt;AC403,AC403&lt;AD403,AD403&lt;AF403,AF403&lt;AG403,AG403&lt;AI403,OR(AI403&lt;AJ403,AJ403="-"),OR(AJ403&lt;AL403,AJ403="-"))</f>
    </oc>
    <nc r="AN403">
      <f>AND(IF(Y403="-",IF(AA403-W403&gt;3,TRUE,FALSE),TRUE),IF(M403="-",IF(O403-K403&gt;3,TRUE,FALSE),TRUE),C403&lt;E403,OR(E403&lt;F403,F403="-"),OR(F403&lt;H403,F403="-"),OR(H403&lt;I403,H403="-"),I403&lt;K403,OR(K403&lt;L403,L403="-"),OR(L403&lt;N403,L403="-"),OR(N403&lt;O403,N403="-"),O403&lt;Q403,OR(Q403&lt;R403,R403="-"),OR(R403&lt;T403,R403="-"),OR(T403&lt;U403,T403="-"),U403&lt;W403,OR(W403&lt;X403,X403="-"),OR(X403&lt;Z403,X403="-"),OR(Z403&lt;AA403,Z403="-"),AA403&lt;AC403,AC403&lt;AD403,AD403&lt;AF403,AF403&lt;AG403,AG403&lt;AI403,OR(AI403&lt;AJ403,AJ403="-"),OR(AJ403&lt;AL403,AJ403="-"))</f>
    </nc>
  </rcc>
  <rcc rId="2039" sId="5">
    <oc r="AN404">
      <f>AND(IF(M404="-",IF(O404-K404&gt;3,TRUE,FALSE),TRUE),C404&lt;E404,OR(E404&lt;F404,F404="-"),OR(F404&lt;H404,F404="-"),OR(H404&lt;I404,H404="-"),I404&lt;K404,OR(K404&lt;L404,L404="-"),OR(L404&lt;N404,L404="-"),OR(N404&lt;O404,N404="-"),O404&lt;Q404,OR(Q404&lt;R404,R404="-"),OR(R404&lt;T404,R404="-"),OR(T404&lt;U404,T404="-"),U404&lt;W404,OR(W404&lt;X404,X404="-"),OR(X404&lt;Z404,X404="-"),OR(Z404&lt;AA404,Z404="-"),AA404&lt;AC404,AC404&lt;AD404,AD404&lt;AF404,AF404&lt;AG404,AG404&lt;AI404,OR(AI404&lt;AJ404,AJ404="-"),OR(AJ404&lt;AL404,AJ404="-"))</f>
    </oc>
    <nc r="AN404">
      <f>AND(IF(Y404="-",IF(AA404-W404&gt;3,TRUE,FALSE),TRUE),IF(M404="-",IF(O404-K404&gt;3,TRUE,FALSE),TRUE),C404&lt;E404,OR(E404&lt;F404,F404="-"),OR(F404&lt;H404,F404="-"),OR(H404&lt;I404,H404="-"),I404&lt;K404,OR(K404&lt;L404,L404="-"),OR(L404&lt;N404,L404="-"),OR(N404&lt;O404,N404="-"),O404&lt;Q404,OR(Q404&lt;R404,R404="-"),OR(R404&lt;T404,R404="-"),OR(T404&lt;U404,T404="-"),U404&lt;W404,OR(W404&lt;X404,X404="-"),OR(X404&lt;Z404,X404="-"),OR(Z404&lt;AA404,Z404="-"),AA404&lt;AC404,AC404&lt;AD404,AD404&lt;AF404,AF404&lt;AG404,AG404&lt;AI404,OR(AI404&lt;AJ404,AJ404="-"),OR(AJ404&lt;AL404,AJ404="-"))</f>
    </nc>
  </rcc>
  <rcc rId="2040" sId="5">
    <oc r="AN405">
      <f>AND(IF(M405="-",IF(O405-K405&gt;3,TRUE,FALSE),TRUE),C405&lt;E405,OR(E405&lt;F405,F405="-"),OR(F405&lt;H405,F405="-"),OR(H405&lt;I405,H405="-"),I405&lt;K405,OR(K405&lt;L405,L405="-"),OR(L405&lt;N405,L405="-"),OR(N405&lt;O405,N405="-"),O405&lt;Q405,OR(Q405&lt;R405,R405="-"),OR(R405&lt;T405,R405="-"),OR(T405&lt;U405,T405="-"),U405&lt;W405,OR(W405&lt;X405,X405="-"),OR(X405&lt;Z405,X405="-"),OR(Z405&lt;AA405,Z405="-"),AA405&lt;AC405,AC405&lt;AD405,AD405&lt;AF405,AF405&lt;AG405,AG405&lt;AI405,OR(AI405&lt;AJ405,AJ405="-"),OR(AJ405&lt;AL405,AJ405="-"))</f>
    </oc>
    <nc r="AN405">
      <f>AND(IF(Y405="-",IF(AA405-W405&gt;3,TRUE,FALSE),TRUE),IF(M405="-",IF(O405-K405&gt;3,TRUE,FALSE),TRUE),C405&lt;E405,OR(E405&lt;F405,F405="-"),OR(F405&lt;H405,F405="-"),OR(H405&lt;I405,H405="-"),I405&lt;K405,OR(K405&lt;L405,L405="-"),OR(L405&lt;N405,L405="-"),OR(N405&lt;O405,N405="-"),O405&lt;Q405,OR(Q405&lt;R405,R405="-"),OR(R405&lt;T405,R405="-"),OR(T405&lt;U405,T405="-"),U405&lt;W405,OR(W405&lt;X405,X405="-"),OR(X405&lt;Z405,X405="-"),OR(Z405&lt;AA405,Z405="-"),AA405&lt;AC405,AC405&lt;AD405,AD405&lt;AF405,AF405&lt;AG405,AG405&lt;AI405,OR(AI405&lt;AJ405,AJ405="-"),OR(AJ405&lt;AL405,AJ405="-"))</f>
    </nc>
  </rcc>
  <rcc rId="2041" sId="5">
    <oc r="AN406">
      <f>AND(IF(M406="-",IF(O406-K406&gt;3,TRUE,FALSE),TRUE),C406&lt;E406,OR(E406&lt;F406,F406="-"),OR(F406&lt;H406,F406="-"),OR(H406&lt;I406,H406="-"),I406&lt;K406,OR(K406&lt;L406,L406="-"),OR(L406&lt;N406,L406="-"),OR(N406&lt;O406,N406="-"),O406&lt;Q406,OR(Q406&lt;R406,R406="-"),OR(R406&lt;T406,R406="-"),OR(T406&lt;U406,T406="-"),U406&lt;W406,OR(W406&lt;X406,X406="-"),OR(X406&lt;Z406,X406="-"),OR(Z406&lt;AA406,Z406="-"),AA406&lt;AC406,AC406&lt;AD406,AD406&lt;AF406,AF406&lt;AG406,AG406&lt;AI406,OR(AI406&lt;AJ406,AJ406="-"),OR(AJ406&lt;AL406,AJ406="-"))</f>
    </oc>
    <nc r="AN406">
      <f>AND(IF(Y406="-",IF(AA406-W406&gt;3,TRUE,FALSE),TRUE),IF(M406="-",IF(O406-K406&gt;3,TRUE,FALSE),TRUE),C406&lt;E406,OR(E406&lt;F406,F406="-"),OR(F406&lt;H406,F406="-"),OR(H406&lt;I406,H406="-"),I406&lt;K406,OR(K406&lt;L406,L406="-"),OR(L406&lt;N406,L406="-"),OR(N406&lt;O406,N406="-"),O406&lt;Q406,OR(Q406&lt;R406,R406="-"),OR(R406&lt;T406,R406="-"),OR(T406&lt;U406,T406="-"),U406&lt;W406,OR(W406&lt;X406,X406="-"),OR(X406&lt;Z406,X406="-"),OR(Z406&lt;AA406,Z406="-"),AA406&lt;AC406,AC406&lt;AD406,AD406&lt;AF406,AF406&lt;AG406,AG406&lt;AI406,OR(AI406&lt;AJ406,AJ406="-"),OR(AJ406&lt;AL406,AJ406="-"))</f>
    </nc>
  </rcc>
  <rrc rId="2042" sId="4" ref="AG1:AG1048576" action="insertCol" edge="1"/>
  <rcc rId="2043" sId="4">
    <nc r="AG1" t="inlineStr">
      <is>
        <t>4x5x</t>
      </is>
    </nc>
  </rcc>
  <rfmt sheetId="4" xfDxf="1" sqref="AG156" start="0" length="0"/>
  <rcc rId="2044" sId="4">
    <nc r="AG156">
      <f>VLOOKUP(A156,'SegEnds_NonXtal_Prot#'!A:AL,28,FALSE)-VLOOKUP(A156,'SegEnds_NonXtal_Prot#'!A:AL,22,FALSE)</f>
    </nc>
  </rcc>
  <rcc rId="2045" sId="4">
    <nc r="AG277">
      <f>VLOOKUP(A277,'SegEnds_NonXtal_Prot#'!A:AL,28,FALSE)-VLOOKUP(A277,'SegEnds_NonXtal_Prot#'!A:AL,22,FALSE)</f>
    </nc>
  </rcc>
  <rcc rId="2046" sId="4">
    <nc r="AG36">
      <f>VLOOKUP(A36,'SegEnds_NonXtal_Prot#'!A:AL,28,FALSE)-VLOOKUP(A36,'SegEnds_NonXtal_Prot#'!A:AL,22,FALSE)</f>
    </nc>
  </rcc>
  <rcc rId="2047" sId="4">
    <nc r="AG250">
      <f>VLOOKUP(A250,'SegEnds_NonXtal_Prot#'!A:AL,28,FALSE)-VLOOKUP(A250,'SegEnds_NonXtal_Prot#'!A:AL,22,FALSE)</f>
    </nc>
  </rcc>
  <rcc rId="2048" sId="4">
    <nc r="AG169">
      <f>VLOOKUP(A169,'SegEnds_NonXtal_Prot#'!A:AL,28,FALSE)-VLOOKUP(A169,'SegEnds_NonXtal_Prot#'!A:AL,22,FALSE)</f>
    </nc>
  </rcc>
  <rcc rId="2049" sId="4">
    <nc r="AG39">
      <f>VLOOKUP(A39,'SegEnds_NonXtal_Prot#'!A:AL,28,FALSE)-VLOOKUP(A39,'SegEnds_NonXtal_Prot#'!A:AL,22,FALSE)</f>
    </nc>
  </rcc>
  <rcc rId="2050" sId="4">
    <nc r="AG37">
      <f>VLOOKUP(A37,'SegEnds_NonXtal_Prot#'!A:AL,28,FALSE)-VLOOKUP(A37,'SegEnds_NonXtal_Prot#'!A:AL,22,FALSE)</f>
    </nc>
  </rcc>
  <rcc rId="2051" sId="4">
    <nc r="AG162">
      <f>VLOOKUP(A162,'SegEnds_NonXtal_Prot#'!A:AL,28,FALSE)-VLOOKUP(A162,'SegEnds_NonXtal_Prot#'!A:AL,22,FALSE)</f>
    </nc>
  </rcc>
  <rcc rId="2052" sId="4">
    <nc r="AG184">
      <f>VLOOKUP(A184,'SegEnds_NonXtal_Prot#'!A:AL,28,FALSE)-VLOOKUP(A184,'SegEnds_NonXtal_Prot#'!A:AL,22,FALSE)</f>
    </nc>
  </rcc>
  <rcc rId="2053" sId="4">
    <nc r="AG38">
      <f>VLOOKUP(A38,'SegEnds_NonXtal_Prot#'!A:AL,28,FALSE)-VLOOKUP(A38,'SegEnds_NonXtal_Prot#'!A:AL,22,FALSE)</f>
    </nc>
  </rcc>
  <rcc rId="2054" sId="4">
    <nc r="AG157">
      <f>VLOOKUP(A157,'SegEnds_NonXtal_Prot#'!A:AL,28,FALSE)-VLOOKUP(A157,'SegEnds_NonXtal_Prot#'!A:AL,22,FALSE)</f>
    </nc>
  </rcc>
  <rcc rId="2055" sId="4">
    <nc r="AG163">
      <f>VLOOKUP(A163,'SegEnds_NonXtal_Prot#'!A:AL,28,FALSE)-VLOOKUP(A163,'SegEnds_NonXtal_Prot#'!A:AL,22,FALSE)</f>
    </nc>
  </rcc>
  <rcc rId="2056" sId="4">
    <nc r="AG176">
      <f>VLOOKUP(A176,'SegEnds_NonXtal_Prot#'!A:AL,28,FALSE)-VLOOKUP(A176,'SegEnds_NonXtal_Prot#'!A:AL,22,FALSE)</f>
    </nc>
  </rcc>
  <rcc rId="2057" sId="4">
    <nc r="AG199">
      <f>VLOOKUP(A199,'SegEnds_NonXtal_Prot#'!A:AL,28,FALSE)-VLOOKUP(A199,'SegEnds_NonXtal_Prot#'!A:AL,22,FALSE)</f>
    </nc>
  </rcc>
  <rcc rId="2058" sId="4">
    <nc r="AG58">
      <f>VLOOKUP(A58,'SegEnds_NonXtal_Prot#'!A:AL,28,FALSE)-VLOOKUP(A58,'SegEnds_NonXtal_Prot#'!A:AL,22,FALSE)</f>
    </nc>
  </rcc>
  <rcc rId="2059" sId="4">
    <nc r="AG82">
      <f>VLOOKUP(A82,'SegEnds_NonXtal_Prot#'!A:AL,28,FALSE)-VLOOKUP(A82,'SegEnds_NonXtal_Prot#'!A:AL,22,FALSE)</f>
    </nc>
  </rcc>
  <rcc rId="2060" sId="4">
    <nc r="AG84">
      <f>VLOOKUP(A84,'SegEnds_NonXtal_Prot#'!A:AL,28,FALSE)-VLOOKUP(A84,'SegEnds_NonXtal_Prot#'!A:AL,22,FALSE)</f>
    </nc>
  </rcc>
  <rcc rId="2061" sId="4">
    <nc r="AG85">
      <f>VLOOKUP(A85,'SegEnds_NonXtal_Prot#'!A:AL,28,FALSE)-VLOOKUP(A85,'SegEnds_NonXtal_Prot#'!A:AL,22,FALSE)</f>
    </nc>
  </rcc>
  <rcc rId="2062" sId="4">
    <nc r="AG164">
      <f>VLOOKUP(A164,'SegEnds_NonXtal_Prot#'!A:AL,28,FALSE)-VLOOKUP(A164,'SegEnds_NonXtal_Prot#'!A:AL,22,FALSE)</f>
    </nc>
  </rcc>
  <rcc rId="2063" sId="4">
    <nc r="AG177">
      <f>VLOOKUP(A177,'SegEnds_NonXtal_Prot#'!A:AL,28,FALSE)-VLOOKUP(A177,'SegEnds_NonXtal_Prot#'!A:AL,22,FALSE)</f>
    </nc>
  </rcc>
  <rcc rId="2064" sId="4">
    <nc r="AG288">
      <f>VLOOKUP(A288,'SegEnds_NonXtal_Prot#'!A:AL,28,FALSE)-VLOOKUP(A288,'SegEnds_NonXtal_Prot#'!A:AL,22,FALSE)</f>
    </nc>
  </rcc>
  <rcc rId="2065" sId="4">
    <nc r="AG9">
      <f>VLOOKUP(A9,'SegEnds_NonXtal_Prot#'!A:AL,28,FALSE)-VLOOKUP(A9,'SegEnds_NonXtal_Prot#'!A:AL,22,FALSE)</f>
    </nc>
  </rcc>
  <rcc rId="2066" sId="4">
    <nc r="AG10">
      <f>VLOOKUP(A10,'SegEnds_NonXtal_Prot#'!A:AL,28,FALSE)-VLOOKUP(A10,'SegEnds_NonXtal_Prot#'!A:AL,22,FALSE)</f>
    </nc>
  </rcc>
  <rcc rId="2067" sId="4">
    <nc r="AG46">
      <f>VLOOKUP(A46,'SegEnds_NonXtal_Prot#'!A:AL,28,FALSE)-VLOOKUP(A46,'SegEnds_NonXtal_Prot#'!A:AL,22,FALSE)</f>
    </nc>
  </rcc>
  <rcc rId="2068" sId="4">
    <nc r="AG47">
      <f>VLOOKUP(A47,'SegEnds_NonXtal_Prot#'!A:AL,28,FALSE)-VLOOKUP(A47,'SegEnds_NonXtal_Prot#'!A:AL,22,FALSE)</f>
    </nc>
  </rcc>
  <rcc rId="2069" sId="4">
    <nc r="AG53">
      <f>VLOOKUP(A53,'SegEnds_NonXtal_Prot#'!A:AL,28,FALSE)-VLOOKUP(A53,'SegEnds_NonXtal_Prot#'!A:AL,22,FALSE)</f>
    </nc>
  </rcc>
  <rcc rId="2070" sId="4">
    <nc r="AG54">
      <f>VLOOKUP(A54,'SegEnds_NonXtal_Prot#'!A:AL,28,FALSE)-VLOOKUP(A54,'SegEnds_NonXtal_Prot#'!A:AL,22,FALSE)</f>
    </nc>
  </rcc>
  <rcc rId="2071" sId="4">
    <nc r="AG55">
      <f>VLOOKUP(A55,'SegEnds_NonXtal_Prot#'!A:AL,28,FALSE)-VLOOKUP(A55,'SegEnds_NonXtal_Prot#'!A:AL,22,FALSE)</f>
    </nc>
  </rcc>
  <rcc rId="2072" sId="4" odxf="1" dxf="1">
    <nc r="AG256">
      <f>VLOOKUP(A256,'SegEnds_NonXtal_Prot#'!A:AL,28,FALSE)-VLOOKUP(A256,'SegEnds_NonXtal_Prot#'!A:AL,22,FALSE)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073" sId="4" odxf="1" dxf="1">
    <nc r="AG257">
      <f>VLOOKUP(A257,'SegEnds_NonXtal_Prot#'!A:AL,28,FALSE)-VLOOKUP(A257,'SegEnds_NonXtal_Prot#'!A:AL,22,FALSE)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074" sId="4">
    <nc r="AG284">
      <f>VLOOKUP(A284,'SegEnds_NonXtal_Prot#'!A:AL,28,FALSE)-VLOOKUP(A284,'SegEnds_NonXtal_Prot#'!A:AL,22,FALSE)</f>
    </nc>
  </rcc>
  <rcc rId="2075" sId="4">
    <nc r="AG291">
      <f>VLOOKUP(A291,'SegEnds_NonXtal_Prot#'!A:AL,28,FALSE)-VLOOKUP(A291,'SegEnds_NonXtal_Prot#'!A:AL,22,FALSE)</f>
    </nc>
  </rcc>
  <rcc rId="2076" sId="4">
    <nc r="AG66">
      <f>VLOOKUP(A66,'SegEnds_NonXtal_Prot#'!A:AL,28,FALSE)-VLOOKUP(A66,'SegEnds_NonXtal_Prot#'!A:AL,22,FALSE)</f>
    </nc>
  </rcc>
  <rcc rId="2077" sId="4">
    <nc r="AG67">
      <f>VLOOKUP(A67,'SegEnds_NonXtal_Prot#'!A:AL,28,FALSE)-VLOOKUP(A67,'SegEnds_NonXtal_Prot#'!A:AL,22,FALSE)</f>
    </nc>
  </rcc>
  <rcc rId="2078" sId="4" odxf="1" dxf="1">
    <nc r="AG258">
      <f>VLOOKUP(A258,'SegEnds_NonXtal_Prot#'!A:AL,28,FALSE)-VLOOKUP(A258,'SegEnds_NonXtal_Prot#'!A:AL,22,FALSE)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079" sId="4" odxf="1" dxf="1">
    <nc r="AG259">
      <f>VLOOKUP(A259,'SegEnds_NonXtal_Prot#'!A:AL,28,FALSE)-VLOOKUP(A259,'SegEnds_NonXtal_Prot#'!A:AL,22,FALSE)</f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080" sId="4">
    <nc r="AG225">
      <f>VLOOKUP(A225,'SegEnds_NonXtal_Prot#'!A:AL,28,FALSE)-VLOOKUP(A225,'SegEnds_NonXtal_Prot#'!A:AL,22,FALSE)</f>
    </nc>
  </rcc>
  <rcc rId="2081" sId="4">
    <nc r="AG52">
      <f>VLOOKUP(A52,'SegEnds_NonXtal_Prot#'!A:AL,28,FALSE)-VLOOKUP(A52,'SegEnds_NonXtal_Prot#'!A:AL,22,FALSE)</f>
    </nc>
  </rcc>
  <rcc rId="2082" sId="4">
    <nc r="AG83">
      <f>VLOOKUP(A83,'SegEnds_NonXtal_Prot#'!A:AL,28,FALSE)-VLOOKUP(A83,'SegEnds_NonXtal_Prot#'!A:AL,22,FALSE)</f>
    </nc>
  </rcc>
  <rcc rId="2083" sId="4">
    <nc r="AG158">
      <f>VLOOKUP(A158,'SegEnds_NonXtal_Prot#'!A:AL,28,FALSE)-VLOOKUP(A158,'SegEnds_NonXtal_Prot#'!A:AL,22,FALSE)</f>
    </nc>
  </rcc>
  <rcc rId="2084" sId="4">
    <nc r="AG182">
      <f>VLOOKUP(A182,'SegEnds_NonXtal_Prot#'!A:AL,28,FALSE)-VLOOKUP(A182,'SegEnds_NonXtal_Prot#'!A:AL,22,FALSE)</f>
    </nc>
  </rcc>
  <rcc rId="2085" sId="4">
    <nc r="AG170">
      <f>VLOOKUP(A170,'SegEnds_NonXtal_Prot#'!A:AL,28,FALSE)-VLOOKUP(A170,'SegEnds_NonXtal_Prot#'!A:AL,22,FALSE)</f>
    </nc>
  </rcc>
  <rcc rId="2086" sId="4">
    <nc r="AG77">
      <f>VLOOKUP(A77,'SegEnds_NonXtal_Prot#'!A:AL,28,FALSE)-VLOOKUP(A77,'SegEnds_NonXtal_Prot#'!A:AL,22,FALSE)</f>
    </nc>
  </rcc>
  <rcc rId="2087" sId="4">
    <nc r="AG86">
      <f>VLOOKUP(A86,'SegEnds_NonXtal_Prot#'!A:AL,28,FALSE)-VLOOKUP(A86,'SegEnds_NonXtal_Prot#'!A:AL,22,FALSE)</f>
    </nc>
  </rcc>
  <rcc rId="2088" sId="4">
    <nc r="AG295">
      <f>VLOOKUP(A295,'SegEnds_NonXtal_Prot#'!A:AL,28,FALSE)-VLOOKUP(A295,'SegEnds_NonXtal_Prot#'!A:AL,22,FALSE)</f>
    </nc>
  </rcc>
  <rcc rId="2089" sId="4">
    <nc r="AG223">
      <f>VLOOKUP(A223,'SegEnds_NonXtal_Prot#'!A:AL,28,FALSE)-VLOOKUP(A223,'SegEnds_NonXtal_Prot#'!A:AL,22,FALSE)</f>
    </nc>
  </rcc>
  <rcc rId="2090" sId="4">
    <nc r="AG224">
      <f>VLOOKUP(A224,'SegEnds_NonXtal_Prot#'!A:AL,28,FALSE)-VLOOKUP(A224,'SegEnds_NonXtal_Prot#'!A:AL,22,FALSE)</f>
    </nc>
  </rcc>
  <rcc rId="2091" sId="4">
    <nc r="AG50">
      <f>VLOOKUP(A50,'SegEnds_NonXtal_Prot#'!A:AL,28,FALSE)-VLOOKUP(A50,'SegEnds_NonXtal_Prot#'!A:AL,22,FALSE)</f>
    </nc>
  </rcc>
  <rcc rId="2092" sId="4">
    <nc r="AG87">
      <f>VLOOKUP(A87,'SegEnds_NonXtal_Prot#'!A:AL,28,FALSE)-VLOOKUP(A87,'SegEnds_NonXtal_Prot#'!A:AL,22,FALSE)</f>
    </nc>
  </rcc>
  <rcc rId="2093" sId="4">
    <nc r="AG78">
      <f>VLOOKUP(A78,'SegEnds_NonXtal_Prot#'!A:AL,28,FALSE)-VLOOKUP(A78,'SegEnds_NonXtal_Prot#'!A:AL,22,FALSE)</f>
    </nc>
  </rcc>
  <rcc rId="2094" sId="4">
    <nc r="AG76">
      <f>VLOOKUP(A76,'SegEnds_NonXtal_Prot#'!A:AL,28,FALSE)-VLOOKUP(A76,'SegEnds_NonXtal_Prot#'!A:AL,22,FALSE)</f>
    </nc>
  </rcc>
  <rcc rId="2095" sId="4">
    <nc r="AG88">
      <f>VLOOKUP(A88,'SegEnds_NonXtal_Prot#'!A:AL,28,FALSE)-VLOOKUP(A88,'SegEnds_NonXtal_Prot#'!A:AL,22,FALSE)</f>
    </nc>
  </rcc>
  <rcc rId="2096" sId="4">
    <nc r="AG178">
      <f>VLOOKUP(A178,'SegEnds_NonXtal_Prot#'!A:AL,28,FALSE)-VLOOKUP(A178,'SegEnds_NonXtal_Prot#'!A:AL,22,FALSE)</f>
    </nc>
  </rcc>
  <rcc rId="2097" sId="4">
    <nc r="AG213">
      <f>VLOOKUP(A213,'SegEnds_NonXtal_Prot#'!A:AL,28,FALSE)-VLOOKUP(A213,'SegEnds_NonXtal_Prot#'!A:AL,22,FALSE)</f>
    </nc>
  </rcc>
  <rcc rId="2098" sId="4">
    <nc r="AG89">
      <f>VLOOKUP(A89,'SegEnds_NonXtal_Prot#'!A:AL,28,FALSE)-VLOOKUP(A89,'SegEnds_NonXtal_Prot#'!A:AL,22,FALSE)</f>
    </nc>
  </rcc>
  <rcc rId="2099" sId="4">
    <nc r="AG90">
      <f>VLOOKUP(A90,'SegEnds_NonXtal_Prot#'!A:AL,28,FALSE)-VLOOKUP(A90,'SegEnds_NonXtal_Prot#'!A:AL,22,FALSE)</f>
    </nc>
  </rcc>
  <rcc rId="2100" sId="4">
    <nc r="AG212">
      <f>VLOOKUP(A212,'SegEnds_NonXtal_Prot#'!A:AL,28,FALSE)-VLOOKUP(A212,'SegEnds_NonXtal_Prot#'!A:AL,22,FALSE)</f>
    </nc>
  </rcc>
  <rcc rId="2101" sId="4">
    <nc r="AG233">
      <f>VLOOKUP(A233,'SegEnds_NonXtal_Prot#'!A:AL,28,FALSE)-VLOOKUP(A233,'SegEnds_NonXtal_Prot#'!A:AL,22,FALSE)</f>
    </nc>
  </rcc>
  <rcc rId="2102" sId="4">
    <nc r="AG214">
      <f>VLOOKUP(A214,'SegEnds_NonXtal_Prot#'!A:AL,28,FALSE)-VLOOKUP(A214,'SegEnds_NonXtal_Prot#'!A:AL,22,FALSE)</f>
    </nc>
  </rcc>
  <rcc rId="2103" sId="4">
    <nc r="AG215">
      <f>VLOOKUP(A215,'SegEnds_NonXtal_Prot#'!A:AL,28,FALSE)-VLOOKUP(A215,'SegEnds_NonXtal_Prot#'!A:AL,22,FALSE)</f>
    </nc>
  </rcc>
  <rcc rId="2104" sId="4">
    <nc r="AG216">
      <f>VLOOKUP(A216,'SegEnds_NonXtal_Prot#'!A:AL,28,FALSE)-VLOOKUP(A216,'SegEnds_NonXtal_Prot#'!A:AL,22,FALSE)</f>
    </nc>
  </rcc>
  <rcc rId="2105" sId="4">
    <nc r="AG217">
      <f>VLOOKUP(A217,'SegEnds_NonXtal_Prot#'!A:AL,28,FALSE)-VLOOKUP(A217,'SegEnds_NonXtal_Prot#'!A:AL,22,FALSE)</f>
    </nc>
  </rcc>
  <rcc rId="2106" sId="4">
    <nc r="AG96">
      <f>VLOOKUP(A96,'SegEnds_NonXtal_Prot#'!A:AL,28,FALSE)-VLOOKUP(A96,'SegEnds_NonXtal_Prot#'!A:AL,22,FALSE)</f>
    </nc>
  </rcc>
  <rcc rId="2107" sId="4">
    <nc r="AG59">
      <f>VLOOKUP(A59,'SegEnds_NonXtal_Prot#'!A:AL,28,FALSE)-VLOOKUP(A59,'SegEnds_NonXtal_Prot#'!A:AL,22,FALSE)</f>
    </nc>
  </rcc>
  <rcc rId="2108" sId="4">
    <nc r="AG91">
      <f>VLOOKUP(A91,'SegEnds_NonXtal_Prot#'!A:AL,28,FALSE)-VLOOKUP(A91,'SegEnds_NonXtal_Prot#'!A:AL,22,FALSE)</f>
    </nc>
  </rcc>
  <rcc rId="2109" sId="4">
    <nc r="AG97">
      <f>VLOOKUP(A97,'SegEnds_NonXtal_Prot#'!A:AL,28,FALSE)-VLOOKUP(A97,'SegEnds_NonXtal_Prot#'!A:AL,22,FALSE)</f>
    </nc>
  </rcc>
  <rcc rId="2110" sId="4">
    <nc r="AG73">
      <f>VLOOKUP(A73,'SegEnds_NonXtal_Prot#'!A:AL,28,FALSE)-VLOOKUP(A73,'SegEnds_NonXtal_Prot#'!A:AL,22,FALSE)</f>
    </nc>
  </rcc>
  <rcc rId="2111" sId="4">
    <nc r="AG234">
      <f>VLOOKUP(A234,'SegEnds_NonXtal_Prot#'!A:AL,28,FALSE)-VLOOKUP(A234,'SegEnds_NonXtal_Prot#'!A:AL,22,FALSE)</f>
    </nc>
  </rcc>
  <rcc rId="2112" sId="4">
    <nc r="AG92">
      <f>VLOOKUP(A92,'SegEnds_NonXtal_Prot#'!A:AL,28,FALSE)-VLOOKUP(A92,'SegEnds_NonXtal_Prot#'!A:AL,22,FALSE)</f>
    </nc>
  </rcc>
  <rcc rId="2113" sId="4">
    <nc r="AG93">
      <f>VLOOKUP(A93,'SegEnds_NonXtal_Prot#'!A:AL,28,FALSE)-VLOOKUP(A93,'SegEnds_NonXtal_Prot#'!A:AL,22,FALSE)</f>
    </nc>
  </rcc>
  <rcc rId="2114" sId="4">
    <nc r="AG94">
      <f>VLOOKUP(A94,'SegEnds_NonXtal_Prot#'!A:AL,28,FALSE)-VLOOKUP(A94,'SegEnds_NonXtal_Prot#'!A:AL,22,FALSE)</f>
    </nc>
  </rcc>
  <rcc rId="2115" sId="4">
    <nc r="AG95">
      <f>VLOOKUP(A95,'SegEnds_NonXtal_Prot#'!A:AL,28,FALSE)-VLOOKUP(A95,'SegEnds_NonXtal_Prot#'!A:AL,22,FALSE)</f>
    </nc>
  </rcc>
  <rcc rId="2116" sId="4">
    <nc r="AG98">
      <f>VLOOKUP(A98,'SegEnds_NonXtal_Prot#'!A:AL,28,FALSE)-VLOOKUP(A98,'SegEnds_NonXtal_Prot#'!A:AL,22,FALSE)</f>
    </nc>
  </rcc>
  <rcc rId="2117" sId="4">
    <nc r="AG99">
      <f>VLOOKUP(A99,'SegEnds_NonXtal_Prot#'!A:AL,28,FALSE)-VLOOKUP(A99,'SegEnds_NonXtal_Prot#'!A:AL,22,FALSE)</f>
    </nc>
  </rcc>
  <rcc rId="2118" sId="4">
    <nc r="AG100">
      <f>VLOOKUP(A100,'SegEnds_NonXtal_Prot#'!A:AL,28,FALSE)-VLOOKUP(A100,'SegEnds_NonXtal_Prot#'!A:AL,22,FALSE)</f>
    </nc>
  </rcc>
  <rcc rId="2119" sId="4">
    <nc r="AG287">
      <f>VLOOKUP(A287,'SegEnds_NonXtal_Prot#'!A:AL,28,FALSE)-VLOOKUP(A287,'SegEnds_NonXtal_Prot#'!A:AL,22,FALSE)</f>
    </nc>
  </rcc>
  <rcc rId="2120" sId="4">
    <nc r="AG235">
      <f>VLOOKUP(A235,'SegEnds_NonXtal_Prot#'!A:AL,28,FALSE)-VLOOKUP(A235,'SegEnds_NonXtal_Prot#'!A:AL,22,FALSE)</f>
    </nc>
  </rcc>
  <rcc rId="2121" sId="4">
    <nc r="AG29">
      <f>VLOOKUP(A29,'SegEnds_NonXtal_Prot#'!A:AL,28,FALSE)-VLOOKUP(A29,'SegEnds_NonXtal_Prot#'!A:AL,22,FALSE)</f>
    </nc>
  </rcc>
  <rcc rId="2122" sId="4">
    <nc r="AG101">
      <f>VLOOKUP(A101,'SegEnds_NonXtal_Prot#'!A:AL,28,FALSE)-VLOOKUP(A101,'SegEnds_NonXtal_Prot#'!A:AL,22,FALSE)</f>
    </nc>
  </rcc>
  <rcc rId="2123" sId="4">
    <nc r="AG103">
      <f>VLOOKUP(A103,'SegEnds_NonXtal_Prot#'!A:AL,28,FALSE)-VLOOKUP(A103,'SegEnds_NonXtal_Prot#'!A:AL,22,FALSE)</f>
    </nc>
  </rcc>
  <rcc rId="2124" sId="4">
    <nc r="AG102">
      <f>VLOOKUP(A102,'SegEnds_NonXtal_Prot#'!A:AL,28,FALSE)-VLOOKUP(A102,'SegEnds_NonXtal_Prot#'!A:AL,22,FALSE)</f>
    </nc>
  </rcc>
  <rcc rId="2125" sId="4">
    <nc r="AG104">
      <f>VLOOKUP(A104,'SegEnds_NonXtal_Prot#'!A:AL,28,FALSE)-VLOOKUP(A104,'SegEnds_NonXtal_Prot#'!A:AL,22,FALSE)</f>
    </nc>
  </rcc>
  <rcc rId="2126" sId="4">
    <nc r="AG11">
      <f>VLOOKUP(A11,'SegEnds_NonXtal_Prot#'!A:AL,28,FALSE)-VLOOKUP(A11,'SegEnds_NonXtal_Prot#'!A:AL,22,FALSE)</f>
    </nc>
  </rcc>
  <rcc rId="2127" sId="4">
    <nc r="AG51">
      <f>VLOOKUP(A51,'SegEnds_NonXtal_Prot#'!A:AL,28,FALSE)-VLOOKUP(A51,'SegEnds_NonXtal_Prot#'!A:AL,22,FALSE)</f>
    </nc>
  </rcc>
  <rcc rId="2128" sId="4">
    <nc r="AG19">
      <f>VLOOKUP(A19,'SegEnds_NonXtal_Prot#'!A:AL,28,FALSE)-VLOOKUP(A19,'SegEnds_NonXtal_Prot#'!A:AL,22,FALSE)</f>
    </nc>
  </rcc>
  <rcc rId="2129" sId="4">
    <nc r="AG236">
      <f>VLOOKUP(A236,'SegEnds_NonXtal_Prot#'!A:AL,28,FALSE)-VLOOKUP(A236,'SegEnds_NonXtal_Prot#'!A:AL,22,FALSE)</f>
    </nc>
  </rcc>
  <rcc rId="2130" sId="4">
    <nc r="AG105">
      <f>VLOOKUP(A105,'SegEnds_NonXtal_Prot#'!A:AL,28,FALSE)-VLOOKUP(A105,'SegEnds_NonXtal_Prot#'!A:AL,22,FALSE)</f>
    </nc>
  </rcc>
  <rcc rId="2131" sId="4">
    <nc r="AG28">
      <f>VLOOKUP(A28,'SegEnds_NonXtal_Prot#'!A:AL,28,FALSE)-VLOOKUP(A28,'SegEnds_NonXtal_Prot#'!A:AL,22,FALSE)</f>
    </nc>
  </rcc>
  <rcc rId="2132" sId="4">
    <nc r="AG17">
      <f>VLOOKUP(A17,'SegEnds_NonXtal_Prot#'!A:AL,28,FALSE)-VLOOKUP(A17,'SegEnds_NonXtal_Prot#'!A:AL,22,FALSE)</f>
    </nc>
  </rcc>
  <rcc rId="2133" sId="4" odxf="1" dxf="1">
    <nc r="AG18">
      <f>VLOOKUP(A18,'SegEnds_NonXtal_Prot#'!A:AL,28,FALSE)-VLOOKUP(A18,'SegEnds_NonXtal_Prot#'!A:AL,22,FALSE)</f>
    </nc>
    <odxf/>
    <ndxf/>
  </rcc>
  <rcc rId="2134" sId="4">
    <nc r="AG70">
      <f>VLOOKUP(A70,'SegEnds_NonXtal_Prot#'!A:AL,28,FALSE)-VLOOKUP(A70,'SegEnds_NonXtal_Prot#'!A:AL,22,FALSE)</f>
    </nc>
  </rcc>
  <rcc rId="2135" sId="4">
    <nc r="AG74">
      <f>VLOOKUP(A74,'SegEnds_NonXtal_Prot#'!A:AL,28,FALSE)-VLOOKUP(A74,'SegEnds_NonXtal_Prot#'!A:AL,22,FALSE)</f>
    </nc>
  </rcc>
  <rcc rId="2136" sId="4">
    <nc r="AG79">
      <f>VLOOKUP(A79,'SegEnds_NonXtal_Prot#'!A:AL,28,FALSE)-VLOOKUP(A79,'SegEnds_NonXtal_Prot#'!A:AL,22,FALSE)</f>
    </nc>
  </rcc>
  <rcc rId="2137" sId="4">
    <nc r="AG81">
      <f>VLOOKUP(A81,'SegEnds_NonXtal_Prot#'!A:AL,28,FALSE)-VLOOKUP(A81,'SegEnds_NonXtal_Prot#'!A:AL,22,FALSE)</f>
    </nc>
  </rcc>
  <rcc rId="2138" sId="4">
    <nc r="AG106">
      <f>VLOOKUP(A106,'SegEnds_NonXtal_Prot#'!A:AL,28,FALSE)-VLOOKUP(A106,'SegEnds_NonXtal_Prot#'!A:AL,22,FALSE)</f>
    </nc>
  </rcc>
  <rcc rId="2139" sId="4">
    <nc r="AG159">
      <f>VLOOKUP(A159,'SegEnds_NonXtal_Prot#'!A:AL,28,FALSE)-VLOOKUP(A159,'SegEnds_NonXtal_Prot#'!A:AL,22,FALSE)</f>
    </nc>
  </rcc>
  <rcc rId="2140" sId="4">
    <nc r="AG44">
      <f>VLOOKUP(A44,'SegEnds_NonXtal_Prot#'!A:AL,28,FALSE)-VLOOKUP(A44,'SegEnds_NonXtal_Prot#'!A:AL,22,FALSE)</f>
    </nc>
  </rcc>
  <rcc rId="2141" sId="4">
    <nc r="AG45">
      <f>VLOOKUP(A45,'SegEnds_NonXtal_Prot#'!A:AL,28,FALSE)-VLOOKUP(A45,'SegEnds_NonXtal_Prot#'!A:AL,22,FALSE)</f>
    </nc>
  </rcc>
  <rcc rId="2142" sId="4">
    <nc r="AG20">
      <f>VLOOKUP(A20,'SegEnds_NonXtal_Prot#'!A:AL,28,FALSE)-VLOOKUP(A20,'SegEnds_NonXtal_Prot#'!A:AL,22,FALSE)</f>
    </nc>
  </rcc>
  <rcc rId="2143" sId="4">
    <nc r="AG107">
      <f>VLOOKUP(A107,'SegEnds_NonXtal_Prot#'!A:AL,28,FALSE)-VLOOKUP(A107,'SegEnds_NonXtal_Prot#'!A:AL,22,FALSE)</f>
    </nc>
  </rcc>
  <rcc rId="2144" sId="4">
    <nc r="AG108">
      <f>VLOOKUP(A108,'SegEnds_NonXtal_Prot#'!A:AL,28,FALSE)-VLOOKUP(A108,'SegEnds_NonXtal_Prot#'!A:AL,22,FALSE)</f>
    </nc>
  </rcc>
  <rcc rId="2145" sId="4">
    <nc r="AG262">
      <f>VLOOKUP(A262,'SegEnds_NonXtal_Prot#'!A:AL,28,FALSE)-VLOOKUP(A262,'SegEnds_NonXtal_Prot#'!A:AL,22,FALSE)</f>
    </nc>
  </rcc>
  <rcc rId="2146" sId="4">
    <nc r="AG165">
      <f>VLOOKUP(A165,'SegEnds_NonXtal_Prot#'!A:AL,28,FALSE)-VLOOKUP(A165,'SegEnds_NonXtal_Prot#'!A:AL,22,FALSE)</f>
    </nc>
  </rcc>
  <rcc rId="2147" sId="4">
    <nc r="AG109">
      <f>VLOOKUP(A109,'SegEnds_NonXtal_Prot#'!A:AL,28,FALSE)-VLOOKUP(A109,'SegEnds_NonXtal_Prot#'!A:AL,22,FALSE)</f>
    </nc>
  </rcc>
  <rcc rId="2148" sId="4">
    <nc r="AG183">
      <f>VLOOKUP(A183,'SegEnds_NonXtal_Prot#'!A:AL,28,FALSE)-VLOOKUP(A183,'SegEnds_NonXtal_Prot#'!A:AL,22,FALSE)</f>
    </nc>
  </rcc>
  <rcc rId="2149" sId="4">
    <nc r="AG40">
      <f>VLOOKUP(A40,'SegEnds_NonXtal_Prot#'!A:AL,28,FALSE)-VLOOKUP(A40,'SegEnds_NonXtal_Prot#'!A:AL,22,FALSE)</f>
    </nc>
  </rcc>
  <rcc rId="2150" sId="4">
    <nc r="AG207">
      <f>VLOOKUP(A207,'SegEnds_NonXtal_Prot#'!A:AL,28,FALSE)-VLOOKUP(A207,'SegEnds_NonXtal_Prot#'!A:AL,22,FALSE)</f>
    </nc>
  </rcc>
  <rcc rId="2151" sId="4">
    <nc r="AG171">
      <f>VLOOKUP(A171,'SegEnds_NonXtal_Prot#'!A:AL,28,FALSE)-VLOOKUP(A171,'SegEnds_NonXtal_Prot#'!A:AL,22,FALSE)</f>
    </nc>
  </rcc>
  <rcc rId="2152" sId="4">
    <nc r="AG75">
      <f>VLOOKUP(A75,'SegEnds_NonXtal_Prot#'!A:AL,28,FALSE)-VLOOKUP(A75,'SegEnds_NonXtal_Prot#'!A:AL,22,FALSE)</f>
    </nc>
  </rcc>
  <rcc rId="2153" sId="4">
    <nc r="AG110">
      <f>VLOOKUP(A110,'SegEnds_NonXtal_Prot#'!A:AL,28,FALSE)-VLOOKUP(A110,'SegEnds_NonXtal_Prot#'!A:AL,22,FALSE)</f>
    </nc>
  </rcc>
  <rcc rId="2154" sId="4">
    <nc r="AG12">
      <f>VLOOKUP(A12,'SegEnds_NonXtal_Prot#'!A:AL,28,FALSE)-VLOOKUP(A12,'SegEnds_NonXtal_Prot#'!A:AL,22,FALSE)</f>
    </nc>
  </rcc>
  <rcc rId="2155" sId="4">
    <nc r="AG111">
      <f>VLOOKUP(A111,'SegEnds_NonXtal_Prot#'!A:AL,28,FALSE)-VLOOKUP(A111,'SegEnds_NonXtal_Prot#'!A:AL,22,FALSE)</f>
    </nc>
  </rcc>
  <rcc rId="2156" sId="4">
    <nc r="AG253">
      <f>VLOOKUP(A253,'SegEnds_NonXtal_Prot#'!A:AL,28,FALSE)-VLOOKUP(A253,'SegEnds_NonXtal_Prot#'!A:AL,22,FALSE)</f>
    </nc>
  </rcc>
  <rcc rId="2157" sId="4">
    <nc r="AG237">
      <f>VLOOKUP(A237,'SegEnds_NonXtal_Prot#'!A:AL,28,FALSE)-VLOOKUP(A237,'SegEnds_NonXtal_Prot#'!A:AL,22,FALSE)</f>
    </nc>
  </rcc>
  <rcc rId="2158" sId="4">
    <nc r="AG112">
      <f>VLOOKUP(A112,'SegEnds_NonXtal_Prot#'!A:AL,28,FALSE)-VLOOKUP(A112,'SegEnds_NonXtal_Prot#'!A:AL,22,FALSE)</f>
    </nc>
  </rcc>
  <rcc rId="2159" sId="4">
    <nc r="AG179">
      <f>VLOOKUP(A179,'SegEnds_NonXtal_Prot#'!A:AL,28,FALSE)-VLOOKUP(A179,'SegEnds_NonXtal_Prot#'!A:AL,22,FALSE)</f>
    </nc>
  </rcc>
  <rcc rId="2160" sId="4">
    <nc r="AG200">
      <f>VLOOKUP(A200,'SegEnds_NonXtal_Prot#'!A:AL,28,FALSE)-VLOOKUP(A200,'SegEnds_NonXtal_Prot#'!A:AL,22,FALSE)</f>
    </nc>
  </rcc>
  <rcc rId="2161" sId="4">
    <nc r="AG113">
      <f>VLOOKUP(A113,'SegEnds_NonXtal_Prot#'!A:AL,28,FALSE)-VLOOKUP(A113,'SegEnds_NonXtal_Prot#'!A:AL,22,FALSE)</f>
    </nc>
  </rcc>
  <rcc rId="2162" sId="4">
    <nc r="AG228">
      <f>VLOOKUP(A228,'SegEnds_NonXtal_Prot#'!A:AL,28,FALSE)-VLOOKUP(A228,'SegEnds_NonXtal_Prot#'!A:AL,22,FALSE)</f>
    </nc>
  </rcc>
  <rcc rId="2163" sId="4">
    <nc r="AG231">
      <f>VLOOKUP(A231,'SegEnds_NonXtal_Prot#'!A:AL,28,FALSE)-VLOOKUP(A231,'SegEnds_NonXtal_Prot#'!A:AL,22,FALSE)</f>
    </nc>
  </rcc>
  <rcc rId="2164" sId="4">
    <nc r="AG80">
      <f>VLOOKUP(A80,'SegEnds_NonXtal_Prot#'!A:AL,28,FALSE)-VLOOKUP(A80,'SegEnds_NonXtal_Prot#'!A:AL,22,FALSE)</f>
    </nc>
  </rcc>
  <rcc rId="2165" sId="4">
    <nc r="AG293">
      <f>VLOOKUP(A293,'SegEnds_NonXtal_Prot#'!A:AL,28,FALSE)-VLOOKUP(A293,'SegEnds_NonXtal_Prot#'!A:AL,22,FALSE)</f>
    </nc>
  </rcc>
  <rcc rId="2166" sId="4">
    <nc r="AG222">
      <f>VLOOKUP(A222,'SegEnds_NonXtal_Prot#'!A:AL,28,FALSE)-VLOOKUP(A222,'SegEnds_NonXtal_Prot#'!A:AL,22,FALSE)</f>
    </nc>
  </rcc>
  <rcc rId="2167" sId="4">
    <nc r="AG232">
      <f>VLOOKUP(A232,'SegEnds_NonXtal_Prot#'!A:AL,28,FALSE)-VLOOKUP(A232,'SegEnds_NonXtal_Prot#'!A:AL,22,FALSE)</f>
    </nc>
  </rcc>
  <rcc rId="2168" sId="4">
    <nc r="AG229">
      <f>VLOOKUP(A229,'SegEnds_NonXtal_Prot#'!A:AL,28,FALSE)-VLOOKUP(A229,'SegEnds_NonXtal_Prot#'!A:AL,22,FALSE)</f>
    </nc>
  </rcc>
  <rcc rId="2169" sId="4">
    <nc r="AG60">
      <f>VLOOKUP(A60,'SegEnds_NonXtal_Prot#'!A:AL,28,FALSE)-VLOOKUP(A60,'SegEnds_NonXtal_Prot#'!A:AL,22,FALSE)</f>
    </nc>
  </rcc>
  <rcc rId="2170" sId="4">
    <nc r="AG71">
      <f>VLOOKUP(A71,'SegEnds_NonXtal_Prot#'!A:AL,28,FALSE)-VLOOKUP(A71,'SegEnds_NonXtal_Prot#'!A:AL,22,FALSE)</f>
    </nc>
  </rcc>
  <rcc rId="2171" sId="4">
    <nc r="AG72">
      <f>VLOOKUP(A72,'SegEnds_NonXtal_Prot#'!A:AL,28,FALSE)-VLOOKUP(A72,'SegEnds_NonXtal_Prot#'!A:AL,22,FALSE)</f>
    </nc>
  </rcc>
  <rcc rId="2172" sId="4">
    <nc r="AG230">
      <f>VLOOKUP(A230,'SegEnds_NonXtal_Prot#'!A:AL,28,FALSE)-VLOOKUP(A230,'SegEnds_NonXtal_Prot#'!A:AL,22,FALSE)</f>
    </nc>
  </rcc>
  <rcc rId="2173" sId="4">
    <nc r="AG292">
      <f>VLOOKUP(A292,'SegEnds_NonXtal_Prot#'!A:AL,28,FALSE)-VLOOKUP(A292,'SegEnds_NonXtal_Prot#'!A:AL,22,FALSE)</f>
    </nc>
  </rcc>
  <rcc rId="2174" sId="4">
    <nc r="AG116">
      <f>VLOOKUP(A116,'SegEnds_NonXtal_Prot#'!A:AL,28,FALSE)-VLOOKUP(A116,'SegEnds_NonXtal_Prot#'!A:AL,22,FALSE)</f>
    </nc>
  </rcc>
  <rcc rId="2175" sId="4">
    <nc r="AG26">
      <f>VLOOKUP(A26,'SegEnds_NonXtal_Prot#'!A:AL,28,FALSE)-VLOOKUP(A26,'SegEnds_NonXtal_Prot#'!A:AL,22,FALSE)</f>
    </nc>
  </rcc>
  <rcc rId="2176" sId="4">
    <nc r="AG114">
      <f>VLOOKUP(A114,'SegEnds_NonXtal_Prot#'!A:AL,28,FALSE)-VLOOKUP(A114,'SegEnds_NonXtal_Prot#'!A:AL,22,FALSE)</f>
    </nc>
  </rcc>
  <rcc rId="2177" sId="4">
    <nc r="AG115">
      <f>VLOOKUP(A115,'SegEnds_NonXtal_Prot#'!A:AL,28,FALSE)-VLOOKUP(A115,'SegEnds_NonXtal_Prot#'!A:AL,22,FALSE)</f>
    </nc>
  </rcc>
  <rcc rId="2178" sId="4">
    <nc r="AG16">
      <f>VLOOKUP(A16,'SegEnds_NonXtal_Prot#'!A:AL,28,FALSE)-VLOOKUP(A16,'SegEnds_NonXtal_Prot#'!A:AL,22,FALSE)</f>
    </nc>
  </rcc>
  <rcc rId="2179" sId="4">
    <nc r="AG68">
      <f>VLOOKUP(A68,'SegEnds_NonXtal_Prot#'!A:AL,28,FALSE)-VLOOKUP(A68,'SegEnds_NonXtal_Prot#'!A:AL,22,FALSE)</f>
    </nc>
  </rcc>
  <rcc rId="2180" sId="4">
    <nc r="AG31">
      <f>VLOOKUP(A31,'SegEnds_NonXtal_Prot#'!A:AL,28,FALSE)-VLOOKUP(A31,'SegEnds_NonXtal_Prot#'!A:AL,22,FALSE)</f>
    </nc>
  </rcc>
  <rcc rId="2181" sId="4">
    <nc r="AG30">
      <f>VLOOKUP(A30,'SegEnds_NonXtal_Prot#'!A:AL,28,FALSE)-VLOOKUP(A30,'SegEnds_NonXtal_Prot#'!A:AL,22,FALSE)</f>
    </nc>
  </rcc>
  <rcc rId="2182" sId="4">
    <nc r="AG117">
      <f>VLOOKUP(A117,'SegEnds_NonXtal_Prot#'!A:AL,28,FALSE)-VLOOKUP(A117,'SegEnds_NonXtal_Prot#'!A:AL,22,FALSE)</f>
    </nc>
  </rcc>
  <rcc rId="2183" sId="4">
    <nc r="AG34">
      <f>VLOOKUP(A34,'SegEnds_NonXtal_Prot#'!A:AL,28,FALSE)-VLOOKUP(A34,'SegEnds_NonXtal_Prot#'!A:AL,22,FALSE)</f>
    </nc>
  </rcc>
  <rcc rId="2184" sId="4">
    <nc r="AG35">
      <f>VLOOKUP(A35,'SegEnds_NonXtal_Prot#'!A:AL,28,FALSE)-VLOOKUP(A35,'SegEnds_NonXtal_Prot#'!A:AL,22,FALSE)</f>
    </nc>
  </rcc>
  <rcc rId="2185" sId="4">
    <nc r="AG21">
      <f>VLOOKUP(A21,'SegEnds_NonXtal_Prot#'!A:AL,28,FALSE)-VLOOKUP(A21,'SegEnds_NonXtal_Prot#'!A:AL,22,FALSE)</f>
    </nc>
  </rcc>
  <rcc rId="2186" sId="4">
    <nc r="AG22">
      <f>VLOOKUP(A22,'SegEnds_NonXtal_Prot#'!A:AL,28,FALSE)-VLOOKUP(A22,'SegEnds_NonXtal_Prot#'!A:AL,22,FALSE)</f>
    </nc>
  </rcc>
  <rcc rId="2187" sId="4">
    <nc r="AG27">
      <f>VLOOKUP(A27,'SegEnds_NonXtal_Prot#'!A:AL,28,FALSE)-VLOOKUP(A27,'SegEnds_NonXtal_Prot#'!A:AL,22,FALSE)</f>
    </nc>
  </rcc>
  <rcc rId="2188" sId="4">
    <nc r="AG272">
      <f>VLOOKUP(A272,'SegEnds_NonXtal_Prot#'!A:AL,28,FALSE)-VLOOKUP(A272,'SegEnds_NonXtal_Prot#'!A:AL,22,FALSE)</f>
    </nc>
  </rcc>
  <rcc rId="2189" sId="4">
    <nc r="AG172">
      <f>VLOOKUP(A172,'SegEnds_NonXtal_Prot#'!A:AL,28,FALSE)-VLOOKUP(A172,'SegEnds_NonXtal_Prot#'!A:AL,22,FALSE)</f>
    </nc>
  </rcc>
  <rcc rId="2190" sId="4">
    <nc r="AG246">
      <f>VLOOKUP(A246,'SegEnds_NonXtal_Prot#'!A:AL,28,FALSE)-VLOOKUP(A246,'SegEnds_NonXtal_Prot#'!A:AL,22,FALSE)</f>
    </nc>
  </rcc>
  <rcc rId="2191" sId="4">
    <nc r="AG218">
      <f>VLOOKUP(A218,'SegEnds_NonXtal_Prot#'!A:AL,28,FALSE)-VLOOKUP(A218,'SegEnds_NonXtal_Prot#'!A:AL,22,FALSE)</f>
    </nc>
  </rcc>
  <rcc rId="2192" sId="4">
    <nc r="AG219">
      <f>VLOOKUP(A219,'SegEnds_NonXtal_Prot#'!A:AL,28,FALSE)-VLOOKUP(A219,'SegEnds_NonXtal_Prot#'!A:AL,22,FALSE)</f>
    </nc>
  </rcc>
  <rcc rId="2193" sId="4">
    <nc r="AG121">
      <f>VLOOKUP(A121,'SegEnds_NonXtal_Prot#'!A:AL,28,FALSE)-VLOOKUP(A121,'SegEnds_NonXtal_Prot#'!A:AL,22,FALSE)</f>
    </nc>
  </rcc>
  <rcc rId="2194" sId="4">
    <nc r="AG206">
      <f>VLOOKUP(A206,'SegEnds_NonXtal_Prot#'!A:AL,28,FALSE)-VLOOKUP(A206,'SegEnds_NonXtal_Prot#'!A:AL,22,FALSE)</f>
    </nc>
  </rcc>
  <rcc rId="2195" sId="4">
    <nc r="AG119">
      <f>VLOOKUP(A119,'SegEnds_NonXtal_Prot#'!A:AL,28,FALSE)-VLOOKUP(A119,'SegEnds_NonXtal_Prot#'!A:AL,22,FALSE)</f>
    </nc>
  </rcc>
  <rcc rId="2196" sId="4">
    <nc r="AG120">
      <f>VLOOKUP(A120,'SegEnds_NonXtal_Prot#'!A:AL,28,FALSE)-VLOOKUP(A120,'SegEnds_NonXtal_Prot#'!A:AL,22,FALSE)</f>
    </nc>
  </rcc>
  <rcc rId="2197" sId="4">
    <nc r="AG118">
      <f>VLOOKUP(A118,'SegEnds_NonXtal_Prot#'!A:AL,28,FALSE)-VLOOKUP(A118,'SegEnds_NonXtal_Prot#'!A:AL,22,FALSE)</f>
    </nc>
  </rcc>
  <rcc rId="2198" sId="4">
    <nc r="AG69">
      <f>VLOOKUP(A69,'SegEnds_NonXtal_Prot#'!A:AL,28,FALSE)-VLOOKUP(A69,'SegEnds_NonXtal_Prot#'!A:AL,22,FALSE)</f>
    </nc>
  </rcc>
  <rcc rId="2199" sId="4">
    <nc r="AG122">
      <f>VLOOKUP(A122,'SegEnds_NonXtal_Prot#'!A:AL,28,FALSE)-VLOOKUP(A122,'SegEnds_NonXtal_Prot#'!A:AL,22,FALSE)</f>
    </nc>
  </rcc>
  <rcc rId="2200" sId="4">
    <nc r="AG263">
      <f>VLOOKUP(A263,'SegEnds_NonXtal_Prot#'!A:AL,28,FALSE)-VLOOKUP(A263,'SegEnds_NonXtal_Prot#'!A:AL,22,FALSE)</f>
    </nc>
  </rcc>
  <rcc rId="2201" sId="4">
    <nc r="AG201">
      <f>VLOOKUP(A201,'SegEnds_NonXtal_Prot#'!A:AL,28,FALSE)-VLOOKUP(A201,'SegEnds_NonXtal_Prot#'!A:AL,22,FALSE)</f>
    </nc>
  </rcc>
  <rcc rId="2202" sId="4">
    <nc r="AG48">
      <f>VLOOKUP(A48,'SegEnds_NonXtal_Prot#'!A:AL,28,FALSE)-VLOOKUP(A48,'SegEnds_NonXtal_Prot#'!A:AL,22,FALSE)</f>
    </nc>
  </rcc>
  <rcc rId="2203" sId="4">
    <nc r="AG123">
      <f>VLOOKUP(A123,'SegEnds_NonXtal_Prot#'!A:AL,28,FALSE)-VLOOKUP(A123,'SegEnds_NonXtal_Prot#'!A:AL,22,FALSE)</f>
    </nc>
  </rcc>
  <rcc rId="2204" sId="4">
    <nc r="AG185">
      <f>VLOOKUP(A185,'SegEnds_NonXtal_Prot#'!A:AL,28,FALSE)-VLOOKUP(A185,'SegEnds_NonXtal_Prot#'!A:AL,22,FALSE)</f>
    </nc>
  </rcc>
  <rcc rId="2205" sId="4">
    <nc r="AG264">
      <f>VLOOKUP(A264,'SegEnds_NonXtal_Prot#'!A:AL,28,FALSE)-VLOOKUP(A264,'SegEnds_NonXtal_Prot#'!A:AL,22,FALSE)</f>
    </nc>
  </rcc>
  <rcc rId="2206" sId="4">
    <nc r="AG265">
      <f>VLOOKUP(A265,'SegEnds_NonXtal_Prot#'!A:AL,28,FALSE)-VLOOKUP(A265,'SegEnds_NonXtal_Prot#'!A:AL,22,FALSE)</f>
    </nc>
  </rcc>
  <rcc rId="2207" sId="4">
    <nc r="AG266">
      <f>VLOOKUP(A266,'SegEnds_NonXtal_Prot#'!A:AL,28,FALSE)-VLOOKUP(A266,'SegEnds_NonXtal_Prot#'!A:AL,22,FALSE)</f>
    </nc>
  </rcc>
  <rcc rId="2208" sId="4">
    <nc r="AG285">
      <f>VLOOKUP(A285,'SegEnds_NonXtal_Prot#'!A:AL,28,FALSE)-VLOOKUP(A285,'SegEnds_NonXtal_Prot#'!A:AL,22,FALSE)</f>
    </nc>
  </rcc>
  <rcc rId="2209" sId="4">
    <nc r="AG273">
      <f>VLOOKUP(A273,'SegEnds_NonXtal_Prot#'!A:AL,28,FALSE)-VLOOKUP(A273,'SegEnds_NonXtal_Prot#'!A:AL,22,FALSE)</f>
    </nc>
  </rcc>
  <rcc rId="2210" sId="4">
    <nc r="AG274">
      <f>VLOOKUP(A274,'SegEnds_NonXtal_Prot#'!A:AL,28,FALSE)-VLOOKUP(A274,'SegEnds_NonXtal_Prot#'!A:AL,22,FALSE)</f>
    </nc>
  </rcc>
  <rcc rId="2211" sId="4">
    <nc r="AG124">
      <f>VLOOKUP(A124,'SegEnds_NonXtal_Prot#'!A:AL,28,FALSE)-VLOOKUP(A124,'SegEnds_NonXtal_Prot#'!A:AL,22,FALSE)</f>
    </nc>
  </rcc>
  <rcc rId="2212" sId="4">
    <nc r="AG125">
      <f>VLOOKUP(A125,'SegEnds_NonXtal_Prot#'!A:AL,28,FALSE)-VLOOKUP(A125,'SegEnds_NonXtal_Prot#'!A:AL,22,FALSE)</f>
    </nc>
  </rcc>
  <rcc rId="2213" sId="4">
    <nc r="AG56">
      <f>VLOOKUP(A56,'SegEnds_NonXtal_Prot#'!A:AL,28,FALSE)-VLOOKUP(A56,'SegEnds_NonXtal_Prot#'!A:AL,22,FALSE)</f>
    </nc>
  </rcc>
  <rcc rId="2214" sId="4">
    <nc r="AG208">
      <f>VLOOKUP(A208,'SegEnds_NonXtal_Prot#'!A:AL,28,FALSE)-VLOOKUP(A208,'SegEnds_NonXtal_Prot#'!A:AL,22,FALSE)</f>
    </nc>
  </rcc>
  <rcc rId="2215" sId="4">
    <nc r="AG33">
      <f>VLOOKUP(A33,'SegEnds_NonXtal_Prot#'!A:AL,28,FALSE)-VLOOKUP(A33,'SegEnds_NonXtal_Prot#'!A:AL,22,FALSE)</f>
    </nc>
  </rcc>
  <rcc rId="2216" sId="4">
    <nc r="AG13">
      <f>VLOOKUP(A13,'SegEnds_NonXtal_Prot#'!A:AL,28,FALSE)-VLOOKUP(A13,'SegEnds_NonXtal_Prot#'!A:AL,22,FALSE)</f>
    </nc>
  </rcc>
  <rcc rId="2217" sId="4">
    <nc r="AG14">
      <f>VLOOKUP(A14,'SegEnds_NonXtal_Prot#'!A:AL,28,FALSE)-VLOOKUP(A14,'SegEnds_NonXtal_Prot#'!A:AL,22,FALSE)</f>
    </nc>
  </rcc>
  <rcc rId="2218" sId="4">
    <nc r="AG280">
      <f>VLOOKUP(A280,'SegEnds_NonXtal_Prot#'!A:AL,28,FALSE)-VLOOKUP(A280,'SegEnds_NonXtal_Prot#'!A:AL,22,FALSE)</f>
    </nc>
  </rcc>
  <rcc rId="2219" sId="4">
    <nc r="AG23">
      <f>VLOOKUP(A23,'SegEnds_NonXtal_Prot#'!A:AL,28,FALSE)-VLOOKUP(A23,'SegEnds_NonXtal_Prot#'!A:AL,22,FALSE)</f>
    </nc>
  </rcc>
  <rcc rId="2220" sId="4">
    <nc r="AG268">
      <f>VLOOKUP(A268,'SegEnds_NonXtal_Prot#'!A:AL,28,FALSE)-VLOOKUP(A268,'SegEnds_NonXtal_Prot#'!A:AL,22,FALSE)</f>
    </nc>
  </rcc>
  <rcc rId="2221" sId="4" odxf="1" dxf="1">
    <nc r="AG3">
      <f>VLOOKUP(A3,'SegEnds_NonXtal_Prot#'!A:AL,28,FALSE)-VLOOKUP(A3,'SegEnds_NonXtal_Prot#'!A:AL,22,FALSE)</f>
    </nc>
    <odxf/>
    <ndxf/>
  </rcc>
  <rcc rId="2222" sId="4">
    <nc r="AG267">
      <f>VLOOKUP(A267,'SegEnds_NonXtal_Prot#'!A:AL,28,FALSE)-VLOOKUP(A267,'SegEnds_NonXtal_Prot#'!A:AL,22,FALSE)</f>
    </nc>
  </rcc>
  <rcc rId="2223" sId="4" odxf="1" dxf="1">
    <nc r="AG6">
      <f>VLOOKUP(A6,'SegEnds_NonXtal_Prot#'!A:AL,28,FALSE)-VLOOKUP(A6,'SegEnds_NonXtal_Prot#'!A:AL,22,FALSE)</f>
    </nc>
    <odxf/>
    <ndxf/>
  </rcc>
  <rcc rId="2224" sId="4">
    <nc r="AG204">
      <f>VLOOKUP(A204,'SegEnds_NonXtal_Prot#'!A:AL,28,FALSE)-VLOOKUP(A204,'SegEnds_NonXtal_Prot#'!A:AL,22,FALSE)</f>
    </nc>
  </rcc>
  <rcc rId="2225" sId="4">
    <nc r="AG57">
      <f>VLOOKUP(A57,'SegEnds_NonXtal_Prot#'!A:AL,28,FALSE)-VLOOKUP(A57,'SegEnds_NonXtal_Prot#'!A:AL,22,FALSE)</f>
    </nc>
  </rcc>
  <rcc rId="2226" sId="4">
    <nc r="AG205">
      <f>VLOOKUP(A205,'SegEnds_NonXtal_Prot#'!A:AL,28,FALSE)-VLOOKUP(A205,'SegEnds_NonXtal_Prot#'!A:AL,22,FALSE)</f>
    </nc>
  </rcc>
  <rcc rId="2227" sId="4">
    <nc r="AG127">
      <f>VLOOKUP(A127,'SegEnds_NonXtal_Prot#'!A:AL,28,FALSE)-VLOOKUP(A127,'SegEnds_NonXtal_Prot#'!A:AL,22,FALSE)</f>
    </nc>
  </rcc>
  <rcc rId="2228" sId="4">
    <nc r="AG160">
      <f>VLOOKUP(A160,'SegEnds_NonXtal_Prot#'!A:AL,28,FALSE)-VLOOKUP(A160,'SegEnds_NonXtal_Prot#'!A:AL,22,FALSE)</f>
    </nc>
  </rcc>
  <rcc rId="2229" sId="4">
    <nc r="AG41">
      <f>VLOOKUP(A41,'SegEnds_NonXtal_Prot#'!A:AL,28,FALSE)-VLOOKUP(A41,'SegEnds_NonXtal_Prot#'!A:AL,22,FALSE)</f>
    </nc>
  </rcc>
  <rcc rId="2230" sId="4">
    <nc r="AG128">
      <f>VLOOKUP(A128,'SegEnds_NonXtal_Prot#'!A:AL,28,FALSE)-VLOOKUP(A128,'SegEnds_NonXtal_Prot#'!A:AL,22,FALSE)</f>
    </nc>
  </rcc>
  <rcc rId="2231" sId="4">
    <nc r="AG276">
      <f>VLOOKUP(A276,'SegEnds_NonXtal_Prot#'!A:AL,28,FALSE)-VLOOKUP(A276,'SegEnds_NonXtal_Prot#'!A:AL,22,FALSE)</f>
    </nc>
  </rcc>
  <rcc rId="2232" sId="4">
    <nc r="AG126">
      <f>VLOOKUP(A126,'SegEnds_NonXtal_Prot#'!A:AL,28,FALSE)-VLOOKUP(A126,'SegEnds_NonXtal_Prot#'!A:AL,22,FALSE)</f>
    </nc>
  </rcc>
  <rcc rId="2233" sId="4">
    <nc r="AG269">
      <f>VLOOKUP(A269,'SegEnds_NonXtal_Prot#'!A:AL,28,FALSE)-VLOOKUP(A269,'SegEnds_NonXtal_Prot#'!A:AL,22,FALSE)</f>
    </nc>
  </rcc>
  <rcc rId="2234" sId="4">
    <nc r="AG42">
      <f>VLOOKUP(A42,'SegEnds_NonXtal_Prot#'!A:AL,28,FALSE)-VLOOKUP(A42,'SegEnds_NonXtal_Prot#'!A:AL,22,FALSE)</f>
    </nc>
  </rcc>
  <rcc rId="2235" sId="4" odxf="1" dxf="1">
    <nc r="AG43">
      <f>VLOOKUP(A43,'SegEnds_NonXtal_Prot#'!A:AL,28,FALSE)-VLOOKUP(A43,'SegEnds_NonXtal_Prot#'!A:AL,22,FALSE)</f>
    </nc>
    <odxf/>
    <ndxf/>
  </rcc>
  <rcc rId="2236" sId="4">
    <nc r="AG209">
      <f>VLOOKUP(A209,'SegEnds_NonXtal_Prot#'!A:AL,28,FALSE)-VLOOKUP(A209,'SegEnds_NonXtal_Prot#'!A:AL,22,FALSE)</f>
    </nc>
  </rcc>
  <rcc rId="2237" sId="4">
    <nc r="AG289">
      <f>VLOOKUP(A289,'SegEnds_NonXtal_Prot#'!A:AL,28,FALSE)-VLOOKUP(A289,'SegEnds_NonXtal_Prot#'!A:AL,22,FALSE)</f>
    </nc>
  </rcc>
  <rcc rId="2238" sId="4">
    <nc r="AG270">
      <f>VLOOKUP(A270,'SegEnds_NonXtal_Prot#'!A:AL,28,FALSE)-VLOOKUP(A270,'SegEnds_NonXtal_Prot#'!A:AL,22,FALSE)</f>
    </nc>
  </rcc>
  <rcc rId="2239" sId="4" odxf="1" dxf="1">
    <nc r="AG32">
      <f>VLOOKUP(A32,'SegEnds_NonXtal_Prot#'!A:AL,28,FALSE)-VLOOKUP(A32,'SegEnds_NonXtal_Prot#'!A:AL,22,FALSE)</f>
    </nc>
    <odxf/>
    <ndxf/>
  </rcc>
  <rcc rId="2240" sId="4">
    <nc r="AG210">
      <f>VLOOKUP(A210,'SegEnds_NonXtal_Prot#'!A:AL,28,FALSE)-VLOOKUP(A210,'SegEnds_NonXtal_Prot#'!A:AL,22,FALSE)</f>
    </nc>
  </rcc>
  <rcc rId="2241" sId="4">
    <nc r="AG226">
      <f>VLOOKUP(A226,'SegEnds_NonXtal_Prot#'!A:AL,28,FALSE)-VLOOKUP(A226,'SegEnds_NonXtal_Prot#'!A:AL,22,FALSE)</f>
    </nc>
  </rcc>
  <rcc rId="2242" sId="4">
    <nc r="AG61">
      <f>VLOOKUP(A61,'SegEnds_NonXtal_Prot#'!A:AL,28,FALSE)-VLOOKUP(A61,'SegEnds_NonXtal_Prot#'!A:AL,22,FALSE)</f>
    </nc>
  </rcc>
  <rcc rId="2243" sId="4">
    <nc r="AG2">
      <f>VLOOKUP(A2,'SegEnds_NonXtal_Prot#'!A:AL,28,FALSE)-VLOOKUP(A2,'SegEnds_NonXtal_Prot#'!A:AL,22,FALSE)</f>
    </nc>
  </rcc>
  <rcc rId="2244" sId="4">
    <nc r="AG221">
      <f>VLOOKUP(A221,'SegEnds_NonXtal_Prot#'!A:AL,28,FALSE)-VLOOKUP(A221,'SegEnds_NonXtal_Prot#'!A:AL,22,FALSE)</f>
    </nc>
  </rcc>
  <rcc rId="2245" sId="4">
    <nc r="AG130">
      <f>VLOOKUP(A130,'SegEnds_NonXtal_Prot#'!A:AL,28,FALSE)-VLOOKUP(A130,'SegEnds_NonXtal_Prot#'!A:AL,22,FALSE)</f>
    </nc>
  </rcc>
  <rcc rId="2246" sId="4">
    <nc r="AG294">
      <f>VLOOKUP(A294,'SegEnds_NonXtal_Prot#'!A:AL,28,FALSE)-VLOOKUP(A294,'SegEnds_NonXtal_Prot#'!A:AL,22,FALSE)</f>
    </nc>
  </rcc>
  <rcc rId="2247" sId="4">
    <nc r="AG129">
      <f>VLOOKUP(A129,'SegEnds_NonXtal_Prot#'!A:AL,28,FALSE)-VLOOKUP(A129,'SegEnds_NonXtal_Prot#'!A:AL,22,FALSE)</f>
    </nc>
  </rcc>
  <rcc rId="2248" sId="4">
    <nc r="AG161">
      <f>VLOOKUP(A161,'SegEnds_NonXtal_Prot#'!A:AL,28,FALSE)-VLOOKUP(A161,'SegEnds_NonXtal_Prot#'!A:AL,22,FALSE)</f>
    </nc>
  </rcc>
  <rcc rId="2249" sId="4">
    <nc r="AG15">
      <f>VLOOKUP(A15,'SegEnds_NonXtal_Prot#'!A:AL,28,FALSE)-VLOOKUP(A15,'SegEnds_NonXtal_Prot#'!A:AL,22,FALSE)</f>
    </nc>
  </rcc>
  <rcc rId="2250" sId="4" odxf="1" dxf="1">
    <nc r="AG278">
      <f>VLOOKUP(A278,'SegEnds_NonXtal_Prot#'!A:AL,28,FALSE)-VLOOKUP(A278,'SegEnds_NonXtal_Prot#'!A:AL,22,FALSE)</f>
    </nc>
    <odxf/>
    <ndxf/>
  </rcc>
  <rcc rId="2251" sId="4">
    <nc r="AG133">
      <f>VLOOKUP(A133,'SegEnds_NonXtal_Prot#'!A:AL,28,FALSE)-VLOOKUP(A133,'SegEnds_NonXtal_Prot#'!A:AL,22,FALSE)</f>
    </nc>
  </rcc>
  <rcc rId="2252" sId="4">
    <nc r="AG134">
      <f>VLOOKUP(A134,'SegEnds_NonXtal_Prot#'!A:AL,28,FALSE)-VLOOKUP(A134,'SegEnds_NonXtal_Prot#'!A:AL,22,FALSE)</f>
    </nc>
  </rcc>
  <rcc rId="2253" sId="4">
    <nc r="AG167">
      <f>VLOOKUP(A167,'SegEnds_NonXtal_Prot#'!A:AL,28,FALSE)-VLOOKUP(A167,'SegEnds_NonXtal_Prot#'!A:AL,22,FALSE)</f>
    </nc>
  </rcc>
  <rcc rId="2254" sId="4">
    <nc r="AG132">
      <f>VLOOKUP(A132,'SegEnds_NonXtal_Prot#'!A:AL,28,FALSE)-VLOOKUP(A132,'SegEnds_NonXtal_Prot#'!A:AL,22,FALSE)</f>
    </nc>
  </rcc>
  <rcc rId="2255" sId="4">
    <nc r="AG131">
      <f>VLOOKUP(A131,'SegEnds_NonXtal_Prot#'!A:AL,28,FALSE)-VLOOKUP(A131,'SegEnds_NonXtal_Prot#'!A:AL,22,FALSE)</f>
    </nc>
  </rcc>
  <rcc rId="2256" sId="4">
    <nc r="AG247">
      <f>VLOOKUP(A247,'SegEnds_NonXtal_Prot#'!A:AL,28,FALSE)-VLOOKUP(A247,'SegEnds_NonXtal_Prot#'!A:AL,22,FALSE)</f>
    </nc>
  </rcc>
  <rcc rId="2257" sId="4">
    <nc r="AG275">
      <f>VLOOKUP(A275,'SegEnds_NonXtal_Prot#'!A:AL,28,FALSE)-VLOOKUP(A275,'SegEnds_NonXtal_Prot#'!A:AL,22,FALSE)</f>
    </nc>
  </rcc>
  <rcc rId="2258" sId="4">
    <nc r="AG166">
      <f>VLOOKUP(A166,'SegEnds_NonXtal_Prot#'!A:AL,28,FALSE)-VLOOKUP(A166,'SegEnds_NonXtal_Prot#'!A:AL,22,FALSE)</f>
    </nc>
  </rcc>
  <rcc rId="2259" sId="4">
    <nc r="AG135">
      <f>VLOOKUP(A135,'SegEnds_NonXtal_Prot#'!A:AL,28,FALSE)-VLOOKUP(A135,'SegEnds_NonXtal_Prot#'!A:AL,22,FALSE)</f>
    </nc>
  </rcc>
  <rcc rId="2260" sId="4">
    <nc r="AG186">
      <f>VLOOKUP(A186,'SegEnds_NonXtal_Prot#'!A:AL,28,FALSE)-VLOOKUP(A186,'SegEnds_NonXtal_Prot#'!A:AL,22,FALSE)</f>
    </nc>
  </rcc>
  <rcc rId="2261" sId="4">
    <nc r="AG279">
      <f>VLOOKUP(A279,'SegEnds_NonXtal_Prot#'!A:AL,28,FALSE)-VLOOKUP(A279,'SegEnds_NonXtal_Prot#'!A:AL,22,FALSE)</f>
    </nc>
  </rcc>
  <rcc rId="2262" sId="4">
    <nc r="AG173">
      <f>VLOOKUP(A173,'SegEnds_NonXtal_Prot#'!A:AL,28,FALSE)-VLOOKUP(A173,'SegEnds_NonXtal_Prot#'!A:AL,22,FALSE)</f>
    </nc>
  </rcc>
  <rcc rId="2263" sId="4">
    <nc r="AG187">
      <f>VLOOKUP(A187,'SegEnds_NonXtal_Prot#'!A:AL,28,FALSE)-VLOOKUP(A187,'SegEnds_NonXtal_Prot#'!A:AL,22,FALSE)</f>
    </nc>
  </rcc>
  <rcc rId="2264" sId="4">
    <nc r="AG194">
      <f>VLOOKUP(A194,'SegEnds_NonXtal_Prot#'!A:AL,28,FALSE)-VLOOKUP(A194,'SegEnds_NonXtal_Prot#'!A:AL,22,FALSE)</f>
    </nc>
  </rcc>
  <rcc rId="2265" sId="4">
    <nc r="AG4">
      <f>VLOOKUP(A4,'SegEnds_NonXtal_Prot#'!A:AL,28,FALSE)-VLOOKUP(A4,'SegEnds_NonXtal_Prot#'!A:AL,22,FALSE)</f>
    </nc>
  </rcc>
  <rcc rId="2266" sId="4">
    <nc r="AG49">
      <f>VLOOKUP(A49,'SegEnds_NonXtal_Prot#'!A:AL,28,FALSE)-VLOOKUP(A49,'SegEnds_NonXtal_Prot#'!A:AL,22,FALSE)</f>
    </nc>
  </rcc>
  <rcc rId="2267" sId="4">
    <nc r="AG211">
      <f>VLOOKUP(A211,'SegEnds_NonXtal_Prot#'!A:AL,28,FALSE)-VLOOKUP(A211,'SegEnds_NonXtal_Prot#'!A:AL,22,FALSE)</f>
    </nc>
  </rcc>
  <rcc rId="2268" sId="4" odxf="1" dxf="1">
    <nc r="AG188">
      <f>VLOOKUP(A188,'SegEnds_NonXtal_Prot#'!A:AL,28,FALSE)-VLOOKUP(A188,'SegEnds_NonXtal_Prot#'!A:AL,22,FALSE)</f>
    </nc>
    <odxf/>
    <ndxf/>
  </rcc>
  <rcc rId="2269" sId="4">
    <nc r="AG136">
      <f>VLOOKUP(A136,'SegEnds_NonXtal_Prot#'!A:AL,28,FALSE)-VLOOKUP(A136,'SegEnds_NonXtal_Prot#'!A:AL,22,FALSE)</f>
    </nc>
  </rcc>
  <rcc rId="2270" sId="4">
    <nc r="AG220">
      <f>VLOOKUP(A220,'SegEnds_NonXtal_Prot#'!A:AL,28,FALSE)-VLOOKUP(A220,'SegEnds_NonXtal_Prot#'!A:AL,22,FALSE)</f>
    </nc>
  </rcc>
  <rcc rId="2271" sId="4">
    <nc r="AG195">
      <f>VLOOKUP(A195,'SegEnds_NonXtal_Prot#'!A:AL,28,FALSE)-VLOOKUP(A195,'SegEnds_NonXtal_Prot#'!A:AL,22,FALSE)</f>
    </nc>
  </rcc>
  <rcc rId="2272" sId="4">
    <nc r="AG202">
      <f>VLOOKUP(A202,'SegEnds_NonXtal_Prot#'!A:AL,28,FALSE)-VLOOKUP(A202,'SegEnds_NonXtal_Prot#'!A:AL,22,FALSE)</f>
    </nc>
  </rcc>
  <rcc rId="2273" sId="4">
    <nc r="AG227">
      <f>VLOOKUP(A227,'SegEnds_NonXtal_Prot#'!A:AL,28,FALSE)-VLOOKUP(A227,'SegEnds_NonXtal_Prot#'!A:AL,22,FALSE)</f>
    </nc>
  </rcc>
  <rcc rId="2274" sId="4">
    <nc r="AG283">
      <f>VLOOKUP(A283,'SegEnds_NonXtal_Prot#'!A:AL,28,FALSE)-VLOOKUP(A283,'SegEnds_NonXtal_Prot#'!A:AL,22,FALSE)</f>
    </nc>
  </rcc>
  <rcc rId="2275" sId="4">
    <nc r="AG137">
      <f>VLOOKUP(A137,'SegEnds_NonXtal_Prot#'!A:AL,28,FALSE)-VLOOKUP(A137,'SegEnds_NonXtal_Prot#'!A:AL,22,FALSE)</f>
    </nc>
  </rcc>
  <rcc rId="2276" sId="4">
    <nc r="AG174">
      <f>VLOOKUP(A174,'SegEnds_NonXtal_Prot#'!A:AL,28,FALSE)-VLOOKUP(A174,'SegEnds_NonXtal_Prot#'!A:AL,22,FALSE)</f>
    </nc>
  </rcc>
  <rcc rId="2277" sId="4">
    <nc r="AG62">
      <f>VLOOKUP(A62,'SegEnds_NonXtal_Prot#'!A:AL,28,FALSE)-VLOOKUP(A62,'SegEnds_NonXtal_Prot#'!A:AL,22,FALSE)</f>
    </nc>
  </rcc>
  <rcc rId="2278" sId="4">
    <nc r="AG249">
      <f>VLOOKUP(A249,'SegEnds_NonXtal_Prot#'!A:AL,28,FALSE)-VLOOKUP(A249,'SegEnds_NonXtal_Prot#'!A:AL,22,FALSE)</f>
    </nc>
  </rcc>
  <rcc rId="2279" sId="4">
    <nc r="AG282">
      <f>VLOOKUP(A282,'SegEnds_NonXtal_Prot#'!A:AL,28,FALSE)-VLOOKUP(A282,'SegEnds_NonXtal_Prot#'!A:AL,22,FALSE)</f>
    </nc>
  </rcc>
  <rcc rId="2280" sId="4">
    <nc r="AG281">
      <f>VLOOKUP(A281,'SegEnds_NonXtal_Prot#'!A:AL,28,FALSE)-VLOOKUP(A281,'SegEnds_NonXtal_Prot#'!A:AL,22,FALSE)</f>
    </nc>
  </rcc>
  <rcc rId="2281" sId="4" odxf="1" dxf="1">
    <nc r="AG63">
      <f>VLOOKUP(A63,'SegEnds_NonXtal_Prot#'!A:AL,28,FALSE)-VLOOKUP(A63,'SegEnds_NonXtal_Prot#'!A:AL,22,FALSE)</f>
    </nc>
    <odxf/>
    <ndxf/>
  </rcc>
  <rcc rId="2282" sId="4">
    <nc r="AG198">
      <f>VLOOKUP(A198,'SegEnds_NonXtal_Prot#'!A:AL,28,FALSE)-VLOOKUP(A198,'SegEnds_NonXtal_Prot#'!A:AL,22,FALSE)</f>
    </nc>
  </rcc>
  <rcc rId="2283" sId="4">
    <nc r="AG238">
      <f>VLOOKUP(A238,'SegEnds_NonXtal_Prot#'!A:AL,28,FALSE)-VLOOKUP(A238,'SegEnds_NonXtal_Prot#'!A:AL,22,FALSE)</f>
    </nc>
  </rcc>
  <rcc rId="2284" sId="4">
    <nc r="AG25">
      <f>VLOOKUP(A25,'SegEnds_NonXtal_Prot#'!A:AL,28,FALSE)-VLOOKUP(A25,'SegEnds_NonXtal_Prot#'!A:AL,22,FALSE)</f>
    </nc>
  </rcc>
  <rcc rId="2285" sId="4">
    <nc r="AG138">
      <f>VLOOKUP(A138,'SegEnds_NonXtal_Prot#'!A:AL,28,FALSE)-VLOOKUP(A138,'SegEnds_NonXtal_Prot#'!A:AL,22,FALSE)</f>
    </nc>
  </rcc>
  <rcc rId="2286" sId="4" odxf="1" dxf="1">
    <nc r="AG261">
      <f>VLOOKUP(A261,'SegEnds_NonXtal_Prot#'!A:AL,28,FALSE)-VLOOKUP(A261,'SegEnds_NonXtal_Prot#'!A:AL,22,FALSE)</f>
    </nc>
    <odxf/>
    <ndxf/>
  </rcc>
  <rcc rId="2287" sId="4">
    <nc r="AG64">
      <f>VLOOKUP(A64,'SegEnds_NonXtal_Prot#'!A:AL,28,FALSE)-VLOOKUP(A64,'SegEnds_NonXtal_Prot#'!A:AL,22,FALSE)</f>
    </nc>
  </rcc>
  <rcc rId="2288" sId="4">
    <nc r="AG196">
      <f>VLOOKUP(A196,'SegEnds_NonXtal_Prot#'!A:AL,28,FALSE)-VLOOKUP(A196,'SegEnds_NonXtal_Prot#'!A:AL,22,FALSE)</f>
    </nc>
  </rcc>
  <rcc rId="2289" sId="4">
    <nc r="AG180">
      <f>VLOOKUP(A180,'SegEnds_NonXtal_Prot#'!A:AL,28,FALSE)-VLOOKUP(A180,'SegEnds_NonXtal_Prot#'!A:AL,22,FALSE)</f>
    </nc>
  </rcc>
  <rcc rId="2290" sId="4">
    <nc r="AG7">
      <f>VLOOKUP(A7,'SegEnds_NonXtal_Prot#'!A:AL,28,FALSE)-VLOOKUP(A7,'SegEnds_NonXtal_Prot#'!A:AL,22,FALSE)</f>
    </nc>
  </rcc>
  <rcc rId="2291" sId="4">
    <nc r="AG139">
      <f>VLOOKUP(A139,'SegEnds_NonXtal_Prot#'!A:AL,28,FALSE)-VLOOKUP(A139,'SegEnds_NonXtal_Prot#'!A:AL,22,FALSE)</f>
    </nc>
  </rcc>
  <rcc rId="2292" sId="4">
    <nc r="AG24">
      <f>VLOOKUP(A24,'SegEnds_NonXtal_Prot#'!A:AL,28,FALSE)-VLOOKUP(A24,'SegEnds_NonXtal_Prot#'!A:AL,22,FALSE)</f>
    </nc>
  </rcc>
  <rcc rId="2293" sId="4">
    <nc r="AG239">
      <f>VLOOKUP(A239,'SegEnds_NonXtal_Prot#'!A:AL,28,FALSE)-VLOOKUP(A239,'SegEnds_NonXtal_Prot#'!A:AL,22,FALSE)</f>
    </nc>
  </rcc>
  <rcc rId="2294" sId="4">
    <nc r="AG8">
      <f>VLOOKUP(A8,'SegEnds_NonXtal_Prot#'!A:AL,28,FALSE)-VLOOKUP(A8,'SegEnds_NonXtal_Prot#'!A:AL,22,FALSE)</f>
    </nc>
  </rcc>
  <rcc rId="2295" sId="4">
    <nc r="AG189">
      <f>VLOOKUP(A189,'SegEnds_NonXtal_Prot#'!A:AL,28,FALSE)-VLOOKUP(A189,'SegEnds_NonXtal_Prot#'!A:AL,22,FALSE)</f>
    </nc>
  </rcc>
  <rcc rId="2296" sId="4">
    <nc r="AG140">
      <f>VLOOKUP(A140,'SegEnds_NonXtal_Prot#'!A:AL,28,FALSE)-VLOOKUP(A140,'SegEnds_NonXtal_Prot#'!A:AL,22,FALSE)</f>
    </nc>
  </rcc>
  <rcc rId="2297" sId="4">
    <nc r="AG168">
      <f>VLOOKUP(A168,'SegEnds_NonXtal_Prot#'!A:AL,28,FALSE)-VLOOKUP(A168,'SegEnds_NonXtal_Prot#'!A:AL,22,FALSE)</f>
    </nc>
  </rcc>
  <rcc rId="2298" sId="4">
    <nc r="AG190">
      <f>VLOOKUP(A190,'SegEnds_NonXtal_Prot#'!A:AL,28,FALSE)-VLOOKUP(A190,'SegEnds_NonXtal_Prot#'!A:AL,22,FALSE)</f>
    </nc>
  </rcc>
  <rcc rId="2299" sId="4">
    <nc r="AG141">
      <f>VLOOKUP(A141,'SegEnds_NonXtal_Prot#'!A:AL,28,FALSE)-VLOOKUP(A141,'SegEnds_NonXtal_Prot#'!A:AL,22,FALSE)</f>
    </nc>
  </rcc>
  <rcc rId="2300" sId="4">
    <nc r="AG191">
      <f>VLOOKUP(A191,'SegEnds_NonXtal_Prot#'!A:AL,28,FALSE)-VLOOKUP(A191,'SegEnds_NonXtal_Prot#'!A:AL,22,FALSE)</f>
    </nc>
  </rcc>
  <rcc rId="2301" sId="4">
    <nc r="AG142">
      <f>VLOOKUP(A142,'SegEnds_NonXtal_Prot#'!A:AL,28,FALSE)-VLOOKUP(A142,'SegEnds_NonXtal_Prot#'!A:AL,22,FALSE)</f>
    </nc>
  </rcc>
  <rcc rId="2302" sId="4">
    <nc r="AG197">
      <f>VLOOKUP(A197,'SegEnds_NonXtal_Prot#'!A:AL,28,FALSE)-VLOOKUP(A197,'SegEnds_NonXtal_Prot#'!A:AL,22,FALSE)</f>
    </nc>
  </rcc>
  <rcc rId="2303" sId="4">
    <nc r="AG65">
      <f>VLOOKUP(A65,'SegEnds_NonXtal_Prot#'!A:AL,28,FALSE)-VLOOKUP(A65,'SegEnds_NonXtal_Prot#'!A:AL,22,FALSE)</f>
    </nc>
  </rcc>
  <rcc rId="2304" sId="4">
    <nc r="AG203">
      <f>VLOOKUP(A203,'SegEnds_NonXtal_Prot#'!A:AL,28,FALSE)-VLOOKUP(A203,'SegEnds_NonXtal_Prot#'!A:AL,22,FALSE)</f>
    </nc>
  </rcc>
  <rcc rId="2305" sId="4">
    <nc r="AG143">
      <f>VLOOKUP(A143,'SegEnds_NonXtal_Prot#'!A:AL,28,FALSE)-VLOOKUP(A143,'SegEnds_NonXtal_Prot#'!A:AL,22,FALSE)</f>
    </nc>
  </rcc>
  <rcc rId="2306" sId="4">
    <nc r="AG144">
      <f>VLOOKUP(A144,'SegEnds_NonXtal_Prot#'!A:AL,28,FALSE)-VLOOKUP(A144,'SegEnds_NonXtal_Prot#'!A:AL,22,FALSE)</f>
    </nc>
  </rcc>
  <rcc rId="2307" sId="4">
    <nc r="AG192">
      <f>VLOOKUP(A192,'SegEnds_NonXtal_Prot#'!A:AL,28,FALSE)-VLOOKUP(A192,'SegEnds_NonXtal_Prot#'!A:AL,22,FALSE)</f>
    </nc>
  </rcc>
  <rcc rId="2308" sId="4">
    <nc r="AG145">
      <f>VLOOKUP(A145,'SegEnds_NonXtal_Prot#'!A:AL,28,FALSE)-VLOOKUP(A145,'SegEnds_NonXtal_Prot#'!A:AL,22,FALSE)</f>
    </nc>
  </rcc>
  <rcc rId="2309" sId="4">
    <nc r="AG5">
      <f>VLOOKUP(A5,'SegEnds_NonXtal_Prot#'!A:AL,28,FALSE)-VLOOKUP(A5,'SegEnds_NonXtal_Prot#'!A:AL,22,FALSE)</f>
    </nc>
  </rcc>
  <rcc rId="2310" sId="4">
    <nc r="AG146">
      <f>VLOOKUP(A146,'SegEnds_NonXtal_Prot#'!A:AL,28,FALSE)-VLOOKUP(A146,'SegEnds_NonXtal_Prot#'!A:AL,22,FALSE)</f>
    </nc>
  </rcc>
  <rcc rId="2311" sId="4">
    <nc r="AG175">
      <f>VLOOKUP(A175,'SegEnds_NonXtal_Prot#'!A:AL,28,FALSE)-VLOOKUP(A175,'SegEnds_NonXtal_Prot#'!A:AL,22,FALSE)</f>
    </nc>
  </rcc>
  <rcc rId="2312" sId="4">
    <nc r="AG240">
      <f>VLOOKUP(A240,'SegEnds_NonXtal_Prot#'!A:AL,28,FALSE)-VLOOKUP(A240,'SegEnds_NonXtal_Prot#'!A:AL,22,FALSE)</f>
    </nc>
  </rcc>
  <rcc rId="2313" sId="4">
    <nc r="AG248">
      <f>VLOOKUP(A248,'SegEnds_NonXtal_Prot#'!A:AL,28,FALSE)-VLOOKUP(A248,'SegEnds_NonXtal_Prot#'!A:AL,22,FALSE)</f>
    </nc>
  </rcc>
  <rcc rId="2314" sId="4">
    <nc r="AG255">
      <f>VLOOKUP(A255,'SegEnds_NonXtal_Prot#'!A:AL,28,FALSE)-VLOOKUP(A255,'SegEnds_NonXtal_Prot#'!A:AL,22,FALSE)</f>
    </nc>
  </rcc>
  <rcc rId="2315" sId="4">
    <nc r="AG147">
      <f>VLOOKUP(A147,'SegEnds_NonXtal_Prot#'!A:AL,28,FALSE)-VLOOKUP(A147,'SegEnds_NonXtal_Prot#'!A:AL,22,FALSE)</f>
    </nc>
  </rcc>
  <rcc rId="2316" sId="4">
    <nc r="AG290">
      <f>VLOOKUP(A290,'SegEnds_NonXtal_Prot#'!A:AL,28,FALSE)-VLOOKUP(A290,'SegEnds_NonXtal_Prot#'!A:AL,22,FALSE)</f>
    </nc>
  </rcc>
  <rcc rId="2317" sId="4">
    <nc r="AG148">
      <f>VLOOKUP(A148,'SegEnds_NonXtal_Prot#'!A:AL,28,FALSE)-VLOOKUP(A148,'SegEnds_NonXtal_Prot#'!A:AL,22,FALSE)</f>
    </nc>
  </rcc>
  <rcc rId="2318" sId="4">
    <nc r="AG149">
      <f>VLOOKUP(A149,'SegEnds_NonXtal_Prot#'!A:AL,28,FALSE)-VLOOKUP(A149,'SegEnds_NonXtal_Prot#'!A:AL,22,FALSE)</f>
    </nc>
  </rcc>
  <rcc rId="2319" sId="4">
    <nc r="AG286">
      <f>VLOOKUP(A286,'SegEnds_NonXtal_Prot#'!A:AL,28,FALSE)-VLOOKUP(A286,'SegEnds_NonXtal_Prot#'!A:AL,22,FALSE)</f>
    </nc>
  </rcc>
  <rcc rId="2320" sId="4">
    <nc r="AG251">
      <f>VLOOKUP(A251,'SegEnds_NonXtal_Prot#'!A:AL,28,FALSE)-VLOOKUP(A251,'SegEnds_NonXtal_Prot#'!A:AL,22,FALSE)</f>
    </nc>
  </rcc>
  <rcc rId="2321" sId="4">
    <nc r="AG260">
      <f>VLOOKUP(A260,'SegEnds_NonXtal_Prot#'!A:AL,28,FALSE)-VLOOKUP(A260,'SegEnds_NonXtal_Prot#'!A:AL,22,FALSE)</f>
    </nc>
  </rcc>
  <rcc rId="2322" sId="4">
    <nc r="AG150">
      <f>VLOOKUP(A150,'SegEnds_NonXtal_Prot#'!A:AL,28,FALSE)-VLOOKUP(A150,'SegEnds_NonXtal_Prot#'!A:AL,22,FALSE)</f>
    </nc>
  </rcc>
  <rcc rId="2323" sId="4">
    <nc r="AG271">
      <f>VLOOKUP(A271,'SegEnds_NonXtal_Prot#'!A:AL,28,FALSE)-VLOOKUP(A271,'SegEnds_NonXtal_Prot#'!A:AL,22,FALSE)</f>
    </nc>
  </rcc>
  <rcc rId="2324" sId="4">
    <nc r="AG254">
      <f>VLOOKUP(A254,'SegEnds_NonXtal_Prot#'!A:AL,28,FALSE)-VLOOKUP(A254,'SegEnds_NonXtal_Prot#'!A:AL,22,FALSE)</f>
    </nc>
  </rcc>
  <rcc rId="2325" sId="4">
    <nc r="AG181">
      <f>VLOOKUP(A181,'SegEnds_NonXtal_Prot#'!A:AL,28,FALSE)-VLOOKUP(A181,'SegEnds_NonXtal_Prot#'!A:AL,22,FALSE)</f>
    </nc>
  </rcc>
  <rcc rId="2326" sId="4">
    <nc r="AG241">
      <f>VLOOKUP(A241,'SegEnds_NonXtal_Prot#'!A:AL,28,FALSE)-VLOOKUP(A241,'SegEnds_NonXtal_Prot#'!A:AL,22,FALSE)</f>
    </nc>
  </rcc>
  <rcc rId="2327" sId="4">
    <nc r="AG151">
      <f>VLOOKUP(A151,'SegEnds_NonXtal_Prot#'!A:AL,28,FALSE)-VLOOKUP(A151,'SegEnds_NonXtal_Prot#'!A:AL,22,FALSE)</f>
    </nc>
  </rcc>
  <rcc rId="2328" sId="4">
    <nc r="AG252">
      <f>VLOOKUP(A252,'SegEnds_NonXtal_Prot#'!A:AL,28,FALSE)-VLOOKUP(A252,'SegEnds_NonXtal_Prot#'!A:AL,22,FALSE)</f>
    </nc>
  </rcc>
  <rcc rId="2329" sId="4">
    <nc r="AG152">
      <f>VLOOKUP(A152,'SegEnds_NonXtal_Prot#'!A:AL,28,FALSE)-VLOOKUP(A152,'SegEnds_NonXtal_Prot#'!A:AL,22,FALSE)</f>
    </nc>
  </rcc>
  <rcc rId="2330" sId="4">
    <nc r="AG242">
      <f>VLOOKUP(A242,'SegEnds_NonXtal_Prot#'!A:AL,28,FALSE)-VLOOKUP(A242,'SegEnds_NonXtal_Prot#'!A:AL,22,FALSE)</f>
    </nc>
  </rcc>
  <rcc rId="2331" sId="4">
    <nc r="AG193">
      <f>VLOOKUP(A193,'SegEnds_NonXtal_Prot#'!A:AL,28,FALSE)-VLOOKUP(A193,'SegEnds_NonXtal_Prot#'!A:AL,22,FALSE)</f>
    </nc>
  </rcc>
  <rcc rId="2332" sId="4">
    <nc r="AG243">
      <f>VLOOKUP(A243,'SegEnds_NonXtal_Prot#'!A:AL,28,FALSE)-VLOOKUP(A243,'SegEnds_NonXtal_Prot#'!A:AL,22,FALSE)</f>
    </nc>
  </rcc>
  <rcc rId="2333" sId="4">
    <nc r="AG153">
      <f>VLOOKUP(A153,'SegEnds_NonXtal_Prot#'!A:AL,28,FALSE)-VLOOKUP(A153,'SegEnds_NonXtal_Prot#'!A:AL,22,FALSE)</f>
    </nc>
  </rcc>
  <rcc rId="2334" sId="4">
    <nc r="AG244">
      <f>VLOOKUP(A244,'SegEnds_NonXtal_Prot#'!A:AL,28,FALSE)-VLOOKUP(A244,'SegEnds_NonXtal_Prot#'!A:AL,22,FALSE)</f>
    </nc>
  </rcc>
  <rcc rId="2335" sId="4">
    <nc r="AG154">
      <f>VLOOKUP(A154,'SegEnds_NonXtal_Prot#'!A:AL,28,FALSE)-VLOOKUP(A154,'SegEnds_NonXtal_Prot#'!A:AL,22,FALSE)</f>
    </nc>
  </rcc>
  <rcc rId="2336" sId="4" odxf="1" dxf="1">
    <nc r="AG245">
      <f>VLOOKUP(A245,'SegEnds_NonXtal_Prot#'!A:AL,28,FALSE)-VLOOKUP(A245,'SegEnds_NonXtal_Prot#'!A:AL,22,FALSE)</f>
    </nc>
    <odxf/>
    <ndxf/>
  </rcc>
  <rcc rId="2337" sId="4">
    <nc r="AG155">
      <f>VLOOKUP(A155,'SegEnds_NonXtal_Prot#'!A:AL,28,FALSE)-VLOOKUP(A155,'SegEnds_NonXtal_Prot#'!A:AL,22,FALSE)</f>
    </nc>
  </rcc>
  <rcc rId="2338" sId="4" odxf="1" dxf="1">
    <nc r="AG297">
      <f>VLOOKUP(A297,'SegEnds_NonXtal_Prot#'!A:AL,28,FALSE)-VLOOKUP(A297,'SegEnds_NonXtal_Prot#'!A:AL,22,FALSE)</f>
    </nc>
    <odxf>
      <border outline="0">
        <top style="thin">
          <color auto="1"/>
        </top>
      </border>
    </odxf>
    <ndxf>
      <border outline="0">
        <top/>
      </border>
    </ndxf>
  </rcc>
  <rcc rId="2339" sId="4" odxf="1" dxf="1">
    <nc r="AG309">
      <f>VLOOKUP(A309,'SegEnds_NonXtal_Prot#'!A:AL,28,FALSE)-VLOOKUP(A309,'SegEnds_NonXtal_Prot#'!A:AL,22,FALSE)</f>
    </nc>
    <odxf/>
    <ndxf/>
  </rcc>
  <rcc rId="2340" sId="4" odxf="1" dxf="1">
    <nc r="AG298">
      <f>VLOOKUP(A298,'SegEnds_NonXtal_Prot#'!A:AL,28,FALSE)-VLOOKUP(A298,'SegEnds_NonXtal_Prot#'!A:AL,22,FALSE)</f>
    </nc>
    <odxf/>
    <ndxf/>
  </rcc>
  <rcc rId="2341" sId="4">
    <nc r="AG299">
      <f>VLOOKUP(A299,'SegEnds_NonXtal_Prot#'!A:AL,28,FALSE)-VLOOKUP(A299,'SegEnds_NonXtal_Prot#'!A:AL,22,FALSE)</f>
    </nc>
  </rcc>
  <rcc rId="2342" sId="4" odxf="1" dxf="1">
    <nc r="AG304">
      <f>VLOOKUP(A304,'SegEnds_NonXtal_Prot#'!A:AL,28,FALSE)-VLOOKUP(A304,'SegEnds_NonXtal_Prot#'!A:AL,22,FALSE)</f>
    </nc>
    <odxf/>
    <ndxf/>
  </rcc>
  <rcc rId="2343" sId="4">
    <nc r="AG305">
      <f>VLOOKUP(A305,'SegEnds_NonXtal_Prot#'!A:AL,28,FALSE)-VLOOKUP(A305,'SegEnds_NonXtal_Prot#'!A:AL,22,FALSE)</f>
    </nc>
  </rcc>
  <rcc rId="2344" sId="4">
    <nc r="AG306">
      <f>VLOOKUP(A306,'SegEnds_NonXtal_Prot#'!A:AL,28,FALSE)-VLOOKUP(A306,'SegEnds_NonXtal_Prot#'!A:AL,22,FALSE)</f>
    </nc>
  </rcc>
  <rcc rId="2345" sId="4" odxf="1" dxf="1">
    <nc r="AG310">
      <f>VLOOKUP(A310,'SegEnds_NonXtal_Prot#'!A:AL,28,FALSE)-VLOOKUP(A310,'SegEnds_NonXtal_Prot#'!A:AL,22,FALSE)</f>
    </nc>
    <odxf/>
    <ndxf/>
  </rcc>
  <rcc rId="2346" sId="4" odxf="1" dxf="1">
    <nc r="AG300">
      <f>VLOOKUP(A300,'SegEnds_NonXtal_Prot#'!A:AL,28,FALSE)-VLOOKUP(A300,'SegEnds_NonXtal_Prot#'!A:AL,22,FALSE)</f>
    </nc>
    <odxf/>
    <ndxf/>
  </rcc>
  <rcc rId="2347" sId="4">
    <nc r="AG301">
      <f>VLOOKUP(A301,'SegEnds_NonXtal_Prot#'!A:AL,28,FALSE)-VLOOKUP(A301,'SegEnds_NonXtal_Prot#'!A:AL,22,FALSE)</f>
    </nc>
  </rcc>
  <rcc rId="2348" sId="4">
    <nc r="AG302">
      <f>VLOOKUP(A302,'SegEnds_NonXtal_Prot#'!A:AL,28,FALSE)-VLOOKUP(A302,'SegEnds_NonXtal_Prot#'!A:AL,22,FALSE)</f>
    </nc>
  </rcc>
  <rcc rId="2349" sId="4" odxf="1" dxf="1">
    <nc r="AG303">
      <f>VLOOKUP(A303,'SegEnds_NonXtal_Prot#'!A:AL,28,FALSE)-VLOOKUP(A303,'SegEnds_NonXtal_Prot#'!A:AL,22,FALSE)</f>
    </nc>
    <odxf/>
    <ndxf/>
  </rcc>
  <rcc rId="2350" sId="4" odxf="1" dxf="1">
    <nc r="AG296">
      <f>VLOOKUP(A296,'SegEnds_NonXtal_Prot#'!A:AL,28,FALSE)-VLOOKUP(A296,'SegEnds_NonXtal_Prot#'!A:AL,22,FALSE)</f>
    </nc>
    <odxf/>
    <ndxf/>
  </rcc>
  <rcc rId="2351" sId="4" odxf="1" dxf="1">
    <nc r="AG307">
      <f>VLOOKUP(A307,'SegEnds_NonXtal_Prot#'!A:AL,28,FALSE)-VLOOKUP(A307,'SegEnds_NonXtal_Prot#'!A:AL,22,FALSE)</f>
    </nc>
    <odxf/>
    <ndxf/>
  </rcc>
  <rcc rId="2352" sId="4" odxf="1" dxf="1">
    <nc r="AG308">
      <f>VLOOKUP(A308,'SegEnds_NonXtal_Prot#'!A:AL,28,FALSE)-VLOOKUP(A308,'SegEnds_NonXtal_Prot#'!A:AL,22,FALSE)</f>
    </nc>
    <odxf>
      <border outline="0">
        <bottom style="thin">
          <color auto="1"/>
        </bottom>
      </border>
    </odxf>
    <ndxf>
      <border outline="0">
        <bottom/>
      </border>
    </ndxf>
  </rcc>
  <rcc rId="2353" sId="4" odxf="1" dxf="1">
    <nc r="AG325">
      <f>VLOOKUP(A325,'SegEnds_NonXtal_Prot#'!A:AL,28,FALSE)-VLOOKUP(A325,'SegEnds_NonXtal_Prot#'!A:AL,22,FALSE)</f>
    </nc>
    <odxf/>
    <ndxf/>
  </rcc>
  <rcc rId="2354" sId="4">
    <nc r="AG314">
      <f>VLOOKUP(A314,'SegEnds_NonXtal_Prot#'!A:AL,28,FALSE)-VLOOKUP(A314,'SegEnds_NonXtal_Prot#'!A:AL,22,FALSE)</f>
    </nc>
  </rcc>
  <rcc rId="2355" sId="4">
    <nc r="AG315">
      <f>VLOOKUP(A315,'SegEnds_NonXtal_Prot#'!A:AL,28,FALSE)-VLOOKUP(A315,'SegEnds_NonXtal_Prot#'!A:AL,22,FALSE)</f>
    </nc>
  </rcc>
  <rcc rId="2356" sId="4" odxf="1" dxf="1">
    <nc r="AG316">
      <f>VLOOKUP(A316,'SegEnds_NonXtal_Prot#'!A:AL,28,FALSE)-VLOOKUP(A316,'SegEnds_NonXtal_Prot#'!A:AL,22,FALSE)</f>
    </nc>
    <odxf/>
    <ndxf/>
  </rcc>
  <rcc rId="2357" sId="4">
    <nc r="AG323">
      <f>VLOOKUP(A323,'SegEnds_NonXtal_Prot#'!A:AL,28,FALSE)-VLOOKUP(A323,'SegEnds_NonXtal_Prot#'!A:AL,22,FALSE)</f>
    </nc>
  </rcc>
  <rcc rId="2358" sId="4">
    <nc r="AG330">
      <f>VLOOKUP(A330,'SegEnds_NonXtal_Prot#'!A:AL,28,FALSE)-VLOOKUP(A330,'SegEnds_NonXtal_Prot#'!A:AL,22,FALSE)</f>
    </nc>
  </rcc>
  <rcc rId="2359" sId="4">
    <nc r="AG311">
      <f>VLOOKUP(A311,'SegEnds_NonXtal_Prot#'!A:AL,28,FALSE)-VLOOKUP(A311,'SegEnds_NonXtal_Prot#'!A:AL,22,FALSE)</f>
    </nc>
  </rcc>
  <rcc rId="2360" sId="4" odxf="1" dxf="1">
    <nc r="AG326">
      <f>VLOOKUP(A326,'SegEnds_NonXtal_Prot#'!A:AL,28,FALSE)-VLOOKUP(A326,'SegEnds_NonXtal_Prot#'!A:AL,22,FALSE)</f>
    </nc>
    <odxf/>
    <ndxf/>
  </rcc>
  <rcc rId="2361" sId="4" odxf="1" dxf="1">
    <nc r="AG327">
      <f>VLOOKUP(A327,'SegEnds_NonXtal_Prot#'!A:AL,28,FALSE)-VLOOKUP(A327,'SegEnds_NonXtal_Prot#'!A:AL,22,FALSE)</f>
    </nc>
    <odxf/>
    <ndxf/>
  </rcc>
  <rcc rId="2362" sId="4">
    <nc r="AG328">
      <f>VLOOKUP(A328,'SegEnds_NonXtal_Prot#'!A:AL,28,FALSE)-VLOOKUP(A328,'SegEnds_NonXtal_Prot#'!A:AL,22,FALSE)</f>
    </nc>
  </rcc>
  <rcc rId="2363" sId="4">
    <nc r="AG333">
      <f>VLOOKUP(A333,'SegEnds_NonXtal_Prot#'!A:AL,28,FALSE)-VLOOKUP(A333,'SegEnds_NonXtal_Prot#'!A:AL,22,FALSE)</f>
    </nc>
  </rcc>
  <rcc rId="2364" sId="4">
    <nc r="AG331">
      <f>VLOOKUP(A331,'SegEnds_NonXtal_Prot#'!A:AL,28,FALSE)-VLOOKUP(A331,'SegEnds_NonXtal_Prot#'!A:AL,22,FALSE)</f>
    </nc>
  </rcc>
  <rcc rId="2365" sId="4">
    <nc r="AG317">
      <f>VLOOKUP(A317,'SegEnds_NonXtal_Prot#'!A:AL,28,FALSE)-VLOOKUP(A317,'SegEnds_NonXtal_Prot#'!A:AL,22,FALSE)</f>
    </nc>
  </rcc>
  <rcc rId="2366" sId="4">
    <nc r="AG318">
      <f>VLOOKUP(A318,'SegEnds_NonXtal_Prot#'!A:AL,28,FALSE)-VLOOKUP(A318,'SegEnds_NonXtal_Prot#'!A:AL,22,FALSE)</f>
    </nc>
  </rcc>
  <rcc rId="2367" sId="4">
    <nc r="AG319">
      <f>VLOOKUP(A319,'SegEnds_NonXtal_Prot#'!A:AL,28,FALSE)-VLOOKUP(A319,'SegEnds_NonXtal_Prot#'!A:AL,22,FALSE)</f>
    </nc>
  </rcc>
  <rcc rId="2368" sId="4">
    <nc r="AG320">
      <f>VLOOKUP(A320,'SegEnds_NonXtal_Prot#'!A:AL,28,FALSE)-VLOOKUP(A320,'SegEnds_NonXtal_Prot#'!A:AL,22,FALSE)</f>
    </nc>
  </rcc>
  <rcc rId="2369" sId="4">
    <nc r="AG321">
      <f>VLOOKUP(A321,'SegEnds_NonXtal_Prot#'!A:AL,28,FALSE)-VLOOKUP(A321,'SegEnds_NonXtal_Prot#'!A:AL,22,FALSE)</f>
    </nc>
  </rcc>
  <rcc rId="2370" sId="4" odxf="1" dxf="1">
    <nc r="AG337">
      <f>VLOOKUP(A337,'SegEnds_NonXtal_Prot#'!A:AL,28,FALSE)-VLOOKUP(A337,'SegEnds_NonXtal_Prot#'!A:AL,22,FALSE)</f>
    </nc>
    <odxf/>
    <ndxf/>
  </rcc>
  <rcc rId="2371" sId="4">
    <nc r="AG338">
      <f>VLOOKUP(A338,'SegEnds_NonXtal_Prot#'!A:AL,28,FALSE)-VLOOKUP(A338,'SegEnds_NonXtal_Prot#'!A:AL,22,FALSE)</f>
    </nc>
  </rcc>
  <rcc rId="2372" sId="4">
    <nc r="AG339">
      <f>VLOOKUP(A339,'SegEnds_NonXtal_Prot#'!A:AL,28,FALSE)-VLOOKUP(A339,'SegEnds_NonXtal_Prot#'!A:AL,22,FALSE)</f>
    </nc>
  </rcc>
  <rcc rId="2373" sId="4">
    <nc r="AG340">
      <f>VLOOKUP(A340,'SegEnds_NonXtal_Prot#'!A:AL,28,FALSE)-VLOOKUP(A340,'SegEnds_NonXtal_Prot#'!A:AL,22,FALSE)</f>
    </nc>
  </rcc>
  <rcc rId="2374" sId="4">
    <nc r="AG332">
      <f>VLOOKUP(A332,'SegEnds_NonXtal_Prot#'!A:AL,28,FALSE)-VLOOKUP(A332,'SegEnds_NonXtal_Prot#'!A:AL,22,FALSE)</f>
    </nc>
  </rcc>
  <rcc rId="2375" sId="4">
    <nc r="AG334">
      <f>VLOOKUP(A334,'SegEnds_NonXtal_Prot#'!A:AL,28,FALSE)-VLOOKUP(A334,'SegEnds_NonXtal_Prot#'!A:AL,22,FALSE)</f>
    </nc>
  </rcc>
  <rcc rId="2376" sId="4">
    <nc r="AG336">
      <f>VLOOKUP(A336,'SegEnds_NonXtal_Prot#'!A:AL,28,FALSE)-VLOOKUP(A336,'SegEnds_NonXtal_Prot#'!A:AL,22,FALSE)</f>
    </nc>
  </rcc>
  <rcc rId="2377" sId="4" odxf="1" dxf="1">
    <nc r="AG324">
      <f>VLOOKUP(A324,'SegEnds_NonXtal_Prot#'!A:AL,28,FALSE)-VLOOKUP(A324,'SegEnds_NonXtal_Prot#'!A:AL,22,FALSE)</f>
    </nc>
    <odxf/>
    <ndxf/>
  </rcc>
  <rcc rId="2378" sId="4">
    <nc r="AG329">
      <f>VLOOKUP(A329,'SegEnds_NonXtal_Prot#'!A:AL,28,FALSE)-VLOOKUP(A329,'SegEnds_NonXtal_Prot#'!A:AL,22,FALSE)</f>
    </nc>
  </rcc>
  <rcc rId="2379" sId="4">
    <nc r="AG335">
      <f>VLOOKUP(A335,'SegEnds_NonXtal_Prot#'!A:AL,28,FALSE)-VLOOKUP(A335,'SegEnds_NonXtal_Prot#'!A:AL,22,FALSE)</f>
    </nc>
  </rcc>
  <rcc rId="2380" sId="4">
    <nc r="AG322">
      <f>VLOOKUP(A322,'SegEnds_NonXtal_Prot#'!A:AL,28,FALSE)-VLOOKUP(A322,'SegEnds_NonXtal_Prot#'!A:AL,22,FALSE)</f>
    </nc>
  </rcc>
  <rcc rId="2381" sId="4">
    <nc r="AG312">
      <f>VLOOKUP(A312,'SegEnds_NonXtal_Prot#'!A:AL,28,FALSE)-VLOOKUP(A312,'SegEnds_NonXtal_Prot#'!A:AL,22,FALSE)</f>
    </nc>
  </rcc>
  <rcc rId="2382" sId="4">
    <nc r="AG313">
      <f>VLOOKUP(A313,'SegEnds_NonXtal_Prot#'!A:AL,28,FALSE)-VLOOKUP(A313,'SegEnds_NonXtal_Prot#'!A:AL,22,FALSE)</f>
    </nc>
  </rcc>
  <rcc rId="2383" sId="4">
    <nc r="AG341">
      <f>VLOOKUP(A341,'SegEnds_NonXtal_Prot#'!A:AL,28,FALSE)-VLOOKUP(A341,'SegEnds_NonXtal_Prot#'!A:AL,22,FALSE)</f>
    </nc>
  </rcc>
  <rcc rId="2384" sId="4">
    <nc r="AG342">
      <f>VLOOKUP(A342,'SegEnds_NonXtal_Prot#'!A:AL,28,FALSE)-VLOOKUP(A342,'SegEnds_NonXtal_Prot#'!A:AL,22,FALSE)</f>
    </nc>
  </rcc>
  <rcc rId="2385" sId="4" odxf="1" dxf="1">
    <nc r="AG343">
      <f>VLOOKUP(A343,'SegEnds_NonXtal_Prot#'!A:AL,28,FALSE)-VLOOKUP(A343,'SegEnds_NonXtal_Prot#'!A:AL,22,FALSE)</f>
    </nc>
    <odxf/>
    <ndxf/>
  </rcc>
  <rcc rId="2386" sId="4" odxf="1" dxf="1">
    <nc r="AG351">
      <f>VLOOKUP(A351,'SegEnds_NonXtal_Prot#'!A:AL,28,FALSE)-VLOOKUP(A351,'SegEnds_NonXtal_Prot#'!A:AL,22,FALSE)</f>
    </nc>
    <odxf>
      <border outline="0">
        <top style="thin">
          <color auto="1"/>
        </top>
      </border>
    </odxf>
    <ndxf>
      <border outline="0">
        <top/>
      </border>
    </ndxf>
  </rcc>
  <rcc rId="2387" sId="4" odxf="1" dxf="1">
    <nc r="AG364">
      <f>VLOOKUP(A364,'SegEnds_NonXtal_Prot#'!A:AL,28,FALSE)-VLOOKUP(A364,'SegEnds_NonXtal_Prot#'!A:AL,22,FALSE)</f>
    </nc>
    <odxf/>
    <ndxf/>
  </rcc>
  <rcc rId="2388" sId="4" odxf="1" dxf="1">
    <nc r="AG344">
      <f>VLOOKUP(A344,'SegEnds_NonXtal_Prot#'!A:AL,28,FALSE)-VLOOKUP(A344,'SegEnds_NonXtal_Prot#'!A:AL,22,FALSE)</f>
    </nc>
    <odxf/>
    <ndxf/>
  </rcc>
  <rcc rId="2389" sId="4">
    <nc r="AG345">
      <f>VLOOKUP(A345,'SegEnds_NonXtal_Prot#'!A:AL,28,FALSE)-VLOOKUP(A345,'SegEnds_NonXtal_Prot#'!A:AL,22,FALSE)</f>
    </nc>
  </rcc>
  <rcc rId="2390" sId="4">
    <nc r="AG361">
      <f>VLOOKUP(A361,'SegEnds_NonXtal_Prot#'!A:AL,28,FALSE)-VLOOKUP(A361,'SegEnds_NonXtal_Prot#'!A:AL,22,FALSE)</f>
    </nc>
  </rcc>
  <rcc rId="2391" sId="4">
    <nc r="AG362">
      <f>VLOOKUP(A362,'SegEnds_NonXtal_Prot#'!A:AL,28,FALSE)-VLOOKUP(A362,'SegEnds_NonXtal_Prot#'!A:AL,22,FALSE)</f>
    </nc>
  </rcc>
  <rcc rId="2392" sId="4">
    <nc r="AG363">
      <f>VLOOKUP(A363,'SegEnds_NonXtal_Prot#'!A:AL,28,FALSE)-VLOOKUP(A363,'SegEnds_NonXtal_Prot#'!A:AL,22,FALSE)</f>
    </nc>
  </rcc>
  <rcc rId="2393" sId="4">
    <nc r="AG365">
      <f>VLOOKUP(A365,'SegEnds_NonXtal_Prot#'!A:AL,28,FALSE)-VLOOKUP(A365,'SegEnds_NonXtal_Prot#'!A:AL,22,FALSE)</f>
    </nc>
  </rcc>
  <rcc rId="2394" sId="4">
    <nc r="AG353">
      <f>VLOOKUP(A353,'SegEnds_NonXtal_Prot#'!A:AL,28,FALSE)-VLOOKUP(A353,'SegEnds_NonXtal_Prot#'!A:AL,22,FALSE)</f>
    </nc>
  </rcc>
  <rcc rId="2395" sId="4">
    <nc r="AG354">
      <f>VLOOKUP(A354,'SegEnds_NonXtal_Prot#'!A:AL,28,FALSE)-VLOOKUP(A354,'SegEnds_NonXtal_Prot#'!A:AL,22,FALSE)</f>
    </nc>
  </rcc>
  <rcc rId="2396" sId="4">
    <nc r="AG355">
      <f>VLOOKUP(A355,'SegEnds_NonXtal_Prot#'!A:AL,28,FALSE)-VLOOKUP(A355,'SegEnds_NonXtal_Prot#'!A:AL,22,FALSE)</f>
    </nc>
  </rcc>
  <rcc rId="2397" sId="4">
    <nc r="AG356">
      <f>VLOOKUP(A356,'SegEnds_NonXtal_Prot#'!A:AL,28,FALSE)-VLOOKUP(A356,'SegEnds_NonXtal_Prot#'!A:AL,22,FALSE)</f>
    </nc>
  </rcc>
  <rcc rId="2398" sId="4">
    <nc r="AG357">
      <f>VLOOKUP(A357,'SegEnds_NonXtal_Prot#'!A:AL,28,FALSE)-VLOOKUP(A357,'SegEnds_NonXtal_Prot#'!A:AL,22,FALSE)</f>
    </nc>
  </rcc>
  <rcc rId="2399" sId="4">
    <nc r="AG358">
      <f>VLOOKUP(A358,'SegEnds_NonXtal_Prot#'!A:AL,28,FALSE)-VLOOKUP(A358,'SegEnds_NonXtal_Prot#'!A:AL,22,FALSE)</f>
    </nc>
  </rcc>
  <rcc rId="2400" sId="4">
    <nc r="AG359">
      <f>VLOOKUP(A359,'SegEnds_NonXtal_Prot#'!A:AL,28,FALSE)-VLOOKUP(A359,'SegEnds_NonXtal_Prot#'!A:AL,22,FALSE)</f>
    </nc>
  </rcc>
  <rcc rId="2401" sId="4" odxf="1" dxf="1">
    <nc r="AG360">
      <f>VLOOKUP(A360,'SegEnds_NonXtal_Prot#'!A:AL,28,FALSE)-VLOOKUP(A360,'SegEnds_NonXtal_Prot#'!A:AL,22,FALSE)</f>
    </nc>
    <odxf/>
    <ndxf/>
  </rcc>
  <rcc rId="2402" sId="4">
    <nc r="AG350">
      <f>VLOOKUP(A350,'SegEnds_NonXtal_Prot#'!A:AL,28,FALSE)-VLOOKUP(A350,'SegEnds_NonXtal_Prot#'!A:AL,22,FALSE)</f>
    </nc>
  </rcc>
  <rcc rId="2403" sId="4">
    <nc r="AG346">
      <f>VLOOKUP(A346,'SegEnds_NonXtal_Prot#'!A:AL,28,FALSE)-VLOOKUP(A346,'SegEnds_NonXtal_Prot#'!A:AL,22,FALSE)</f>
    </nc>
  </rcc>
  <rcc rId="2404" sId="4">
    <nc r="AG347">
      <f>VLOOKUP(A347,'SegEnds_NonXtal_Prot#'!A:AL,28,FALSE)-VLOOKUP(A347,'SegEnds_NonXtal_Prot#'!A:AL,22,FALSE)</f>
    </nc>
  </rcc>
  <rcc rId="2405" sId="4" odxf="1" dxf="1">
    <nc r="AG348">
      <f>VLOOKUP(A348,'SegEnds_NonXtal_Prot#'!A:AL,28,FALSE)-VLOOKUP(A348,'SegEnds_NonXtal_Prot#'!A:AL,22,FALSE)</f>
    </nc>
    <odxf/>
    <ndxf/>
  </rcc>
  <rcc rId="2406" sId="4">
    <nc r="AG349">
      <f>VLOOKUP(A349,'SegEnds_NonXtal_Prot#'!A:AL,28,FALSE)-VLOOKUP(A349,'SegEnds_NonXtal_Prot#'!A:AL,22,FALSE)</f>
    </nc>
  </rcc>
  <rcc rId="2407" sId="4">
    <nc r="AG352">
      <f>VLOOKUP(A352,'SegEnds_NonXtal_Prot#'!A:AL,28,FALSE)-VLOOKUP(A352,'SegEnds_NonXtal_Prot#'!A:AL,22,FALSE)</f>
    </nc>
  </rcc>
  <rcc rId="2408" sId="4">
    <nc r="AG366">
      <f>VLOOKUP(A366,'SegEnds_NonXtal_Prot#'!A:AL,28,FALSE)-VLOOKUP(A366,'SegEnds_NonXtal_Prot#'!A:AL,22,FALSE)</f>
    </nc>
  </rcc>
  <rcc rId="2409" sId="4">
    <nc r="AG367">
      <f>VLOOKUP(A367,'SegEnds_NonXtal_Prot#'!A:AL,28,FALSE)-VLOOKUP(A367,'SegEnds_NonXtal_Prot#'!A:AL,22,FALSE)</f>
    </nc>
  </rcc>
  <rcc rId="2410" sId="4">
    <nc r="AG368">
      <f>VLOOKUP(A368,'SegEnds_NonXtal_Prot#'!A:AL,28,FALSE)-VLOOKUP(A368,'SegEnds_NonXtal_Prot#'!A:AL,22,FALSE)</f>
    </nc>
  </rcc>
  <rcc rId="2411" sId="4">
    <nc r="AG369">
      <f>VLOOKUP(A369,'SegEnds_NonXtal_Prot#'!A:AL,28,FALSE)-VLOOKUP(A369,'SegEnds_NonXtal_Prot#'!A:AL,22,FALSE)</f>
    </nc>
  </rcc>
  <rcc rId="2412" sId="4">
    <nc r="AG370">
      <f>VLOOKUP(A370,'SegEnds_NonXtal_Prot#'!A:AL,28,FALSE)-VLOOKUP(A370,'SegEnds_NonXtal_Prot#'!A:AL,22,FALSE)</f>
    </nc>
  </rcc>
  <rcc rId="2413" sId="4">
    <nc r="AG371">
      <f>VLOOKUP(A371,'SegEnds_NonXtal_Prot#'!A:AL,28,FALSE)-VLOOKUP(A371,'SegEnds_NonXtal_Prot#'!A:AL,22,FALSE)</f>
    </nc>
  </rcc>
  <rcc rId="2414" sId="4">
    <nc r="AG372">
      <f>VLOOKUP(A372,'SegEnds_NonXtal_Prot#'!A:AL,28,FALSE)-VLOOKUP(A372,'SegEnds_NonXtal_Prot#'!A:AL,22,FALSE)</f>
    </nc>
  </rcc>
  <rcc rId="2415" sId="4">
    <nc r="AG373">
      <f>VLOOKUP(A373,'SegEnds_NonXtal_Prot#'!A:AL,28,FALSE)-VLOOKUP(A373,'SegEnds_NonXtal_Prot#'!A:AL,22,FALSE)</f>
    </nc>
  </rcc>
  <rcc rId="2416" sId="4">
    <nc r="AG374">
      <f>VLOOKUP(A374,'SegEnds_NonXtal_Prot#'!A:AL,28,FALSE)-VLOOKUP(A374,'SegEnds_NonXtal_Prot#'!A:AL,22,FALSE)</f>
    </nc>
  </rcc>
  <rcc rId="2417" sId="4">
    <nc r="AG376">
      <f>VLOOKUP(A376,'SegEnds_NonXtal_Prot#'!A:AL,28,FALSE)-VLOOKUP(A376,'SegEnds_NonXtal_Prot#'!A:AL,22,FALSE)</f>
    </nc>
  </rcc>
  <rcc rId="2418" sId="4">
    <nc r="AG375">
      <f>VLOOKUP(A375,'SegEnds_NonXtal_Prot#'!A:AL,28,FALSE)-VLOOKUP(A375,'SegEnds_NonXtal_Prot#'!A:AL,22,FALSE)</f>
    </nc>
  </rcc>
  <rcc rId="2419" sId="4">
    <nc r="AG381">
      <f>VLOOKUP(A381,'SegEnds_NonXtal_Prot#'!A:AL,28,FALSE)-VLOOKUP(A381,'SegEnds_NonXtal_Prot#'!A:AL,22,FALSE)</f>
    </nc>
  </rcc>
  <rcc rId="2420" sId="4" odxf="1" dxf="1">
    <nc r="AG377">
      <f>VLOOKUP(A377,'SegEnds_NonXtal_Prot#'!A:AL,28,FALSE)-VLOOKUP(A377,'SegEnds_NonXtal_Prot#'!A:AL,22,FALSE)</f>
    </nc>
    <odxf/>
    <ndxf/>
  </rcc>
  <rcc rId="2421" sId="4">
    <nc r="AG379">
      <f>VLOOKUP(A379,'SegEnds_NonXtal_Prot#'!A:AL,28,FALSE)-VLOOKUP(A379,'SegEnds_NonXtal_Prot#'!A:AL,22,FALSE)</f>
    </nc>
  </rcc>
  <rcc rId="2422" sId="4">
    <nc r="AG378">
      <f>VLOOKUP(A378,'SegEnds_NonXtal_Prot#'!A:AL,28,FALSE)-VLOOKUP(A378,'SegEnds_NonXtal_Prot#'!A:AL,22,FALSE)</f>
    </nc>
  </rcc>
  <rcc rId="2423" sId="4">
    <nc r="AG380">
      <f>VLOOKUP(A380,'SegEnds_NonXtal_Prot#'!A:AL,28,FALSE)-VLOOKUP(A380,'SegEnds_NonXtal_Prot#'!A:AL,22,FALSE)</f>
    </nc>
  </rcc>
  <rcc rId="2424" sId="4">
    <nc r="AG382">
      <f>VLOOKUP(A382,'SegEnds_NonXtal_Prot#'!A:AL,28,FALSE)-VLOOKUP(A382,'SegEnds_NonXtal_Prot#'!A:AL,22,FALSE)</f>
    </nc>
  </rcc>
  <rcc rId="2425" sId="4">
    <nc r="AG394">
      <f>VLOOKUP(A394,'SegEnds_NonXtal_Prot#'!A:AL,28,FALSE)-VLOOKUP(A394,'SegEnds_NonXtal_Prot#'!A:AL,22,FALSE)</f>
    </nc>
  </rcc>
  <rcc rId="2426" sId="4">
    <nc r="AG401">
      <f>VLOOKUP(A401,'SegEnds_NonXtal_Prot#'!A:AL,28,FALSE)-VLOOKUP(A401,'SegEnds_NonXtal_Prot#'!A:AL,22,FALSE)</f>
    </nc>
  </rcc>
  <rcc rId="2427" sId="4">
    <nc r="AG396">
      <f>VLOOKUP(A396,'SegEnds_NonXtal_Prot#'!A:AL,28,FALSE)-VLOOKUP(A396,'SegEnds_NonXtal_Prot#'!A:AL,22,FALSE)</f>
    </nc>
  </rcc>
  <rcc rId="2428" sId="4">
    <nc r="AG392">
      <f>VLOOKUP(A392,'SegEnds_NonXtal_Prot#'!A:AL,28,FALSE)-VLOOKUP(A392,'SegEnds_NonXtal_Prot#'!A:AL,22,FALSE)</f>
    </nc>
  </rcc>
  <rcc rId="2429" sId="4">
    <nc r="AG397">
      <f>VLOOKUP(A397,'SegEnds_NonXtal_Prot#'!A:AL,28,FALSE)-VLOOKUP(A397,'SegEnds_NonXtal_Prot#'!A:AL,22,FALSE)</f>
    </nc>
  </rcc>
  <rcc rId="2430" sId="4">
    <nc r="AG385">
      <f>VLOOKUP(A385,'SegEnds_NonXtal_Prot#'!A:AL,28,FALSE)-VLOOKUP(A385,'SegEnds_NonXtal_Prot#'!A:AL,22,FALSE)</f>
    </nc>
  </rcc>
  <rcc rId="2431" sId="4">
    <nc r="AG386">
      <f>VLOOKUP(A386,'SegEnds_NonXtal_Prot#'!A:AL,28,FALSE)-VLOOKUP(A386,'SegEnds_NonXtal_Prot#'!A:AL,22,FALSE)</f>
    </nc>
  </rcc>
  <rcc rId="2432" sId="4">
    <nc r="AG387">
      <f>VLOOKUP(A387,'SegEnds_NonXtal_Prot#'!A:AL,28,FALSE)-VLOOKUP(A387,'SegEnds_NonXtal_Prot#'!A:AL,22,FALSE)</f>
    </nc>
  </rcc>
  <rcc rId="2433" sId="4">
    <nc r="AG388">
      <f>VLOOKUP(A388,'SegEnds_NonXtal_Prot#'!A:AL,28,FALSE)-VLOOKUP(A388,'SegEnds_NonXtal_Prot#'!A:AL,22,FALSE)</f>
    </nc>
  </rcc>
  <rcc rId="2434" sId="4">
    <nc r="AG389">
      <f>VLOOKUP(A389,'SegEnds_NonXtal_Prot#'!A:AL,28,FALSE)-VLOOKUP(A389,'SegEnds_NonXtal_Prot#'!A:AL,22,FALSE)</f>
    </nc>
  </rcc>
  <rcc rId="2435" sId="4">
    <nc r="AG390">
      <f>VLOOKUP(A390,'SegEnds_NonXtal_Prot#'!A:AL,28,FALSE)-VLOOKUP(A390,'SegEnds_NonXtal_Prot#'!A:AL,22,FALSE)</f>
    </nc>
  </rcc>
  <rcc rId="2436" sId="4">
    <nc r="AG391">
      <f>VLOOKUP(A391,'SegEnds_NonXtal_Prot#'!A:AL,28,FALSE)-VLOOKUP(A391,'SegEnds_NonXtal_Prot#'!A:AL,22,FALSE)</f>
    </nc>
  </rcc>
  <rcc rId="2437" sId="4">
    <nc r="AG399">
      <f>VLOOKUP(A399,'SegEnds_NonXtal_Prot#'!A:AL,28,FALSE)-VLOOKUP(A399,'SegEnds_NonXtal_Prot#'!A:AL,22,FALSE)</f>
    </nc>
  </rcc>
  <rcc rId="2438" sId="4">
    <nc r="AG400">
      <f>VLOOKUP(A400,'SegEnds_NonXtal_Prot#'!A:AL,28,FALSE)-VLOOKUP(A400,'SegEnds_NonXtal_Prot#'!A:AL,22,FALSE)</f>
    </nc>
  </rcc>
  <rcc rId="2439" sId="4">
    <nc r="AG402">
      <f>VLOOKUP(A402,'SegEnds_NonXtal_Prot#'!A:AL,28,FALSE)-VLOOKUP(A402,'SegEnds_NonXtal_Prot#'!A:AL,22,FALSE)</f>
    </nc>
  </rcc>
  <rcc rId="2440" sId="4">
    <nc r="AG403">
      <f>VLOOKUP(A403,'SegEnds_NonXtal_Prot#'!A:AL,28,FALSE)-VLOOKUP(A403,'SegEnds_NonXtal_Prot#'!A:AL,22,FALSE)</f>
    </nc>
  </rcc>
  <rcc rId="2441" sId="4">
    <nc r="AG404">
      <f>VLOOKUP(A404,'SegEnds_NonXtal_Prot#'!A:AL,28,FALSE)-VLOOKUP(A404,'SegEnds_NonXtal_Prot#'!A:AL,22,FALSE)</f>
    </nc>
  </rcc>
  <rcc rId="2442" sId="4">
    <nc r="AG405">
      <f>VLOOKUP(A405,'SegEnds_NonXtal_Prot#'!A:AL,28,FALSE)-VLOOKUP(A405,'SegEnds_NonXtal_Prot#'!A:AL,22,FALSE)</f>
    </nc>
  </rcc>
  <rcc rId="2443" sId="4">
    <nc r="AG406">
      <f>VLOOKUP(A406,'SegEnds_NonXtal_Prot#'!A:AL,28,FALSE)-VLOOKUP(A406,'SegEnds_NonXtal_Prot#'!A:AL,22,FALSE)</f>
    </nc>
  </rcc>
  <rcc rId="2444" sId="4">
    <nc r="AG398">
      <f>VLOOKUP(A398,'SegEnds_NonXtal_Prot#'!A:AL,28,FALSE)-VLOOKUP(A398,'SegEnds_NonXtal_Prot#'!A:AL,22,FALSE)</f>
    </nc>
  </rcc>
  <rcc rId="2445" sId="4" odxf="1" dxf="1">
    <nc r="AG383">
      <f>VLOOKUP(A383,'SegEnds_NonXtal_Prot#'!A:AL,28,FALSE)-VLOOKUP(A383,'SegEnds_NonXtal_Prot#'!A:AL,22,FALSE)</f>
    </nc>
    <odxf/>
    <ndxf/>
  </rcc>
  <rcc rId="2446" sId="4">
    <nc r="AG395">
      <f>VLOOKUP(A395,'SegEnds_NonXtal_Prot#'!A:AL,28,FALSE)-VLOOKUP(A395,'SegEnds_NonXtal_Prot#'!A:AL,22,FALSE)</f>
    </nc>
  </rcc>
  <rcc rId="2447" sId="4">
    <nc r="AG384">
      <f>VLOOKUP(A384,'SegEnds_NonXtal_Prot#'!A:AL,28,FALSE)-VLOOKUP(A384,'SegEnds_NonXtal_Prot#'!A:AL,22,FALSE)</f>
    </nc>
  </rcc>
  <rcc rId="2448" sId="4">
    <nc r="AG393">
      <f>VLOOKUP(A393,'SegEnds_NonXtal_Prot#'!A:AL,28,FALSE)-VLOOKUP(A393,'SegEnds_NonXtal_Prot#'!A:AL,22,FALSE)</f>
    </nc>
  </rcc>
  <rfmt sheetId="4" sqref="S208 S207 S204 S209 S210">
    <dxf>
      <fill>
        <patternFill patternType="solid">
          <bgColor rgb="FFFF0000"/>
        </patternFill>
      </fill>
    </dxf>
  </rfmt>
  <rfmt sheetId="4" sqref="S44">
    <dxf>
      <fill>
        <patternFill patternType="solid">
          <bgColor rgb="FFFF0000"/>
        </patternFill>
      </fill>
    </dxf>
  </rfmt>
  <rcc rId="2449" sId="4">
    <oc r="S208">
      <f>VLOOKUP($B2&amp;"__wt",'SegEnds_Xtal_BW#'!$A:$Z,19,FALSE)</f>
    </oc>
    <nc r="S208">
      <v>38</v>
    </nc>
  </rcc>
  <rcc rId="2450" sId="4">
    <oc r="S207">
      <f>VLOOKUP($B3&amp;"__wt",'SegEnds_Xtal_BW#'!$A:$Z,19,FALSE)</f>
    </oc>
    <nc r="S207">
      <v>38</v>
    </nc>
  </rcc>
  <rcc rId="2451" sId="4">
    <oc r="S204">
      <f>VLOOKUP($B4&amp;"__wt",'SegEnds_Xtal_BW#'!$A:$Z,19,FALSE)</f>
    </oc>
    <nc r="S204">
      <v>38</v>
    </nc>
  </rcc>
  <rcc rId="2452" sId="4">
    <oc r="S209">
      <f>VLOOKUP($B5&amp;"__wt",'SegEnds_Xtal_BW#'!$A:$Z,19,FALSE)</f>
    </oc>
    <nc r="S209">
      <v>38</v>
    </nc>
  </rcc>
  <rcc rId="2453" sId="4">
    <oc r="S210">
      <f>VLOOKUP($B6&amp;"__wt",'SegEnds_Xtal_BW#'!$A:$Z,19,FALSE)</f>
    </oc>
    <nc r="S210">
      <v>38</v>
    </nc>
  </rcc>
  <rcc rId="2454" sId="4">
    <oc r="S44">
      <f>VLOOKUP($B7&amp;"__wt",'SegEnds_Xtal_BW#'!$A:$Z,19,FALSE)</f>
    </oc>
    <nc r="S44">
      <v>38</v>
    </nc>
  </rcc>
  <rcc rId="2455" sId="5">
    <oc r="AN84">
      <f>AND(IF(M84="-",IF(O84-K84&gt;3,TRUE,FALSE),TRUE),C84&lt;E84,OR(E84&lt;F84,F84="-"),OR(F84&lt;H84,F84="-"),OR(H84&lt;I84,H84="-"),I84&lt;K84,OR(K84&lt;L84,L84="-"),OR(L84&lt;N84,L84="-"),OR(N84&lt;O84,N84="-"),O84&lt;Q84,OR(Q84&lt;R84,R84="-"),OR(R84&lt;T84,R84="-"),OR(T84&lt;U84,T84="-"),U84&lt;W84,OR(W84&lt;X84,X84="-"),OR(X84&lt;Z84,X84="-"),OR(Z84&lt;AA84,Z84="-"),AA84&lt;AC84,AC84&lt;AD84,AD84&lt;AF84,AF84&lt;AG84,AG84&lt;AI84,OR(AI84&lt;AJ84,AJ84="-"),OR(AJ84&lt;AL84,AJ84="-"))</f>
    </oc>
    <nc r="AN84">
      <f>AND(IF(Y84="-",IF(AA84-W84&gt;3,TRUE,FALSE),TRUE),IF(M84="-",IF(O84-K84&gt;3,TRUE,FALSE),TRUE),C84&lt;E84,OR(E84&lt;F84,F84="-"),OR(F84&lt;H84,F84="-"),OR(H84&lt;I84,H84="-"),I84&lt;K84,OR(K84&lt;L84,L84="-"),OR(L84&lt;N84,L84="-"),OR(N84&lt;O84,N84="-"),O84&lt;Q84,OR(Q84&lt;R84,R84="-"),OR(R84&lt;T84,R84="-"),OR(T84&lt;U84,T84="-"),U84&lt;W84,OR(W84&lt;X84,X84="-"),OR(X84&lt;Z84,X84="-"),OR(Z84&lt;AA84,Z84="-"),AA84&lt;AC84,AC84&lt;AD84,AD84&lt;AF84,AF84&lt;AG84,AG84&lt;AI84,OR(AI84&lt;AJ84,AJ84="-"),OR(AJ84&lt;AL84,AJ84="-"))</f>
    </nc>
  </rcc>
  <rcc rId="2456" sId="5">
    <oc r="AN85">
      <f>AND(IF(M85="-",IF(O85-K85&gt;3,TRUE,FALSE),TRUE),C85&lt;E85,OR(E85&lt;F85,F85="-"),OR(F85&lt;H85,F85="-"),OR(H85&lt;I85,H85="-"),I85&lt;K85,OR(K85&lt;L85,L85="-"),OR(L85&lt;N85,L85="-"),OR(N85&lt;O85,N85="-"),O85&lt;Q85,OR(Q85&lt;R85,R85="-"),OR(R85&lt;T85,R85="-"),OR(T85&lt;U85,T85="-"),U85&lt;W85,OR(W85&lt;X85,X85="-"),OR(X85&lt;Z85,X85="-"),OR(Z85&lt;AA85,Z85="-"),AA85&lt;AC85,AC85&lt;AD85,AD85&lt;AF85,AF85&lt;AG85,AG85&lt;AI85,OR(AI85&lt;AJ85,AJ85="-"),OR(AJ85&lt;AL85,AJ85="-"))</f>
    </oc>
    <nc r="AN85">
      <f>AND(IF(Y85="-",IF(AA85-W85&gt;3,TRUE,FALSE),TRUE),IF(M85="-",IF(O85-K85&gt;3,TRUE,FALSE),TRUE),C85&lt;E85,OR(E85&lt;F85,F85="-"),OR(F85&lt;H85,F85="-"),OR(H85&lt;I85,H85="-"),I85&lt;K85,OR(K85&lt;L85,L85="-"),OR(L85&lt;N85,L85="-"),OR(N85&lt;O85,N85="-"),O85&lt;Q85,OR(Q85&lt;R85,R85="-"),OR(R85&lt;T85,R85="-"),OR(T85&lt;U85,T85="-"),U85&lt;W85,OR(W85&lt;X85,X85="-"),OR(X85&lt;Z85,X85="-"),OR(Z85&lt;AA85,Z85="-"),AA85&lt;AC85,AC85&lt;AD85,AD85&lt;AF85,AF85&lt;AG85,AG85&lt;AI85,OR(AI85&lt;AJ85,AJ85="-"),OR(AJ85&lt;AL85,AJ85="-"))</f>
    </nc>
  </rcc>
  <rcc rId="2457" sId="5">
    <oc r="AN280">
      <f>AND(IF(M280="-",IF(O280-K280&gt;3,TRUE,FALSE),TRUE),C280&lt;E280,OR(E280&lt;F280,F280="-"),OR(F280&lt;H280,F280="-"),OR(H280&lt;I280,H280="-"),I280&lt;K280,OR(K280&lt;L280,L280="-"),OR(L280&lt;N280,L280="-"),OR(N280&lt;O280,N280="-"),O280&lt;Q280,OR(Q280&lt;R280,R280="-"),OR(R280&lt;T280,R280="-"),OR(T280&lt;U280,T280="-"),U280&lt;W280,OR(W280&lt;X280,X280="-"),OR(X280&lt;Z280,X280="-"),OR(Z280&lt;AA280,Z280="-"),AA280&lt;AC280,AC280&lt;AD280,AD280&lt;AF280,AF280&lt;AG280,AG280&lt;AI280,OR(AI280&lt;AJ280,AJ280="-"),OR(AJ280&lt;AL280,AJ280="-"))</f>
    </oc>
    <nc r="AN280">
      <f>AND(IF(Y280="-",IF(AA280-W280&gt;3,TRUE,FALSE),TRUE),IF(M280="-",IF(O280-K280&gt;3,TRUE,FALSE),TRUE),C280&lt;E280,OR(E280&lt;F280,F280="-"),OR(F280&lt;H280,F280="-"),OR(H280&lt;I280,H280="-"),I280&lt;K280,OR(K280&lt;L280,L280="-"),OR(L280&lt;N280,L280="-"),OR(N280&lt;O280,N280="-"),O280&lt;Q280,OR(Q280&lt;R280,R280="-"),OR(R280&lt;T280,R280="-"),OR(T280&lt;U280,T280="-"),U280&lt;W280,OR(W280&lt;X280,X280="-"),OR(X280&lt;Z280,X280="-"),OR(Z280&lt;AA280,Z280="-"),AA280&lt;AC280,AC280&lt;AD280,AD280&lt;AF280,AF280&lt;AG280,AG280&lt;AI280,OR(AI280&lt;AJ280,AJ280="-"),OR(AJ280&lt;AL280,AJ280="-"))</f>
    </nc>
  </rcc>
  <rcc rId="2458" sId="5">
    <oc r="AN147">
      <f>AND(IF(M147="-",IF(O147-K147&gt;3,TRUE,FALSE),TRUE),C147&lt;E147,OR(E147&lt;F147,F147="-"),OR(F147&lt;H147,F147="-"),OR(H147&lt;I147,H147="-"),I147&lt;K147,OR(K147&lt;L147,L147="-"),OR(L147&lt;N147,L147="-"),OR(N147&lt;O147,N147="-"),O147&lt;Q147,OR(Q147&lt;R147,R147="-"),OR(R147&lt;T147,R147="-"),OR(T147&lt;U147,T147="-"),U147&lt;W147,OR(W147&lt;X147,X147="-"),OR(X147&lt;Z147,X147="-"),OR(Z147&lt;AA147,Z147="-"),AA147&lt;AC147,AC147&lt;AD147,AD147&lt;AF147,AF147&lt;AG147,AG147&lt;AI147,OR(AI147&lt;AJ147,AJ147="-"),OR(AJ147&lt;AL147,AJ147="-"))</f>
    </oc>
    <nc r="AN147">
      <f>AND(IF(Y147="-",IF(AA147-W147&gt;3,TRUE,FALSE),TRUE),IF(M147="-",IF(O147-K147&gt;3,TRUE,FALSE),TRUE),C147&lt;E147,OR(E147&lt;F147,F147="-"),OR(F147&lt;H147,F147="-"),OR(H147&lt;I147,H147="-"),I147&lt;K147,OR(K147&lt;L147,L147="-"),OR(L147&lt;N147,L147="-"),OR(N147&lt;O147,N147="-"),O147&lt;Q147,OR(Q147&lt;R147,R147="-"),OR(R147&lt;T147,R147="-"),OR(T147&lt;U147,T147="-"),U147&lt;W147,OR(W147&lt;X147,X147="-"),OR(X147&lt;Z147,X147="-"),OR(Z147&lt;AA147,Z147="-"),AA147&lt;AC147,AC147&lt;AD147,AD147&lt;AF147,AF147&lt;AG147,AG147&lt;AI147,OR(AI147&lt;AJ147,AJ147="-"),OR(AJ147&lt;AL147,AJ147="-"))</f>
    </nc>
  </rcc>
  <rcc rId="2459" sId="5">
    <oc r="AN86">
      <f>AND(IF(M86="-",IF(O86-K86&gt;3,TRUE,FALSE),TRUE),C86&lt;E86,OR(E86&lt;F86,F86="-"),OR(F86&lt;H86,F86="-"),OR(H86&lt;I86,H86="-"),I86&lt;K86,OR(K86&lt;L86,L86="-"),OR(L86&lt;N86,L86="-"),OR(N86&lt;O86,N86="-"),O86&lt;Q86,OR(Q86&lt;R86,R86="-"),OR(R86&lt;T86,R86="-"),OR(T86&lt;U86,T86="-"),U86&lt;W86,OR(W86&lt;X86,X86="-"),OR(X86&lt;Z86,X86="-"),OR(Z86&lt;AA86,Z86="-"),AA86&lt;AC86,AC86&lt;AD86,AD86&lt;AF86,AF86&lt;AG86,AG86&lt;AI86,OR(AI86&lt;AJ86,AJ86="-"),OR(AJ86&lt;AL86,AJ86="-"))</f>
    </oc>
    <nc r="AN86">
      <f>AND(IF(Y86="-",IF(AA86-W86&gt;3,TRUE,FALSE),TRUE),IF(M86="-",IF(O86-K86&gt;3,TRUE,FALSE),TRUE),C86&lt;E86,OR(E86&lt;F86,F86="-"),OR(F86&lt;H86,F86="-"),OR(H86&lt;I86,H86="-"),I86&lt;K86,OR(K86&lt;L86,L86="-"),OR(L86&lt;N86,L86="-"),OR(N86&lt;O86,N86="-"),O86&lt;Q86,OR(Q86&lt;R86,R86="-"),OR(R86&lt;T86,R86="-"),OR(T86&lt;U86,T86="-"),U86&lt;W86,OR(W86&lt;X86,X86="-"),OR(X86&lt;Z86,X86="-"),OR(Z86&lt;AA86,Z86="-"),AA86&lt;AC86,AC86&lt;AD86,AD86&lt;AF86,AF86&lt;AG86,AG86&lt;AI86,OR(AI86&lt;AJ86,AJ86="-"),OR(AJ86&lt;AL86,AJ86="-"))</f>
    </nc>
  </rcc>
  <rcc rId="2460" sId="5">
    <oc r="AN65">
      <f>AND(IF(M65="-",IF(O65-K65&gt;3,TRUE,FALSE),TRUE),C65&lt;E65,OR(E65&lt;F65,F65="-"),OR(F65&lt;H65,F65="-"),OR(H65&lt;I65,H65="-"),I65&lt;K65,OR(K65&lt;L65,L65="-"),OR(L65&lt;N65,L65="-"),OR(N65&lt;O65,N65="-"),O65&lt;Q65,OR(Q65&lt;R65,R65="-"),OR(R65&lt;T65,R65="-"),OR(T65&lt;U65,T65="-"),U65&lt;W65,OR(W65&lt;X65,X65="-"),OR(X65&lt;Z65,X65="-"),OR(Z65&lt;AA65,Z65="-"),AA65&lt;AC65,AC65&lt;AD65,AD65&lt;AF65,AF65&lt;AG65,AG65&lt;AI65,OR(AI65&lt;AJ65,AJ65="-"),OR(AJ65&lt;AL65,AJ65="-"))</f>
    </oc>
    <nc r="AN65">
      <f>AND(IF(Y65="-",IF(AA65-W65&gt;3,TRUE,FALSE),TRUE),IF(M65="-",IF(O65-K65&gt;3,TRUE,FALSE),TRUE),C65&lt;E65,OR(E65&lt;F65,F65="-"),OR(F65&lt;H65,F65="-"),OR(H65&lt;I65,H65="-"),I65&lt;K65,OR(K65&lt;L65,L65="-"),OR(L65&lt;N65,L65="-"),OR(N65&lt;O65,N65="-"),O65&lt;Q65,OR(Q65&lt;R65,R65="-"),OR(R65&lt;T65,R65="-"),OR(T65&lt;U65,T65="-"),U65&lt;W65,OR(W65&lt;X65,X65="-"),OR(X65&lt;Z65,X65="-"),OR(Z65&lt;AA65,Z65="-"),AA65&lt;AC65,AC65&lt;AD65,AD65&lt;AF65,AF65&lt;AG65,AG65&lt;AI65,OR(AI65&lt;AJ65,AJ65="-"),OR(AJ65&lt;AL65,AJ65="-"))</f>
    </nc>
  </rcc>
  <rcc rId="2461" sId="5">
    <oc r="AN240">
      <f>AND(IF(M240="-",IF(O240-K240&gt;3,TRUE,FALSE),TRU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</oc>
    <nc r="AN240">
      <f>AND(IF(Y240="-",IF(AA240-W240&gt;3,TRUE,FALSE),TRUE),IF(M240="-",IF(O240-K240&gt;3,TRUE,FALSE),TRU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</nc>
  </rcc>
  <rcc rId="2462" sId="5">
    <oc r="AN199">
      <f>AND(IF(M199="-",IF(O199-K199&gt;3,TRUE,FALSE),TRUE),C199&lt;E199,OR(E199&lt;F199,F199="-"),OR(F199&lt;H199,F199="-"),OR(H199&lt;I199,H199="-"),I199&lt;K199,OR(K199&lt;L199,L199="-"),OR(L199&lt;N199,L199="-"),OR(N199&lt;O199,N199="-"),O199&lt;Q199,OR(Q199&lt;R199,R199="-"),OR(R199&lt;T199,R199="-"),OR(T199&lt;U199,T199="-"),U199&lt;W199,OR(W199&lt;X199,X199="-"),OR(X199&lt;Z199,X199="-"),OR(Z199&lt;AA199,Z199="-"),AA199&lt;AC199,AC199&lt;AD199,AD199&lt;AF199,AF199&lt;AG199,AG199&lt;AI199,OR(AI199&lt;AJ199,AJ199="-"),OR(AJ199&lt;AL199,AJ199="-"))</f>
    </oc>
    <nc r="AN199">
      <f>AND(IF(Y199="-",IF(AA199-W199&gt;3,TRUE,FALSE),TRUE),IF(M199="-",IF(O199-K199&gt;3,TRUE,FALSE),TRUE),C199&lt;E199,OR(E199&lt;F199,F199="-"),OR(F199&lt;H199,F199="-"),OR(H199&lt;I199,H199="-"),I199&lt;K199,OR(K199&lt;L199,L199="-"),OR(L199&lt;N199,L199="-"),OR(N199&lt;O199,N199="-"),O199&lt;Q199,OR(Q199&lt;R199,R199="-"),OR(R199&lt;T199,R199="-"),OR(T199&lt;U199,T199="-"),U199&lt;W199,OR(W199&lt;X199,X199="-"),OR(X199&lt;Z199,X199="-"),OR(Z199&lt;AA199,Z199="-"),AA199&lt;AC199,AC199&lt;AD199,AD199&lt;AF199,AF199&lt;AG199,AG199&lt;AI199,OR(AI199&lt;AJ199,AJ199="-"),OR(AJ199&lt;AL199,AJ199="-"))</f>
    </nc>
  </rcc>
  <rcc rId="2463" sId="5">
    <oc r="AN114">
      <f>AND(IF(M114="-",IF(O114-K114&gt;3,TRUE,FALSE),TRUE),C114&lt;E114,OR(E114&lt;F114,F114="-"),OR(F114&lt;H114,F114="-"),OR(H114&lt;I114,H114="-"),I114&lt;K114,OR(K114&lt;L114,L114="-"),OR(L114&lt;N114,L114="-"),OR(N114&lt;O114,N114="-"),O114&lt;Q114,OR(Q114&lt;R114,R114="-"),OR(R114&lt;T114,R114="-"),OR(T114&lt;U114,T114="-"),U114&lt;W114,OR(W114&lt;X114,X114="-"),OR(X114&lt;Z114,X114="-"),OR(Z114&lt;AA114,Z114="-"),AA114&lt;AC114,AC114&lt;AD114,AD114&lt;AF114,AF114&lt;AG114,AG114&lt;AI114,OR(AI114&lt;AJ114,AJ114="-"),OR(AJ114&lt;AL114,AJ114="-"))</f>
    </oc>
    <nc r="AN114">
      <f>AND(IF(Y114="-",IF(AA114-W114&gt;3,TRUE,FALSE),TRUE),IF(M114="-",IF(O114-K114&gt;3,TRUE,FALSE),TRUE),C114&lt;E114,OR(E114&lt;F114,F114="-"),OR(F114&lt;H114,F114="-"),OR(H114&lt;I114,H114="-"),I114&lt;K114,OR(K114&lt;L114,L114="-"),OR(L114&lt;N114,L114="-"),OR(N114&lt;O114,N114="-"),O114&lt;Q114,OR(Q114&lt;R114,R114="-"),OR(R114&lt;T114,R114="-"),OR(T114&lt;U114,T114="-"),U114&lt;W114,OR(W114&lt;X114,X114="-"),OR(X114&lt;Z114,X114="-"),OR(Z114&lt;AA114,Z114="-"),AA114&lt;AC114,AC114&lt;AD114,AD114&lt;AF114,AF114&lt;AG114,AG114&lt;AI114,OR(AI114&lt;AJ114,AJ114="-"),OR(AJ114&lt;AL114,AJ114="-"))</f>
    </nc>
  </rcc>
  <rcc rId="2464" sId="5">
    <oc r="AN5">
      <f>AND(IF(M5="-",IF(O5-K5&gt;3,TRUE,FALSE),TRUE),C5&lt;E5,OR(E5&lt;F5,F5="-"),OR(F5&lt;H5,F5="-"),OR(H5&lt;I5,H5="-"),I5&lt;K5,OR(K5&lt;L5,L5="-"),OR(L5&lt;N5,L5="-"),OR(N5&lt;O5,N5="-"),O5&lt;Q5,OR(Q5&lt;R5,R5="-"),OR(R5&lt;T5,R5="-"),OR(T5&lt;U5,T5="-"),U5&lt;W5,OR(W5&lt;X5,X5="-"),OR(X5&lt;Z5,X5="-"),OR(Z5&lt;AA5,Z5="-"),AA5&lt;AC5,AC5&lt;AD5,AD5&lt;AF5,AF5&lt;AG5,AG5&lt;AI5,OR(AI5&lt;AJ5,AJ5="-"),OR(AJ5&lt;AL5,AJ5="-"))</f>
    </oc>
    <nc r="AN5">
      <f>AND(IF(Y5="-",IF(AA5-W5&gt;3,TRUE,FALSE),TRUE),IF(M5="-",IF(O5-K5&gt;3,TRUE,FALSE),TRUE),C5&lt;E5,OR(E5&lt;F5,F5="-"),OR(F5&lt;H5,F5="-"),OR(H5&lt;I5,H5="-"),I5&lt;K5,OR(K5&lt;L5,L5="-"),OR(L5&lt;N5,L5="-"),OR(N5&lt;O5,N5="-"),O5&lt;Q5,OR(Q5&lt;R5,R5="-"),OR(R5&lt;T5,R5="-"),OR(T5&lt;U5,T5="-"),U5&lt;W5,OR(W5&lt;X5,X5="-"),OR(X5&lt;Z5,X5="-"),OR(Z5&lt;AA5,Z5="-"),AA5&lt;AC5,AC5&lt;AD5,AD5&lt;AF5,AF5&lt;AG5,AG5&lt;AI5,OR(AI5&lt;AJ5,AJ5="-"),OR(AJ5&lt;AL5,AJ5="-"))</f>
    </nc>
  </rcc>
  <rcc rId="2465" sId="5">
    <oc r="AN41">
      <f>AND(IF(M41="-",IF(O41-K41&gt;3,TRUE,FALSE),TRUE),C41&lt;E41,OR(E41&lt;F41,F41="-"),OR(F41&lt;H41,F41="-"),OR(H41&lt;I41,H41="-"),I41&lt;K41,OR(K41&lt;L41,L41="-"),OR(L41&lt;N41,L41="-"),OR(N41&lt;O41,N41="-"),O41&lt;Q41,OR(Q41&lt;R41,R41="-"),OR(R41&lt;T41,R41="-"),OR(T41&lt;U41,T41="-"),U41&lt;W41,OR(W41&lt;X41,X41="-"),OR(X41&lt;Z41,X41="-"),OR(Z41&lt;AA41,Z41="-"),AA41&lt;AC41,AC41&lt;AD41,AD41&lt;AF41,AF41&lt;AG41,AG41&lt;AI41,OR(AI41&lt;AJ41,AJ41="-"),OR(AJ41&lt;AL41,AJ41="-"))</f>
    </oc>
    <nc r="AN41">
      <f>AND(IF(Y41="-",IF(AA41-W41&gt;3,TRUE,FALSE),TRUE),IF(M41="-",IF(O41-K41&gt;3,TRUE,FALSE),TRUE),C41&lt;E41,OR(E41&lt;F41,F41="-"),OR(F41&lt;H41,F41="-"),OR(H41&lt;I41,H41="-"),I41&lt;K41,OR(K41&lt;L41,L41="-"),OR(L41&lt;N41,L41="-"),OR(N41&lt;O41,N41="-"),O41&lt;Q41,OR(Q41&lt;R41,R41="-"),OR(R41&lt;T41,R41="-"),OR(T41&lt;U41,T41="-"),U41&lt;W41,OR(W41&lt;X41,X41="-"),OR(X41&lt;Z41,X41="-"),OR(Z41&lt;AA41,Z41="-"),AA41&lt;AC41,AC41&lt;AD41,AD41&lt;AF41,AF41&lt;AG41,AG41&lt;AI41,OR(AI41&lt;AJ41,AJ41="-"),OR(AJ41&lt;AL41,AJ41="-"))</f>
    </nc>
  </rcc>
  <rcc rId="2466" sId="5">
    <oc r="AN220">
      <f>AND(IF(M220="-",IF(O220-K220&gt;3,TRUE,FALSE),TRUE),C220&lt;E220,OR(E220&lt;F220,F220="-"),OR(F220&lt;H220,F220="-"),OR(H220&lt;I220,H220="-"),I220&lt;K220,OR(K220&lt;L220,L220="-"),OR(L220&lt;N220,L220="-"),OR(N220&lt;O220,N220="-"),O220&lt;Q220,OR(Q220&lt;R220,R220="-"),OR(R220&lt;T220,R220="-"),OR(T220&lt;U220,T220="-"),U220&lt;W220,OR(W220&lt;X220,X220="-"),OR(X220&lt;Z220,X220="-"),OR(Z220&lt;AA220,Z220="-"),AA220&lt;AC220,AC220&lt;AD220,AD220&lt;AF220,AF220&lt;AG220,AG220&lt;AI220,OR(AI220&lt;AJ220,AJ220="-"),OR(AJ220&lt;AL220,AJ220="-"))</f>
    </oc>
    <nc r="AN220">
      <f>AND(IF(Y220="-",IF(AA220-W220&gt;3,TRUE,FALSE),TRUE),IF(M220="-",IF(O220-K220&gt;3,TRUE,FALSE),TRUE),C220&lt;E220,OR(E220&lt;F220,F220="-"),OR(F220&lt;H220,F220="-"),OR(H220&lt;I220,H220="-"),I220&lt;K220,OR(K220&lt;L220,L220="-"),OR(L220&lt;N220,L220="-"),OR(N220&lt;O220,N220="-"),O220&lt;Q220,OR(Q220&lt;R220,R220="-"),OR(R220&lt;T220,R220="-"),OR(T220&lt;U220,T220="-"),U220&lt;W220,OR(W220&lt;X220,X220="-"),OR(X220&lt;Z220,X220="-"),OR(Z220&lt;AA220,Z220="-"),AA220&lt;AC220,AC220&lt;AD220,AD220&lt;AF220,AF220&lt;AG220,AG220&lt;AI220,OR(AI220&lt;AJ220,AJ220="-"),OR(AJ220&lt;AL220,AJ220="-"))</f>
    </nc>
  </rcc>
  <rcc rId="2467" sId="5">
    <oc r="AN115">
      <f>AND(IF(M115="-",IF(O115-K115&gt;3,TRUE,FALSE),TRUE),C115&lt;E115,OR(E115&lt;F115,F115="-"),OR(F115&lt;H115,F115="-"),OR(H115&lt;I115,H115="-"),I115&lt;K115,OR(K115&lt;L115,L115="-"),OR(L115&lt;N115,L115="-"),OR(N115&lt;O115,N115="-"),O115&lt;Q115,OR(Q115&lt;R115,R115="-"),OR(R115&lt;T115,R115="-"),OR(T115&lt;U115,T115="-"),U115&lt;W115,OR(W115&lt;X115,X115="-"),OR(X115&lt;Z115,X115="-"),OR(Z115&lt;AA115,Z115="-"),AA115&lt;AC115,AC115&lt;AD115,AD115&lt;AF115,AF115&lt;AG115,AG115&lt;AI115,OR(AI115&lt;AJ115,AJ115="-"),OR(AJ115&lt;AL115,AJ115="-"))</f>
    </oc>
    <nc r="AN115">
      <f>AND(IF(Y115="-",IF(AA115-W115&gt;3,TRUE,FALSE),TRUE),IF(M115="-",IF(O115-K115&gt;3,TRUE,FALSE),TRUE),C115&lt;E115,OR(E115&lt;F115,F115="-"),OR(F115&lt;H115,F115="-"),OR(H115&lt;I115,H115="-"),I115&lt;K115,OR(K115&lt;L115,L115="-"),OR(L115&lt;N115,L115="-"),OR(N115&lt;O115,N115="-"),O115&lt;Q115,OR(Q115&lt;R115,R115="-"),OR(R115&lt;T115,R115="-"),OR(T115&lt;U115,T115="-"),U115&lt;W115,OR(W115&lt;X115,X115="-"),OR(X115&lt;Z115,X115="-"),OR(Z115&lt;AA115,Z115="-"),AA115&lt;AC115,AC115&lt;AD115,AD115&lt;AF115,AF115&lt;AG115,AG115&lt;AI115,OR(AI115&lt;AJ115,AJ115="-"),OR(AJ115&lt;AL115,AJ115="-"))</f>
    </nc>
  </rcc>
  <rcc rId="2468" sId="5">
    <oc r="AN16">
      <f>AND(IF(M16="-",IF(O16-K16&gt;3,TRUE,FALSE),TRUE),C16&lt;E16,OR(E16&lt;F16,F16="-"),OR(F16&lt;H16,F16="-"),OR(H16&lt;I16,H16="-"),I16&lt;K16,OR(K16&lt;L16,L16="-"),OR(L16&lt;N16,L16="-"),OR(N16&lt;O16,N16="-"),O16&lt;Q16,OR(Q16&lt;R16,R16="-"),OR(R16&lt;T16,R16="-"),OR(T16&lt;U16,T16="-"),U16&lt;W16,OR(W16&lt;X16,X16="-"),OR(X16&lt;Z16,X16="-"),OR(Z16&lt;AA16,Z16="-"),AA16&lt;AC16,AC16&lt;AD16,AD16&lt;AF16,AF16&lt;AG16,AG16&lt;AI16,OR(AI16&lt;AJ16,AJ16="-"),OR(AJ16&lt;AL16,AJ16="-"))</f>
    </oc>
    <nc r="AN16">
      <f>AND(IF(Y16="-",IF(AA16-W16&gt;3,TRUE,FALSE),TRUE),IF(M16="-",IF(O16-K16&gt;3,TRUE,FALSE),TRUE),C16&lt;E16,OR(E16&lt;F16,F16="-"),OR(F16&lt;H16,F16="-"),OR(H16&lt;I16,H16="-"),I16&lt;K16,OR(K16&lt;L16,L16="-"),OR(L16&lt;N16,L16="-"),OR(N16&lt;O16,N16="-"),O16&lt;Q16,OR(Q16&lt;R16,R16="-"),OR(R16&lt;T16,R16="-"),OR(T16&lt;U16,T16="-"),U16&lt;W16,OR(W16&lt;X16,X16="-"),OR(X16&lt;Z16,X16="-"),OR(Z16&lt;AA16,Z16="-"),AA16&lt;AC16,AC16&lt;AD16,AD16&lt;AF16,AF16&lt;AG16,AG16&lt;AI16,OR(AI16&lt;AJ16,AJ16="-"),OR(AJ16&lt;AL16,AJ16="-"))</f>
    </nc>
  </rcc>
  <rcc rId="2469" sId="5">
    <oc r="AN92">
      <f>AND(IF(M92="-",IF(O92-K92&gt;3,TRUE,FALSE),TRUE),C92&lt;E92,OR(E92&lt;F92,F92="-"),OR(F92&lt;H92,F92="-"),OR(H92&lt;I92,H92="-"),I92&lt;K92,OR(K92&lt;L92,L92="-"),OR(L92&lt;N92,L92="-"),OR(N92&lt;O92,N92="-"),O92&lt;Q92,OR(Q92&lt;R92,R92="-"),OR(R92&lt;T92,R92="-"),OR(T92&lt;U92,T92="-"),U92&lt;W92,OR(W92&lt;X92,X92="-"),OR(X92&lt;Z92,X92="-"),OR(Z92&lt;AA92,Z92="-"),AA92&lt;AC92,AC92&lt;AD92,AD92&lt;AF92,AF92&lt;AG92,AG92&lt;AI92,OR(AI92&lt;AJ92,AJ92="-"),OR(AJ92&lt;AL92,AJ92="-"))</f>
    </oc>
    <nc r="AN92">
      <f>AND(IF(Y92="-",IF(AA92-W92&gt;3,TRUE,FALSE),TRUE),IF(M92="-",IF(O92-K92&gt;3,TRUE,FALSE),TRUE),C92&lt;E92,OR(E92&lt;F92,F92="-"),OR(F92&lt;H92,F92="-"),OR(H92&lt;I92,H92="-"),I92&lt;K92,OR(K92&lt;L92,L92="-"),OR(L92&lt;N92,L92="-"),OR(N92&lt;O92,N92="-"),O92&lt;Q92,OR(Q92&lt;R92,R92="-"),OR(R92&lt;T92,R92="-"),OR(T92&lt;U92,T92="-"),U92&lt;W92,OR(W92&lt;X92,X92="-"),OR(X92&lt;Z92,X92="-"),OR(Z92&lt;AA92,Z92="-"),AA92&lt;AC92,AC92&lt;AD92,AD92&lt;AF92,AF92&lt;AG92,AG92&lt;AI92,OR(AI92&lt;AJ92,AJ92="-"),OR(AJ92&lt;AL92,AJ92="-"))</f>
    </nc>
  </rcc>
  <rcc rId="2470" sId="5">
    <oc r="AN46">
      <f>AND(IF(M46="-",IF(O46-K46&gt;3,TRUE,FALSE),TRUE),C46&lt;E46,OR(E46&lt;F46,F46="-"),OR(F46&lt;H46,F46="-"),OR(H46&lt;I46,H46="-"),I46&lt;K46,OR(K46&lt;L46,L46="-"),OR(L46&lt;N46,L46="-"),OR(N46&lt;O46,N46="-"),O46&lt;Q46,OR(Q46&lt;R46,R46="-"),OR(R46&lt;T46,R46="-"),OR(T46&lt;U46,T46="-"),U46&lt;W46,OR(W46&lt;X46,X46="-"),OR(X46&lt;Z46,X46="-"),OR(Z46&lt;AA46,Z46="-"),AA46&lt;AC46,AC46&lt;AD46,AD46&lt;AF46,AF46&lt;AG46,AG46&lt;AI46,OR(AI46&lt;AJ46,AJ46="-"),OR(AJ46&lt;AL46,AJ46="-"))</f>
    </oc>
    <nc r="AN46">
      <f>AND(IF(Y46="-",IF(AA46-W46&gt;3,TRUE,FALSE),TRUE),IF(M46="-",IF(O46-K46&gt;3,TRUE,FALSE),TRUE),C46&lt;E46,OR(E46&lt;F46,F46="-"),OR(F46&lt;H46,F46="-"),OR(H46&lt;I46,H46="-"),I46&lt;K46,OR(K46&lt;L46,L46="-"),OR(L46&lt;N46,L46="-"),OR(N46&lt;O46,N46="-"),O46&lt;Q46,OR(Q46&lt;R46,R46="-"),OR(R46&lt;T46,R46="-"),OR(T46&lt;U46,T46="-"),U46&lt;W46,OR(W46&lt;X46,X46="-"),OR(X46&lt;Z46,X46="-"),OR(Z46&lt;AA46,Z46="-"),AA46&lt;AC46,AC46&lt;AD46,AD46&lt;AF46,AF46&lt;AG46,AG46&lt;AI46,OR(AI46&lt;AJ46,AJ46="-"),OR(AJ46&lt;AL46,AJ46="-"))</f>
    </nc>
  </rcc>
  <rcc rId="2471" sId="5">
    <oc r="AN36">
      <f>AND(IF(M36="-",IF(O36-K36&gt;3,TRUE,FALSE),TRUE),C36&lt;E36,OR(E36&lt;F36,F36="-"),OR(F36&lt;H36,F36="-"),OR(H36&lt;I36,H36="-"),I36&lt;K36,OR(K36&lt;L36,L36="-"),OR(L36&lt;N36,L36="-"),OR(N36&lt;O36,N36="-"),O36&lt;Q36,OR(Q36&lt;R36,R36="-"),OR(R36&lt;T36,R36="-"),OR(T36&lt;U36,T36="-"),U36&lt;W36,OR(W36&lt;X36,X36="-"),OR(X36&lt;Z36,X36="-"),OR(Z36&lt;AA36,Z36="-"),AA36&lt;AC36,AC36&lt;AD36,AD36&lt;AF36,AF36&lt;AG36,AG36&lt;AI36,OR(AI36&lt;AJ36,AJ36="-"),OR(AJ36&lt;AL36,AJ36="-"))</f>
    </oc>
    <nc r="AN36">
      <f>AND(IF(Y36="-",IF(AA36-W36&gt;3,TRUE,FALSE),TRUE),IF(M36="-",IF(O36-K36&gt;3,TRUE,FALSE),TRUE),C36&lt;E36,OR(E36&lt;F36,F36="-"),OR(F36&lt;H36,F36="-"),OR(H36&lt;I36,H36="-"),I36&lt;K36,OR(K36&lt;L36,L36="-"),OR(L36&lt;N36,L36="-"),OR(N36&lt;O36,N36="-"),O36&lt;Q36,OR(Q36&lt;R36,R36="-"),OR(R36&lt;T36,R36="-"),OR(T36&lt;U36,T36="-"),U36&lt;W36,OR(W36&lt;X36,X36="-"),OR(X36&lt;Z36,X36="-"),OR(Z36&lt;AA36,Z36="-"),AA36&lt;AC36,AC36&lt;AD36,AD36&lt;AF36,AF36&lt;AG36,AG36&lt;AI36,OR(AI36&lt;AJ36,AJ36="-"),OR(AJ36&lt;AL36,AJ36="-"))</f>
    </nc>
  </rcc>
  <rcc rId="2472" sId="5">
    <oc r="AN76">
      <f>AND(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</oc>
    <nc r="AN76">
      <f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</nc>
  </rcc>
  <rcc rId="2473" sId="5">
    <oc r="AN236">
      <f>AND(IF(M236="-",IF(O236-K236&gt;3,TRUE,FALSE),TRUE),C236&lt;E236,OR(E236&lt;F236,F236="-"),OR(F236&lt;H236,F236="-"),OR(H236&lt;I236,H236="-"),I236&lt;K236,OR(K236&lt;L236,L236="-"),OR(L236&lt;N236,L236="-"),OR(N236&lt;O236,N236="-"),O236&lt;Q236,OR(Q236&lt;R236,R236="-"),OR(R236&lt;T236,R236="-"),OR(T236&lt;U236,T236="-"),U236&lt;W236,OR(W236&lt;X236,X236="-"),OR(X236&lt;Z236,X236="-"),OR(Z236&lt;AA236,Z236="-"),AA236&lt;AC236,AC236&lt;AD236,AD236&lt;AF236,AF236&lt;AG236,AG236&lt;AI236,OR(AI236&lt;AJ236,AJ236="-"),OR(AJ236&lt;AL236,AJ236="-"))</f>
    </oc>
    <nc r="AN236">
      <f>AND(IF(Y236="-",IF(AA236-W236&gt;3,TRUE,FALSE),TRUE),IF(M236="-",IF(O236-K236&gt;3,TRUE,FALSE),TRUE),C236&lt;E236,OR(E236&lt;F236,F236="-"),OR(F236&lt;H236,F236="-"),OR(H236&lt;I236,H236="-"),I236&lt;K236,OR(K236&lt;L236,L236="-"),OR(L236&lt;N236,L236="-"),OR(N236&lt;O236,N236="-"),O236&lt;Q236,OR(Q236&lt;R236,R236="-"),OR(R236&lt;T236,R236="-"),OR(T236&lt;U236,T236="-"),U236&lt;W236,OR(W236&lt;X236,X236="-"),OR(X236&lt;Z236,X236="-"),OR(Z236&lt;AA236,Z236="-"),AA236&lt;AC236,AC236&lt;AD236,AD236&lt;AF236,AF236&lt;AG236,AG236&lt;AI236,OR(AI236&lt;AJ236,AJ236="-"),OR(AJ236&lt;AL236,AJ236="-"))</f>
    </nc>
  </rcc>
  <rcc rId="2474" sId="5">
    <oc r="AN116">
      <f>AND(IF(M116="-",IF(O116-K116&gt;3,TRUE,FALSE),TRUE),C116&lt;E116,OR(E116&lt;F116,F116="-"),OR(F116&lt;H116,F116="-"),OR(H116&lt;I116,H116="-"),I116&lt;K116,OR(K116&lt;L116,L116="-"),OR(L116&lt;N116,L116="-"),OR(N116&lt;O116,N116="-"),O116&lt;Q116,OR(Q116&lt;R116,R116="-"),OR(R116&lt;T116,R116="-"),OR(T116&lt;U116,T116="-"),U116&lt;W116,OR(W116&lt;X116,X116="-"),OR(X116&lt;Z116,X116="-"),OR(Z116&lt;AA116,Z116="-"),AA116&lt;AC116,AC116&lt;AD116,AD116&lt;AF116,AF116&lt;AG116,AG116&lt;AI116,OR(AI116&lt;AJ116,AJ116="-"),OR(AJ116&lt;AL116,AJ116="-"))</f>
    </oc>
    <nc r="AN116">
      <f>AND(IF(Y116="-",IF(AA116-W116&gt;3,TRUE,FALSE),TRUE),IF(M116="-",IF(O116-K116&gt;3,TRUE,FALSE),TRUE),C116&lt;E116,OR(E116&lt;F116,F116="-"),OR(F116&lt;H116,F116="-"),OR(H116&lt;I116,H116="-"),I116&lt;K116,OR(K116&lt;L116,L116="-"),OR(L116&lt;N116,L116="-"),OR(N116&lt;O116,N116="-"),O116&lt;Q116,OR(Q116&lt;R116,R116="-"),OR(R116&lt;T116,R116="-"),OR(T116&lt;U116,T116="-"),U116&lt;W116,OR(W116&lt;X116,X116="-"),OR(X116&lt;Z116,X116="-"),OR(Z116&lt;AA116,Z116="-"),AA116&lt;AC116,AC116&lt;AD116,AD116&lt;AF116,AF116&lt;AG116,AG116&lt;AI116,OR(AI116&lt;AJ116,AJ116="-"),OR(AJ116&lt;AL116,AJ116="-"))</f>
    </nc>
  </rcc>
  <rcc rId="2475" sId="5">
    <oc r="AN246">
      <f>AND(IF(M246="-",IF(O246-K246&gt;3,TRUE,FALSE),TRUE),C246&lt;E246,OR(E246&lt;F246,F246="-"),OR(F246&lt;H246,F246="-"),OR(H246&lt;I246,H246="-"),I246&lt;K246,OR(K246&lt;L246,L246="-"),OR(L246&lt;N246,L246="-"),OR(N246&lt;O246,N246="-"),O246&lt;Q246,OR(Q246&lt;R246,R246="-"),OR(R246&lt;T246,R246="-"),OR(T246&lt;U246,T246="-"),U246&lt;W246,OR(W246&lt;X246,X246="-"),OR(X246&lt;Z246,X246="-"),OR(Z246&lt;AA246,Z246="-"),AA246&lt;AC246,AC246&lt;AD246,AD246&lt;AF246,AF246&lt;AG246,AG246&lt;AI246,OR(AI246&lt;AJ246,AJ246="-"),OR(AJ246&lt;AL246,AJ246="-"))</f>
    </oc>
    <nc r="AN246">
      <f>AND(IF(Y246="-",IF(AA246-W246&gt;3,TRUE,FALSE),TRUE),IF(M246="-",IF(O246-K246&gt;3,TRUE,FALSE),TRUE),C246&lt;E246,OR(E246&lt;F246,F246="-"),OR(F246&lt;H246,F246="-"),OR(H246&lt;I246,H246="-"),I246&lt;K246,OR(K246&lt;L246,L246="-"),OR(L246&lt;N246,L246="-"),OR(N246&lt;O246,N246="-"),O246&lt;Q246,OR(Q246&lt;R246,R246="-"),OR(R246&lt;T246,R246="-"),OR(T246&lt;U246,T246="-"),U246&lt;W246,OR(W246&lt;X246,X246="-"),OR(X246&lt;Z246,X246="-"),OR(Z246&lt;AA246,Z246="-"),AA246&lt;AC246,AC246&lt;AD246,AD246&lt;AF246,AF246&lt;AG246,AG246&lt;AI246,OR(AI246&lt;AJ246,AJ246="-"),OR(AJ246&lt;AL246,AJ246="-"))</f>
    </nc>
  </rcc>
  <rcc rId="2476" sId="5">
    <oc r="AN164">
      <f>AND(IF(M164="-",IF(O164-K164&gt;3,TRUE,FALSE),TRUE),C164&lt;E164,OR(E164&lt;F164,F164="-"),OR(F164&lt;H164,F164="-"),OR(H164&lt;I164,H164="-"),I164&lt;K164,OR(K164&lt;L164,L164="-"),OR(L164&lt;N164,L164="-"),OR(N164&lt;O164,N164="-"),O164&lt;Q164,OR(Q164&lt;R164,R164="-"),OR(R164&lt;T164,R164="-"),OR(T164&lt;U164,T164="-"),U164&lt;W164,OR(W164&lt;X164,X164="-"),OR(X164&lt;Z164,X164="-"),OR(Z164&lt;AA164,Z164="-"),AA164&lt;AC164,AC164&lt;AD164,AD164&lt;AF164,AF164&lt;AG164,AG164&lt;AI164,OR(AI164&lt;AJ164,AJ164="-"),OR(AJ164&lt;AL164,AJ164="-"))</f>
    </oc>
    <nc r="AN164">
      <f>AND(IF(Y164="-",IF(AA164-W164&gt;3,TRUE,FALSE),TRUE),IF(M164="-",IF(O164-K164&gt;3,TRUE,FALSE),TRUE),C164&lt;E164,OR(E164&lt;F164,F164="-"),OR(F164&lt;H164,F164="-"),OR(H164&lt;I164,H164="-"),I164&lt;K164,OR(K164&lt;L164,L164="-"),OR(L164&lt;N164,L164="-"),OR(N164&lt;O164,N164="-"),O164&lt;Q164,OR(Q164&lt;R164,R164="-"),OR(R164&lt;T164,R164="-"),OR(T164&lt;U164,T164="-"),U164&lt;W164,OR(W164&lt;X164,X164="-"),OR(X164&lt;Z164,X164="-"),OR(Z164&lt;AA164,Z164="-"),AA164&lt;AC164,AC164&lt;AD164,AD164&lt;AF164,AF164&lt;AG164,AG164&lt;AI164,OR(AI164&lt;AJ164,AJ164="-"),OR(AJ164&lt;AL164,AJ164="-"))</f>
    </nc>
  </rcc>
  <rcc rId="2477" sId="5">
    <oc r="AN182">
      <f>AND(IF(M182="-",IF(O182-K182&gt;3,TRUE,FALSE),TRUE),C182&lt;E182,OR(E182&lt;F182,F182="-"),OR(F182&lt;H182,F182="-"),OR(H182&lt;I182,H182="-"),I182&lt;K182,OR(K182&lt;L182,L182="-"),OR(L182&lt;N182,L182="-"),OR(N182&lt;O182,N182="-"),O182&lt;Q182,OR(Q182&lt;R182,R182="-"),OR(R182&lt;T182,R182="-"),OR(T182&lt;U182,T182="-"),U182&lt;W182,OR(W182&lt;X182,X182="-"),OR(X182&lt;Z182,X182="-"),OR(Z182&lt;AA182,Z182="-"),AA182&lt;AC182,AC182&lt;AD182,AD182&lt;AF182,AF182&lt;AG182,AG182&lt;AI182,OR(AI182&lt;AJ182,AJ182="-"),OR(AJ182&lt;AL182,AJ182="-"))</f>
    </oc>
    <nc r="AN182">
      <f>AND(IF(Y182="-",IF(AA182-W182&gt;3,TRUE,FALSE),TRUE),IF(M182="-",IF(O182-K182&gt;3,TRUE,FALSE),TRUE),C182&lt;E182,OR(E182&lt;F182,F182="-"),OR(F182&lt;H182,F182="-"),OR(H182&lt;I182,H182="-"),I182&lt;K182,OR(K182&lt;L182,L182="-"),OR(L182&lt;N182,L182="-"),OR(N182&lt;O182,N182="-"),O182&lt;Q182,OR(Q182&lt;R182,R182="-"),OR(R182&lt;T182,R182="-"),OR(T182&lt;U182,T182="-"),U182&lt;W182,OR(W182&lt;X182,X182="-"),OR(X182&lt;Z182,X182="-"),OR(Z182&lt;AA182,Z182="-"),AA182&lt;AC182,AC182&lt;AD182,AD182&lt;AF182,AF182&lt;AG182,AG182&lt;AI182,OR(AI182&lt;AJ182,AJ182="-"),OR(AJ182&lt;AL182,AJ182="-"))</f>
    </nc>
  </rcc>
  <rcc rId="2478" sId="5">
    <oc r="AN134">
      <f>AND(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</oc>
    <nc r="AN134">
      <f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</nc>
  </rcc>
  <rcc rId="2479" sId="5">
    <oc r="AN251">
      <f>AND(IF(M251="-",IF(O251-K251&gt;3,TRUE,FALSE),TRUE),C251&lt;E251,OR(E251&lt;F251,F251="-"),OR(F251&lt;H251,F251="-"),OR(H251&lt;I251,H251="-"),I251&lt;K251,OR(K251&lt;L251,L251="-"),OR(L251&lt;N251,L251="-"),OR(N251&lt;O251,N251="-"),O251&lt;Q251,OR(Q251&lt;R251,R251="-"),OR(R251&lt;T251,R251="-"),OR(T251&lt;U251,T251="-"),U251&lt;W251,OR(W251&lt;X251,X251="-"),OR(X251&lt;Z251,X251="-"),OR(Z251&lt;AA251,Z251="-"),AA251&lt;AC251,AC251&lt;AD251,AD251&lt;AF251,AF251&lt;AG251,AG251&lt;AI251,OR(AI251&lt;AJ251,AJ251="-"),OR(AJ251&lt;AL251,AJ251="-"))</f>
    </oc>
    <nc r="AN251">
      <f>AND(IF(Y251="-",IF(AA251-W251&gt;3,TRUE,FALSE),TRUE),IF(M251="-",IF(O251-K251&gt;3,TRUE,FALSE),TRUE),C251&lt;E251,OR(E251&lt;F251,F251="-"),OR(F251&lt;H251,F251="-"),OR(H251&lt;I251,H251="-"),I251&lt;K251,OR(K251&lt;L251,L251="-"),OR(L251&lt;N251,L251="-"),OR(N251&lt;O251,N251="-"),O251&lt;Q251,OR(Q251&lt;R251,R251="-"),OR(R251&lt;T251,R251="-"),OR(T251&lt;U251,T251="-"),U251&lt;W251,OR(W251&lt;X251,X251="-"),OR(X251&lt;Z251,X251="-"),OR(Z251&lt;AA251,Z251="-"),AA251&lt;AC251,AC251&lt;AD251,AD251&lt;AF251,AF251&lt;AG251,AG251&lt;AI251,OR(AI251&lt;AJ251,AJ251="-"),OR(AJ251&lt;AL251,AJ251="-"))</f>
    </nc>
  </rcc>
  <rcc rId="2480" sId="5">
    <oc r="AN56">
      <f>AND(IF(M56="-",IF(O56-K56&gt;3,TRUE,FALSE),TRUE),C56&lt;E56,OR(E56&lt;F56,F56="-"),OR(F56&lt;H56,F56="-"),OR(H56&lt;I56,H56="-"),I56&lt;K56,OR(K56&lt;L56,L56="-"),OR(L56&lt;N56,L56="-"),OR(N56&lt;O56,N56="-"),O56&lt;Q56,OR(Q56&lt;R56,R56="-"),OR(R56&lt;T56,R56="-"),OR(T56&lt;U56,T56="-"),U56&lt;W56,OR(W56&lt;X56,X56="-"),OR(X56&lt;Z56,X56="-"),OR(Z56&lt;AA56,Z56="-"),AA56&lt;AC56,AC56&lt;AD56,AD56&lt;AF56,AF56&lt;AG56,AG56&lt;AI56,OR(AI56&lt;AJ56,AJ56="-"),OR(AJ56&lt;AL56,AJ56="-"))</f>
    </oc>
    <nc r="AN56">
      <f>AND(IF(Y56="-",IF(AA56-W56&gt;3,TRUE,FALSE),TRUE),IF(M56="-",IF(O56-K56&gt;3,TRUE,FALSE),TRUE),C56&lt;E56,OR(E56&lt;F56,F56="-"),OR(F56&lt;H56,F56="-"),OR(H56&lt;I56,H56="-"),I56&lt;K56,OR(K56&lt;L56,L56="-"),OR(L56&lt;N56,L56="-"),OR(N56&lt;O56,N56="-"),O56&lt;Q56,OR(Q56&lt;R56,R56="-"),OR(R56&lt;T56,R56="-"),OR(T56&lt;U56,T56="-"),U56&lt;W56,OR(W56&lt;X56,X56="-"),OR(X56&lt;Z56,X56="-"),OR(Z56&lt;AA56,Z56="-"),AA56&lt;AC56,AC56&lt;AD56,AD56&lt;AF56,AF56&lt;AG56,AG56&lt;AI56,OR(AI56&lt;AJ56,AJ56="-"),OR(AJ56&lt;AL56,AJ56="-"))</f>
    </nc>
  </rcc>
  <rcc rId="2481" sId="5">
    <oc r="AN219">
      <f>AND(IF(M219="-",IF(O219-K219&gt;3,TRUE,FALSE),TRUE),C219&lt;E219,OR(E219&lt;F219,F219="-"),OR(F219&lt;H219,F219="-"),OR(H219&lt;I219,H219="-"),I219&lt;K219,OR(K219&lt;L219,L219="-"),OR(L219&lt;N219,L219="-"),OR(N219&lt;O219,N219="-"),O219&lt;Q219,OR(Q219&lt;R219,R219="-"),OR(R219&lt;T219,R219="-"),OR(T219&lt;U219,T219="-"),U219&lt;W219,OR(W219&lt;X219,X219="-"),OR(X219&lt;Z219,X219="-"),OR(Z219&lt;AA219,Z219="-"),AA219&lt;AC219,AC219&lt;AD219,AD219&lt;AF219,AF219&lt;AG219,AG219&lt;AI219,OR(AI219&lt;AJ219,AJ219="-"),OR(AJ219&lt;AL219,AJ219="-"))</f>
    </oc>
    <nc r="AN219">
      <f>AND(IF(Y219="-",IF(AA219-W219&gt;3,TRUE,FALSE),TRUE),IF(M219="-",IF(O219-K219&gt;3,TRUE,FALSE),TRUE),C219&lt;E219,OR(E219&lt;F219,F219="-"),OR(F219&lt;H219,F219="-"),OR(H219&lt;I219,H219="-"),I219&lt;K219,OR(K219&lt;L219,L219="-"),OR(L219&lt;N219,L219="-"),OR(N219&lt;O219,N219="-"),O219&lt;Q219,OR(Q219&lt;R219,R219="-"),OR(R219&lt;T219,R219="-"),OR(T219&lt;U219,T219="-"),U219&lt;W219,OR(W219&lt;X219,X219="-"),OR(X219&lt;Z219,X219="-"),OR(Z219&lt;AA219,Z219="-"),AA219&lt;AC219,AC219&lt;AD219,AD219&lt;AF219,AF219&lt;AG219,AG219&lt;AI219,OR(AI219&lt;AJ219,AJ219="-"),OR(AJ219&lt;AL219,AJ219="-"))</f>
    </nc>
  </rcc>
  <rcc rId="2482" sId="5">
    <oc r="AN64">
      <f>AND(IF(M64="-",IF(O64-K64&gt;3,TRUE,FALSE),TRUE),C64&lt;E64,OR(E64&lt;F64,F64="-"),OR(F64&lt;H64,F64="-"),OR(H64&lt;I64,H64="-"),I64&lt;K64,OR(K64&lt;L64,L64="-"),OR(L64&lt;N64,L64="-"),OR(N64&lt;O64,N64="-"),O64&lt;Q64,OR(Q64&lt;R64,R64="-"),OR(R64&lt;T64,R64="-"),OR(T64&lt;U64,T64="-"),U64&lt;W64,OR(W64&lt;X64,X64="-"),OR(X64&lt;Z64,X64="-"),OR(Z64&lt;AA64,Z64="-"),AA64&lt;AC64,AC64&lt;AD64,AD64&lt;AF64,AF64&lt;AG64,AG64&lt;AI64,OR(AI64&lt;AJ64,AJ64="-"),OR(AJ64&lt;AL64,AJ64="-"))</f>
    </oc>
    <nc r="AN64">
      <f>AND(IF(Y64="-",IF(AA64-W64&gt;3,TRUE,FALSE),TRUE),IF(M64="-",IF(O64-K64&gt;3,TRUE,FALSE),TRUE),C64&lt;E64,OR(E64&lt;F64,F64="-"),OR(F64&lt;H64,F64="-"),OR(H64&lt;I64,H64="-"),I64&lt;K64,OR(K64&lt;L64,L64="-"),OR(L64&lt;N64,L64="-"),OR(N64&lt;O64,N64="-"),O64&lt;Q64,OR(Q64&lt;R64,R64="-"),OR(R64&lt;T64,R64="-"),OR(T64&lt;U64,T64="-"),U64&lt;W64,OR(W64&lt;X64,X64="-"),OR(X64&lt;Z64,X64="-"),OR(Z64&lt;AA64,Z64="-"),AA64&lt;AC64,AC64&lt;AD64,AD64&lt;AF64,AF64&lt;AG64,AG64&lt;AI64,OR(AI64&lt;AJ64,AJ64="-"),OR(AJ64&lt;AL64,AJ64="-"))</f>
    </nc>
  </rcc>
  <rcc rId="2483" sId="5">
    <oc r="AN156">
      <f>AND(IF(M156="-",IF(O156-K156&gt;3,TRUE,FALSE),TRUE),C156&lt;E156,OR(E156&lt;F156,F156="-"),OR(F156&lt;H156,F156="-"),OR(H156&lt;I156,H156="-"),I156&lt;K156,OR(K156&lt;L156,L156="-"),OR(L156&lt;N156,L156="-"),OR(N156&lt;O156,N156="-"),O156&lt;Q156,OR(Q156&lt;R156,R156="-"),OR(R156&lt;T156,R156="-"),OR(T156&lt;U156,T156="-"),U156&lt;W156,OR(W156&lt;X156,X156="-"),OR(X156&lt;Z156,X156="-"),OR(Z156&lt;AA156,Z156="-"),AA156&lt;AC156,AC156&lt;AD156,AD156&lt;AF156,AF156&lt;AG156,AG156&lt;AI156,OR(AI156&lt;AJ156,AJ156="-"),OR(AJ156&lt;AL156,AJ156="-"))</f>
    </oc>
    <nc r="AN156">
      <f>AND(IF(Y156="-",IF(AA156-W156&gt;3,TRUE,FALSE),TRUE),IF(M156="-",IF(O156-K156&gt;3,TRUE,FALSE),TRUE),C156&lt;E156,OR(E156&lt;F156,F156="-"),OR(F156&lt;H156,F156="-"),OR(H156&lt;I156,H156="-"),I156&lt;K156,OR(K156&lt;L156,L156="-"),OR(L156&lt;N156,L156="-"),OR(N156&lt;O156,N156="-"),O156&lt;Q156,OR(Q156&lt;R156,R156="-"),OR(R156&lt;T156,R156="-"),OR(T156&lt;U156,T156="-"),U156&lt;W156,OR(W156&lt;X156,X156="-"),OR(X156&lt;Z156,X156="-"),OR(Z156&lt;AA156,Z156="-"),AA156&lt;AC156,AC156&lt;AD156,AD156&lt;AF156,AF156&lt;AG156,AG156&lt;AI156,OR(AI156&lt;AJ156,AJ156="-"),OR(AJ156&lt;AL156,AJ156="-"))</f>
    </nc>
  </rcc>
  <rcc rId="2484" sId="5">
    <oc r="AN140">
      <f>AND(IF(M140="-",IF(O140-K140&gt;3,TRUE,FALSE),TRUE),C140&lt;E140,OR(E140&lt;F140,F140="-"),OR(F140&lt;H140,F140="-"),OR(H140&lt;I140,H140="-"),I140&lt;K140,OR(K140&lt;L140,L140="-"),OR(L140&lt;N140,L140="-"),OR(N140&lt;O140,N140="-"),O140&lt;Q140,OR(Q140&lt;R140,R140="-"),OR(R140&lt;T140,R140="-"),OR(T140&lt;U140,T140="-"),U140&lt;W140,OR(W140&lt;X140,X140="-"),OR(X140&lt;Z140,X140="-"),OR(Z140&lt;AA140,Z140="-"),AA140&lt;AC140,AC140&lt;AD140,AD140&lt;AF140,AF140&lt;AG140,AG140&lt;AI140,OR(AI140&lt;AJ140,AJ140="-"),OR(AJ140&lt;AL140,AJ140="-"))</f>
    </oc>
    <nc r="AN140">
      <f>AND(IF(Y140="-",IF(AA140-W140&gt;3,TRUE,FALSE),TRUE),IF(M140="-",IF(O140-K140&gt;3,TRUE,FALSE),TRUE),C140&lt;E140,OR(E140&lt;F140,F140="-"),OR(F140&lt;H140,F140="-"),OR(H140&lt;I140,H140="-"),I140&lt;K140,OR(K140&lt;L140,L140="-"),OR(L140&lt;N140,L140="-"),OR(N140&lt;O140,N140="-"),O140&lt;Q140,OR(Q140&lt;R140,R140="-"),OR(R140&lt;T140,R140="-"),OR(T140&lt;U140,T140="-"),U140&lt;W140,OR(W140&lt;X140,X140="-"),OR(X140&lt;Z140,X140="-"),OR(Z140&lt;AA140,Z140="-"),AA140&lt;AC140,AC140&lt;AD140,AD140&lt;AF140,AF140&lt;AG140,AG140&lt;AI140,OR(AI140&lt;AJ140,AJ140="-"),OR(AJ140&lt;AL140,AJ140="-"))</f>
    </nc>
  </rcc>
  <rcc rId="2485" sId="5">
    <oc r="AN187">
      <f>AND(IF(M187="-",IF(O187-K187&gt;3,TRUE,FALSE),TRUE),C187&lt;E187,OR(E187&lt;F187,F187="-"),OR(F187&lt;H187,F187="-"),OR(H187&lt;I187,H187="-"),I187&lt;K187,OR(K187&lt;L187,L187="-"),OR(L187&lt;N187,L187="-"),OR(N187&lt;O187,N187="-"),O187&lt;Q187,OR(Q187&lt;R187,R187="-"),OR(R187&lt;T187,R187="-"),OR(T187&lt;U187,T187="-"),U187&lt;W187,OR(W187&lt;X187,X187="-"),OR(X187&lt;Z187,X187="-"),OR(Z187&lt;AA187,Z187="-"),AA187&lt;AC187,AC187&lt;AD187,AD187&lt;AF187,AF187&lt;AG187,AG187&lt;AI187,OR(AI187&lt;AJ187,AJ187="-"),OR(AJ187&lt;AL187,AJ187="-"))</f>
    </oc>
    <nc r="AN187">
      <f>AND(IF(Y187="-",IF(AA187-W187&gt;3,TRUE,FALSE),TRUE),IF(M187="-",IF(O187-K187&gt;3,TRUE,FALSE),TRUE),C187&lt;E187,OR(E187&lt;F187,F187="-"),OR(F187&lt;H187,F187="-"),OR(H187&lt;I187,H187="-"),I187&lt;K187,OR(K187&lt;L187,L187="-"),OR(L187&lt;N187,L187="-"),OR(N187&lt;O187,N187="-"),O187&lt;Q187,OR(Q187&lt;R187,R187="-"),OR(R187&lt;T187,R187="-"),OR(T187&lt;U187,T187="-"),U187&lt;W187,OR(W187&lt;X187,X187="-"),OR(X187&lt;Z187,X187="-"),OR(Z187&lt;AA187,Z187="-"),AA187&lt;AC187,AC187&lt;AD187,AD187&lt;AF187,AF187&lt;AG187,AG187&lt;AI187,OR(AI187&lt;AJ187,AJ187="-"),OR(AJ187&lt;AL187,AJ187="-"))</f>
    </nc>
  </rcc>
  <rcc rId="2486" sId="5">
    <oc r="AN130">
      <f>AND(IF(M130="-",IF(O130-K130&gt;3,TRUE,FALSE),TRUE),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</oc>
    <nc r="AN130">
      <f>AND(IF(Y130="-",IF(AA130-W130&gt;3,TRUE,FALSE),TRUE),IF(M130="-",IF(O130-K130&gt;3,TRUE,FALSE),TRUE),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</nc>
  </rcc>
  <rcc rId="2487" sId="5">
    <oc r="AN180">
      <f>AND(IF(M180="-",IF(O180-K180&gt;3,TRUE,FALSE),TRUE),C180&lt;E180,OR(E180&lt;F180,F180="-"),OR(F180&lt;H180,F180="-"),OR(H180&lt;I180,H180="-"),I180&lt;K180,OR(K180&lt;L180,L180="-"),OR(L180&lt;N180,L180="-"),OR(N180&lt;O180,N180="-"),O180&lt;Q180,OR(Q180&lt;R180,R180="-"),OR(R180&lt;T180,R180="-"),OR(T180&lt;U180,T180="-"),U180&lt;W180,OR(W180&lt;X180,X180="-"),OR(X180&lt;Z180,X180="-"),OR(Z180&lt;AA180,Z180="-"),AA180&lt;AC180,AC180&lt;AD180,AD180&lt;AF180,AF180&lt;AG180,AG180&lt;AI180,OR(AI180&lt;AJ180,AJ180="-"),OR(AJ180&lt;AL180,AJ180="-"))</f>
    </oc>
    <nc r="AN180">
      <f>AND(IF(Y180="-",IF(AA180-W180&gt;3,TRUE,FALSE),TRUE),IF(M180="-",IF(O180-K180&gt;3,TRUE,FALSE),TRUE),C180&lt;E180,OR(E180&lt;F180,F180="-"),OR(F180&lt;H180,F180="-"),OR(H180&lt;I180,H180="-"),I180&lt;K180,OR(K180&lt;L180,L180="-"),OR(L180&lt;N180,L180="-"),OR(N180&lt;O180,N180="-"),O180&lt;Q180,OR(Q180&lt;R180,R180="-"),OR(R180&lt;T180,R180="-"),OR(T180&lt;U180,T180="-"),U180&lt;W180,OR(W180&lt;X180,X180="-"),OR(X180&lt;Z180,X180="-"),OR(Z180&lt;AA180,Z180="-"),AA180&lt;AC180,AC180&lt;AD180,AD180&lt;AF180,AF180&lt;AG180,AG180&lt;AI180,OR(AI180&lt;AJ180,AJ180="-"),OR(AJ180&lt;AL180,AJ180="-"))</f>
    </nc>
  </rcc>
  <rcc rId="2488" sId="5">
    <oc r="AN131">
      <f>AND(IF(M131="-",IF(O131-K131&gt;3,TRUE,FALSE),TRUE),C131&lt;E131,OR(E131&lt;F131,F131="-"),OR(F131&lt;H131,F131="-"),OR(H131&lt;I131,H131="-"),I131&lt;K131,OR(K131&lt;L131,L131="-"),OR(L131&lt;N131,L131="-"),OR(N131&lt;O131,N131="-"),O131&lt;Q131,OR(Q131&lt;R131,R131="-"),OR(R131&lt;T131,R131="-"),OR(T131&lt;U131,T131="-"),U131&lt;W131,OR(W131&lt;X131,X131="-"),OR(X131&lt;Z131,X131="-"),OR(Z131&lt;AA131,Z131="-"),AA131&lt;AC131,AC131&lt;AD131,AD131&lt;AF131,AF131&lt;AG131,AG131&lt;AI131,OR(AI131&lt;AJ131,AJ131="-"),OR(AJ131&lt;AL131,AJ131="-"))</f>
    </oc>
    <nc r="AN131">
      <f>AND(IF(Y131="-",IF(AA131-W131&gt;3,TRUE,FALSE),TRUE),IF(M131="-",IF(O131-K131&gt;3,TRUE,FALSE),TRUE),C131&lt;E131,OR(E131&lt;F131,F131="-"),OR(F131&lt;H131,F131="-"),OR(H131&lt;I131,H131="-"),I131&lt;K131,OR(K131&lt;L131,L131="-"),OR(L131&lt;N131,L131="-"),OR(N131&lt;O131,N131="-"),O131&lt;Q131,OR(Q131&lt;R131,R131="-"),OR(R131&lt;T131,R131="-"),OR(T131&lt;U131,T131="-"),U131&lt;W131,OR(W131&lt;X131,X131="-"),OR(X131&lt;Z131,X131="-"),OR(Z131&lt;AA131,Z131="-"),AA131&lt;AC131,AC131&lt;AD131,AD131&lt;AF131,AF131&lt;AG131,AG131&lt;AI131,OR(AI131&lt;AJ131,AJ131="-"),OR(AJ131&lt;AL131,AJ131="-"))</f>
    </nc>
  </rcc>
  <rcc rId="2489" sId="5">
    <oc r="AN162">
      <f>AND(IF(M162="-",IF(O162-K162&gt;3,TRUE,FALSE),TRUE),C162&lt;E162,OR(E162&lt;F162,F162="-"),OR(F162&lt;H162,F162="-"),OR(H162&lt;I162,H162="-"),I162&lt;K162,OR(K162&lt;L162,L162="-"),OR(L162&lt;N162,L162="-"),OR(N162&lt;O162,N162="-"),O162&lt;Q162,OR(Q162&lt;R162,R162="-"),OR(R162&lt;T162,R162="-"),OR(T162&lt;U162,T162="-"),U162&lt;W162,OR(W162&lt;X162,X162="-"),OR(X162&lt;Z162,X162="-"),OR(Z162&lt;AA162,Z162="-"),AA162&lt;AC162,AC162&lt;AD162,AD162&lt;AF162,AF162&lt;AG162,AG162&lt;AI162,OR(AI162&lt;AJ162,AJ162="-"),OR(AJ162&lt;AL162,AJ162="-"))</f>
    </oc>
    <nc r="AN162">
      <f>AND(IF(Y162="-",IF(AA162-W162&gt;3,TRUE,FALSE),TRUE),IF(M162="-",IF(O162-K162&gt;3,TRUE,FALSE),TRUE),C162&lt;E162,OR(E162&lt;F162,F162="-"),OR(F162&lt;H162,F162="-"),OR(H162&lt;I162,H162="-"),I162&lt;K162,OR(K162&lt;L162,L162="-"),OR(L162&lt;N162,L162="-"),OR(N162&lt;O162,N162="-"),O162&lt;Q162,OR(Q162&lt;R162,R162="-"),OR(R162&lt;T162,R162="-"),OR(T162&lt;U162,T162="-"),U162&lt;W162,OR(W162&lt;X162,X162="-"),OR(X162&lt;Z162,X162="-"),OR(Z162&lt;AA162,Z162="-"),AA162&lt;AC162,AC162&lt;AD162,AD162&lt;AF162,AF162&lt;AG162,AG162&lt;AI162,OR(AI162&lt;AJ162,AJ162="-"),OR(AJ162&lt;AL162,AJ162="-"))</f>
    </nc>
  </rcc>
  <rcc rId="2490" sId="5">
    <oc r="AN98">
      <f>AND(IF(M98="-",IF(O98-K98&gt;3,TRUE,FALSE),TRU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</oc>
    <nc r="AN98">
      <f>AND(IF(Y98="-",IF(AA98-W98&gt;3,TRUE,FALSE),TRUE),IF(M98="-",IF(O98-K98&gt;3,TRUE,FALSE),TRU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</nc>
  </rcc>
  <rcc rId="2491" sId="5">
    <oc r="AN132">
      <f>AND(IF(M132="-",IF(O132-K132&gt;3,TRUE,FALSE),TRU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</oc>
    <nc r="AN132">
      <f>AND(IF(Y132="-",IF(AA132-W132&gt;3,TRUE,FALSE),TRUE),IF(M132="-",IF(O132-K132&gt;3,TRUE,FALSE),TRU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</nc>
  </rcc>
  <rcc rId="2492" sId="5">
    <oc r="AN74">
      <f>AND(IF(M74="-",IF(O74-K74&gt;3,TRUE,FALSE),TRUE),C74&lt;E74,OR(E74&lt;F74,F74="-"),OR(F74&lt;H74,F74="-"),OR(H74&lt;I74,H74="-"),I74&lt;K74,OR(K74&lt;L74,L74="-"),OR(L74&lt;N74,L74="-"),OR(N74&lt;O74,N74="-"),O74&lt;Q74,OR(Q74&lt;R74,R74="-"),OR(R74&lt;T74,R74="-"),OR(T74&lt;U74,T74="-"),U74&lt;W74,OR(W74&lt;X74,X74="-"),OR(X74&lt;Z74,X74="-"),OR(Z74&lt;AA74,Z74="-"),AA74&lt;AC74,AC74&lt;AD74,AD74&lt;AF74,AF74&lt;AG74,AG74&lt;AI74,OR(AI74&lt;AJ74,AJ74="-"),OR(AJ74&lt;AL74,AJ74="-"))</f>
    </oc>
    <nc r="AN74">
      <f>AND(IF(Y74="-",IF(AA74-W74&gt;3,TRUE,FALSE),TRUE),IF(M74="-",IF(O74-K74&gt;3,TRUE,FALSE),TRUE),C74&lt;E74,OR(E74&lt;F74,F74="-"),OR(F74&lt;H74,F74="-"),OR(H74&lt;I74,H74="-"),I74&lt;K74,OR(K74&lt;L74,L74="-"),OR(L74&lt;N74,L74="-"),OR(N74&lt;O74,N74="-"),O74&lt;Q74,OR(Q74&lt;R74,R74="-"),OR(R74&lt;T74,R74="-"),OR(T74&lt;U74,T74="-"),U74&lt;W74,OR(W74&lt;X74,X74="-"),OR(X74&lt;Z74,X74="-"),OR(Z74&lt;AA74,Z74="-"),AA74&lt;AC74,AC74&lt;AD74,AD74&lt;AF74,AF74&lt;AG74,AG74&lt;AI74,OR(AI74&lt;AJ74,AJ74="-"),OR(AJ74&lt;AL74,AJ74="-"))</f>
    </nc>
  </rcc>
  <rcc rId="2493" sId="5">
    <oc r="AN169">
      <f>AND(IF(M169="-",IF(O169-K169&gt;3,TRUE,FALSE),TRUE),C169&lt;E169,OR(E169&lt;F169,F169="-"),OR(F169&lt;H169,F169="-"),OR(H169&lt;I169,H169="-"),I169&lt;K169,OR(K169&lt;L169,L169="-"),OR(L169&lt;N169,L169="-"),OR(N169&lt;O169,N169="-"),O169&lt;Q169,OR(Q169&lt;R169,R169="-"),OR(R169&lt;T169,R169="-"),OR(T169&lt;U169,T169="-"),U169&lt;W169,OR(W169&lt;X169,X169="-"),OR(X169&lt;Z169,X169="-"),OR(Z169&lt;AA169,Z169="-"),AA169&lt;AC169,AC169&lt;AD169,AD169&lt;AF169,AF169&lt;AG169,AG169&lt;AI169,OR(AI169&lt;AJ169,AJ169="-"),OR(AJ169&lt;AL169,AJ169="-"))</f>
    </oc>
    <nc r="AN169">
      <f>AND(IF(Y169="-",IF(AA169-W169&gt;3,TRUE,FALSE),TRUE),IF(M169="-",IF(O169-K169&gt;3,TRUE,FALSE),TRUE),C169&lt;E169,OR(E169&lt;F169,F169="-"),OR(F169&lt;H169,F169="-"),OR(H169&lt;I169,H169="-"),I169&lt;K169,OR(K169&lt;L169,L169="-"),OR(L169&lt;N169,L169="-"),OR(N169&lt;O169,N169="-"),O169&lt;Q169,OR(Q169&lt;R169,R169="-"),OR(R169&lt;T169,R169="-"),OR(T169&lt;U169,T169="-"),U169&lt;W169,OR(W169&lt;X169,X169="-"),OR(X169&lt;Z169,X169="-"),OR(Z169&lt;AA169,Z169="-"),AA169&lt;AC169,AC169&lt;AD169,AD169&lt;AF169,AF169&lt;AG169,AG169&lt;AI169,OR(AI169&lt;AJ169,AJ169="-"),OR(AJ169&lt;AL169,AJ169="-"))</f>
    </nc>
  </rcc>
  <rcc rId="2494" sId="5">
    <oc r="AN175">
      <f>AND(IF(M175="-",IF(O175-K175&gt;3,TRUE,FALSE),TRUE),C175&lt;E175,OR(E175&lt;F175,F175="-"),OR(F175&lt;H175,F175="-"),OR(H175&lt;I175,H175="-"),I175&lt;K175,OR(K175&lt;L175,L175="-"),OR(L175&lt;N175,L175="-"),OR(N175&lt;O175,N175="-"),O175&lt;Q175,OR(Q175&lt;R175,R175="-"),OR(R175&lt;T175,R175="-"),OR(T175&lt;U175,T175="-"),U175&lt;W175,OR(W175&lt;X175,X175="-"),OR(X175&lt;Z175,X175="-"),OR(Z175&lt;AA175,Z175="-"),AA175&lt;AC175,AC175&lt;AD175,AD175&lt;AF175,AF175&lt;AG175,AG175&lt;AI175,OR(AI175&lt;AJ175,AJ175="-"),OR(AJ175&lt;AL175,AJ175="-"))</f>
    </oc>
    <nc r="AN175">
      <f>AND(IF(Y175="-",IF(AA175-W175&gt;3,TRUE,FALSE),TRUE),IF(M175="-",IF(O175-K175&gt;3,TRUE,FALSE),TRUE),C175&lt;E175,OR(E175&lt;F175,F175="-"),OR(F175&lt;H175,F175="-"),OR(H175&lt;I175,H175="-"),I175&lt;K175,OR(K175&lt;L175,L175="-"),OR(L175&lt;N175,L175="-"),OR(N175&lt;O175,N175="-"),O175&lt;Q175,OR(Q175&lt;R175,R175="-"),OR(R175&lt;T175,R175="-"),OR(T175&lt;U175,T175="-"),U175&lt;W175,OR(W175&lt;X175,X175="-"),OR(X175&lt;Z175,X175="-"),OR(Z175&lt;AA175,Z175="-"),AA175&lt;AC175,AC175&lt;AD175,AD175&lt;AF175,AF175&lt;AG175,AG175&lt;AI175,OR(AI175&lt;AJ175,AJ175="-"),OR(AJ175&lt;AL175,AJ175="-"))</f>
    </nc>
  </rcc>
  <rcc rId="2495" sId="5">
    <oc r="AN275">
      <f>AND(IF(M275="-",IF(O275-K275&gt;3,TRUE,FALSE),TRUE),C275&lt;E275,OR(E275&lt;F275,F275="-"),OR(F275&lt;H275,F275="-"),OR(H275&lt;I275,H275="-"),I275&lt;K275,OR(K275&lt;L275,L275="-"),OR(L275&lt;N275,L275="-"),OR(N275&lt;O275,N275="-"),O275&lt;Q275,OR(Q275&lt;R275,R275="-"),OR(R275&lt;T275,R275="-"),OR(T275&lt;U275,T275="-"),U275&lt;W275,OR(W275&lt;X275,X275="-"),OR(X275&lt;Z275,X275="-"),OR(Z275&lt;AA275,Z275="-"),AA275&lt;AC275,AC275&lt;AD275,AD275&lt;AF275,AF275&lt;AG275,AG275&lt;AI275,OR(AI275&lt;AJ275,AJ275="-"),OR(AJ275&lt;AL275,AJ275="-"))</f>
    </oc>
    <nc r="AN275">
      <f>AND(IF(Y275="-",IF(AA275-W275&gt;3,TRUE,FALSE),TRUE),IF(M275="-",IF(O275-K275&gt;3,TRUE,FALSE),TRUE),C275&lt;E275,OR(E275&lt;F275,F275="-"),OR(F275&lt;H275,F275="-"),OR(H275&lt;I275,H275="-"),I275&lt;K275,OR(K275&lt;L275,L275="-"),OR(L275&lt;N275,L275="-"),OR(N275&lt;O275,N275="-"),O275&lt;Q275,OR(Q275&lt;R275,R275="-"),OR(R275&lt;T275,R275="-"),OR(T275&lt;U275,T275="-"),U275&lt;W275,OR(W275&lt;X275,X275="-"),OR(X275&lt;Z275,X275="-"),OR(Z275&lt;AA275,Z275="-"),AA275&lt;AC275,AC275&lt;AD275,AD275&lt;AF275,AF275&lt;AG275,AG275&lt;AI275,OR(AI275&lt;AJ275,AJ275="-"),OR(AJ275&lt;AL275,AJ275="-"))</f>
    </nc>
  </rcc>
  <rcc rId="2496" sId="5">
    <oc r="AN133">
      <f>AND(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</oc>
    <nc r="AN133">
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</nc>
  </rcc>
  <rcc rId="2497" sId="5">
    <oc r="AN103">
      <f>AND(IF(M103="-",IF(O103-K103&gt;3,TRUE,FALSE),TRUE),C103&lt;E103,OR(E103&lt;F103,F103="-"),OR(F103&lt;H103,F103="-"),OR(H103&lt;I103,H103="-"),I103&lt;K103,OR(K103&lt;L103,L103="-"),OR(L103&lt;N103,L103="-"),OR(N103&lt;O103,N103="-"),O103&lt;Q103,OR(Q103&lt;R103,R103="-"),OR(R103&lt;T103,R103="-"),OR(T103&lt;U103,T103="-"),U103&lt;W103,OR(W103&lt;X103,X103="-"),OR(X103&lt;Z103,X103="-"),OR(Z103&lt;AA103,Z103="-"),AA103&lt;AC103,AC103&lt;AD103,AD103&lt;AF103,AF103&lt;AG103,AG103&lt;AI103,OR(AI103&lt;AJ103,AJ103="-"),OR(AJ103&lt;AL103,AJ103="-"))</f>
    </oc>
    <nc r="AN103">
      <f>AND(IF(Y103="-",IF(AA103-W103&gt;3,TRUE,FALSE),TRUE),IF(M103="-",IF(O103-K103&gt;3,TRUE,FALSE),TRUE),C103&lt;E103,OR(E103&lt;F103,F103="-"),OR(F103&lt;H103,F103="-"),OR(H103&lt;I103,H103="-"),I103&lt;K103,OR(K103&lt;L103,L103="-"),OR(L103&lt;N103,L103="-"),OR(N103&lt;O103,N103="-"),O103&lt;Q103,OR(Q103&lt;R103,R103="-"),OR(R103&lt;T103,R103="-"),OR(T103&lt;U103,T103="-"),U103&lt;W103,OR(W103&lt;X103,X103="-"),OR(X103&lt;Z103,X103="-"),OR(Z103&lt;AA103,Z103="-"),AA103&lt;AC103,AC103&lt;AD103,AD103&lt;AF103,AF103&lt;AG103,AG103&lt;AI103,OR(AI103&lt;AJ103,AJ103="-"),OR(AJ103&lt;AL103,AJ103="-"))</f>
    </nc>
  </rcc>
  <rcc rId="2498" sId="5">
    <oc r="AN232">
      <f>AND(IF(M232="-",IF(O232-K232&gt;3,TRUE,FALSE),TRUE),C232&lt;E232,OR(E232&lt;F232,F232="-"),OR(F232&lt;H232,F232="-"),OR(H232&lt;I232,H232="-"),I232&lt;K232,OR(K232&lt;L232,L232="-"),OR(L232&lt;N232,L232="-"),OR(N232&lt;O232,N232="-"),O232&lt;Q232,OR(Q232&lt;R232,R232="-"),OR(R232&lt;T232,R232="-"),OR(T232&lt;U232,T232="-"),U232&lt;W232,OR(W232&lt;X232,X232="-"),OR(X232&lt;Z232,X232="-"),OR(Z232&lt;AA232,Z232="-"),AA232&lt;AC232,AC232&lt;AD232,AD232&lt;AF232,AF232&lt;AG232,AG232&lt;AI232,OR(AI232&lt;AJ232,AJ232="-"),OR(AJ232&lt;AL232,AJ232="-"))</f>
    </oc>
    <nc r="AN232">
      <f>AND(IF(Y232="-",IF(AA232-W232&gt;3,TRUE,FALSE),TRUE),IF(M232="-",IF(O232-K232&gt;3,TRUE,FALSE),TRUE),C232&lt;E232,OR(E232&lt;F232,F232="-"),OR(F232&lt;H232,F232="-"),OR(H232&lt;I232,H232="-"),I232&lt;K232,OR(K232&lt;L232,L232="-"),OR(L232&lt;N232,L232="-"),OR(N232&lt;O232,N232="-"),O232&lt;Q232,OR(Q232&lt;R232,R232="-"),OR(R232&lt;T232,R232="-"),OR(T232&lt;U232,T232="-"),U232&lt;W232,OR(W232&lt;X232,X232="-"),OR(X232&lt;Z232,X232="-"),OR(Z232&lt;AA232,Z232="-"),AA232&lt;AC232,AC232&lt;AD232,AD232&lt;AF232,AF232&lt;AG232,AG232&lt;AI232,OR(AI232&lt;AJ232,AJ232="-"),OR(AJ232&lt;AL232,AJ232="-"))</f>
    </nc>
  </rcc>
  <rcc rId="2499" sId="5">
    <oc r="AN157">
      <f>AND(IF(M157="-",IF(O157-K157&gt;3,TRUE,FALSE),TRUE),C157&lt;E157,OR(E157&lt;F157,F157="-"),OR(F157&lt;H157,F157="-"),OR(H157&lt;I157,H157="-"),I157&lt;K157,OR(K157&lt;L157,L157="-"),OR(L157&lt;N157,L157="-"),OR(N157&lt;O157,N157="-"),O157&lt;Q157,OR(Q157&lt;R157,R157="-"),OR(R157&lt;T157,R157="-"),OR(T157&lt;U157,T157="-"),U157&lt;W157,OR(W157&lt;X157,X157="-"),OR(X157&lt;Z157,X157="-"),OR(Z157&lt;AA157,Z157="-"),AA157&lt;AC157,AC157&lt;AD157,AD157&lt;AF157,AF157&lt;AG157,AG157&lt;AI157,OR(AI157&lt;AJ157,AJ157="-"),OR(AJ157&lt;AL157,AJ157="-"))</f>
    </oc>
    <nc r="AN157">
      <f>AND(IF(Y157="-",IF(AA157-W157&gt;3,TRUE,FALSE),TRUE),IF(M157="-",IF(O157-K157&gt;3,TRUE,FALSE),TRUE),C157&lt;E157,OR(E157&lt;F157,F157="-"),OR(F157&lt;H157,F157="-"),OR(H157&lt;I157,H157="-"),I157&lt;K157,OR(K157&lt;L157,L157="-"),OR(L157&lt;N157,L157="-"),OR(N157&lt;O157,N157="-"),O157&lt;Q157,OR(Q157&lt;R157,R157="-"),OR(R157&lt;T157,R157="-"),OR(T157&lt;U157,T157="-"),U157&lt;W157,OR(W157&lt;X157,X157="-"),OR(X157&lt;Z157,X157="-"),OR(Z157&lt;AA157,Z157="-"),AA157&lt;AC157,AC157&lt;AD157,AD157&lt;AF157,AF157&lt;AG157,AG157&lt;AI157,OR(AI157&lt;AJ157,AJ157="-"),OR(AJ157&lt;AL157,AJ157="-"))</f>
    </nc>
  </rcc>
  <rcc rId="2500" sId="5">
    <oc r="AN226">
      <f>AND(IF(M226="-",IF(O226-K226&gt;3,TRUE,FALSE),TRUE),C226&lt;E226,OR(E226&lt;F226,F226="-"),OR(F226&lt;H226,F226="-"),OR(H226&lt;I226,H226="-"),I226&lt;K226,OR(K226&lt;L226,L226="-"),OR(L226&lt;N226,L226="-"),OR(N226&lt;O226,N226="-"),O226&lt;Q226,OR(Q226&lt;R226,R226="-"),OR(R226&lt;T226,R226="-"),OR(T226&lt;U226,T226="-"),U226&lt;W226,OR(W226&lt;X226,X226="-"),OR(X226&lt;Z226,X226="-"),OR(Z226&lt;AA226,Z226="-"),AA226&lt;AC226,AC226&lt;AD226,AD226&lt;AF226,AF226&lt;AG226,AG226&lt;AI226,OR(AI226&lt;AJ226,AJ226="-"),OR(AJ226&lt;AL226,AJ226="-"))</f>
    </oc>
    <nc r="AN226">
      <f>AND(IF(Y226="-",IF(AA226-W226&gt;3,TRUE,FALSE),TRUE),IF(M226="-",IF(O226-K226&gt;3,TRUE,FALSE),TRUE),C226&lt;E226,OR(E226&lt;F226,F226="-"),OR(F226&lt;H226,F226="-"),OR(H226&lt;I226,H226="-"),I226&lt;K226,OR(K226&lt;L226,L226="-"),OR(L226&lt;N226,L226="-"),OR(N226&lt;O226,N226="-"),O226&lt;Q226,OR(Q226&lt;R226,R226="-"),OR(R226&lt;T226,R226="-"),OR(T226&lt;U226,T226="-"),U226&lt;W226,OR(W226&lt;X226,X226="-"),OR(X226&lt;Z226,X226="-"),OR(Z226&lt;AA226,Z226="-"),AA226&lt;AC226,AC226&lt;AD226,AD226&lt;AF226,AF226&lt;AG226,AG226&lt;AI226,OR(AI226&lt;AJ226,AJ226="-"),OR(AJ226&lt;AL226,AJ226="-"))</f>
    </nc>
  </rcc>
  <rcc rId="2501" sId="5">
    <oc r="AN75">
      <f>AND(IF(M75="-",IF(O75-K75&gt;3,TRUE,FALSE),TRUE),C75&lt;E75,OR(E75&lt;F75,F75="-"),OR(F75&lt;H75,F75="-"),OR(H75&lt;I75,H75="-"),I75&lt;K75,OR(K75&lt;L75,L75="-"),OR(L75&lt;N75,L75="-"),OR(N75&lt;O75,N75="-"),O75&lt;Q75,OR(Q75&lt;R75,R75="-"),OR(R75&lt;T75,R75="-"),OR(T75&lt;U75,T75="-"),U75&lt;W75,OR(W75&lt;X75,X75="-"),OR(X75&lt;Z75,X75="-"),OR(Z75&lt;AA75,Z75="-"),AA75&lt;AC75,AC75&lt;AD75,AD75&lt;AF75,AF75&lt;AG75,AG75&lt;AI75,OR(AI75&lt;AJ75,AJ75="-"),OR(AJ75&lt;AL75,AJ75="-"))</f>
    </oc>
    <nc r="AN75">
      <f>AND(IF(Y75="-",IF(AA75-W75&gt;3,TRUE,FALSE),TRUE),IF(M75="-",IF(O75-K75&gt;3,TRUE,FALSE),TRUE),C75&lt;E75,OR(E75&lt;F75,F75="-"),OR(F75&lt;H75,F75="-"),OR(H75&lt;I75,H75="-"),I75&lt;K75,OR(K75&lt;L75,L75="-"),OR(L75&lt;N75,L75="-"),OR(N75&lt;O75,N75="-"),O75&lt;Q75,OR(Q75&lt;R75,R75="-"),OR(R75&lt;T75,R75="-"),OR(T75&lt;U75,T75="-"),U75&lt;W75,OR(W75&lt;X75,X75="-"),OR(X75&lt;Z75,X75="-"),OR(Z75&lt;AA75,Z75="-"),AA75&lt;AC75,AC75&lt;AD75,AD75&lt;AF75,AF75&lt;AG75,AG75&lt;AI75,OR(AI75&lt;AJ75,AJ75="-"),OR(AJ75&lt;AL75,AJ75="-"))</f>
    </nc>
  </rcc>
  <rcc rId="2502" sId="5">
    <oc r="AN146">
      <f>AND(IF(M146="-",IF(O146-K146&gt;3,TRUE,FALSE),TRUE),C146&lt;E146,OR(E146&lt;F146,F146="-"),OR(F146&lt;H146,F146="-"),OR(H146&lt;I146,H146="-"),I146&lt;K146,OR(K146&lt;L146,L146="-"),OR(L146&lt;N146,L146="-"),OR(N146&lt;O146,N146="-"),O146&lt;Q146,OR(Q146&lt;R146,R146="-"),OR(R146&lt;T146,R146="-"),OR(T146&lt;U146,T146="-"),U146&lt;W146,OR(W146&lt;X146,X146="-"),OR(X146&lt;Z146,X146="-"),OR(Z146&lt;AA146,Z146="-"),AA146&lt;AC146,AC146&lt;AD146,AD146&lt;AF146,AF146&lt;AG146,AG146&lt;AI146,OR(AI146&lt;AJ146,AJ146="-"),OR(AJ146&lt;AL146,AJ146="-"))</f>
    </oc>
    <nc r="AN146">
      <f>AND(IF(Y146="-",IF(AA146-W146&gt;3,TRUE,FALSE),TRUE),IF(M146="-",IF(O146-K146&gt;3,TRUE,FALSE),TRUE),C146&lt;E146,OR(E146&lt;F146,F146="-"),OR(F146&lt;H146,F146="-"),OR(H146&lt;I146,H146="-"),I146&lt;K146,OR(K146&lt;L146,L146="-"),OR(L146&lt;N146,L146="-"),OR(N146&lt;O146,N146="-"),O146&lt;Q146,OR(Q146&lt;R146,R146="-"),OR(R146&lt;T146,R146="-"),OR(T146&lt;U146,T146="-"),U146&lt;W146,OR(W146&lt;X146,X146="-"),OR(X146&lt;Z146,X146="-"),OR(Z146&lt;AA146,Z146="-"),AA146&lt;AC146,AC146&lt;AD146,AD146&lt;AF146,AF146&lt;AG146,AG146&lt;AI146,OR(AI146&lt;AJ146,AJ146="-"),OR(AJ146&lt;AL146,AJ146="-"))</f>
    </nc>
  </rcc>
  <rcc rId="2503" sId="5">
    <oc r="AN181">
      <f>AND(IF(M181="-",IF(O181-K181&gt;3,TRUE,FALSE),TRUE),C181&lt;E181,OR(E181&lt;F181,F181="-"),OR(F181&lt;H181,F181="-"),OR(H181&lt;I181,H181="-"),I181&lt;K181,OR(K181&lt;L181,L181="-"),OR(L181&lt;N181,L181="-"),OR(N181&lt;O181,N181="-"),O181&lt;Q181,OR(Q181&lt;R181,R181="-"),OR(R181&lt;T181,R181="-"),OR(T181&lt;U181,T181="-"),U181&lt;W181,OR(W181&lt;X181,X181="-"),OR(X181&lt;Z181,X181="-"),OR(Z181&lt;AA181,Z181="-"),AA181&lt;AC181,AC181&lt;AD181,AD181&lt;AF181,AF181&lt;AG181,AG181&lt;AI181,OR(AI181&lt;AJ181,AJ181="-"),OR(AJ181&lt;AL181,AJ181="-"))</f>
    </oc>
    <nc r="AN181">
      <f>AND(IF(Y181="-",IF(AA181-W181&gt;3,TRUE,FALSE),TRUE),IF(M181="-",IF(O181-K181&gt;3,TRUE,FALSE),TRUE),C181&lt;E181,OR(E181&lt;F181,F181="-"),OR(F181&lt;H181,F181="-"),OR(H181&lt;I181,H181="-"),I181&lt;K181,OR(K181&lt;L181,L181="-"),OR(L181&lt;N181,L181="-"),OR(N181&lt;O181,N181="-"),O181&lt;Q181,OR(Q181&lt;R181,R181="-"),OR(R181&lt;T181,R181="-"),OR(T181&lt;U181,T181="-"),U181&lt;W181,OR(W181&lt;X181,X181="-"),OR(X181&lt;Z181,X181="-"),OR(Z181&lt;AA181,Z181="-"),AA181&lt;AC181,AC181&lt;AD181,AD181&lt;AF181,AF181&lt;AG181,AG181&lt;AI181,OR(AI181&lt;AJ181,AJ181="-"),OR(AJ181&lt;AL181,AJ181="-"))</f>
    </nc>
  </rcc>
  <rcc rId="2504" sId="5">
    <oc r="AN268">
      <f>AND(IF(M268="-",IF(O268-K268&gt;3,TRUE,FALSE),TRUE),C268&lt;E268,OR(E268&lt;F268,F268="-"),OR(F268&lt;H268,F268="-"),OR(H268&lt;I268,H268="-"),I268&lt;K268,OR(K268&lt;L268,L268="-"),OR(L268&lt;N268,L268="-"),OR(N268&lt;O268,N268="-"),O268&lt;Q268,OR(Q268&lt;R268,R268="-"),OR(R268&lt;T268,R268="-"),OR(T268&lt;U268,T268="-"),U268&lt;W268,OR(W268&lt;X268,X268="-"),OR(X268&lt;Z268,X268="-"),OR(Z268&lt;AA268,Z268="-"),AA268&lt;AC268,AC268&lt;AD268,AD268&lt;AF268,AF268&lt;AG268,AG268&lt;AI268,OR(AI268&lt;AJ268,AJ268="-"),OR(AJ268&lt;AL268,AJ268="-"))</f>
    </oc>
    <nc r="AN268">
      <f>AND(IF(Y268="-",IF(AA268-W268&gt;3,TRUE,FALSE),TRUE),IF(M268="-",IF(O268-K268&gt;3,TRUE,FALSE),TRUE),C268&lt;E268,OR(E268&lt;F268,F268="-"),OR(F268&lt;H268,F268="-"),OR(H268&lt;I268,H268="-"),I268&lt;K268,OR(K268&lt;L268,L268="-"),OR(L268&lt;N268,L268="-"),OR(N268&lt;O268,N268="-"),O268&lt;Q268,OR(Q268&lt;R268,R268="-"),OR(R268&lt;T268,R268="-"),OR(T268&lt;U268,T268="-"),U268&lt;W268,OR(W268&lt;X268,X268="-"),OR(X268&lt;Z268,X268="-"),OR(Z268&lt;AA268,Z268="-"),AA268&lt;AC268,AC268&lt;AD268,AD268&lt;AF268,AF268&lt;AG268,AG268&lt;AI268,OR(AI268&lt;AJ268,AJ268="-"),OR(AJ268&lt;AL268,AJ268="-"))</f>
    </nc>
  </rcc>
  <rcc rId="2505" sId="5">
    <oc r="AN272">
      <f>AND(IF(M272="-",IF(O272-K272&gt;3,TRUE,FALSE),TRUE),C272&lt;E272,OR(E272&lt;F272,F272="-"),OR(F272&lt;H272,F272="-"),OR(H272&lt;I272,H272="-"),I272&lt;K272,OR(K272&lt;L272,L272="-"),OR(L272&lt;N272,L272="-"),OR(N272&lt;O272,N272="-"),O272&lt;Q272,OR(Q272&lt;R272,R272="-"),OR(R272&lt;T272,R272="-"),OR(T272&lt;U272,T272="-"),U272&lt;W272,OR(W272&lt;X272,X272="-"),OR(X272&lt;Z272,X272="-"),OR(Z272&lt;AA272,Z272="-"),AA272&lt;AC272,AC272&lt;AD272,AD272&lt;AF272,AF272&lt;AG272,AG272&lt;AI272,OR(AI272&lt;AJ272,AJ272="-"),OR(AJ272&lt;AL272,AJ272="-"))</f>
    </oc>
    <nc r="AN272">
      <f>AND(IF(Y272="-",IF(AA272-W272&gt;3,TRUE,FALSE),TRUE),IF(M272="-",IF(O272-K272&gt;3,TRUE,FALSE),TRUE),C272&lt;E272,OR(E272&lt;F272,F272="-"),OR(F272&lt;H272,F272="-"),OR(H272&lt;I272,H272="-"),I272&lt;K272,OR(K272&lt;L272,L272="-"),OR(L272&lt;N272,L272="-"),OR(N272&lt;O272,N272="-"),O272&lt;Q272,OR(Q272&lt;R272,R272="-"),OR(R272&lt;T272,R272="-"),OR(T272&lt;U272,T272="-"),U272&lt;W272,OR(W272&lt;X272,X272="-"),OR(X272&lt;Z272,X272="-"),OR(Z272&lt;AA272,Z272="-"),AA272&lt;AC272,AC272&lt;AD272,AD272&lt;AF272,AF272&lt;AG272,AG272&lt;AI272,OR(AI272&lt;AJ272,AJ272="-"),OR(AJ272&lt;AL272,AJ272="-"))</f>
    </nc>
  </rcc>
  <rcc rId="2506" sId="5">
    <oc r="AN276">
      <f>AND(IF(M276="-",IF(O276-K276&gt;3,TRUE,FALSE),TRUE),C276&lt;E276,OR(E276&lt;F276,F276="-"),OR(F276&lt;H276,F276="-"),OR(H276&lt;I276,H276="-"),I276&lt;K276,OR(K276&lt;L276,L276="-"),OR(L276&lt;N276,L276="-"),OR(N276&lt;O276,N276="-"),O276&lt;Q276,OR(Q276&lt;R276,R276="-"),OR(R276&lt;T276,R276="-"),OR(T276&lt;U276,T276="-"),U276&lt;W276,OR(W276&lt;X276,X276="-"),OR(X276&lt;Z276,X276="-"),OR(Z276&lt;AA276,Z276="-"),AA276&lt;AC276,AC276&lt;AD276,AD276&lt;AF276,AF276&lt;AG276,AG276&lt;AI276,OR(AI276&lt;AJ276,AJ276="-"),OR(AJ276&lt;AL276,AJ276="-"))</f>
    </oc>
    <nc r="AN276">
      <f>AND(IF(Y276="-",IF(AA276-W276&gt;3,TRUE,FALSE),TRUE),IF(M276="-",IF(O276-K276&gt;3,TRUE,FALSE),TRUE),C276&lt;E276,OR(E276&lt;F276,F276="-"),OR(F276&lt;H276,F276="-"),OR(H276&lt;I276,H276="-"),I276&lt;K276,OR(K276&lt;L276,L276="-"),OR(L276&lt;N276,L276="-"),OR(N276&lt;O276,N276="-"),O276&lt;Q276,OR(Q276&lt;R276,R276="-"),OR(R276&lt;T276,R276="-"),OR(T276&lt;U276,T276="-"),U276&lt;W276,OR(W276&lt;X276,X276="-"),OR(X276&lt;Z276,X276="-"),OR(Z276&lt;AA276,Z276="-"),AA276&lt;AC276,AC276&lt;AD276,AD276&lt;AF276,AF276&lt;AG276,AG276&lt;AI276,OR(AI276&lt;AJ276,AJ276="-"),OR(AJ276&lt;AL276,AJ276="-"))</f>
    </nc>
  </rcc>
  <rcc rId="2507" sId="5">
    <oc r="AN7">
      <f>AND(IF(M7="-",IF(O7-K7&gt;3,TRUE,FALSE),TRUE),C7&lt;E7,OR(E7&lt;F7,F7="-"),OR(F7&lt;H7,F7="-"),OR(H7&lt;I7,H7="-"),I7&lt;K7,OR(K7&lt;L7,L7="-"),OR(L7&lt;N7,L7="-"),OR(N7&lt;O7,N7="-"),O7&lt;Q7,OR(Q7&lt;R7,R7="-"),OR(R7&lt;T7,R7="-"),OR(T7&lt;U7,T7="-"),U7&lt;W7,OR(W7&lt;X7,X7="-"),OR(X7&lt;Z7,X7="-"),OR(Z7&lt;AA7,Z7="-"),AA7&lt;AC7,AC7&lt;AD7,AD7&lt;AF7,AF7&lt;AG7,AG7&lt;AI7,OR(AI7&lt;AJ7,AJ7="-"),OR(AJ7&lt;AL7,AJ7="-"))</f>
    </oc>
    <nc r="AN7">
      <f>AND(IF(Y7="-",IF(AA7-W7&gt;3,TRUE,FALSE),TRUE),IF(M7="-",IF(O7-K7&gt;3,TRUE,FALSE),TRUE),C7&lt;E7,OR(E7&lt;F7,F7="-"),OR(F7&lt;H7,F7="-"),OR(H7&lt;I7,H7="-"),I7&lt;K7,OR(K7&lt;L7,L7="-"),OR(L7&lt;N7,L7="-"),OR(N7&lt;O7,N7="-"),O7&lt;Q7,OR(Q7&lt;R7,R7="-"),OR(R7&lt;T7,R7="-"),OR(T7&lt;U7,T7="-"),U7&lt;W7,OR(W7&lt;X7,X7="-"),OR(X7&lt;Z7,X7="-"),OR(Z7&lt;AA7,Z7="-"),AA7&lt;AC7,AC7&lt;AD7,AD7&lt;AF7,AF7&lt;AG7,AG7&lt;AI7,OR(AI7&lt;AJ7,AJ7="-"),OR(AJ7&lt;AL7,AJ7="-"))</f>
    </nc>
  </rcc>
  <rcc rId="2508" sId="5">
    <oc r="AN14">
      <f>AND(IF(M14="-",IF(O14-K14&gt;3,TRUE,FALSE),TRUE),C14&lt;E14,OR(E14&lt;F14,F14="-"),OR(F14&lt;H14,F14="-"),OR(H14&lt;I14,H14="-"),I14&lt;K14,OR(K14&lt;L14,L14="-"),OR(L14&lt;N14,L14="-"),OR(N14&lt;O14,N14="-"),O14&lt;Q14,OR(Q14&lt;R14,R14="-"),OR(R14&lt;T14,R14="-"),OR(T14&lt;U14,T14="-"),U14&lt;W14,OR(W14&lt;X14,X14="-"),OR(X14&lt;Z14,X14="-"),OR(Z14&lt;AA14,Z14="-"),AA14&lt;AC14,AC14&lt;AD14,AD14&lt;AF14,AF14&lt;AG14,AG14&lt;AI14,OR(AI14&lt;AJ14,AJ14="-"),OR(AJ14&lt;AL14,AJ14="-"))</f>
    </oc>
    <nc r="AN14">
      <f>AND(IF(Y14="-",IF(AA14-W14&gt;3,TRUE,FALSE),TRUE),IF(M14="-",IF(O14-K14&gt;3,TRUE,FALSE),TRUE),C14&lt;E14,OR(E14&lt;F14,F14="-"),OR(F14&lt;H14,F14="-"),OR(H14&lt;I14,H14="-"),I14&lt;K14,OR(K14&lt;L14,L14="-"),OR(L14&lt;N14,L14="-"),OR(N14&lt;O14,N14="-"),O14&lt;Q14,OR(Q14&lt;R14,R14="-"),OR(R14&lt;T14,R14="-"),OR(T14&lt;U14,T14="-"),U14&lt;W14,OR(W14&lt;X14,X14="-"),OR(X14&lt;Z14,X14="-"),OR(Z14&lt;AA14,Z14="-"),AA14&lt;AC14,AC14&lt;AD14,AD14&lt;AF14,AF14&lt;AG14,AG14&lt;AI14,OR(AI14&lt;AJ14,AJ14="-"),OR(AJ14&lt;AL14,AJ14="-"))</f>
    </nc>
  </rcc>
  <rcc rId="2509" sId="5">
    <oc r="AN40">
      <f>AND(IF(M40="-",IF(O40-K40&gt;3,TRUE,FALSE),TRUE),C40&lt;E40,OR(E40&lt;F40,F40="-"),OR(F40&lt;H40,F40="-"),OR(H40&lt;I40,H40="-"),I40&lt;K40,OR(K40&lt;L40,L40="-"),OR(L40&lt;N40,L40="-"),OR(N40&lt;O40,N40="-"),O40&lt;Q40,OR(Q40&lt;R40,R40="-"),OR(R40&lt;T40,R40="-"),OR(T40&lt;U40,T40="-"),U40&lt;W40,OR(W40&lt;X40,X40="-"),OR(X40&lt;Z40,X40="-"),OR(Z40&lt;AA40,Z40="-"),AA40&lt;AC40,AC40&lt;AD40,AD40&lt;AF40,AF40&lt;AG40,AG40&lt;AI40,OR(AI40&lt;AJ40,AJ40="-"),OR(AJ40&lt;AL40,AJ40="-"))</f>
    </oc>
    <nc r="AN40">
      <f>AND(IF(Y40="-",IF(AA40-W40&gt;3,TRUE,FALSE),TRUE),IF(M40="-",IF(O40-K40&gt;3,TRUE,FALSE),TRUE),C40&lt;E40,OR(E40&lt;F40,F40="-"),OR(F40&lt;H40,F40="-"),OR(H40&lt;I40,H40="-"),I40&lt;K40,OR(K40&lt;L40,L40="-"),OR(L40&lt;N40,L40="-"),OR(N40&lt;O40,N40="-"),O40&lt;Q40,OR(Q40&lt;R40,R40="-"),OR(R40&lt;T40,R40="-"),OR(T40&lt;U40,T40="-"),U40&lt;W40,OR(W40&lt;X40,X40="-"),OR(X40&lt;Z40,X40="-"),OR(Z40&lt;AA40,Z40="-"),AA40&lt;AC40,AC40&lt;AD40,AD40&lt;AF40,AF40&lt;AG40,AG40&lt;AI40,OR(AI40&lt;AJ40,AJ40="-"),OR(AJ40&lt;AL40,AJ40="-"))</f>
    </nc>
  </rcc>
  <rcc rId="2510" sId="5">
    <oc r="AN170">
      <f>AND(IF(M170="-",IF(O170-K170&gt;3,TRUE,FALSE),TRUE),C170&lt;E170,OR(E170&lt;F170,F170="-"),OR(F170&lt;H170,F170="-"),OR(H170&lt;I170,H170="-"),I170&lt;K170,OR(K170&lt;L170,L170="-"),OR(L170&lt;N170,L170="-"),OR(N170&lt;O170,N170="-"),O170&lt;Q170,OR(Q170&lt;R170,R170="-"),OR(R170&lt;T170,R170="-"),OR(T170&lt;U170,T170="-"),U170&lt;W170,OR(W170&lt;X170,X170="-"),OR(X170&lt;Z170,X170="-"),OR(Z170&lt;AA170,Z170="-"),AA170&lt;AC170,AC170&lt;AD170,AD170&lt;AF170,AF170&lt;AG170,AG170&lt;AI170,OR(AI170&lt;AJ170,AJ170="-"),OR(AJ170&lt;AL170,AJ170="-"))</f>
    </oc>
    <nc r="AN170">
      <f>AND(IF(Y170="-",IF(AA170-W170&gt;3,TRUE,FALSE),TRUE),IF(M170="-",IF(O170-K170&gt;3,TRUE,FALSE),TRUE),C170&lt;E170,OR(E170&lt;F170,F170="-"),OR(F170&lt;H170,F170="-"),OR(H170&lt;I170,H170="-"),I170&lt;K170,OR(K170&lt;L170,L170="-"),OR(L170&lt;N170,L170="-"),OR(N170&lt;O170,N170="-"),O170&lt;Q170,OR(Q170&lt;R170,R170="-"),OR(R170&lt;T170,R170="-"),OR(T170&lt;U170,T170="-"),U170&lt;W170,OR(W170&lt;X170,X170="-"),OR(X170&lt;Z170,X170="-"),OR(Z170&lt;AA170,Z170="-"),AA170&lt;AC170,AC170&lt;AD170,AD170&lt;AF170,AF170&lt;AG170,AG170&lt;AI170,OR(AI170&lt;AJ170,AJ170="-"),OR(AJ170&lt;AL170,AJ170="-"))</f>
    </nc>
  </rcc>
  <rcc rId="2511" sId="5">
    <oc r="AN83">
      <f>AND(IF(M83="-",IF(O83-K83&gt;3,TRUE,FALSE),TRUE),C83&lt;E83,OR(E83&lt;F83,F83="-"),OR(F83&lt;H83,F83="-"),OR(H83&lt;I83,H83="-"),I83&lt;K83,OR(K83&lt;L83,L83="-"),OR(L83&lt;N83,L83="-"),OR(N83&lt;O83,N83="-"),O83&lt;Q83,OR(Q83&lt;R83,R83="-"),OR(R83&lt;T83,R83="-"),OR(T83&lt;U83,T83="-"),U83&lt;W83,OR(W83&lt;X83,X83="-"),OR(X83&lt;Z83,X83="-"),OR(Z83&lt;AA83,Z83="-"),AA83&lt;AC83,AC83&lt;AD83,AD83&lt;AF83,AF83&lt;AG83,AG83&lt;AI83,OR(AI83&lt;AJ83,AJ83="-"),OR(AJ83&lt;AL83,AJ83="-"))</f>
    </oc>
    <nc r="AN83">
      <f>AND(IF(Y83="-",IF(AA83-W83&gt;3,TRUE,FALSE),TRUE),IF(M83="-",IF(O83-K83&gt;3,TRUE,FALSE),TRUE),C83&lt;E83,OR(E83&lt;F83,F83="-"),OR(F83&lt;H83,F83="-"),OR(H83&lt;I83,H83="-"),I83&lt;K83,OR(K83&lt;L83,L83="-"),OR(L83&lt;N83,L83="-"),OR(N83&lt;O83,N83="-"),O83&lt;Q83,OR(Q83&lt;R83,R83="-"),OR(R83&lt;T83,R83="-"),OR(T83&lt;U83,T83="-"),U83&lt;W83,OR(W83&lt;X83,X83="-"),OR(X83&lt;Z83,X83="-"),OR(Z83&lt;AA83,Z83="-"),AA83&lt;AC83,AC83&lt;AD83,AD83&lt;AF83,AF83&lt;AG83,AG83&lt;AI83,OR(AI83&lt;AJ83,AJ83="-"),OR(AJ83&lt;AL83,AJ83="-"))</f>
    </nc>
  </rcc>
  <rcc rId="2512" sId="5">
    <oc r="AN72">
      <f>AND(IF(M72="-",IF(O72-K72&gt;3,TRUE,FALSE),TRUE),C72&lt;E72,OR(E72&lt;F72,F72="-"),OR(F72&lt;H72,F72="-"),OR(H72&lt;I72,H72="-"),I72&lt;K72,OR(K72&lt;L72,L72="-"),OR(L72&lt;N72,L72="-"),OR(N72&lt;O72,N72="-"),O72&lt;Q72,OR(Q72&lt;R72,R72="-"),OR(R72&lt;T72,R72="-"),OR(T72&lt;U72,T72="-"),U72&lt;W72,OR(W72&lt;X72,X72="-"),OR(X72&lt;Z72,X72="-"),OR(Z72&lt;AA72,Z72="-"),AA72&lt;AC72,AC72&lt;AD72,AD72&lt;AF72,AF72&lt;AG72,AG72&lt;AI72,OR(AI72&lt;AJ72,AJ72="-"),OR(AJ72&lt;AL72,AJ72="-"))</f>
    </oc>
    <nc r="AN72">
      <f>AND(IF(Y72="-",IF(AA72-W72&gt;3,TRUE,FALSE),TRUE),IF(M72="-",IF(O72-K72&gt;3,TRUE,FALSE),TRUE),C72&lt;E72,OR(E72&lt;F72,F72="-"),OR(F72&lt;H72,F72="-"),OR(H72&lt;I72,H72="-"),I72&lt;K72,OR(K72&lt;L72,L72="-"),OR(L72&lt;N72,L72="-"),OR(N72&lt;O72,N72="-"),O72&lt;Q72,OR(Q72&lt;R72,R72="-"),OR(R72&lt;T72,R72="-"),OR(T72&lt;U72,T72="-"),U72&lt;W72,OR(W72&lt;X72,X72="-"),OR(X72&lt;Z72,X72="-"),OR(Z72&lt;AA72,Z72="-"),AA72&lt;AC72,AC72&lt;AD72,AD72&lt;AF72,AF72&lt;AG72,AG72&lt;AI72,OR(AI72&lt;AJ72,AJ72="-"),OR(AJ72&lt;AL72,AJ72="-"))</f>
    </nc>
  </rcc>
  <rcc rId="2513" sId="5">
    <oc r="AN264">
      <f>AND(IF(M264="-",IF(O264-K264&gt;3,TRUE,FALSE),TRUE),C264&lt;E264,OR(E264&lt;F264,F264="-"),OR(F264&lt;H264,F264="-"),OR(H264&lt;I264,H264="-"),I264&lt;K264,OR(K264&lt;L264,L264="-"),OR(L264&lt;N264,L264="-"),OR(N264&lt;O264,N264="-"),O264&lt;Q264,OR(Q264&lt;R264,R264="-"),OR(R264&lt;T264,R264="-"),OR(T264&lt;U264,T264="-"),U264&lt;W264,OR(W264&lt;X264,X264="-"),OR(X264&lt;Z264,X264="-"),OR(Z264&lt;AA264,Z264="-"),AA264&lt;AC264,AC264&lt;AD264,AD264&lt;AF264,AF264&lt;AG264,AG264&lt;AI264,OR(AI264&lt;AJ264,AJ264="-"),OR(AJ264&lt;AL264,AJ264="-"))</f>
    </oc>
    <nc r="AN264">
      <f>AND(IF(Y264="-",IF(AA264-W264&gt;3,TRUE,FALSE),TRUE),IF(M264="-",IF(O264-K264&gt;3,TRUE,FALSE),TRUE),C264&lt;E264,OR(E264&lt;F264,F264="-"),OR(F264&lt;H264,F264="-"),OR(H264&lt;I264,H264="-"),I264&lt;K264,OR(K264&lt;L264,L264="-"),OR(L264&lt;N264,L264="-"),OR(N264&lt;O264,N264="-"),O264&lt;Q264,OR(Q264&lt;R264,R264="-"),OR(R264&lt;T264,R264="-"),OR(T264&lt;U264,T264="-"),U264&lt;W264,OR(W264&lt;X264,X264="-"),OR(X264&lt;Z264,X264="-"),OR(Z264&lt;AA264,Z264="-"),AA264&lt;AC264,AC264&lt;AD264,AD264&lt;AF264,AF264&lt;AG264,AG264&lt;AI264,OR(AI264&lt;AJ264,AJ264="-"),OR(AJ264&lt;AL264,AJ264="-"))</f>
    </nc>
  </rcc>
  <rcc rId="2514" sId="5">
    <oc r="AN243">
      <f>AND(IF(M243="-",IF(O243-K243&gt;3,TRUE,FALSE),TRUE),C243&lt;E243,OR(E243&lt;F243,F243="-"),OR(F243&lt;H243,F243="-"),OR(H243&lt;I243,H243="-"),I243&lt;K243,OR(K243&lt;L243,L243="-"),OR(L243&lt;N243,L243="-"),OR(N243&lt;O243,N243="-"),O243&lt;Q243,OR(Q243&lt;R243,R243="-"),OR(R243&lt;T243,R243="-"),OR(T243&lt;U243,T243="-"),U243&lt;W243,OR(W243&lt;X243,X243="-"),OR(X243&lt;Z243,X243="-"),OR(Z243&lt;AA243,Z243="-"),AA243&lt;AC243,AC243&lt;AD243,AD243&lt;AF243,AF243&lt;AG243,AG243&lt;AI243,OR(AI243&lt;AJ243,AJ243="-"),OR(AJ243&lt;AL243,AJ243="-"))</f>
    </oc>
    <nc r="AN243">
      <f>AND(IF(Y243="-",IF(AA243-W243&gt;3,TRUE,FALSE),TRUE),IF(M243="-",IF(O243-K243&gt;3,TRUE,FALSE),TRUE),C243&lt;E243,OR(E243&lt;F243,F243="-"),OR(F243&lt;H243,F243="-"),OR(H243&lt;I243,H243="-"),I243&lt;K243,OR(K243&lt;L243,L243="-"),OR(L243&lt;N243,L243="-"),OR(N243&lt;O243,N243="-"),O243&lt;Q243,OR(Q243&lt;R243,R243="-"),OR(R243&lt;T243,R243="-"),OR(T243&lt;U243,T243="-"),U243&lt;W243,OR(W243&lt;X243,X243="-"),OR(X243&lt;Z243,X243="-"),OR(Z243&lt;AA243,Z243="-"),AA243&lt;AC243,AC243&lt;AD243,AD243&lt;AF243,AF243&lt;AG243,AG243&lt;AI243,OR(AI243&lt;AJ243,AJ243="-"),OR(AJ243&lt;AL243,AJ243="-"))</f>
    </nc>
  </rcc>
  <rcc rId="2515" sId="5">
    <oc r="AN239">
      <f>AND(IF(M239="-",IF(O239-K239&gt;3,TRUE,FALSE),TRUE),C239&lt;E239,OR(E239&lt;F239,F239="-"),OR(F239&lt;H239,F239="-"),OR(H239&lt;I239,H239="-"),I239&lt;K239,OR(K239&lt;L239,L239="-"),OR(L239&lt;N239,L239="-"),OR(N239&lt;O239,N239="-"),O239&lt;Q239,OR(Q239&lt;R239,R239="-"),OR(R239&lt;T239,R239="-"),OR(T239&lt;U239,T239="-"),U239&lt;W239,OR(W239&lt;X239,X239="-"),OR(X239&lt;Z239,X239="-"),OR(Z239&lt;AA239,Z239="-"),AA239&lt;AC239,AC239&lt;AD239,AD239&lt;AF239,AF239&lt;AG239,AG239&lt;AI239,OR(AI239&lt;AJ239,AJ239="-"),OR(AJ239&lt;AL239,AJ239="-"))</f>
    </oc>
    <nc r="AN239">
      <f>AND(IF(Y239="-",IF(AA239-W239&gt;3,TRUE,FALSE),TRUE),IF(M239="-",IF(O239-K239&gt;3,TRUE,FALSE),TRUE),C239&lt;E239,OR(E239&lt;F239,F239="-"),OR(F239&lt;H239,F239="-"),OR(H239&lt;I239,H239="-"),I239&lt;K239,OR(K239&lt;L239,L239="-"),OR(L239&lt;N239,L239="-"),OR(N239&lt;O239,N239="-"),O239&lt;Q239,OR(Q239&lt;R239,R239="-"),OR(R239&lt;T239,R239="-"),OR(T239&lt;U239,T239="-"),U239&lt;W239,OR(W239&lt;X239,X239="-"),OR(X239&lt;Z239,X239="-"),OR(Z239&lt;AA239,Z239="-"),AA239&lt;AC239,AC239&lt;AD239,AD239&lt;AF239,AF239&lt;AG239,AG239&lt;AI239,OR(AI239&lt;AJ239,AJ239="-"),OR(AJ239&lt;AL239,AJ239="-"))</f>
    </nc>
  </rcc>
  <rcc rId="2516" sId="5">
    <oc r="AN55">
      <f>AND(IF(M55="-",IF(O55-K55&gt;3,TRUE,FALSE),TRUE),C55&lt;E55,OR(E55&lt;F55,F55="-"),OR(F55&lt;H55,F55="-"),OR(H55&lt;I55,H55="-"),I55&lt;K55,OR(K55&lt;L55,L55="-"),OR(L55&lt;N55,L55="-"),OR(N55&lt;O55,N55="-"),O55&lt;Q55,OR(Q55&lt;R55,R55="-"),OR(R55&lt;T55,R55="-"),OR(T55&lt;U55,T55="-"),U55&lt;W55,OR(W55&lt;X55,X55="-"),OR(X55&lt;Z55,X55="-"),OR(Z55&lt;AA55,Z55="-"),AA55&lt;AC55,AC55&lt;AD55,AD55&lt;AF55,AF55&lt;AG55,AG55&lt;AI55,OR(AI55&lt;AJ55,AJ55="-"),OR(AJ55&lt;AL55,AJ55="-"))</f>
    </oc>
    <nc r="AN55">
      <f>AND(IF(Y55="-",IF(AA55-W55&gt;3,TRUE,FALSE),TRUE),IF(M55="-",IF(O55-K55&gt;3,TRUE,FALSE),TRUE),C55&lt;E55,OR(E55&lt;F55,F55="-"),OR(F55&lt;H55,F55="-"),OR(H55&lt;I55,H55="-"),I55&lt;K55,OR(K55&lt;L55,L55="-"),OR(L55&lt;N55,L55="-"),OR(N55&lt;O55,N55="-"),O55&lt;Q55,OR(Q55&lt;R55,R55="-"),OR(R55&lt;T55,R55="-"),OR(T55&lt;U55,T55="-"),U55&lt;W55,OR(W55&lt;X55,X55="-"),OR(X55&lt;Z55,X55="-"),OR(Z55&lt;AA55,Z55="-"),AA55&lt;AC55,AC55&lt;AD55,AD55&lt;AF55,AF55&lt;AG55,AG55&lt;AI55,OR(AI55&lt;AJ55,AJ55="-"),OR(AJ55&lt;AL55,AJ55="-"))</f>
    </nc>
  </rcc>
  <rcc rId="2517" sId="5">
    <oc r="AN185">
      <f>AND(IF(M185="-",IF(O185-K185&gt;3,TRUE,FALSE),TRUE),C185&lt;E185,OR(E185&lt;F185,F185="-"),OR(F185&lt;H185,F185="-"),OR(H185&lt;I185,H185="-"),I185&lt;K185,OR(K185&lt;L185,L185="-"),OR(L185&lt;N185,L185="-"),OR(N185&lt;O185,N185="-"),O185&lt;Q185,OR(Q185&lt;R185,R185="-"),OR(R185&lt;T185,R185="-"),OR(T185&lt;U185,T185="-"),U185&lt;W185,OR(W185&lt;X185,X185="-"),OR(X185&lt;Z185,X185="-"),OR(Z185&lt;AA185,Z185="-"),AA185&lt;AC185,AC185&lt;AD185,AD185&lt;AF185,AF185&lt;AG185,AG185&lt;AI185,OR(AI185&lt;AJ185,AJ185="-"),OR(AJ185&lt;AL185,AJ185="-"))</f>
    </oc>
    <nc r="AN185">
      <f>AND(IF(Y185="-",IF(AA185-W185&gt;3,TRUE,FALSE),TRUE),IF(M185="-",IF(O185-K185&gt;3,TRUE,FALSE),TRUE),C185&lt;E185,OR(E185&lt;F185,F185="-"),OR(F185&lt;H185,F185="-"),OR(H185&lt;I185,H185="-"),I185&lt;K185,OR(K185&lt;L185,L185="-"),OR(L185&lt;N185,L185="-"),OR(N185&lt;O185,N185="-"),O185&lt;Q185,OR(Q185&lt;R185,R185="-"),OR(R185&lt;T185,R185="-"),OR(T185&lt;U185,T185="-"),U185&lt;W185,OR(W185&lt;X185,X185="-"),OR(X185&lt;Z185,X185="-"),OR(Z185&lt;AA185,Z185="-"),AA185&lt;AC185,AC185&lt;AD185,AD185&lt;AF185,AF185&lt;AG185,AG185&lt;AI185,OR(AI185&lt;AJ185,AJ185="-"),OR(AJ185&lt;AL185,AJ185="-"))</f>
    </nc>
  </rcc>
  <rcc rId="2518" sId="5">
    <oc r="AN89">
      <f>AND(IF(M89="-",IF(O89-K89&gt;3,TRUE,FALSE),TRUE),C89&lt;E89,OR(E89&lt;F89,F89="-"),OR(F89&lt;H89,F89="-"),OR(H89&lt;I89,H89="-"),I89&lt;K89,OR(K89&lt;L89,L89="-"),OR(L89&lt;N89,L89="-"),OR(N89&lt;O89,N89="-"),O89&lt;Q89,OR(Q89&lt;R89,R89="-"),OR(R89&lt;T89,R89="-"),OR(T89&lt;U89,T89="-"),U89&lt;W89,OR(W89&lt;X89,X89="-"),OR(X89&lt;Z89,X89="-"),OR(Z89&lt;AA89,Z89="-"),AA89&lt;AC89,AC89&lt;AD89,AD89&lt;AF89,AF89&lt;AG89,AG89&lt;AI89,OR(AI89&lt;AJ89,AJ89="-"),OR(AJ89&lt;AL89,AJ89="-"))</f>
    </oc>
    <nc r="AN89">
      <f>AND(IF(Y89="-",IF(AA89-W89&gt;3,TRUE,FALSE),TRUE),IF(M89="-",IF(O89-K89&gt;3,TRUE,FALSE),TRUE),C89&lt;E89,OR(E89&lt;F89,F89="-"),OR(F89&lt;H89,F89="-"),OR(H89&lt;I89,H89="-"),I89&lt;K89,OR(K89&lt;L89,L89="-"),OR(L89&lt;N89,L89="-"),OR(N89&lt;O89,N89="-"),O89&lt;Q89,OR(Q89&lt;R89,R89="-"),OR(R89&lt;T89,R89="-"),OR(T89&lt;U89,T89="-"),U89&lt;W89,OR(W89&lt;X89,X89="-"),OR(X89&lt;Z89,X89="-"),OR(Z89&lt;AA89,Z89="-"),AA89&lt;AC89,AC89&lt;AD89,AD89&lt;AF89,AF89&lt;AG89,AG89&lt;AI89,OR(AI89&lt;AJ89,AJ89="-"),OR(AJ89&lt;AL89,AJ89="-"))</f>
    </nc>
  </rcc>
  <rcc rId="2519" sId="5">
    <oc r="AN267">
      <f>AND(IF(M267="-",IF(O267-K267&gt;3,TRUE,FALSE),TRUE),C267&lt;E267,OR(E267&lt;F267,F267="-"),OR(F267&lt;H267,F267="-"),OR(H267&lt;I267,H267="-"),I267&lt;K267,OR(K267&lt;L267,L267="-"),OR(L267&lt;N267,L267="-"),OR(N267&lt;O267,N267="-"),O267&lt;Q267,OR(Q267&lt;R267,R267="-"),OR(R267&lt;T267,R267="-"),OR(T267&lt;U267,T267="-"),U267&lt;W267,OR(W267&lt;X267,X267="-"),OR(X267&lt;Z267,X267="-"),OR(Z267&lt;AA267,Z267="-"),AA267&lt;AC267,AC267&lt;AD267,AD267&lt;AF267,AF267&lt;AG267,AG267&lt;AI267,OR(AI267&lt;AJ267,AJ267="-"),OR(AJ267&lt;AL267,AJ267="-"))</f>
    </oc>
    <nc r="AN267">
      <f>AND(IF(Y267="-",IF(AA267-W267&gt;3,TRUE,FALSE),TRUE),IF(M267="-",IF(O267-K267&gt;3,TRUE,FALSE),TRUE),C267&lt;E267,OR(E267&lt;F267,F267="-"),OR(F267&lt;H267,F267="-"),OR(H267&lt;I267,H267="-"),I267&lt;K267,OR(K267&lt;L267,L267="-"),OR(L267&lt;N267,L267="-"),OR(N267&lt;O267,N267="-"),O267&lt;Q267,OR(Q267&lt;R267,R267="-"),OR(R267&lt;T267,R267="-"),OR(T267&lt;U267,T267="-"),U267&lt;W267,OR(W267&lt;X267,X267="-"),OR(X267&lt;Z267,X267="-"),OR(Z267&lt;AA267,Z267="-"),AA267&lt;AC267,AC267&lt;AD267,AD267&lt;AF267,AF267&lt;AG267,AG267&lt;AI267,OR(AI267&lt;AJ267,AJ267="-"),OR(AJ267&lt;AL267,AJ267="-"))</f>
    </nc>
  </rcc>
  <rcc rId="2520" sId="5">
    <oc r="AN10">
      <f>AND(IF(M10="-",IF(O10-K10&gt;3,TRUE,FALSE),TRUE),C10&lt;E10,OR(E10&lt;F10,F10="-"),OR(F10&lt;H10,F10="-"),OR(H10&lt;I10,H10="-"),I10&lt;K10,OR(K10&lt;L10,L10="-"),OR(L10&lt;N10,L10="-"),OR(N10&lt;O10,N10="-"),O10&lt;Q10,OR(Q10&lt;R10,R10="-"),OR(R10&lt;T10,R10="-"),OR(T10&lt;U10,T10="-"),U10&lt;W10,OR(W10&lt;X10,X10="-"),OR(X10&lt;Z10,X10="-"),OR(Z10&lt;AA10,Z10="-"),AA10&lt;AC10,AC10&lt;AD10,AD10&lt;AF10,AF10&lt;AG10,AG10&lt;AI10,OR(AI10&lt;AJ10,AJ10="-"),OR(AJ10&lt;AL10,AJ10="-"))</f>
    </oc>
    <nc r="AN10">
      <f>AND(IF(Y10="-",IF(AA10-W10&gt;3,TRUE,FALSE),TRUE),IF(M10="-",IF(O10-K10&gt;3,TRUE,FALSE),TRUE),C10&lt;E10,OR(E10&lt;F10,F10="-"),OR(F10&lt;H10,F10="-"),OR(H10&lt;I10,H10="-"),I10&lt;K10,OR(K10&lt;L10,L10="-"),OR(L10&lt;N10,L10="-"),OR(N10&lt;O10,N10="-"),O10&lt;Q10,OR(Q10&lt;R10,R10="-"),OR(R10&lt;T10,R10="-"),OR(T10&lt;U10,T10="-"),U10&lt;W10,OR(W10&lt;X10,X10="-"),OR(X10&lt;Z10,X10="-"),OR(Z10&lt;AA10,Z10="-"),AA10&lt;AC10,AC10&lt;AD10,AD10&lt;AF10,AF10&lt;AG10,AG10&lt;AI10,OR(AI10&lt;AJ10,AJ10="-"),OR(AJ10&lt;AL10,AJ10="-"))</f>
    </nc>
  </rcc>
  <rcc rId="2521" sId="5">
    <oc r="AN3">
      <f>AND(IF(M3="-",IF(O3-K3&gt;3,TRUE,FALSE),TRU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</oc>
    <nc r="AN3">
      <f>AND(IF(Y3="-",IF(AA3-W3&gt;3,TRUE,FALSE),TRUE),IF(M3="-",IF(O3-K3&gt;3,TRUE,FALSE),TRU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</nc>
  </rcc>
  <rcc rId="2522" sId="5">
    <oc r="AN4">
      <f>AND(IF(M4="-",IF(O4-K4&gt;3,TRUE,FALSE),TRUE),C4&lt;E4,OR(E4&lt;F4,F4="-"),OR(F4&lt;H4,F4="-"),OR(H4&lt;I4,H4="-"),I4&lt;K4,OR(K4&lt;L4,L4="-"),OR(L4&lt;N4,L4="-"),OR(N4&lt;O4,N4="-"),O4&lt;Q4,OR(Q4&lt;R4,R4="-"),OR(R4&lt;T4,R4="-"),OR(T4&lt;U4,T4="-"),U4&lt;W4,OR(W4&lt;X4,X4="-"),OR(X4&lt;Z4,X4="-"),OR(Z4&lt;AA4,Z4="-"),AA4&lt;AC4,AC4&lt;AD4,AD4&lt;AF4,AF4&lt;AG4,AG4&lt;AI4,OR(AI4&lt;AJ4,AJ4="-"),OR(AJ4&lt;AL4,AJ4="-"))</f>
    </oc>
    <nc r="AN4">
      <f>AND(IF(Y4="-",IF(AA4-W4&gt;3,TRUE,FALSE),TRUE),IF(M4="-",IF(O4-K4&gt;3,TRUE,FALSE),TRUE),C4&lt;E4,OR(E4&lt;F4,F4="-"),OR(F4&lt;H4,F4="-"),OR(H4&lt;I4,H4="-"),I4&lt;K4,OR(K4&lt;L4,L4="-"),OR(L4&lt;N4,L4="-"),OR(N4&lt;O4,N4="-"),O4&lt;Q4,OR(Q4&lt;R4,R4="-"),OR(R4&lt;T4,R4="-"),OR(T4&lt;U4,T4="-"),U4&lt;W4,OR(W4&lt;X4,X4="-"),OR(X4&lt;Z4,X4="-"),OR(Z4&lt;AA4,Z4="-"),AA4&lt;AC4,AC4&lt;AD4,AD4&lt;AF4,AF4&lt;AG4,AG4&lt;AI4,OR(AI4&lt;AJ4,AJ4="-"),OR(AJ4&lt;AL4,AJ4="-"))</f>
    </nc>
  </rcc>
  <rcc rId="2523" sId="5">
    <oc r="AN15">
      <f>AND(IF(M15="-",IF(O15-K15&gt;3,TRUE,FALSE),TRUE),C15&lt;E15,OR(E15&lt;F15,F15="-"),OR(F15&lt;H15,F15="-"),OR(H15&lt;I15,H15="-"),I15&lt;K15,OR(K15&lt;L15,L15="-"),OR(L15&lt;N15,L15="-"),OR(N15&lt;O15,N15="-"),O15&lt;Q15,OR(Q15&lt;R15,R15="-"),OR(R15&lt;T15,R15="-"),OR(T15&lt;U15,T15="-"),U15&lt;W15,OR(W15&lt;X15,X15="-"),OR(X15&lt;Z15,X15="-"),OR(Z15&lt;AA15,Z15="-"),AA15&lt;AC15,AC15&lt;AD15,AD15&lt;AF15,AF15&lt;AG15,AG15&lt;AI15,OR(AI15&lt;AJ15,AJ15="-"),OR(AJ15&lt;AL15,AJ15="-"))</f>
    </oc>
    <nc r="AN15">
      <f>AND(IF(Y15="-",IF(AA15-W15&gt;3,TRUE,FALSE),TRUE),IF(M15="-",IF(O15-K15&gt;3,TRUE,FALSE),TRUE),C15&lt;E15,OR(E15&lt;F15,F15="-"),OR(F15&lt;H15,F15="-"),OR(H15&lt;I15,H15="-"),I15&lt;K15,OR(K15&lt;L15,L15="-"),OR(L15&lt;N15,L15="-"),OR(N15&lt;O15,N15="-"),O15&lt;Q15,OR(Q15&lt;R15,R15="-"),OR(R15&lt;T15,R15="-"),OR(T15&lt;U15,T15="-"),U15&lt;W15,OR(W15&lt;X15,X15="-"),OR(X15&lt;Z15,X15="-"),OR(Z15&lt;AA15,Z15="-"),AA15&lt;AC15,AC15&lt;AD15,AD15&lt;AF15,AF15&lt;AG15,AG15&lt;AI15,OR(AI15&lt;AJ15,AJ15="-"),OR(AJ15&lt;AL15,AJ15="-"))</f>
    </nc>
  </rcc>
  <rcc rId="2524" sId="5">
    <oc r="AN205">
      <f>AND(IF(M205="-",IF(O205-K205&gt;3,TRUE,FALSE),TRUE),C205&lt;E205,OR(E205&lt;F205,F205="-"),OR(F205&lt;H205,F205="-"),OR(H205&lt;I205,H205="-"),I205&lt;K205,OR(K205&lt;L205,L205="-"),OR(L205&lt;N205,L205="-"),OR(N205&lt;O205,N205="-"),O205&lt;Q205,OR(Q205&lt;R205,R205="-"),OR(R205&lt;T205,R205="-"),OR(T205&lt;U205,T205="-"),U205&lt;W205,OR(W205&lt;X205,X205="-"),OR(X205&lt;Z205,X205="-"),OR(Z205&lt;AA205,Z205="-"),AA205&lt;AC205,AC205&lt;AD205,AD205&lt;AF205,AF205&lt;AG205,AG205&lt;AI205,OR(AI205&lt;AJ205,AJ205="-"),OR(AJ205&lt;AL205,AJ205="-"))</f>
    </oc>
    <nc r="AN205">
      <f>AND(IF(Y205="-",IF(AA205-W205&gt;3,TRUE,FALSE),TRUE),IF(M205="-",IF(O205-K205&gt;3,TRUE,FALSE),TRUE),C205&lt;E205,OR(E205&lt;F205,F205="-"),OR(F205&lt;H205,F205="-"),OR(H205&lt;I205,H205="-"),I205&lt;K205,OR(K205&lt;L205,L205="-"),OR(L205&lt;N205,L205="-"),OR(N205&lt;O205,N205="-"),O205&lt;Q205,OR(Q205&lt;R205,R205="-"),OR(R205&lt;T205,R205="-"),OR(T205&lt;U205,T205="-"),U205&lt;W205,OR(W205&lt;X205,X205="-"),OR(X205&lt;Z205,X205="-"),OR(Z205&lt;AA205,Z205="-"),AA205&lt;AC205,AC205&lt;AD205,AD205&lt;AF205,AF205&lt;AG205,AG205&lt;AI205,OR(AI205&lt;AJ205,AJ205="-"),OR(AJ205&lt;AL205,AJ205="-"))</f>
    </nc>
  </rcc>
  <rcc rId="2525" sId="5">
    <oc r="AN82">
      <f>AND(IF(M82="-",IF(O82-K82&gt;3,TRUE,FALSE),TRUE),C82&lt;E82,OR(E82&lt;F82,F82="-"),OR(F82&lt;H82,F82="-"),OR(H82&lt;I82,H82="-"),I82&lt;K82,OR(K82&lt;L82,L82="-"),OR(L82&lt;N82,L82="-"),OR(N82&lt;O82,N82="-"),O82&lt;Q82,OR(Q82&lt;R82,R82="-"),OR(R82&lt;T82,R82="-"),OR(T82&lt;U82,T82="-"),U82&lt;W82,OR(W82&lt;X82,X82="-"),OR(X82&lt;Z82,X82="-"),OR(Z82&lt;AA82,Z82="-"),AA82&lt;AC82,AC82&lt;AD82,AD82&lt;AF82,AF82&lt;AG82,AG82&lt;AI82,OR(AI82&lt;AJ82,AJ82="-"),OR(AJ82&lt;AL82,AJ82="-"))</f>
    </oc>
    <nc r="AN82">
      <f>AND(IF(Y82="-",IF(AA82-W82&gt;3,TRUE,FALSE),TRUE),IF(M82="-",IF(O82-K82&gt;3,TRUE,FALSE),TRUE),C82&lt;E82,OR(E82&lt;F82,F82="-"),OR(F82&lt;H82,F82="-"),OR(H82&lt;I82,H82="-"),I82&lt;K82,OR(K82&lt;L82,L82="-"),OR(L82&lt;N82,L82="-"),OR(N82&lt;O82,N82="-"),O82&lt;Q82,OR(Q82&lt;R82,R82="-"),OR(R82&lt;T82,R82="-"),OR(T82&lt;U82,T82="-"),U82&lt;W82,OR(W82&lt;X82,X82="-"),OR(X82&lt;Z82,X82="-"),OR(Z82&lt;AA82,Z82="-"),AA82&lt;AC82,AC82&lt;AD82,AD82&lt;AF82,AF82&lt;AG82,AG82&lt;AI82,OR(AI82&lt;AJ82,AJ82="-"),OR(AJ82&lt;AL82,AJ82="-"))</f>
    </nc>
  </rcc>
  <rcc rId="2526" sId="5">
    <oc r="AN73">
      <f>AND(IF(M73="-",IF(O73-K73&gt;3,TRUE,FALSE),TRUE),C73&lt;E73,OR(E73&lt;F73,F73="-"),OR(F73&lt;H73,F73="-"),OR(H73&lt;I73,H73="-"),I73&lt;K73,OR(K73&lt;L73,L73="-"),OR(L73&lt;N73,L73="-"),OR(N73&lt;O73,N73="-"),O73&lt;Q73,OR(Q73&lt;R73,R73="-"),OR(R73&lt;T73,R73="-"),OR(T73&lt;U73,T73="-"),U73&lt;W73,OR(W73&lt;X73,X73="-"),OR(X73&lt;Z73,X73="-"),OR(Z73&lt;AA73,Z73="-"),AA73&lt;AC73,AC73&lt;AD73,AD73&lt;AF73,AF73&lt;AG73,AG73&lt;AI73,OR(AI73&lt;AJ73,AJ73="-"),OR(AJ73&lt;AL73,AJ73="-"))</f>
    </oc>
    <nc r="AN73">
      <f>AND(IF(Y73="-",IF(AA73-W73&gt;3,TRUE,FALSE),TRUE),IF(M73="-",IF(O73-K73&gt;3,TRUE,FALSE),TRUE),C73&lt;E73,OR(E73&lt;F73,F73="-"),OR(F73&lt;H73,F73="-"),OR(H73&lt;I73,H73="-"),I73&lt;K73,OR(K73&lt;L73,L73="-"),OR(L73&lt;N73,L73="-"),OR(N73&lt;O73,N73="-"),O73&lt;Q73,OR(Q73&lt;R73,R73="-"),OR(R73&lt;T73,R73="-"),OR(T73&lt;U73,T73="-"),U73&lt;W73,OR(W73&lt;X73,X73="-"),OR(X73&lt;Z73,X73="-"),OR(Z73&lt;AA73,Z73="-"),AA73&lt;AC73,AC73&lt;AD73,AD73&lt;AF73,AF73&lt;AG73,AG73&lt;AI73,OR(AI73&lt;AJ73,AJ73="-"),OR(AJ73&lt;AL73,AJ73="-"))</f>
    </nc>
  </rcc>
  <rcc rId="2527" sId="5">
    <oc r="AN257">
      <f>AND(IF(M257="-",IF(O257-K257&gt;3,TRUE,FALSE),TRUE),C257&lt;E257,OR(E257&lt;F257,F257="-"),OR(F257&lt;H257,F257="-"),OR(H257&lt;I257,H257="-"),I257&lt;K257,OR(K257&lt;L257,L257="-"),OR(L257&lt;N257,L257="-"),OR(N257&lt;O257,N257="-"),O257&lt;Q257,OR(Q257&lt;R257,R257="-"),OR(R257&lt;T257,R257="-"),OR(T257&lt;U257,T257="-"),U257&lt;W257,OR(W257&lt;X257,X257="-"),OR(X257&lt;Z257,X257="-"),OR(Z257&lt;AA257,Z257="-"),AA257&lt;AC257,AC257&lt;AD257,AD257&lt;AF257,AF257&lt;AG257,AG257&lt;AI257,OR(AI257&lt;AJ257,AJ257="-"),OR(AJ257&lt;AL257,AJ257="-"))</f>
    </oc>
    <nc r="AN257">
      <f>AND(IF(Y257="-",IF(AA257-W257&gt;3,TRUE,FALSE),TRUE),IF(M257="-",IF(O257-K257&gt;3,TRUE,FALSE),TRUE),C257&lt;E257,OR(E257&lt;F257,F257="-"),OR(F257&lt;H257,F257="-"),OR(H257&lt;I257,H257="-"),I257&lt;K257,OR(K257&lt;L257,L257="-"),OR(L257&lt;N257,L257="-"),OR(N257&lt;O257,N257="-"),O257&lt;Q257,OR(Q257&lt;R257,R257="-"),OR(R257&lt;T257,R257="-"),OR(T257&lt;U257,T257="-"),U257&lt;W257,OR(W257&lt;X257,X257="-"),OR(X257&lt;Z257,X257="-"),OR(Z257&lt;AA257,Z257="-"),AA257&lt;AC257,AC257&lt;AD257,AD257&lt;AF257,AF257&lt;AG257,AG257&lt;AI257,OR(AI257&lt;AJ257,AJ257="-"),OR(AJ257&lt;AL257,AJ257="-"))</f>
    </nc>
  </rcc>
  <rcc rId="2528" sId="5">
    <oc r="AN255">
      <f>AND(IF(M255="-",IF(O255-K255&gt;3,TRUE,FALSE),TRUE),C255&lt;E255,OR(E255&lt;F255,F255="-"),OR(F255&lt;H255,F255="-"),OR(H255&lt;I255,H255="-"),I255&lt;K255,OR(K255&lt;L255,L255="-"),OR(L255&lt;N255,L255="-"),OR(N255&lt;O255,N255="-"),O255&lt;Q255,OR(Q255&lt;R255,R255="-"),OR(R255&lt;T255,R255="-"),OR(T255&lt;U255,T255="-"),U255&lt;W255,OR(W255&lt;X255,X255="-"),OR(X255&lt;Z255,X255="-"),OR(Z255&lt;AA255,Z255="-"),AA255&lt;AC255,AC255&lt;AD255,AD255&lt;AF255,AF255&lt;AG255,AG255&lt;AI255,OR(AI255&lt;AJ255,AJ255="-"),OR(AJ255&lt;AL255,AJ255="-"))</f>
    </oc>
    <nc r="AN255">
      <f>AND(IF(Y255="-",IF(AA255-W255&gt;3,TRUE,FALSE),TRUE),IF(M255="-",IF(O255-K255&gt;3,TRUE,FALSE),TRUE),C255&lt;E255,OR(E255&lt;F255,F255="-"),OR(F255&lt;H255,F255="-"),OR(H255&lt;I255,H255="-"),I255&lt;K255,OR(K255&lt;L255,L255="-"),OR(L255&lt;N255,L255="-"),OR(N255&lt;O255,N255="-"),O255&lt;Q255,OR(Q255&lt;R255,R255="-"),OR(R255&lt;T255,R255="-"),OR(T255&lt;U255,T255="-"),U255&lt;W255,OR(W255&lt;X255,X255="-"),OR(X255&lt;Z255,X255="-"),OR(Z255&lt;AA255,Z255="-"),AA255&lt;AC255,AC255&lt;AD255,AD255&lt;AF255,AF255&lt;AG255,AG255&lt;AI255,OR(AI255&lt;AJ255,AJ255="-"),OR(AJ255&lt;AL255,AJ255="-"))</f>
    </nc>
  </rcc>
  <rcc rId="2529" sId="5">
    <oc r="AN121">
      <f>AND(IF(M121="-",IF(O121-K121&gt;3,TRUE,FALSE),TRUE),C121&lt;E121,OR(E121&lt;F121,F121="-"),OR(F121&lt;H121,F121="-"),OR(H121&lt;I121,H121="-"),I121&lt;K121,OR(K121&lt;L121,L121="-"),OR(L121&lt;N121,L121="-"),OR(N121&lt;O121,N121="-"),O121&lt;Q121,OR(Q121&lt;R121,R121="-"),OR(R121&lt;T121,R121="-"),OR(T121&lt;U121,T121="-"),U121&lt;W121,OR(W121&lt;X121,X121="-"),OR(X121&lt;Z121,X121="-"),OR(Z121&lt;AA121,Z121="-"),AA121&lt;AC121,AC121&lt;AD121,AD121&lt;AF121,AF121&lt;AG121,AG121&lt;AI121,OR(AI121&lt;AJ121,AJ121="-"),OR(AJ121&lt;AL121,AJ121="-"))</f>
    </oc>
    <nc r="AN121">
      <f>AND(IF(Y121="-",IF(AA121-W121&gt;3,TRUE,FALSE),TRUE),IF(M121="-",IF(O121-K121&gt;3,TRUE,FALSE),TRUE),C121&lt;E121,OR(E121&lt;F121,F121="-"),OR(F121&lt;H121,F121="-"),OR(H121&lt;I121,H121="-"),I121&lt;K121,OR(K121&lt;L121,L121="-"),OR(L121&lt;N121,L121="-"),OR(N121&lt;O121,N121="-"),O121&lt;Q121,OR(Q121&lt;R121,R121="-"),OR(R121&lt;T121,R121="-"),OR(T121&lt;U121,T121="-"),U121&lt;W121,OR(W121&lt;X121,X121="-"),OR(X121&lt;Z121,X121="-"),OR(Z121&lt;AA121,Z121="-"),AA121&lt;AC121,AC121&lt;AD121,AD121&lt;AF121,AF121&lt;AG121,AG121&lt;AI121,OR(AI121&lt;AJ121,AJ121="-"),OR(AJ121&lt;AL121,AJ121="-"))</f>
    </nc>
  </rcc>
  <rcc rId="2530" sId="5">
    <oc r="AN110">
      <f>AND(IF(M110="-",IF(O110-K110&gt;3,TRUE,FALSE),TRUE),C110&lt;E110,OR(E110&lt;F110,F110="-"),OR(F110&lt;H110,F110="-"),OR(H110&lt;I110,H110="-"),I110&lt;K110,OR(K110&lt;L110,L110="-"),OR(L110&lt;N110,L110="-"),OR(N110&lt;O110,N110="-"),O110&lt;Q110,OR(Q110&lt;R110,R110="-"),OR(R110&lt;T110,R110="-"),OR(T110&lt;U110,T110="-"),U110&lt;W110,OR(W110&lt;X110,X110="-"),OR(X110&lt;Z110,X110="-"),OR(Z110&lt;AA110,Z110="-"),AA110&lt;AC110,AC110&lt;AD110,AD110&lt;AF110,AF110&lt;AG110,AG110&lt;AI110,OR(AI110&lt;AJ110,AJ110="-"),OR(AJ110&lt;AL110,AJ110="-"))</f>
    </oc>
    <nc r="AN110">
      <f>AND(IF(Y110="-",IF(AA110-W110&gt;3,TRUE,FALSE),TRUE),IF(M110="-",IF(O110-K110&gt;3,TRUE,FALSE),TRUE),C110&lt;E110,OR(E110&lt;F110,F110="-"),OR(F110&lt;H110,F110="-"),OR(H110&lt;I110,H110="-"),I110&lt;K110,OR(K110&lt;L110,L110="-"),OR(L110&lt;N110,L110="-"),OR(N110&lt;O110,N110="-"),O110&lt;Q110,OR(Q110&lt;R110,R110="-"),OR(R110&lt;T110,R110="-"),OR(T110&lt;U110,T110="-"),U110&lt;W110,OR(W110&lt;X110,X110="-"),OR(X110&lt;Z110,X110="-"),OR(Z110&lt;AA110,Z110="-"),AA110&lt;AC110,AC110&lt;AD110,AD110&lt;AF110,AF110&lt;AG110,AG110&lt;AI110,OR(AI110&lt;AJ110,AJ110="-"),OR(AJ110&lt;AL110,AJ110="-"))</f>
    </nc>
  </rcc>
  <rcc rId="2531" sId="5">
    <oc r="AN111">
      <f>AND(IF(M111="-",IF(O111-K111&gt;3,TRUE,FALSE),TRUE),C111&lt;E111,OR(E111&lt;F111,F111="-"),OR(F111&lt;H111,F111="-"),OR(H111&lt;I111,H111="-"),I111&lt;K111,OR(K111&lt;L111,L111="-"),OR(L111&lt;N111,L111="-"),OR(N111&lt;O111,N111="-"),O111&lt;Q111,OR(Q111&lt;R111,R111="-"),OR(R111&lt;T111,R111="-"),OR(T111&lt;U111,T111="-"),U111&lt;W111,OR(W111&lt;X111,X111="-"),OR(X111&lt;Z111,X111="-"),OR(Z111&lt;AA111,Z111="-"),AA111&lt;AC111,AC111&lt;AD111,AD111&lt;AF111,AF111&lt;AG111,AG111&lt;AI111,OR(AI111&lt;AJ111,AJ111="-"),OR(AJ111&lt;AL111,AJ111="-"))</f>
    </oc>
    <nc r="AN111">
      <f>AND(IF(Y111="-",IF(AA111-W111&gt;3,TRUE,FALSE),TRUE),IF(M111="-",IF(O111-K111&gt;3,TRUE,FALSE),TRUE),C111&lt;E111,OR(E111&lt;F111,F111="-"),OR(F111&lt;H111,F111="-"),OR(H111&lt;I111,H111="-"),I111&lt;K111,OR(K111&lt;L111,L111="-"),OR(L111&lt;N111,L111="-"),OR(N111&lt;O111,N111="-"),O111&lt;Q111,OR(Q111&lt;R111,R111="-"),OR(R111&lt;T111,R111="-"),OR(T111&lt;U111,T111="-"),U111&lt;W111,OR(W111&lt;X111,X111="-"),OR(X111&lt;Z111,X111="-"),OR(Z111&lt;AA111,Z111="-"),AA111&lt;AC111,AC111&lt;AD111,AD111&lt;AF111,AF111&lt;AG111,AG111&lt;AI111,OR(AI111&lt;AJ111,AJ111="-"),OR(AJ111&lt;AL111,AJ111="-"))</f>
    </nc>
  </rcc>
  <rcc rId="2532" sId="5">
    <oc r="AN90">
      <f>AND(IF(M90="-",IF(O90-K90&gt;3,TRUE,FALSE),TRUE),C90&lt;E90,OR(E90&lt;F90,F90="-"),OR(F90&lt;H90,F90="-"),OR(H90&lt;I90,H90="-"),I90&lt;K90,OR(K90&lt;L90,L90="-"),OR(L90&lt;N90,L90="-"),OR(N90&lt;O90,N90="-"),O90&lt;Q90,OR(Q90&lt;R90,R90="-"),OR(R90&lt;T90,R90="-"),OR(T90&lt;U90,T90="-"),U90&lt;W90,OR(W90&lt;X90,X90="-"),OR(X90&lt;Z90,X90="-"),OR(Z90&lt;AA90,Z90="-"),AA90&lt;AC90,AC90&lt;AD90,AD90&lt;AF90,AF90&lt;AG90,AG90&lt;AI90,OR(AI90&lt;AJ90,AJ90="-"),OR(AJ90&lt;AL90,AJ90="-"))</f>
    </oc>
    <nc r="AN90">
      <f>AND(IF(Y90="-",IF(AA90-W90&gt;3,TRUE,FALSE),TRUE),IF(M90="-",IF(O90-K90&gt;3,TRUE,FALSE),TRUE),C90&lt;E90,OR(E90&lt;F90,F90="-"),OR(F90&lt;H90,F90="-"),OR(H90&lt;I90,H90="-"),I90&lt;K90,OR(K90&lt;L90,L90="-"),OR(L90&lt;N90,L90="-"),OR(N90&lt;O90,N90="-"),O90&lt;Q90,OR(Q90&lt;R90,R90="-"),OR(R90&lt;T90,R90="-"),OR(T90&lt;U90,T90="-"),U90&lt;W90,OR(W90&lt;X90,X90="-"),OR(X90&lt;Z90,X90="-"),OR(Z90&lt;AA90,Z90="-"),AA90&lt;AC90,AC90&lt;AD90,AD90&lt;AF90,AF90&lt;AG90,AG90&lt;AI90,OR(AI90&lt;AJ90,AJ90="-"),OR(AJ90&lt;AL90,AJ90="-"))</f>
    </nc>
  </rcc>
  <rcc rId="2533" sId="5">
    <oc r="AN210">
      <f>AND(IF(M210="-",IF(O210-K210&gt;3,TRUE,FALSE),TRUE),C210&lt;E210,OR(E210&lt;F210,F210="-"),OR(F210&lt;H210,F210="-"),OR(H210&lt;I210,H210="-"),I210&lt;K210,OR(K210&lt;L210,L210="-"),OR(L210&lt;N210,L210="-"),OR(N210&lt;O210,N210="-"),O210&lt;Q210,OR(Q210&lt;R210,R210="-"),OR(R210&lt;T210,R210="-"),OR(T210&lt;U210,T210="-"),U210&lt;W210,OR(W210&lt;X210,X210="-"),OR(X210&lt;Z210,X210="-"),OR(Z210&lt;AA210,Z210="-"),AA210&lt;AC210,AC210&lt;AD210,AD210&lt;AF210,AF210&lt;AG210,AG210&lt;AI210,OR(AI210&lt;AJ210,AJ210="-"),OR(AJ210&lt;AL210,AJ210="-"))</f>
    </oc>
    <nc r="AN210">
      <f>AND(IF(Y210="-",IF(AA210-W210&gt;3,TRUE,FALSE),TRUE),IF(M210="-",IF(O210-K210&gt;3,TRUE,FALSE),TRUE),C210&lt;E210,OR(E210&lt;F210,F210="-"),OR(F210&lt;H210,F210="-"),OR(H210&lt;I210,H210="-"),I210&lt;K210,OR(K210&lt;L210,L210="-"),OR(L210&lt;N210,L210="-"),OR(N210&lt;O210,N210="-"),O210&lt;Q210,OR(Q210&lt;R210,R210="-"),OR(R210&lt;T210,R210="-"),OR(T210&lt;U210,T210="-"),U210&lt;W210,OR(W210&lt;X210,X210="-"),OR(X210&lt;Z210,X210="-"),OR(Z210&lt;AA210,Z210="-"),AA210&lt;AC210,AC210&lt;AD210,AD210&lt;AF210,AF210&lt;AG210,AG210&lt;AI210,OR(AI210&lt;AJ210,AJ210="-"),OR(AJ210&lt;AL210,AJ210="-"))</f>
    </nc>
  </rcc>
  <rcc rId="2534" sId="5">
    <oc r="AN271">
      <f>AND(IF(M271="-",IF(O271-K271&gt;3,TRUE,FALSE),TRUE),C271&lt;E271,OR(E271&lt;F271,F271="-"),OR(F271&lt;H271,F271="-"),OR(H271&lt;I271,H271="-"),I271&lt;K271,OR(K271&lt;L271,L271="-"),OR(L271&lt;N271,L271="-"),OR(N271&lt;O271,N271="-"),O271&lt;Q271,OR(Q271&lt;R271,R271="-"),OR(R271&lt;T271,R271="-"),OR(T271&lt;U271,T271="-"),U271&lt;W271,OR(W271&lt;X271,X271="-"),OR(X271&lt;Z271,X271="-"),OR(Z271&lt;AA271,Z271="-"),AA271&lt;AC271,AC271&lt;AD271,AD271&lt;AF271,AF271&lt;AG271,AG271&lt;AI271,OR(AI271&lt;AJ271,AJ271="-"),OR(AJ271&lt;AL271,AJ271="-"))</f>
    </oc>
    <nc r="AN271">
      <f>AND(IF(Y271="-",IF(AA271-W271&gt;3,TRUE,FALSE),TRUE),IF(M271="-",IF(O271-K271&gt;3,TRUE,FALSE),TRUE),C271&lt;E271,OR(E271&lt;F271,F271="-"),OR(F271&lt;H271,F271="-"),OR(H271&lt;I271,H271="-"),I271&lt;K271,OR(K271&lt;L271,L271="-"),OR(L271&lt;N271,L271="-"),OR(N271&lt;O271,N271="-"),O271&lt;Q271,OR(Q271&lt;R271,R271="-"),OR(R271&lt;T271,R271="-"),OR(T271&lt;U271,T271="-"),U271&lt;W271,OR(W271&lt;X271,X271="-"),OR(X271&lt;Z271,X271="-"),OR(Z271&lt;AA271,Z271="-"),AA271&lt;AC271,AC271&lt;AD271,AD271&lt;AF271,AF271&lt;AG271,AG271&lt;AI271,OR(AI271&lt;AJ271,AJ271="-"),OR(AJ271&lt;AL271,AJ271="-"))</f>
    </nc>
  </rcc>
  <rcc rId="2535" sId="5">
    <oc r="AN128">
      <f>AND(IF(M128="-",IF(O128-K128&gt;3,TRUE,FALSE),TRUE),C128&lt;E128,OR(E128&lt;F128,F128="-"),OR(F128&lt;H128,F128="-"),OR(H128&lt;I128,H128="-"),I128&lt;K128,OR(K128&lt;L128,L128="-"),OR(L128&lt;N128,L128="-"),OR(N128&lt;O128,N128="-"),O128&lt;Q128,OR(Q128&lt;R128,R128="-"),OR(R128&lt;T128,R128="-"),OR(T128&lt;U128,T128="-"),U128&lt;W128,OR(W128&lt;X128,X128="-"),OR(X128&lt;Z128,X128="-"),OR(Z128&lt;AA128,Z128="-"),AA128&lt;AC128,AC128&lt;AD128,AD128&lt;AF128,AF128&lt;AG128,AG128&lt;AI128,OR(AI128&lt;AJ128,AJ128="-"),OR(AJ128&lt;AL128,AJ128="-"))</f>
    </oc>
    <nc r="AN128">
      <f>AND(IF(Y128="-",IF(AA128-W128&gt;3,TRUE,FALSE),TRUE),IF(M128="-",IF(O128-K128&gt;3,TRUE,FALSE),TRUE),C128&lt;E128,OR(E128&lt;F128,F128="-"),OR(F128&lt;H128,F128="-"),OR(H128&lt;I128,H128="-"),I128&lt;K128,OR(K128&lt;L128,L128="-"),OR(L128&lt;N128,L128="-"),OR(N128&lt;O128,N128="-"),O128&lt;Q128,OR(Q128&lt;R128,R128="-"),OR(R128&lt;T128,R128="-"),OR(T128&lt;U128,T128="-"),U128&lt;W128,OR(W128&lt;X128,X128="-"),OR(X128&lt;Z128,X128="-"),OR(Z128&lt;AA128,Z128="-"),AA128&lt;AC128,AC128&lt;AD128,AD128&lt;AF128,AF128&lt;AG128,AG128&lt;AI128,OR(AI128&lt;AJ128,AJ128="-"),OR(AJ128&lt;AL128,AJ128="-"))</f>
    </nc>
  </rcc>
  <rcc rId="2536" sId="5">
    <oc r="AN35">
      <f>AND(IF(M35="-",IF(O35-K35&gt;3,TRUE,FALSE),TRUE),C35&lt;E35,OR(E35&lt;F35,F35="-"),OR(F35&lt;H35,F35="-"),OR(H35&lt;I35,H35="-"),I35&lt;K35,OR(K35&lt;L35,L35="-"),OR(L35&lt;N35,L35="-"),OR(N35&lt;O35,N35="-"),O35&lt;Q35,OR(Q35&lt;R35,R35="-"),OR(R35&lt;T35,R35="-"),OR(T35&lt;U35,T35="-"),U35&lt;W35,OR(W35&lt;X35,X35="-"),OR(X35&lt;Z35,X35="-"),OR(Z35&lt;AA35,Z35="-"),AA35&lt;AC35,AC35&lt;AD35,AD35&lt;AF35,AF35&lt;AG35,AG35&lt;AI35,OR(AI35&lt;AJ35,AJ35="-"),OR(AJ35&lt;AL35,AJ35="-"))</f>
    </oc>
    <nc r="AN35">
      <f>AND(IF(Y35="-",IF(AA35-W35&gt;3,TRUE,FALSE),TRUE),IF(M35="-",IF(O35-K35&gt;3,TRUE,FALSE),TRUE),C35&lt;E35,OR(E35&lt;F35,F35="-"),OR(F35&lt;H35,F35="-"),OR(H35&lt;I35,H35="-"),I35&lt;K35,OR(K35&lt;L35,L35="-"),OR(L35&lt;N35,L35="-"),OR(N35&lt;O35,N35="-"),O35&lt;Q35,OR(Q35&lt;R35,R35="-"),OR(R35&lt;T35,R35="-"),OR(T35&lt;U35,T35="-"),U35&lt;W35,OR(W35&lt;X35,X35="-"),OR(X35&lt;Z35,X35="-"),OR(Z35&lt;AA35,Z35="-"),AA35&lt;AC35,AC35&lt;AD35,AD35&lt;AF35,AF35&lt;AG35,AG35&lt;AI35,OR(AI35&lt;AJ35,AJ35="-"),OR(AJ35&lt;AL35,AJ35="-"))</f>
    </nc>
  </rcc>
  <rcc rId="2537" sId="5">
    <oc r="AN231">
      <f>AND(IF(M231="-",IF(O231-K231&gt;3,TRUE,FALSE),TRUE),C231&lt;E231,OR(E231&lt;F231,F231="-"),OR(F231&lt;H231,F231="-"),OR(H231&lt;I231,H231="-"),I231&lt;K231,OR(K231&lt;L231,L231="-"),OR(L231&lt;N231,L231="-"),OR(N231&lt;O231,N231="-"),O231&lt;Q231,OR(Q231&lt;R231,R231="-"),OR(R231&lt;T231,R231="-"),OR(T231&lt;U231,T231="-"),U231&lt;W231,OR(W231&lt;X231,X231="-"),OR(X231&lt;Z231,X231="-"),OR(Z231&lt;AA231,Z231="-"),AA231&lt;AC231,AC231&lt;AD231,AD231&lt;AF231,AF231&lt;AG231,AG231&lt;AI231,OR(AI231&lt;AJ231,AJ231="-"),OR(AJ231&lt;AL231,AJ231="-"))</f>
    </oc>
    <nc r="AN231">
      <f>AND(IF(Y231="-",IF(AA231-W231&gt;3,TRUE,FALSE),TRUE),IF(M231="-",IF(O231-K231&gt;3,TRUE,FALSE),TRUE),C231&lt;E231,OR(E231&lt;F231,F231="-"),OR(F231&lt;H231,F231="-"),OR(H231&lt;I231,H231="-"),I231&lt;K231,OR(K231&lt;L231,L231="-"),OR(L231&lt;N231,L231="-"),OR(N231&lt;O231,N231="-"),O231&lt;Q231,OR(Q231&lt;R231,R231="-"),OR(R231&lt;T231,R231="-"),OR(T231&lt;U231,T231="-"),U231&lt;W231,OR(W231&lt;X231,X231="-"),OR(X231&lt;Z231,X231="-"),OR(Z231&lt;AA231,Z231="-"),AA231&lt;AC231,AC231&lt;AD231,AD231&lt;AF231,AF231&lt;AG231,AG231&lt;AI231,OR(AI231&lt;AJ231,AJ231="-"),OR(AJ231&lt;AL231,AJ231="-"))</f>
    </nc>
  </rcc>
  <rcc rId="2538" sId="5">
    <oc r="AN249">
      <f>AND(IF(M249="-",IF(O249-K249&gt;3,TRUE,FALSE),TRUE),C249&lt;E249,OR(E249&lt;F249,F249="-"),OR(F249&lt;H249,F249="-"),OR(H249&lt;I249,H249="-"),I249&lt;K249,OR(K249&lt;L249,L249="-"),OR(L249&lt;N249,L249="-"),OR(N249&lt;O249,N249="-"),O249&lt;Q249,OR(Q249&lt;R249,R249="-"),OR(R249&lt;T249,R249="-"),OR(T249&lt;U249,T249="-"),U249&lt;W249,OR(W249&lt;X249,X249="-"),OR(X249&lt;Z249,X249="-"),OR(Z249&lt;AA249,Z249="-"),AA249&lt;AC249,AC249&lt;AD249,AD249&lt;AF249,AF249&lt;AG249,AG249&lt;AI249,OR(AI249&lt;AJ249,AJ249="-"),OR(AJ249&lt;AL249,AJ249="-"))</f>
    </oc>
    <nc r="AN249">
      <f>AND(IF(Y249="-",IF(AA249-W249&gt;3,TRUE,FALSE),TRUE),IF(M249="-",IF(O249-K249&gt;3,TRUE,FALSE),TRUE),C249&lt;E249,OR(E249&lt;F249,F249="-"),OR(F249&lt;H249,F249="-"),OR(H249&lt;I249,H249="-"),I249&lt;K249,OR(K249&lt;L249,L249="-"),OR(L249&lt;N249,L249="-"),OR(N249&lt;O249,N249="-"),O249&lt;Q249,OR(Q249&lt;R249,R249="-"),OR(R249&lt;T249,R249="-"),OR(T249&lt;U249,T249="-"),U249&lt;W249,OR(W249&lt;X249,X249="-"),OR(X249&lt;Z249,X249="-"),OR(Z249&lt;AA249,Z249="-"),AA249&lt;AC249,AC249&lt;AD249,AD249&lt;AF249,AF249&lt;AG249,AG249&lt;AI249,OR(AI249&lt;AJ249,AJ249="-"),OR(AJ249&lt;AL249,AJ249="-"))</f>
    </nc>
  </rcc>
  <rcc rId="2539" sId="5">
    <oc r="AN186">
      <f>AND(IF(M186="-",IF(O186-K186&gt;3,TRUE,FALSE),TRUE),C186&lt;E186,OR(E186&lt;F186,F186="-"),OR(F186&lt;H186,F186="-"),OR(H186&lt;I186,H186="-"),I186&lt;K186,OR(K186&lt;L186,L186="-"),OR(L186&lt;N186,L186="-"),OR(N186&lt;O186,N186="-"),O186&lt;Q186,OR(Q186&lt;R186,R186="-"),OR(R186&lt;T186,R186="-"),OR(T186&lt;U186,T186="-"),U186&lt;W186,OR(W186&lt;X186,X186="-"),OR(X186&lt;Z186,X186="-"),OR(Z186&lt;AA186,Z186="-"),AA186&lt;AC186,AC186&lt;AD186,AD186&lt;AF186,AF186&lt;AG186,AG186&lt;AI186,OR(AI186&lt;AJ186,AJ186="-"),OR(AJ186&lt;AL186,AJ186="-"))</f>
    </oc>
    <nc r="AN186">
      <f>AND(IF(Y186="-",IF(AA186-W186&gt;3,TRUE,FALSE),TRUE),IF(M186="-",IF(O186-K186&gt;3,TRUE,FALSE),TRUE),C186&lt;E186,OR(E186&lt;F186,F186="-"),OR(F186&lt;H186,F186="-"),OR(H186&lt;I186,H186="-"),I186&lt;K186,OR(K186&lt;L186,L186="-"),OR(L186&lt;N186,L186="-"),OR(N186&lt;O186,N186="-"),O186&lt;Q186,OR(Q186&lt;R186,R186="-"),OR(R186&lt;T186,R186="-"),OR(T186&lt;U186,T186="-"),U186&lt;W186,OR(W186&lt;X186,X186="-"),OR(X186&lt;Z186,X186="-"),OR(Z186&lt;AA186,Z186="-"),AA186&lt;AC186,AC186&lt;AD186,AD186&lt;AF186,AF186&lt;AG186,AG186&lt;AI186,OR(AI186&lt;AJ186,AJ186="-"),OR(AJ186&lt;AL186,AJ186="-"))</f>
    </nc>
  </rcc>
  <rcc rId="2540" sId="5">
    <oc r="AN129">
      <f>AND(IF(M129="-",IF(O129-K129&gt;3,TRUE,FALSE),TRUE),C129&lt;E129,OR(E129&lt;F129,F129="-"),OR(F129&lt;H129,F129="-"),OR(H129&lt;I129,H129="-"),I129&lt;K129,OR(K129&lt;L129,L129="-"),OR(L129&lt;N129,L129="-"),OR(N129&lt;O129,N129="-"),O129&lt;Q129,OR(Q129&lt;R129,R129="-"),OR(R129&lt;T129,R129="-"),OR(T129&lt;U129,T129="-"),U129&lt;W129,OR(W129&lt;X129,X129="-"),OR(X129&lt;Z129,X129="-"),OR(Z129&lt;AA129,Z129="-"),AA129&lt;AC129,AC129&lt;AD129,AD129&lt;AF129,AF129&lt;AG129,AG129&lt;AI129,OR(AI129&lt;AJ129,AJ129="-"),OR(AJ129&lt;AL129,AJ129="-"))</f>
    </oc>
    <nc r="AN129">
      <f>AND(IF(Y129="-",IF(AA129-W129&gt;3,TRUE,FALSE),TRUE),IF(M129="-",IF(O129-K129&gt;3,TRUE,FALSE),TRUE),C129&lt;E129,OR(E129&lt;F129,F129="-"),OR(F129&lt;H129,F129="-"),OR(H129&lt;I129,H129="-"),I129&lt;K129,OR(K129&lt;L129,L129="-"),OR(L129&lt;N129,L129="-"),OR(N129&lt;O129,N129="-"),O129&lt;Q129,OR(Q129&lt;R129,R129="-"),OR(R129&lt;T129,R129="-"),OR(T129&lt;U129,T129="-"),U129&lt;W129,OR(W129&lt;X129,X129="-"),OR(X129&lt;Z129,X129="-"),OR(Z129&lt;AA129,Z129="-"),AA129&lt;AC129,AC129&lt;AD129,AD129&lt;AF129,AF129&lt;AG129,AG129&lt;AI129,OR(AI129&lt;AJ129,AJ129="-"),OR(AJ129&lt;AL129,AJ129="-"))</f>
    </nc>
  </rcc>
  <rcc rId="2541" sId="5">
    <oc r="AN160">
      <f>AND(IF(M160="-",IF(O160-K160&gt;3,TRUE,FALSE),TRUE),C160&lt;E160,OR(E160&lt;F160,F160="-"),OR(F160&lt;H160,F160="-"),OR(H160&lt;I160,H160="-"),I160&lt;K160,OR(K160&lt;L160,L160="-"),OR(L160&lt;N160,L160="-"),OR(N160&lt;O160,N160="-"),O160&lt;Q160,OR(Q160&lt;R160,R160="-"),OR(R160&lt;T160,R160="-"),OR(T160&lt;U160,T160="-"),U160&lt;W160,OR(W160&lt;X160,X160="-"),OR(X160&lt;Z160,X160="-"),OR(Z160&lt;AA160,Z160="-"),AA160&lt;AC160,AC160&lt;AD160,AD160&lt;AF160,AF160&lt;AG160,AG160&lt;AI160,OR(AI160&lt;AJ160,AJ160="-"),OR(AJ160&lt;AL160,AJ160="-"))</f>
    </oc>
    <nc r="AN160">
      <f>AND(IF(Y160="-",IF(AA160-W160&gt;3,TRUE,FALSE),TRUE),IF(M160="-",IF(O160-K160&gt;3,TRUE,FALSE),TRUE),C160&lt;E160,OR(E160&lt;F160,F160="-"),OR(F160&lt;H160,F160="-"),OR(H160&lt;I160,H160="-"),I160&lt;K160,OR(K160&lt;L160,L160="-"),OR(L160&lt;N160,L160="-"),OR(N160&lt;O160,N160="-"),O160&lt;Q160,OR(Q160&lt;R160,R160="-"),OR(R160&lt;T160,R160="-"),OR(T160&lt;U160,T160="-"),U160&lt;W160,OR(W160&lt;X160,X160="-"),OR(X160&lt;Z160,X160="-"),OR(Z160&lt;AA160,Z160="-"),AA160&lt;AC160,AC160&lt;AD160,AD160&lt;AF160,AF160&lt;AG160,AG160&lt;AI160,OR(AI160&lt;AJ160,AJ160="-"),OR(AJ160&lt;AL160,AJ160="-"))</f>
    </nc>
  </rcc>
  <rcc rId="2542" sId="5">
    <oc r="AN97">
      <f>AND(IF(M97="-",IF(O97-K97&gt;3,TRUE,FALSE),TRUE),C97&lt;E97,OR(E97&lt;F97,F97="-"),OR(F97&lt;H97,F97="-"),OR(H97&lt;I97,H97="-"),I97&lt;K97,OR(K97&lt;L97,L97="-"),OR(L97&lt;N97,L97="-"),OR(N97&lt;O97,N97="-"),O97&lt;Q97,OR(Q97&lt;R97,R97="-"),OR(R97&lt;T97,R97="-"),OR(T97&lt;U97,T97="-"),U97&lt;W97,OR(W97&lt;X97,X97="-"),OR(X97&lt;Z97,X97="-"),OR(Z97&lt;AA97,Z97="-"),AA97&lt;AC97,AC97&lt;AD97,AD97&lt;AF97,AF97&lt;AG97,AG97&lt;AI97,OR(AI97&lt;AJ97,AJ97="-"),OR(AJ97&lt;AL97,AJ97="-"))</f>
    </oc>
    <nc r="AN97">
      <f>AND(IF(Y97="-",IF(AA97-W97&gt;3,TRUE,FALSE),TRUE),IF(M97="-",IF(O97-K97&gt;3,TRUE,FALSE),TRUE),C97&lt;E97,OR(E97&lt;F97,F97="-"),OR(F97&lt;H97,F97="-"),OR(H97&lt;I97,H97="-"),I97&lt;K97,OR(K97&lt;L97,L97="-"),OR(L97&lt;N97,L97="-"),OR(N97&lt;O97,N97="-"),O97&lt;Q97,OR(Q97&lt;R97,R97="-"),OR(R97&lt;T97,R97="-"),OR(T97&lt;U97,T97="-"),U97&lt;W97,OR(W97&lt;X97,X97="-"),OR(X97&lt;Z97,X97="-"),OR(Z97&lt;AA97,Z97="-"),AA97&lt;AC97,AC97&lt;AD97,AD97&lt;AF97,AF97&lt;AG97,AG97&lt;AI97,OR(AI97&lt;AJ97,AJ97="-"),OR(AJ97&lt;AL97,AJ97="-"))</f>
    </nc>
  </rcc>
  <rcc rId="2543" sId="5">
    <oc r="AN102">
      <f>AND(IF(M102="-",IF(O102-K102&gt;3,TRUE,FALSE),TRUE),C102&lt;E102,OR(E102&lt;F102,F102="-"),OR(F102&lt;H102,F102="-"),OR(H102&lt;I102,H102="-"),I102&lt;K102,OR(K102&lt;L102,L102="-"),OR(L102&lt;N102,L102="-"),OR(N102&lt;O102,N102="-"),O102&lt;Q102,OR(Q102&lt;R102,R102="-"),OR(R102&lt;T102,R102="-"),OR(T102&lt;U102,T102="-"),U102&lt;W102,OR(W102&lt;X102,X102="-"),OR(X102&lt;Z102,X102="-"),OR(Z102&lt;AA102,Z102="-"),AA102&lt;AC102,AC102&lt;AD102,AD102&lt;AF102,AF102&lt;AG102,AG102&lt;AI102,OR(AI102&lt;AJ102,AJ102="-"),OR(AJ102&lt;AL102,AJ102="-"))</f>
    </oc>
    <nc r="AN102">
      <f>AND(IF(Y102="-",IF(AA102-W102&gt;3,TRUE,FALSE),TRUE),IF(M102="-",IF(O102-K102&gt;3,TRUE,FALSE),TRUE),C102&lt;E102,OR(E102&lt;F102,F102="-"),OR(F102&lt;H102,F102="-"),OR(H102&lt;I102,H102="-"),I102&lt;K102,OR(K102&lt;L102,L102="-"),OR(L102&lt;N102,L102="-"),OR(N102&lt;O102,N102="-"),O102&lt;Q102,OR(Q102&lt;R102,R102="-"),OR(R102&lt;T102,R102="-"),OR(T102&lt;U102,T102="-"),U102&lt;W102,OR(W102&lt;X102,X102="-"),OR(X102&lt;Z102,X102="-"),OR(Z102&lt;AA102,Z102="-"),AA102&lt;AC102,AC102&lt;AD102,AD102&lt;AF102,AF102&lt;AG102,AG102&lt;AI102,OR(AI102&lt;AJ102,AJ102="-"),OR(AJ102&lt;AL102,AJ102="-"))</f>
    </nc>
  </rcc>
  <rcc rId="2544" sId="5">
    <oc r="AN161">
      <f>AND(IF(M161="-",IF(O161-K161&gt;3,TRUE,FALSE),TRUE),C161&lt;E161,OR(E161&lt;F161,F161="-"),OR(F161&lt;H161,F161="-"),OR(H161&lt;I161,H161="-"),I161&lt;K161,OR(K161&lt;L161,L161="-"),OR(L161&lt;N161,L161="-"),OR(N161&lt;O161,N161="-"),O161&lt;Q161,OR(Q161&lt;R161,R161="-"),OR(R161&lt;T161,R161="-"),OR(T161&lt;U161,T161="-"),U161&lt;W161,OR(W161&lt;X161,X161="-"),OR(X161&lt;Z161,X161="-"),OR(Z161&lt;AA161,Z161="-"),AA161&lt;AC161,AC161&lt;AD161,AD161&lt;AF161,AF161&lt;AG161,AG161&lt;AI161,OR(AI161&lt;AJ161,AJ161="-"),OR(AJ161&lt;AL161,AJ161="-"))</f>
    </oc>
    <nc r="AN161">
      <f>AND(IF(Y161="-",IF(AA161-W161&gt;3,TRUE,FALSE),TRUE),IF(M161="-",IF(O161-K161&gt;3,TRUE,FALSE),TRUE),C161&lt;E161,OR(E161&lt;F161,F161="-"),OR(F161&lt;H161,F161="-"),OR(H161&lt;I161,H161="-"),I161&lt;K161,OR(K161&lt;L161,L161="-"),OR(L161&lt;N161,L161="-"),OR(N161&lt;O161,N161="-"),O161&lt;Q161,OR(Q161&lt;R161,R161="-"),OR(R161&lt;T161,R161="-"),OR(T161&lt;U161,T161="-"),U161&lt;W161,OR(W161&lt;X161,X161="-"),OR(X161&lt;Z161,X161="-"),OR(Z161&lt;AA161,Z161="-"),AA161&lt;AC161,AC161&lt;AD161,AD161&lt;AF161,AF161&lt;AG161,AG161&lt;AI161,OR(AI161&lt;AJ161,AJ161="-"),OR(AJ161&lt;AL161,AJ161="-"))</f>
    </nc>
  </rcc>
  <rcc rId="2545" sId="5">
    <oc r="AN245">
      <f>AND(IF(M245="-",IF(O245-K245&gt;3,TRUE,FALSE),TRUE),C245&lt;E245,OR(E245&lt;F245,F245="-"),OR(F245&lt;H245,F245="-"),OR(H245&lt;I245,H245="-"),I245&lt;K245,OR(K245&lt;L245,L245="-"),OR(L245&lt;N245,L245="-"),OR(N245&lt;O245,N245="-"),O245&lt;Q245,OR(Q245&lt;R245,R245="-"),OR(R245&lt;T245,R245="-"),OR(T245&lt;U245,T245="-"),U245&lt;W245,OR(W245&lt;X245,X245="-"),OR(X245&lt;Z245,X245="-"),OR(Z245&lt;AA245,Z245="-"),AA245&lt;AC245,AC245&lt;AD245,AD245&lt;AF245,AF245&lt;AG245,AG245&lt;AI245,OR(AI245&lt;AJ245,AJ245="-"),OR(AJ245&lt;AL245,AJ245="-"))</f>
    </oc>
    <nc r="AN245">
      <f>AND(IF(Y245="-",IF(AA245-W245&gt;3,TRUE,FALSE),TRUE),IF(M245="-",IF(O245-K245&gt;3,TRUE,FALSE),TRUE),C245&lt;E245,OR(E245&lt;F245,F245="-"),OR(F245&lt;H245,F245="-"),OR(H245&lt;I245,H245="-"),I245&lt;K245,OR(K245&lt;L245,L245="-"),OR(L245&lt;N245,L245="-"),OR(N245&lt;O245,N245="-"),O245&lt;Q245,OR(Q245&lt;R245,R245="-"),OR(R245&lt;T245,R245="-"),OR(T245&lt;U245,T245="-"),U245&lt;W245,OR(W245&lt;X245,X245="-"),OR(X245&lt;Z245,X245="-"),OR(Z245&lt;AA245,Z245="-"),AA245&lt;AC245,AC245&lt;AD245,AD245&lt;AF245,AF245&lt;AG245,AG245&lt;AI245,OR(AI245&lt;AJ245,AJ245="-"),OR(AJ245&lt;AL245,AJ245="-"))</f>
    </nc>
  </rcc>
  <rcc rId="2546" sId="5">
    <oc r="AN214">
      <f>AND(IF(M214="-",IF(O214-K214&gt;3,TRUE,FALSE),TRUE),C214&lt;E214,OR(E214&lt;F214,F214="-"),OR(F214&lt;H214,F214="-"),OR(H214&lt;I214,H214="-"),I214&lt;K214,OR(K214&lt;L214,L214="-"),OR(L214&lt;N214,L214="-"),OR(N214&lt;O214,N214="-"),O214&lt;Q214,OR(Q214&lt;R214,R214="-"),OR(R214&lt;T214,R214="-"),OR(T214&lt;U214,T214="-"),U214&lt;W214,OR(W214&lt;X214,X214="-"),OR(X214&lt;Z214,X214="-"),OR(Z214&lt;AA214,Z214="-"),AA214&lt;AC214,AC214&lt;AD214,AD214&lt;AF214,AF214&lt;AG214,AG214&lt;AI214,OR(AI214&lt;AJ214,AJ214="-"),OR(AJ214&lt;AL214,AJ214="-"))</f>
    </oc>
    <nc r="AN214">
      <f>AND(IF(Y214="-",IF(AA214-W214&gt;3,TRUE,FALSE),TRUE),IF(M214="-",IF(O214-K214&gt;3,TRUE,FALSE),TRUE),C214&lt;E214,OR(E214&lt;F214,F214="-"),OR(F214&lt;H214,F214="-"),OR(H214&lt;I214,H214="-"),I214&lt;K214,OR(K214&lt;L214,L214="-"),OR(L214&lt;N214,L214="-"),OR(N214&lt;O214,N214="-"),O214&lt;Q214,OR(Q214&lt;R214,R214="-"),OR(R214&lt;T214,R214="-"),OR(T214&lt;U214,T214="-"),U214&lt;W214,OR(W214&lt;X214,X214="-"),OR(X214&lt;Z214,X214="-"),OR(Z214&lt;AA214,Z214="-"),AA214&lt;AC214,AC214&lt;AD214,AD214&lt;AF214,AF214&lt;AG214,AG214&lt;AI214,OR(AI214&lt;AJ214,AJ214="-"),OR(AJ214&lt;AL214,AJ214="-"))</f>
    </nc>
  </rcc>
  <rcc rId="2547" sId="5">
    <oc r="AN2">
      <f>AND(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</oc>
    <nc r="AN2">
      <f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</nc>
  </rcc>
  <rcc rId="2548" sId="5">
    <oc r="AN188">
      <f>AND(IF(M188="-",IF(O188-K188&gt;3,TRUE,FALSE),TRUE),C188&lt;E188,OR(E188&lt;F188,F188="-"),OR(F188&lt;H188,F188="-"),OR(H188&lt;I188,H188="-"),I188&lt;K188,OR(K188&lt;L188,L188="-"),OR(L188&lt;N188,L188="-"),OR(N188&lt;O188,N188="-"),O188&lt;Q188,OR(Q188&lt;R188,R188="-"),OR(R188&lt;T188,R188="-"),OR(T188&lt;U188,T188="-"),U188&lt;W188,OR(W188&lt;X188,X188="-"),OR(X188&lt;Z188,X188="-"),OR(Z188&lt;AA188,Z188="-"),AA188&lt;AC188,AC188&lt;AD188,AD188&lt;AF188,AF188&lt;AG188,AG188&lt;AI188,OR(AI188&lt;AJ188,AJ188="-"),OR(AJ188&lt;AL188,AJ188="-"))</f>
    </oc>
    <nc r="AN188">
      <f>AND(IF(Y188="-",IF(AA188-W188&gt;3,TRUE,FALSE),TRUE),IF(M188="-",IF(O188-K188&gt;3,TRUE,FALSE),TRUE),C188&lt;E188,OR(E188&lt;F188,F188="-"),OR(F188&lt;H188,F188="-"),OR(H188&lt;I188,H188="-"),I188&lt;K188,OR(K188&lt;L188,L188="-"),OR(L188&lt;N188,L188="-"),OR(N188&lt;O188,N188="-"),O188&lt;Q188,OR(Q188&lt;R188,R188="-"),OR(R188&lt;T188,R188="-"),OR(T188&lt;U188,T188="-"),U188&lt;W188,OR(W188&lt;X188,X188="-"),OR(X188&lt;Z188,X188="-"),OR(Z188&lt;AA188,Z188="-"),AA188&lt;AC188,AC188&lt;AD188,AD188&lt;AF188,AF188&lt;AG188,AG188&lt;AI188,OR(AI188&lt;AJ188,AJ188="-"),OR(AJ188&lt;AL188,AJ188="-"))</f>
    </nc>
  </rcc>
  <rcc rId="2549" sId="5">
    <oc r="AN254">
      <f>AND(IF(M254="-",IF(O254-K254&gt;3,TRUE,FALSE),TRUE),C254&lt;E254,OR(E254&lt;F254,F254="-"),OR(F254&lt;H254,F254="-"),OR(H254&lt;I254,H254="-"),I254&lt;K254,OR(K254&lt;L254,L254="-"),OR(L254&lt;N254,L254="-"),OR(N254&lt;O254,N254="-"),O254&lt;Q254,OR(Q254&lt;R254,R254="-"),OR(R254&lt;T254,R254="-"),OR(T254&lt;U254,T254="-"),U254&lt;W254,OR(W254&lt;X254,X254="-"),OR(X254&lt;Z254,X254="-"),OR(Z254&lt;AA254,Z254="-"),AA254&lt;AC254,AC254&lt;AD254,AD254&lt;AF254,AF254&lt;AG254,AG254&lt;AI254,OR(AI254&lt;AJ254,AJ254="-"),OR(AJ254&lt;AL254,AJ254="-"))</f>
    </oc>
    <nc r="AN254">
      <f>AND(IF(Y254="-",IF(AA254-W254&gt;3,TRUE,FALSE),TRUE),IF(M254="-",IF(O254-K254&gt;3,TRUE,FALSE),TRUE),C254&lt;E254,OR(E254&lt;F254,F254="-"),OR(F254&lt;H254,F254="-"),OR(H254&lt;I254,H254="-"),I254&lt;K254,OR(K254&lt;L254,L254="-"),OR(L254&lt;N254,L254="-"),OR(N254&lt;O254,N254="-"),O254&lt;Q254,OR(Q254&lt;R254,R254="-"),OR(R254&lt;T254,R254="-"),OR(T254&lt;U254,T254="-"),U254&lt;W254,OR(W254&lt;X254,X254="-"),OR(X254&lt;Z254,X254="-"),OR(Z254&lt;AA254,Z254="-"),AA254&lt;AC254,AC254&lt;AD254,AD254&lt;AF254,AF254&lt;AG254,AG254&lt;AI254,OR(AI254&lt;AJ254,AJ254="-"),OR(AJ254&lt;AL254,AJ254="-"))</f>
    </nc>
  </rcc>
  <rcc rId="2550" sId="5">
    <oc r="AN194">
      <f>AND(IF(M194="-",IF(O194-K194&gt;3,TRUE,FALSE),TRUE),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</oc>
    <nc r="AN194">
      <f>AND(IF(Y194="-",IF(AA194-W194&gt;3,TRUE,FALSE),TRUE),IF(M194="-",IF(O194-K194&gt;3,TRUE,FALSE),TRUE),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</nc>
  </rcc>
  <rcc rId="2551" sId="5">
    <oc r="AN222">
      <f>AND(IF(M222="-",IF(O222-K222&gt;3,TRUE,FALSE),TRUE),C222&lt;E222,OR(E222&lt;F222,F222="-"),OR(F222&lt;H222,F222="-"),OR(H222&lt;I222,H222="-"),I222&lt;K222,OR(K222&lt;L222,L222="-"),OR(L222&lt;N222,L222="-"),OR(N222&lt;O222,N222="-"),O222&lt;Q222,OR(Q222&lt;R222,R222="-"),OR(R222&lt;T222,R222="-"),OR(T222&lt;U222,T222="-"),U222&lt;W222,OR(W222&lt;X222,X222="-"),OR(X222&lt;Z222,X222="-"),OR(Z222&lt;AA222,Z222="-"),AA222&lt;AC222,AC222&lt;AD222,AD222&lt;AF222,AF222&lt;AG222,AG222&lt;AI222,OR(AI222&lt;AJ222,AJ222="-"),OR(AJ222&lt;AL222,AJ222="-"))</f>
    </oc>
    <nc r="AN222">
      <f>AND(IF(Y222="-",IF(AA222-W222&gt;3,TRUE,FALSE),TRUE),IF(M222="-",IF(O222-K222&gt;3,TRUE,FALSE),TRUE),C222&lt;E222,OR(E222&lt;F222,F222="-"),OR(F222&lt;H222,F222="-"),OR(H222&lt;I222,H222="-"),I222&lt;K222,OR(K222&lt;L222,L222="-"),OR(L222&lt;N222,L222="-"),OR(N222&lt;O222,N222="-"),O222&lt;Q222,OR(Q222&lt;R222,R222="-"),OR(R222&lt;T222,R222="-"),OR(T222&lt;U222,T222="-"),U222&lt;W222,OR(W222&lt;X222,X222="-"),OR(X222&lt;Z222,X222="-"),OR(Z222&lt;AA222,Z222="-"),AA222&lt;AC222,AC222&lt;AD222,AD222&lt;AF222,AF222&lt;AG222,AG222&lt;AI222,OR(AI222&lt;AJ222,AJ222="-"),OR(AJ222&lt;AL222,AJ222="-"))</f>
    </nc>
  </rcc>
  <rcc rId="2552" sId="5">
    <oc r="AN217">
      <f>AND(IF(M217="-",IF(O217-K217&gt;3,TRUE,FALSE),TRUE),C217&lt;E217,OR(E217&lt;F217,F217="-"),OR(F217&lt;H217,F217="-"),OR(H217&lt;I217,H217="-"),I217&lt;K217,OR(K217&lt;L217,L217="-"),OR(L217&lt;N217,L217="-"),OR(N217&lt;O217,N217="-"),O217&lt;Q217,OR(Q217&lt;R217,R217="-"),OR(R217&lt;T217,R217="-"),OR(T217&lt;U217,T217="-"),U217&lt;W217,OR(W217&lt;X217,X217="-"),OR(X217&lt;Z217,X217="-"),OR(Z217&lt;AA217,Z217="-"),AA217&lt;AC217,AC217&lt;AD217,AD217&lt;AF217,AF217&lt;AG217,AG217&lt;AI217,OR(AI217&lt;AJ217,AJ217="-"),OR(AJ217&lt;AL217,AJ217="-"))</f>
    </oc>
    <nc r="AN217">
      <f>AND(IF(Y217="-",IF(AA217-W217&gt;3,TRUE,FALSE),TRUE),IF(M217="-",IF(O217-K217&gt;3,TRUE,FALSE),TRUE),C217&lt;E217,OR(E217&lt;F217,F217="-"),OR(F217&lt;H217,F217="-"),OR(H217&lt;I217,H217="-"),I217&lt;K217,OR(K217&lt;L217,L217="-"),OR(L217&lt;N217,L217="-"),OR(N217&lt;O217,N217="-"),O217&lt;Q217,OR(Q217&lt;R217,R217="-"),OR(R217&lt;T217,R217="-"),OR(T217&lt;U217,T217="-"),U217&lt;W217,OR(W217&lt;X217,X217="-"),OR(X217&lt;Z217,X217="-"),OR(Z217&lt;AA217,Z217="-"),AA217&lt;AC217,AC217&lt;AD217,AD217&lt;AF217,AF217&lt;AG217,AG217&lt;AI217,OR(AI217&lt;AJ217,AJ217="-"),OR(AJ217&lt;AL217,AJ217="-"))</f>
    </nc>
  </rcc>
  <rcc rId="2553" sId="5">
    <oc r="AN242">
      <f>AND(IF(M242="-",IF(O242-K242&gt;3,TRUE,FALSE),TRUE),C242&lt;E242,OR(E242&lt;F242,F242="-"),OR(F242&lt;H242,F242="-"),OR(H242&lt;I242,H242="-"),I242&lt;K242,OR(K242&lt;L242,L242="-"),OR(L242&lt;N242,L242="-"),OR(N242&lt;O242,N242="-"),O242&lt;Q242,OR(Q242&lt;R242,R242="-"),OR(R242&lt;T242,R242="-"),OR(T242&lt;U242,T242="-"),U242&lt;W242,OR(W242&lt;X242,X242="-"),OR(X242&lt;Z242,X242="-"),OR(Z242&lt;AA242,Z242="-"),AA242&lt;AC242,AC242&lt;AD242,AD242&lt;AF242,AF242&lt;AG242,AG242&lt;AI242,OR(AI242&lt;AJ242,AJ242="-"),OR(AJ242&lt;AL242,AJ242="-"))</f>
    </oc>
    <nc r="AN242">
      <f>AND(IF(Y242="-",IF(AA242-W242&gt;3,TRUE,FALSE),TRUE),IF(M242="-",IF(O242-K242&gt;3,TRUE,FALSE),TRUE),C242&lt;E242,OR(E242&lt;F242,F242="-"),OR(F242&lt;H242,F242="-"),OR(H242&lt;I242,H242="-"),I242&lt;K242,OR(K242&lt;L242,L242="-"),OR(L242&lt;N242,L242="-"),OR(N242&lt;O242,N242="-"),O242&lt;Q242,OR(Q242&lt;R242,R242="-"),OR(R242&lt;T242,R242="-"),OR(T242&lt;U242,T242="-"),U242&lt;W242,OR(W242&lt;X242,X242="-"),OR(X242&lt;Z242,X242="-"),OR(Z242&lt;AA242,Z242="-"),AA242&lt;AC242,AC242&lt;AD242,AD242&lt;AF242,AF242&lt;AG242,AG242&lt;AI242,OR(AI242&lt;AJ242,AJ242="-"),OR(AJ242&lt;AL242,AJ242="-"))</f>
    </nc>
  </rcc>
  <rcc rId="2554" sId="5">
    <oc r="AN253">
      <f>AND(IF(M253="-",IF(O253-K253&gt;3,TRUE,FALSE),TRUE),C253&lt;E253,OR(E253&lt;F253,F253="-"),OR(F253&lt;H253,F253="-"),OR(H253&lt;I253,H253="-"),I253&lt;K253,OR(K253&lt;L253,L253="-"),OR(L253&lt;N253,L253="-"),OR(N253&lt;O253,N253="-"),O253&lt;Q253,OR(Q253&lt;R253,R253="-"),OR(R253&lt;T253,R253="-"),OR(T253&lt;U253,T253="-"),U253&lt;W253,OR(W253&lt;X253,X253="-"),OR(X253&lt;Z253,X253="-"),OR(Z253&lt;AA253,Z253="-"),AA253&lt;AC253,AC253&lt;AD253,AD253&lt;AF253,AF253&lt;AG253,AG253&lt;AI253,OR(AI253&lt;AJ253,AJ253="-"),OR(AJ253&lt;AL253,AJ253="-"))</f>
    </oc>
    <nc r="AN253">
      <f>AND(IF(Y253="-",IF(AA253-W253&gt;3,TRUE,FALSE),TRUE),IF(M253="-",IF(O253-K253&gt;3,TRUE,FALSE),TRUE),C253&lt;E253,OR(E253&lt;F253,F253="-"),OR(F253&lt;H253,F253="-"),OR(H253&lt;I253,H253="-"),I253&lt;K253,OR(K253&lt;L253,L253="-"),OR(L253&lt;N253,L253="-"),OR(N253&lt;O253,N253="-"),O253&lt;Q253,OR(Q253&lt;R253,R253="-"),OR(R253&lt;T253,R253="-"),OR(T253&lt;U253,T253="-"),U253&lt;W253,OR(W253&lt;X253,X253="-"),OR(X253&lt;Z253,X253="-"),OR(Z253&lt;AA253,Z253="-"),AA253&lt;AC253,AC253&lt;AD253,AD253&lt;AF253,AF253&lt;AG253,AG253&lt;AI253,OR(AI253&lt;AJ253,AJ253="-"),OR(AJ253&lt;AL253,AJ253="-"))</f>
    </nc>
  </rcc>
  <rcc rId="2555" sId="5">
    <oc r="AN154">
      <f>AND(IF(M154="-",IF(O154-K154&gt;3,TRUE,FALSE),TRUE),C154&lt;E154,OR(E154&lt;F154,F154="-"),OR(F154&lt;H154,F154="-"),OR(H154&lt;I154,H154="-"),I154&lt;K154,OR(K154&lt;L154,L154="-"),OR(L154&lt;N154,L154="-"),OR(N154&lt;O154,N154="-"),O154&lt;Q154,OR(Q154&lt;R154,R154="-"),OR(R154&lt;T154,R154="-"),OR(T154&lt;U154,T154="-"),U154&lt;W154,OR(W154&lt;X154,X154="-"),OR(X154&lt;Z154,X154="-"),OR(Z154&lt;AA154,Z154="-"),AA154&lt;AC154,AC154&lt;AD154,AD154&lt;AF154,AF154&lt;AG154,AG154&lt;AI154,OR(AI154&lt;AJ154,AJ154="-"),OR(AJ154&lt;AL154,AJ154="-"))</f>
    </oc>
    <nc r="AN154">
      <f>AND(IF(Y154="-",IF(AA154-W154&gt;3,TRUE,FALSE),TRUE),IF(M154="-",IF(O154-K154&gt;3,TRUE,FALSE),TRUE),C154&lt;E154,OR(E154&lt;F154,F154="-"),OR(F154&lt;H154,F154="-"),OR(H154&lt;I154,H154="-"),I154&lt;K154,OR(K154&lt;L154,L154="-"),OR(L154&lt;N154,L154="-"),OR(N154&lt;O154,N154="-"),O154&lt;Q154,OR(Q154&lt;R154,R154="-"),OR(R154&lt;T154,R154="-"),OR(T154&lt;U154,T154="-"),U154&lt;W154,OR(W154&lt;X154,X154="-"),OR(X154&lt;Z154,X154="-"),OR(Z154&lt;AA154,Z154="-"),AA154&lt;AC154,AC154&lt;AD154,AD154&lt;AF154,AF154&lt;AG154,AG154&lt;AI154,OR(AI154&lt;AJ154,AJ154="-"),OR(AJ154&lt;AL154,AJ154="-"))</f>
    </nc>
  </rcc>
  <rcc rId="2556" sId="5">
    <oc r="AN155">
      <f>AND(IF(M155="-",IF(O155-K155&gt;3,TRUE,FALSE),TRUE),C155&lt;E155,OR(E155&lt;F155,F155="-"),OR(F155&lt;H155,F155="-"),OR(H155&lt;I155,H155="-"),I155&lt;K155,OR(K155&lt;L155,L155="-"),OR(L155&lt;N155,L155="-"),OR(N155&lt;O155,N155="-"),O155&lt;Q155,OR(Q155&lt;R155,R155="-"),OR(R155&lt;T155,R155="-"),OR(T155&lt;U155,T155="-"),U155&lt;W155,OR(W155&lt;X155,X155="-"),OR(X155&lt;Z155,X155="-"),OR(Z155&lt;AA155,Z155="-"),AA155&lt;AC155,AC155&lt;AD155,AD155&lt;AF155,AF155&lt;AG155,AG155&lt;AI155,OR(AI155&lt;AJ155,AJ155="-"),OR(AJ155&lt;AL155,AJ155="-"))</f>
    </oc>
    <nc r="AN155">
      <f>AND(IF(Y155="-",IF(AA155-W155&gt;3,TRUE,FALSE),TRUE),IF(M155="-",IF(O155-K155&gt;3,TRUE,FALSE),TRUE),C155&lt;E155,OR(E155&lt;F155,F155="-"),OR(F155&lt;H155,F155="-"),OR(H155&lt;I155,H155="-"),I155&lt;K155,OR(K155&lt;L155,L155="-"),OR(L155&lt;N155,L155="-"),OR(N155&lt;O155,N155="-"),O155&lt;Q155,OR(Q155&lt;R155,R155="-"),OR(R155&lt;T155,R155="-"),OR(T155&lt;U155,T155="-"),U155&lt;W155,OR(W155&lt;X155,X155="-"),OR(X155&lt;Z155,X155="-"),OR(Z155&lt;AA155,Z155="-"),AA155&lt;AC155,AC155&lt;AD155,AD155&lt;AF155,AF155&lt;AG155,AG155&lt;AI155,OR(AI155&lt;AJ155,AJ155="-"),OR(AJ155&lt;AL155,AJ155="-"))</f>
    </nc>
  </rcc>
  <rcc rId="2557" sId="5">
    <oc r="AN225">
      <f>AND(IF(M225="-",IF(O225-K225&gt;3,TRUE,FALSE),TRUE),C225&lt;E225,OR(E225&lt;F225,F225="-"),OR(F225&lt;H225,F225="-"),OR(H225&lt;I225,H225="-"),I225&lt;K225,OR(K225&lt;L225,L225="-"),OR(L225&lt;N225,L225="-"),OR(N225&lt;O225,N225="-"),O225&lt;Q225,OR(Q225&lt;R225,R225="-"),OR(R225&lt;T225,R225="-"),OR(T225&lt;U225,T225="-"),U225&lt;W225,OR(W225&lt;X225,X225="-"),OR(X225&lt;Z225,X225="-"),OR(Z225&lt;AA225,Z225="-"),AA225&lt;AC225,AC225&lt;AD225,AD225&lt;AF225,AF225&lt;AG225,AG225&lt;AI225,OR(AI225&lt;AJ225,AJ225="-"),OR(AJ225&lt;AL225,AJ225="-"))</f>
    </oc>
    <nc r="AN225">
      <f>AND(IF(Y225="-",IF(AA225-W225&gt;3,TRUE,FALSE),TRUE),IF(M225="-",IF(O225-K225&gt;3,TRUE,FALSE),TRUE),C225&lt;E225,OR(E225&lt;F225,F225="-"),OR(F225&lt;H225,F225="-"),OR(H225&lt;I225,H225="-"),I225&lt;K225,OR(K225&lt;L225,L225="-"),OR(L225&lt;N225,L225="-"),OR(N225&lt;O225,N225="-"),O225&lt;Q225,OR(Q225&lt;R225,R225="-"),OR(R225&lt;T225,R225="-"),OR(T225&lt;U225,T225="-"),U225&lt;W225,OR(W225&lt;X225,X225="-"),OR(X225&lt;Z225,X225="-"),OR(Z225&lt;AA225,Z225="-"),AA225&lt;AC225,AC225&lt;AD225,AD225&lt;AF225,AF225&lt;AG225,AG225&lt;AI225,OR(AI225&lt;AJ225,AJ225="-"),OR(AJ225&lt;AL225,AJ225="-"))</f>
    </nc>
  </rcc>
  <rcc rId="2558" sId="5">
    <oc r="AN168">
      <f>AND(IF(M168="-",IF(O168-K168&gt;3,TRUE,FALSE),TRUE),C168&lt;E168,OR(E168&lt;F168,F168="-"),OR(F168&lt;H168,F168="-"),OR(H168&lt;I168,H168="-"),I168&lt;K168,OR(K168&lt;L168,L168="-"),OR(L168&lt;N168,L168="-"),OR(N168&lt;O168,N168="-"),O168&lt;Q168,OR(Q168&lt;R168,R168="-"),OR(R168&lt;T168,R168="-"),OR(T168&lt;U168,T168="-"),U168&lt;W168,OR(W168&lt;X168,X168="-"),OR(X168&lt;Z168,X168="-"),OR(Z168&lt;AA168,Z168="-"),AA168&lt;AC168,AC168&lt;AD168,AD168&lt;AF168,AF168&lt;AG168,AG168&lt;AI168,OR(AI168&lt;AJ168,AJ168="-"),OR(AJ168&lt;AL168,AJ168="-"))</f>
    </oc>
    <nc r="AN168">
      <f>AND(IF(Y168="-",IF(AA168-W168&gt;3,TRUE,FALSE),TRUE),IF(M168="-",IF(O168-K168&gt;3,TRUE,FALSE),TRUE),C168&lt;E168,OR(E168&lt;F168,F168="-"),OR(F168&lt;H168,F168="-"),OR(H168&lt;I168,H168="-"),I168&lt;K168,OR(K168&lt;L168,L168="-"),OR(L168&lt;N168,L168="-"),OR(N168&lt;O168,N168="-"),O168&lt;Q168,OR(Q168&lt;R168,R168="-"),OR(R168&lt;T168,R168="-"),OR(T168&lt;U168,T168="-"),U168&lt;W168,OR(W168&lt;X168,X168="-"),OR(X168&lt;Z168,X168="-"),OR(Z168&lt;AA168,Z168="-"),AA168&lt;AC168,AC168&lt;AD168,AD168&lt;AF168,AF168&lt;AG168,AG168&lt;AI168,OR(AI168&lt;AJ168,AJ168="-"),OR(AJ168&lt;AL168,AJ168="-"))</f>
    </nc>
  </rcc>
  <rcc rId="2559" sId="5">
    <oc r="AN63">
      <f>AND(IF(M63="-",IF(O63-K63&gt;3,TRUE,FALSE),TRUE),C63&lt;E63,OR(E63&lt;F63,F63="-"),OR(F63&lt;H63,F63="-"),OR(H63&lt;I63,H63="-"),I63&lt;K63,OR(K63&lt;L63,L63="-"),OR(L63&lt;N63,L63="-"),OR(N63&lt;O63,N63="-"),O63&lt;Q63,OR(Q63&lt;R63,R63="-"),OR(R63&lt;T63,R63="-"),OR(T63&lt;U63,T63="-"),U63&lt;W63,OR(W63&lt;X63,X63="-"),OR(X63&lt;Z63,X63="-"),OR(Z63&lt;AA63,Z63="-"),AA63&lt;AC63,AC63&lt;AD63,AD63&lt;AF63,AF63&lt;AG63,AG63&lt;AI63,OR(AI63&lt;AJ63,AJ63="-"),OR(AJ63&lt;AL63,AJ63="-"))</f>
    </oc>
    <nc r="AN63">
      <f>AND(IF(Y63="-",IF(AA63-W63&gt;3,TRUE,FALSE),TRUE),IF(M63="-",IF(O63-K63&gt;3,TRUE,FALSE),TRUE),C63&lt;E63,OR(E63&lt;F63,F63="-"),OR(F63&lt;H63,F63="-"),OR(H63&lt;I63,H63="-"),I63&lt;K63,OR(K63&lt;L63,L63="-"),OR(L63&lt;N63,L63="-"),OR(N63&lt;O63,N63="-"),O63&lt;Q63,OR(Q63&lt;R63,R63="-"),OR(R63&lt;T63,R63="-"),OR(T63&lt;U63,T63="-"),U63&lt;W63,OR(W63&lt;X63,X63="-"),OR(X63&lt;Z63,X63="-"),OR(Z63&lt;AA63,Z63="-"),AA63&lt;AC63,AC63&lt;AD63,AD63&lt;AF63,AF63&lt;AG63,AG63&lt;AI63,OR(AI63&lt;AJ63,AJ63="-"),OR(AJ63&lt;AL63,AJ63="-"))</f>
    </nc>
  </rcc>
  <rcc rId="2560" sId="5">
    <oc r="AN206">
      <f>AND(C206&lt;E206,OR(E206&lt;F206,F206="-"),OR(F206&lt;H206,F206="-"),OR(H206&lt;I206,H206="-"),I206&lt;K206,OR(K206&lt;L206,L206="-"),OR(L206&lt;N206,L206="-"),OR(N206&lt;O206,N206="-"),O206&lt;Q206,OR(Q206&lt;R206,R206="-"),OR(R206&lt;T206,R206="-"),OR(T206&lt;U206,T206="-"),U206&lt;W206,OR(W206&lt;X206,X206="-"),OR(X206&lt;Z206,X206="-"),OR(Z206&lt;AA206,Z206="-"),AA206&lt;AC206,AC206&lt;AD206,AD206&lt;AF206,AF206&lt;AG206,AG206&lt;AI206,OR(AI206&lt;AJ206,AJ206="-"),OR(AJ206&lt;AL206,AJ206="-"))</f>
    </oc>
    <nc r="AN206">
      <f>AND(IF(Y206="-",IF(AA206-W206&gt;3,TRUE,FALSE),TRUE),IF(M206="-",IF(O206-K206&gt;3,TRUE,FALSE),TRUE),C206&lt;E206,OR(E206&lt;F206,F206="-"),OR(F206&lt;H206,F206="-"),OR(H206&lt;I206,H206="-"),I206&lt;K206,OR(K206&lt;L206,L206="-"),OR(L206&lt;N206,L206="-"),OR(N206&lt;O206,N206="-"),O206&lt;Q206,OR(Q206&lt;R206,R206="-"),OR(R206&lt;T206,R206="-"),OR(T206&lt;U206,T206="-"),U206&lt;W206,OR(W206&lt;X206,X206="-"),OR(X206&lt;Z206,X206="-"),OR(Z206&lt;AA206,Z206="-"),AA206&lt;AC206,AC206&lt;AD206,AD206&lt;AF206,AF206&lt;AG206,AG206&lt;AI206,OR(AI206&lt;AJ206,AJ206="-"),OR(AJ206&lt;AL206,AJ206="-"))</f>
    </nc>
  </rcc>
  <rcc rId="2561" sId="5">
    <oc r="AN163">
      <f>AND(IF(M163="-",IF(O163-K163&gt;3,TRUE,FALSE),TRUE),C163&lt;E163,OR(E163&lt;F163,F163="-"),OR(F163&lt;H163,F163="-"),OR(H163&lt;I163,H163="-"),I163&lt;K163,OR(K163&lt;L163,L163="-"),OR(L163&lt;N163,L163="-"),OR(N163&lt;O163,N163="-"),O163&lt;Q163,OR(Q163&lt;R163,R163="-"),OR(R163&lt;T163,R163="-"),OR(T163&lt;U163,T163="-"),U163&lt;W163,OR(W163&lt;X163,X163="-"),OR(X163&lt;Z163,X163="-"),OR(Z163&lt;AA163,Z163="-"),AA163&lt;AC163,AC163&lt;AD163,AD163&lt;AF163,AF163&lt;AG163,AG163&lt;AI163,OR(AI163&lt;AJ163,AJ163="-"),OR(AJ163&lt;AL163,AJ163="-"))</f>
    </oc>
    <nc r="AN163">
      <f>AND(IF(Y163="-",IF(AA163-W163&gt;3,TRUE,FALSE),TRUE),IF(M163="-",IF(O163-K163&gt;3,TRUE,FALSE),TRUE),C163&lt;E163,OR(E163&lt;F163,F163="-"),OR(F163&lt;H163,F163="-"),OR(H163&lt;I163,H163="-"),I163&lt;K163,OR(K163&lt;L163,L163="-"),OR(L163&lt;N163,L163="-"),OR(N163&lt;O163,N163="-"),O163&lt;Q163,OR(Q163&lt;R163,R163="-"),OR(R163&lt;T163,R163="-"),OR(T163&lt;U163,T163="-"),U163&lt;W163,OR(W163&lt;X163,X163="-"),OR(X163&lt;Z163,X163="-"),OR(Z163&lt;AA163,Z163="-"),AA163&lt;AC163,AC163&lt;AD163,AD163&lt;AF163,AF163&lt;AG163,AG163&lt;AI163,OR(AI163&lt;AJ163,AJ163="-"),OR(AJ163&lt;AL163,AJ163="-"))</f>
    </nc>
  </rcc>
  <rcc rId="2562" sId="5">
    <oc r="AN215">
      <f>AND(IF(M215="-",IF(O215-K215&gt;3,TRUE,FALSE),TRUE),C215&lt;E215,OR(E215&lt;F215,F215="-"),OR(F215&lt;H215,F215="-"),OR(H215&lt;I215,H215="-"),I215&lt;K215,OR(K215&lt;L215,L215="-"),OR(L215&lt;N215,L215="-"),OR(N215&lt;O215,N215="-"),O215&lt;Q215,OR(Q215&lt;R215,R215="-"),OR(R215&lt;T215,R215="-"),OR(T215&lt;U215,T215="-"),U215&lt;W215,OR(W215&lt;X215,X215="-"),OR(X215&lt;Z215,X215="-"),OR(Z215&lt;AA215,Z215="-"),AA215&lt;AC215,AC215&lt;AD215,AD215&lt;AF215,AF215&lt;AG215,AG215&lt;AI215,OR(AI215&lt;AJ215,AJ215="-"),OR(AJ215&lt;AL215,AJ215="-"))</f>
    </oc>
    <nc r="AN215">
      <f>AND(IF(Y215="-",IF(AA215-W215&gt;3,TRUE,FALSE),TRUE),IF(M215="-",IF(O215-K215&gt;3,TRUE,FALSE),TRUE),C215&lt;E215,OR(E215&lt;F215,F215="-"),OR(F215&lt;H215,F215="-"),OR(H215&lt;I215,H215="-"),I215&lt;K215,OR(K215&lt;L215,L215="-"),OR(L215&lt;N215,L215="-"),OR(N215&lt;O215,N215="-"),O215&lt;Q215,OR(Q215&lt;R215,R215="-"),OR(R215&lt;T215,R215="-"),OR(T215&lt;U215,T215="-"),U215&lt;W215,OR(W215&lt;X215,X215="-"),OR(X215&lt;Z215,X215="-"),OR(Z215&lt;AA215,Z215="-"),AA215&lt;AC215,AC215&lt;AD215,AD215&lt;AF215,AF215&lt;AG215,AG215&lt;AI215,OR(AI215&lt;AJ215,AJ215="-"),OR(AJ215&lt;AL215,AJ215="-"))</f>
    </nc>
  </rcc>
  <rcc rId="2563" sId="5">
    <oc r="AN99">
      <f>AND(IF(M99="-",IF(O99-K99&gt;3,TRUE,FALSE),TRUE),C99&lt;E99,OR(E99&lt;F99,F99="-"),OR(F99&lt;H99,F99="-"),OR(H99&lt;I99,H99="-"),I99&lt;K99,OR(K99&lt;L99,L99="-"),OR(L99&lt;N99,L99="-"),OR(N99&lt;O99,N99="-"),O99&lt;Q99,OR(Q99&lt;R99,R99="-"),OR(R99&lt;T99,R99="-"),OR(T99&lt;U99,T99="-"),U99&lt;W99,OR(W99&lt;X99,X99="-"),OR(X99&lt;Z99,X99="-"),OR(Z99&lt;AA99,Z99="-"),AA99&lt;AC99,AC99&lt;AD99,AD99&lt;AF99,AF99&lt;AG99,AG99&lt;AI99,OR(AI99&lt;AJ99,AJ99="-"),OR(AJ99&lt;AL99,AJ99="-"))</f>
    </oc>
    <nc r="AN99">
      <f>AND(IF(Y99="-",IF(AA99-W99&gt;3,TRUE,FALSE),TRUE),IF(M99="-",IF(O99-K99&gt;3,TRUE,FALSE),TRUE),C99&lt;E99,OR(E99&lt;F99,F99="-"),OR(F99&lt;H99,F99="-"),OR(H99&lt;I99,H99="-"),I99&lt;K99,OR(K99&lt;L99,L99="-"),OR(L99&lt;N99,L99="-"),OR(N99&lt;O99,N99="-"),O99&lt;Q99,OR(Q99&lt;R99,R99="-"),OR(R99&lt;T99,R99="-"),OR(T99&lt;U99,T99="-"),U99&lt;W99,OR(W99&lt;X99,X99="-"),OR(X99&lt;Z99,X99="-"),OR(Z99&lt;AA99,Z99="-"),AA99&lt;AC99,AC99&lt;AD99,AD99&lt;AF99,AF99&lt;AG99,AG99&lt;AI99,OR(AI99&lt;AJ99,AJ99="-"),OR(AJ99&lt;AL99,AJ99="-"))</f>
    </nc>
  </rcc>
  <rcc rId="2564" sId="5">
    <oc r="AN277">
      <f>AND(IF(M277="-",IF(O277-K277&gt;3,TRUE,FALSE),TRUE),C277&lt;E277,OR(E277&lt;F277,F277="-"),OR(F277&lt;H277,F277="-"),OR(H277&lt;I277,H277="-"),I277&lt;K277,OR(K277&lt;L277,L277="-"),OR(L277&lt;N277,L277="-"),OR(N277&lt;O277,N277="-"),O277&lt;Q277,OR(Q277&lt;R277,R277="-"),OR(R277&lt;T277,R277="-"),OR(T277&lt;U277,T277="-"),U277&lt;W277,OR(W277&lt;X277,X277="-"),OR(X277&lt;Z277,X277="-"),OR(Z277&lt;AA277,Z277="-"),AA277&lt;AC277,AC277&lt;AD277,AD277&lt;AF277,AF277&lt;AG277,AG277&lt;AI277,OR(AI277&lt;AJ277,AJ277="-"),OR(AJ277&lt;AL277,AJ277="-"))</f>
    </oc>
    <nc r="AN277">
      <f>AND(IF(Y277="-",IF(AA277-W277&gt;3,TRUE,FALSE),TRUE),IF(M277="-",IF(O277-K277&gt;3,TRUE,FALSE),TRUE),C277&lt;E277,OR(E277&lt;F277,F277="-"),OR(F277&lt;H277,F277="-"),OR(H277&lt;I277,H277="-"),I277&lt;K277,OR(K277&lt;L277,L277="-"),OR(L277&lt;N277,L277="-"),OR(N277&lt;O277,N277="-"),O277&lt;Q277,OR(Q277&lt;R277,R277="-"),OR(R277&lt;T277,R277="-"),OR(T277&lt;U277,T277="-"),U277&lt;W277,OR(W277&lt;X277,X277="-"),OR(X277&lt;Z277,X277="-"),OR(Z277&lt;AA277,Z277="-"),AA277&lt;AC277,AC277&lt;AD277,AD277&lt;AF277,AF277&lt;AG277,AG277&lt;AI277,OR(AI277&lt;AJ277,AJ277="-"),OR(AJ277&lt;AL277,AJ277="-"))</f>
    </nc>
  </rcc>
  <rcc rId="2565" sId="5">
    <oc r="AN171">
      <f>AND(IF(M171="-",IF(O171-K171&gt;3,TRUE,FALSE),TRU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</oc>
    <nc r="AN171">
      <f>AND(IF(Y171="-",IF(AA171-W171&gt;3,TRUE,FALSE),TRUE),IF(M171="-",IF(O171-K171&gt;3,TRUE,FALSE),TRU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</nc>
  </rcc>
  <rcc rId="2566" sId="5">
    <oc r="AN50">
      <f>AND(IF(M50="-",IF(O50-K50&gt;3,TRUE,FALSE),TRUE),C50&lt;E50,OR(E50&lt;F50,F50="-"),OR(F50&lt;H50,F50="-"),OR(H50&lt;I50,H50="-"),I50&lt;K50,OR(K50&lt;L50,L50="-"),OR(L50&lt;N50,L50="-"),OR(N50&lt;O50,N50="-"),O50&lt;Q50,OR(Q50&lt;R50,R50="-"),OR(R50&lt;T50,R50="-"),OR(T50&lt;U50,T50="-"),U50&lt;W50,OR(W50&lt;X50,X50="-"),OR(X50&lt;Z50,X50="-"),OR(Z50&lt;AA50,Z50="-"),AA50&lt;AC50,AC50&lt;AD50,AD50&lt;AF50,AF50&lt;AG50,AG50&lt;AI50,OR(AI50&lt;AJ50,AJ50="-"),OR(AJ50&lt;AL50,AJ50="-"))</f>
    </oc>
    <nc r="AN50">
      <f>AND(IF(Y50="-",IF(AA50-W50&gt;3,TRUE,FALSE),TRUE),IF(M50="-",IF(O50-K50&gt;3,TRUE,FALSE),TRUE),C50&lt;E50,OR(E50&lt;F50,F50="-"),OR(F50&lt;H50,F50="-"),OR(H50&lt;I50,H50="-"),I50&lt;K50,OR(K50&lt;L50,L50="-"),OR(L50&lt;N50,L50="-"),OR(N50&lt;O50,N50="-"),O50&lt;Q50,OR(Q50&lt;R50,R50="-"),OR(R50&lt;T50,R50="-"),OR(T50&lt;U50,T50="-"),U50&lt;W50,OR(W50&lt;X50,X50="-"),OR(X50&lt;Z50,X50="-"),OR(Z50&lt;AA50,Z50="-"),AA50&lt;AC50,AC50&lt;AD50,AD50&lt;AF50,AF50&lt;AG50,AG50&lt;AI50,OR(AI50&lt;AJ50,AJ50="-"),OR(AJ50&lt;AL50,AJ50="-"))</f>
    </nc>
  </rcc>
  <rcc rId="2567" sId="5">
    <oc r="AN221">
      <f>AND(IF(M221="-",IF(O221-K221&gt;3,TRUE,FALSE),TRUE),C221&lt;E221,OR(E221&lt;F221,F221="-"),OR(F221&lt;H221,F221="-"),OR(H221&lt;I221,H221="-"),I221&lt;K221,OR(K221&lt;L221,L221="-"),OR(L221&lt;N221,L221="-"),OR(N221&lt;O221,N221="-"),O221&lt;Q221,OR(Q221&lt;R221,R221="-"),OR(R221&lt;T221,R221="-"),OR(T221&lt;U221,T221="-"),U221&lt;W221,OR(W221&lt;X221,X221="-"),OR(X221&lt;Z221,X221="-"),OR(Z221&lt;AA221,Z221="-"),AA221&lt;AC221,AC221&lt;AD221,AD221&lt;AF221,AF221&lt;AG221,AG221&lt;AI221,OR(AI221&lt;AJ221,AJ221="-"),OR(AJ221&lt;AL221,AJ221="-"))</f>
    </oc>
    <nc r="AN221">
      <f>AND(IF(Y221="-",IF(AA221-W221&gt;3,TRUE,FALSE),TRUE),IF(M221="-",IF(O221-K221&gt;3,TRUE,FALSE),TRUE),C221&lt;E221,OR(E221&lt;F221,F221="-"),OR(F221&lt;H221,F221="-"),OR(H221&lt;I221,H221="-"),I221&lt;K221,OR(K221&lt;L221,L221="-"),OR(L221&lt;N221,L221="-"),OR(N221&lt;O221,N221="-"),O221&lt;Q221,OR(Q221&lt;R221,R221="-"),OR(R221&lt;T221,R221="-"),OR(T221&lt;U221,T221="-"),U221&lt;W221,OR(W221&lt;X221,X221="-"),OR(X221&lt;Z221,X221="-"),OR(Z221&lt;AA221,Z221="-"),AA221&lt;AC221,AC221&lt;AD221,AD221&lt;AF221,AF221&lt;AG221,AG221&lt;AI221,OR(AI221&lt;AJ221,AJ221="-"),OR(AJ221&lt;AL221,AJ221="-"))</f>
    </nc>
  </rcc>
  <rcc rId="2568" sId="5">
    <oc r="AN117">
      <f>AND(IF(M117="-",IF(O117-K117&gt;3,TRUE,FALSE),TRUE),C117&lt;E117,OR(E117&lt;F117,F117="-"),OR(F117&lt;H117,F117="-"),OR(H117&lt;I117,H117="-"),I117&lt;K117,OR(K117&lt;L117,L117="-"),OR(L117&lt;N117,L117="-"),OR(N117&lt;O117,N117="-"),O117&lt;Q117,OR(Q117&lt;R117,R117="-"),OR(R117&lt;T117,R117="-"),OR(T117&lt;U117,T117="-"),U117&lt;W117,OR(W117&lt;X117,X117="-"),OR(X117&lt;Z117,X117="-"),OR(Z117&lt;AA117,Z117="-"),AA117&lt;AC117,AC117&lt;AD117,AD117&lt;AF117,AF117&lt;AG117,AG117&lt;AI117,OR(AI117&lt;AJ117,AJ117="-"),OR(AJ117&lt;AL117,AJ117="-"))</f>
    </oc>
    <nc r="AN117">
      <f>AND(IF(Y117="-",IF(AA117-W117&gt;3,TRUE,FALSE),TRUE),IF(M117="-",IF(O117-K117&gt;3,TRUE,FALSE),TRUE),C117&lt;E117,OR(E117&lt;F117,F117="-"),OR(F117&lt;H117,F117="-"),OR(H117&lt;I117,H117="-"),I117&lt;K117,OR(K117&lt;L117,L117="-"),OR(L117&lt;N117,L117="-"),OR(N117&lt;O117,N117="-"),O117&lt;Q117,OR(Q117&lt;R117,R117="-"),OR(R117&lt;T117,R117="-"),OR(T117&lt;U117,T117="-"),U117&lt;W117,OR(W117&lt;X117,X117="-"),OR(X117&lt;Z117,X117="-"),OR(Z117&lt;AA117,Z117="-"),AA117&lt;AC117,AC117&lt;AD117,AD117&lt;AF117,AF117&lt;AG117,AG117&lt;AI117,OR(AI117&lt;AJ117,AJ117="-"),OR(AJ117&lt;AL117,AJ117="-"))</f>
    </nc>
  </rcc>
  <rcc rId="2569" sId="5">
    <oc r="AN106">
      <f>AND(IF(M106="-",IF(O106-K106&gt;3,TRUE,FALSE),TRUE),C106&lt;E106,OR(E106&lt;F106,F106="-"),OR(F106&lt;H106,F106="-"),OR(H106&lt;I106,H106="-"),I106&lt;K106,OR(K106&lt;L106,L106="-"),OR(L106&lt;N106,L106="-"),OR(N106&lt;O106,N106="-"),O106&lt;Q106,OR(Q106&lt;R106,R106="-"),OR(R106&lt;T106,R106="-"),OR(T106&lt;U106,T106="-"),U106&lt;W106,OR(W106&lt;X106,X106="-"),OR(X106&lt;Z106,X106="-"),OR(Z106&lt;AA106,Z106="-"),AA106&lt;AC106,AC106&lt;AD106,AD106&lt;AF106,AF106&lt;AG106,AG106&lt;AI106,OR(AI106&lt;AJ106,AJ106="-"),OR(AJ106&lt;AL106,AJ106="-"))</f>
    </oc>
    <nc r="AN106">
      <f>AND(IF(Y106="-",IF(AA106-W106&gt;3,TRUE,FALSE),TRUE),IF(M106="-",IF(O106-K106&gt;3,TRUE,FALSE),TRUE),C106&lt;E106,OR(E106&lt;F106,F106="-"),OR(F106&lt;H106,F106="-"),OR(H106&lt;I106,H106="-"),I106&lt;K106,OR(K106&lt;L106,L106="-"),OR(L106&lt;N106,L106="-"),OR(N106&lt;O106,N106="-"),O106&lt;Q106,OR(Q106&lt;R106,R106="-"),OR(R106&lt;T106,R106="-"),OR(T106&lt;U106,T106="-"),U106&lt;W106,OR(W106&lt;X106,X106="-"),OR(X106&lt;Z106,X106="-"),OR(Z106&lt;AA106,Z106="-"),AA106&lt;AC106,AC106&lt;AD106,AD106&lt;AF106,AF106&lt;AG106,AG106&lt;AI106,OR(AI106&lt;AJ106,AJ106="-"),OR(AJ106&lt;AL106,AJ106="-"))</f>
    </nc>
  </rcc>
  <rcc rId="2570" sId="5">
    <oc r="AN136">
      <f>AND(IF(M136="-",IF(O136-K136&gt;3,TRUE,FALSE),TRUE),C136&lt;E136,OR(E136&lt;F136,F136="-"),OR(F136&lt;H136,F136="-"),OR(H136&lt;I136,H136="-"),I136&lt;K136,OR(K136&lt;L136,L136="-"),OR(L136&lt;N136,L136="-"),OR(N136&lt;O136,N136="-"),O136&lt;Q136,OR(Q136&lt;R136,R136="-"),OR(R136&lt;T136,R136="-"),OR(T136&lt;U136,T136="-"),U136&lt;W136,OR(W136&lt;X136,X136="-"),OR(X136&lt;Z136,X136="-"),OR(Z136&lt;AA136,Z136="-"),AA136&lt;AC136,AC136&lt;AD136,AD136&lt;AF136,AF136&lt;AG136,AG136&lt;AI136,OR(AI136&lt;AJ136,AJ136="-"),OR(AJ136&lt;AL136,AJ136="-"))</f>
    </oc>
    <nc r="AN136">
      <f>AND(IF(Y136="-",IF(AA136-W136&gt;3,TRUE,FALSE),TRUE),IF(M136="-",IF(O136-K136&gt;3,TRUE,FALSE),TRUE),C136&lt;E136,OR(E136&lt;F136,F136="-"),OR(F136&lt;H136,F136="-"),OR(H136&lt;I136,H136="-"),I136&lt;K136,OR(K136&lt;L136,L136="-"),OR(L136&lt;N136,L136="-"),OR(N136&lt;O136,N136="-"),O136&lt;Q136,OR(Q136&lt;R136,R136="-"),OR(R136&lt;T136,R136="-"),OR(T136&lt;U136,T136="-"),U136&lt;W136,OR(W136&lt;X136,X136="-"),OR(X136&lt;Z136,X136="-"),OR(Z136&lt;AA136,Z136="-"),AA136&lt;AC136,AC136&lt;AD136,AD136&lt;AF136,AF136&lt;AG136,AG136&lt;AI136,OR(AI136&lt;AJ136,AJ136="-"),OR(AJ136&lt;AL136,AJ136="-"))</f>
    </nc>
  </rcc>
  <rcc rId="2571" sId="5">
    <oc r="AN143">
      <f>AND(IF(M143="-",IF(O143-K143&gt;3,TRUE,FALSE),TRUE),C143&lt;E143,OR(E143&lt;F143,F143="-"),OR(F143&lt;H143,F143="-"),OR(H143&lt;I143,H143="-"),I143&lt;K143,OR(K143&lt;L143,L143="-"),OR(L143&lt;N143,L143="-"),OR(N143&lt;O143,N143="-"),O143&lt;Q143,OR(Q143&lt;R143,R143="-"),OR(R143&lt;T143,R143="-"),OR(T143&lt;U143,T143="-"),U143&lt;W143,OR(W143&lt;X143,X143="-"),OR(X143&lt;Z143,X143="-"),OR(Z143&lt;AA143,Z143="-"),AA143&lt;AC143,AC143&lt;AD143,AD143&lt;AF143,AF143&lt;AG143,AG143&lt;AI143,OR(AI143&lt;AJ143,AJ143="-"),OR(AJ143&lt;AL143,AJ143="-"))</f>
    </oc>
    <nc r="AN143">
      <f>AND(IF(Y143="-",IF(AA143-W143&gt;3,TRUE,FALSE),TRUE),IF(M143="-",IF(O143-K143&gt;3,TRUE,FALSE),TRUE),C143&lt;E143,OR(E143&lt;F143,F143="-"),OR(F143&lt;H143,F143="-"),OR(H143&lt;I143,H143="-"),I143&lt;K143,OR(K143&lt;L143,L143="-"),OR(L143&lt;N143,L143="-"),OR(N143&lt;O143,N143="-"),O143&lt;Q143,OR(Q143&lt;R143,R143="-"),OR(R143&lt;T143,R143="-"),OR(T143&lt;U143,T143="-"),U143&lt;W143,OR(W143&lt;X143,X143="-"),OR(X143&lt;Z143,X143="-"),OR(Z143&lt;AA143,Z143="-"),AA143&lt;AC143,AC143&lt;AD143,AD143&lt;AF143,AF143&lt;AG143,AG143&lt;AI143,OR(AI143&lt;AJ143,AJ143="-"),OR(AJ143&lt;AL143,AJ143="-"))</f>
    </nc>
  </rcc>
  <rcc rId="2572" sId="5">
    <oc r="AN165">
      <f>AND(IF(M165="-",IF(O165-K165&gt;3,TRUE,FALSE),TRUE),C165&lt;E165,OR(E165&lt;F165,F165="-"),OR(F165&lt;H165,F165="-"),OR(H165&lt;I165,H165="-"),I165&lt;K165,OR(K165&lt;L165,L165="-"),OR(L165&lt;N165,L165="-"),OR(N165&lt;O165,N165="-"),O165&lt;Q165,OR(Q165&lt;R165,R165="-"),OR(R165&lt;T165,R165="-"),OR(T165&lt;U165,T165="-"),U165&lt;W165,OR(W165&lt;X165,X165="-"),OR(X165&lt;Z165,X165="-"),OR(Z165&lt;AA165,Z165="-"),AA165&lt;AC165,AC165&lt;AD165,AD165&lt;AF165,AF165&lt;AG165,AG165&lt;AI165,OR(AI165&lt;AJ165,AJ165="-"),OR(AJ165&lt;AL165,AJ165="-"))</f>
    </oc>
    <nc r="AN165">
      <f>AND(IF(Y165="-",IF(AA165-W165&gt;3,TRUE,FALSE),TRUE),IF(M165="-",IF(O165-K165&gt;3,TRUE,FALSE),TRUE),C165&lt;E165,OR(E165&lt;F165,F165="-"),OR(F165&lt;H165,F165="-"),OR(H165&lt;I165,H165="-"),I165&lt;K165,OR(K165&lt;L165,L165="-"),OR(L165&lt;N165,L165="-"),OR(N165&lt;O165,N165="-"),O165&lt;Q165,OR(Q165&lt;R165,R165="-"),OR(R165&lt;T165,R165="-"),OR(T165&lt;U165,T165="-"),U165&lt;W165,OR(W165&lt;X165,X165="-"),OR(X165&lt;Z165,X165="-"),OR(Z165&lt;AA165,Z165="-"),AA165&lt;AC165,AC165&lt;AD165,AD165&lt;AF165,AF165&lt;AG165,AG165&lt;AI165,OR(AI165&lt;AJ165,AJ165="-"),OR(AJ165&lt;AL165,AJ165="-"))</f>
    </nc>
  </rcc>
  <rcc rId="2573" sId="5">
    <oc r="AN166">
      <f>AND(IF(M166="-",IF(O166-K166&gt;3,TRUE,FALSE),TRUE),C166&lt;E166,OR(E166&lt;F166,F166="-"),OR(F166&lt;H166,F166="-"),OR(H166&lt;I166,H166="-"),I166&lt;K166,OR(K166&lt;L166,L166="-"),OR(L166&lt;N166,L166="-"),OR(N166&lt;O166,N166="-"),O166&lt;Q166,OR(Q166&lt;R166,R166="-"),OR(R166&lt;T166,R166="-"),OR(T166&lt;U166,T166="-"),U166&lt;W166,OR(W166&lt;X166,X166="-"),OR(X166&lt;Z166,X166="-"),OR(Z166&lt;AA166,Z166="-"),AA166&lt;AC166,AC166&lt;AD166,AD166&lt;AF166,AF166&lt;AG166,AG166&lt;AI166,OR(AI166&lt;AJ166,AJ166="-"),OR(AJ166&lt;AL166,AJ166="-"))</f>
    </oc>
    <nc r="AN166">
      <f>AND(IF(Y166="-",IF(AA166-W166&gt;3,TRUE,FALSE),TRUE),IF(M166="-",IF(O166-K166&gt;3,TRUE,FALSE),TRUE),C166&lt;E166,OR(E166&lt;F166,F166="-"),OR(F166&lt;H166,F166="-"),OR(H166&lt;I166,H166="-"),I166&lt;K166,OR(K166&lt;L166,L166="-"),OR(L166&lt;N166,L166="-"),OR(N166&lt;O166,N166="-"),O166&lt;Q166,OR(Q166&lt;R166,R166="-"),OR(R166&lt;T166,R166="-"),OR(T166&lt;U166,T166="-"),U166&lt;W166,OR(W166&lt;X166,X166="-"),OR(X166&lt;Z166,X166="-"),OR(Z166&lt;AA166,Z166="-"),AA166&lt;AC166,AC166&lt;AD166,AD166&lt;AF166,AF166&lt;AG166,AG166&lt;AI166,OR(AI166&lt;AJ166,AJ166="-"),OR(AJ166&lt;AL166,AJ166="-"))</f>
    </nc>
  </rcc>
  <rcc rId="2574" sId="5">
    <oc r="AN237">
      <f>AND(IF(M237="-",IF(O237-K237&gt;3,TRUE,FALSE),TRUE),C237&lt;E237,OR(E237&lt;F237,F237="-"),OR(F237&lt;H237,F237="-"),OR(H237&lt;I237,H237="-"),I237&lt;K237,OR(K237&lt;L237,L237="-"),OR(L237&lt;N237,L237="-"),OR(N237&lt;O237,N237="-"),O237&lt;Q237,OR(Q237&lt;R237,R237="-"),OR(R237&lt;T237,R237="-"),OR(T237&lt;U237,T237="-"),U237&lt;W237,OR(W237&lt;X237,X237="-"),OR(X237&lt;Z237,X237="-"),OR(Z237&lt;AA237,Z237="-"),AA237&lt;AC237,AC237&lt;AD237,AD237&lt;AF237,AF237&lt;AG237,AG237&lt;AI237,OR(AI237&lt;AJ237,AJ237="-"),OR(AJ237&lt;AL237,AJ237="-"))</f>
    </oc>
    <nc r="AN237">
      <f>AND(IF(Y237="-",IF(AA237-W237&gt;3,TRUE,FALSE),TRUE),IF(M237="-",IF(O237-K237&gt;3,TRUE,FALSE),TRUE),C237&lt;E237,OR(E237&lt;F237,F237="-"),OR(F237&lt;H237,F237="-"),OR(H237&lt;I237,H237="-"),I237&lt;K237,OR(K237&lt;L237,L237="-"),OR(L237&lt;N237,L237="-"),OR(N237&lt;O237,N237="-"),O237&lt;Q237,OR(Q237&lt;R237,R237="-"),OR(R237&lt;T237,R237="-"),OR(T237&lt;U237,T237="-"),U237&lt;W237,OR(W237&lt;X237,X237="-"),OR(X237&lt;Z237,X237="-"),OR(Z237&lt;AA237,Z237="-"),AA237&lt;AC237,AC237&lt;AD237,AD237&lt;AF237,AF237&lt;AG237,AG237&lt;AI237,OR(AI237&lt;AJ237,AJ237="-"),OR(AJ237&lt;AL237,AJ237="-"))</f>
    </nc>
  </rcc>
  <rcc rId="2575" sId="5">
    <oc r="AN238">
      <f>AND(IF(M238="-",IF(O238-K238&gt;3,TRUE,FALSE),TRUE),C238&lt;E238,OR(E238&lt;F238,F238="-"),OR(F238&lt;H238,F238="-"),OR(H238&lt;I238,H238="-"),I238&lt;K238,OR(K238&lt;L238,L238="-"),OR(L238&lt;N238,L238="-"),OR(N238&lt;O238,N238="-"),O238&lt;Q238,OR(Q238&lt;R238,R238="-"),OR(R238&lt;T238,R238="-"),OR(T238&lt;U238,T238="-"),U238&lt;W238,OR(W238&lt;X238,X238="-"),OR(X238&lt;Z238,X238="-"),OR(Z238&lt;AA238,Z238="-"),AA238&lt;AC238,AC238&lt;AD238,AD238&lt;AF238,AF238&lt;AG238,AG238&lt;AI238,OR(AI238&lt;AJ238,AJ238="-"),OR(AJ238&lt;AL238,AJ238="-"))</f>
    </oc>
    <nc r="AN238">
      <f>AND(IF(Y238="-",IF(AA238-W238&gt;3,TRUE,FALSE),TRUE),IF(M238="-",IF(O238-K238&gt;3,TRUE,FALSE),TRUE),C238&lt;E238,OR(E238&lt;F238,F238="-"),OR(F238&lt;H238,F238="-"),OR(H238&lt;I238,H238="-"),I238&lt;K238,OR(K238&lt;L238,L238="-"),OR(L238&lt;N238,L238="-"),OR(N238&lt;O238,N238="-"),O238&lt;Q238,OR(Q238&lt;R238,R238="-"),OR(R238&lt;T238,R238="-"),OR(T238&lt;U238,T238="-"),U238&lt;W238,OR(W238&lt;X238,X238="-"),OR(X238&lt;Z238,X238="-"),OR(Z238&lt;AA238,Z238="-"),AA238&lt;AC238,AC238&lt;AD238,AD238&lt;AF238,AF238&lt;AG238,AG238&lt;AI238,OR(AI238&lt;AJ238,AJ238="-"),OR(AJ238&lt;AL238,AJ238="-"))</f>
    </nc>
  </rcc>
  <rcc rId="2576" sId="5">
    <oc r="AN139">
      <f>AND(IF(M139="-",IF(O139-K139&gt;3,TRUE,FALSE),TRUE),C139&lt;E139,OR(E139&lt;F139,F139="-"),OR(F139&lt;H139,F139="-"),OR(H139&lt;I139,H139="-"),I139&lt;K139,OR(K139&lt;L139,L139="-"),OR(L139&lt;N139,L139="-"),OR(N139&lt;O139,N139="-"),O139&lt;Q139,OR(Q139&lt;R139,R139="-"),OR(R139&lt;T139,R139="-"),OR(T139&lt;U139,T139="-"),U139&lt;W139,OR(W139&lt;X139,X139="-"),OR(X139&lt;Z139,X139="-"),OR(Z139&lt;AA139,Z139="-"),AA139&lt;AC139,AC139&lt;AD139,AD139&lt;AF139,AF139&lt;AG139,AG139&lt;AI139,OR(AI139&lt;AJ139,AJ139="-"),OR(AJ139&lt;AL139,AJ139="-"))</f>
    </oc>
    <nc r="AN139">
      <f>AND(IF(Y139="-",IF(AA139-W139&gt;3,TRUE,FALSE),TRUE),IF(M139="-",IF(O139-K139&gt;3,TRUE,FALSE),TRUE),C139&lt;E139,OR(E139&lt;F139,F139="-"),OR(F139&lt;H139,F139="-"),OR(H139&lt;I139,H139="-"),I139&lt;K139,OR(K139&lt;L139,L139="-"),OR(L139&lt;N139,L139="-"),OR(N139&lt;O139,N139="-"),O139&lt;Q139,OR(Q139&lt;R139,R139="-"),OR(R139&lt;T139,R139="-"),OR(T139&lt;U139,T139="-"),U139&lt;W139,OR(W139&lt;X139,X139="-"),OR(X139&lt;Z139,X139="-"),OR(Z139&lt;AA139,Z139="-"),AA139&lt;AC139,AC139&lt;AD139,AD139&lt;AF139,AF139&lt;AG139,AG139&lt;AI139,OR(AI139&lt;AJ139,AJ139="-"),OR(AJ139&lt;AL139,AJ139="-"))</f>
    </nc>
  </rcc>
  <rcc rId="2577" sId="5">
    <oc r="AN265">
      <f>AND(IF(M265="-",IF(O265-K265&gt;3,TRUE,FALSE),TRUE),C265&lt;E265,OR(E265&lt;F265,F265="-"),OR(F265&lt;H265,F265="-"),OR(H265&lt;I265,H265="-"),I265&lt;K265,OR(K265&lt;L265,L265="-"),OR(L265&lt;N265,L265="-"),OR(N265&lt;O265,N265="-"),O265&lt;Q265,OR(Q265&lt;R265,R265="-"),OR(R265&lt;T265,R265="-"),OR(T265&lt;U265,T265="-"),U265&lt;W265,OR(W265&lt;X265,X265="-"),OR(X265&lt;Z265,X265="-"),OR(Z265&lt;AA265,Z265="-"),AA265&lt;AC265,AC265&lt;AD265,AD265&lt;AF265,AF265&lt;AG265,AG265&lt;AI265,OR(AI265&lt;AJ265,AJ265="-"),OR(AJ265&lt;AL265,AJ265="-"))</f>
    </oc>
    <nc r="AN265">
      <f>AND(IF(Y265="-",IF(AA265-W265&gt;3,TRUE,FALSE),TRUE),IF(M265="-",IF(O265-K265&gt;3,TRUE,FALSE),TRUE),C265&lt;E265,OR(E265&lt;F265,F265="-"),OR(F265&lt;H265,F265="-"),OR(H265&lt;I265,H265="-"),I265&lt;K265,OR(K265&lt;L265,L265="-"),OR(L265&lt;N265,L265="-"),OR(N265&lt;O265,N265="-"),O265&lt;Q265,OR(Q265&lt;R265,R265="-"),OR(R265&lt;T265,R265="-"),OR(T265&lt;U265,T265="-"),U265&lt;W265,OR(W265&lt;X265,X265="-"),OR(X265&lt;Z265,X265="-"),OR(Z265&lt;AA265,Z265="-"),AA265&lt;AC265,AC265&lt;AD265,AD265&lt;AF265,AF265&lt;AG265,AG265&lt;AI265,OR(AI265&lt;AJ265,AJ265="-"),OR(AJ265&lt;AL265,AJ265="-"))</f>
    </nc>
  </rcc>
  <rcc rId="2578" sId="5">
    <oc r="AN281">
      <f>AND(IF(M281="-",IF(O281-K281&gt;3,TRUE,FALSE),TRUE),C281&lt;E281,OR(E281&lt;F281,F281="-"),OR(F281&lt;H281,F281="-"),OR(H281&lt;I281,H281="-"),I281&lt;K281,OR(K281&lt;L281,L281="-"),OR(L281&lt;N281,L281="-"),OR(N281&lt;O281,N281="-"),O281&lt;Q281,OR(Q281&lt;R281,R281="-"),OR(R281&lt;T281,R281="-"),OR(T281&lt;U281,T281="-"),U281&lt;W281,OR(W281&lt;X281,X281="-"),OR(X281&lt;Z281,X281="-"),OR(Z281&lt;AA281,Z281="-"),AA281&lt;AC281,AC281&lt;AD281,AD281&lt;AF281,AF281&lt;AG281,AG281&lt;AI281,OR(AI281&lt;AJ281,AJ281="-"),OR(AJ281&lt;AL281,AJ281="-"))</f>
    </oc>
    <nc r="AN281">
      <f>AND(IF(Y281="-",IF(AA281-W281&gt;3,TRUE,FALSE),TRUE),IF(M281="-",IF(O281-K281&gt;3,TRUE,FALSE),TRUE),C281&lt;E281,OR(E281&lt;F281,F281="-"),OR(F281&lt;H281,F281="-"),OR(H281&lt;I281,H281="-"),I281&lt;K281,OR(K281&lt;L281,L281="-"),OR(L281&lt;N281,L281="-"),OR(N281&lt;O281,N281="-"),O281&lt;Q281,OR(Q281&lt;R281,R281="-"),OR(R281&lt;T281,R281="-"),OR(T281&lt;U281,T281="-"),U281&lt;W281,OR(W281&lt;X281,X281="-"),OR(X281&lt;Z281,X281="-"),OR(Z281&lt;AA281,Z281="-"),AA281&lt;AC281,AC281&lt;AD281,AD281&lt;AF281,AF281&lt;AG281,AG281&lt;AI281,OR(AI281&lt;AJ281,AJ281="-"),OR(AJ281&lt;AL281,AJ281="-"))</f>
    </nc>
  </rcc>
  <rcc rId="2579" sId="5">
    <oc r="AN283">
      <f>AND(IF(M283="-",IF(O283-K283&gt;3,TRUE,FALSE),TRUE),C283&lt;E283,OR(E283&lt;F283,F283="-"),OR(F283&lt;H283,F283="-"),OR(H283&lt;I283,H283="-"),I283&lt;K283,OR(K283&lt;L283,L283="-"),OR(L283&lt;N283,L283="-"),OR(N283&lt;O283,N283="-"),O283&lt;Q283,OR(Q283&lt;R283,R283="-"),OR(R283&lt;T283,R283="-"),OR(T283&lt;U283,T283="-"),U283&lt;W283,OR(W283&lt;X283,X283="-"),OR(X283&lt;Z283,X283="-"),OR(Z283&lt;AA283,Z283="-"),AA283&lt;AC283,AC283&lt;AD283,AD283&lt;AF283,AF283&lt;AG283,AG283&lt;AI283,OR(AI283&lt;AJ283,AJ283="-"),OR(AJ283&lt;AL283,AJ283="-"))</f>
    </oc>
    <nc r="AN283">
      <f>AND(IF(Y283="-",IF(AA283-W283&gt;3,TRUE,FALSE),TRUE),IF(M283="-",IF(O283-K283&gt;3,TRUE,FALSE),TRUE),C283&lt;E283,OR(E283&lt;F283,F283="-"),OR(F283&lt;H283,F283="-"),OR(H283&lt;I283,H283="-"),I283&lt;K283,OR(K283&lt;L283,L283="-"),OR(L283&lt;N283,L283="-"),OR(N283&lt;O283,N283="-"),O283&lt;Q283,OR(Q283&lt;R283,R283="-"),OR(R283&lt;T283,R283="-"),OR(T283&lt;U283,T283="-"),U283&lt;W283,OR(W283&lt;X283,X283="-"),OR(X283&lt;Z283,X283="-"),OR(Z283&lt;AA283,Z283="-"),AA283&lt;AC283,AC283&lt;AD283,AD283&lt;AF283,AF283&lt;AG283,AG283&lt;AI283,OR(AI283&lt;AJ283,AJ283="-"),OR(AJ283&lt;AL283,AJ283="-"))</f>
    </nc>
  </rcc>
  <rcc rId="2580" sId="5">
    <oc r="AN209">
      <f>AND(IF(M209="-",IF(O209-K209&gt;3,TRUE,FALSE),TRUE),C209&lt;E209,OR(E209&lt;F209,F209="-"),OR(F209&lt;H209,F209="-"),OR(H209&lt;I209,H209="-"),I209&lt;K209,OR(K209&lt;L209,L209="-"),OR(L209&lt;N209,L209="-"),OR(N209&lt;O209,N209="-"),O209&lt;Q209,OR(Q209&lt;R209,R209="-"),OR(R209&lt;T209,R209="-"),OR(T209&lt;U209,T209="-"),U209&lt;W209,OR(W209&lt;X209,X209="-"),OR(X209&lt;Z209,X209="-"),OR(Z209&lt;AA209,Z209="-"),AA209&lt;AC209,AC209&lt;AD209,AD209&lt;AF209,AF209&lt;AG209,AG209&lt;AI209,OR(AI209&lt;AJ209,AJ209="-"),OR(AJ209&lt;AL209,AJ209="-"))</f>
    </oc>
    <nc r="AN209">
      <f>AND(IF(Y209="-",IF(AA209-W209&gt;3,TRUE,FALSE),TRUE),IF(M209="-",IF(O209-K209&gt;3,TRUE,FALSE),TRUE),C209&lt;E209,OR(E209&lt;F209,F209="-"),OR(F209&lt;H209,F209="-"),OR(H209&lt;I209,H209="-"),I209&lt;K209,OR(K209&lt;L209,L209="-"),OR(L209&lt;N209,L209="-"),OR(N209&lt;O209,N209="-"),O209&lt;Q209,OR(Q209&lt;R209,R209="-"),OR(R209&lt;T209,R209="-"),OR(T209&lt;U209,T209="-"),U209&lt;W209,OR(W209&lt;X209,X209="-"),OR(X209&lt;Z209,X209="-"),OR(Z209&lt;AA209,Z209="-"),AA209&lt;AC209,AC209&lt;AD209,AD209&lt;AF209,AF209&lt;AG209,AG209&lt;AI209,OR(AI209&lt;AJ209,AJ209="-"),OR(AJ209&lt;AL209,AJ209="-"))</f>
    </nc>
  </rcc>
  <rcc rId="2581" sId="5">
    <oc r="AN124">
      <f>AND(IF(M124="-",IF(O124-K124&gt;3,TRUE,FALSE),TRUE),C124&lt;E124,OR(E124&lt;F124,F124="-"),OR(F124&lt;H124,F124="-"),OR(H124&lt;I124,H124="-"),I124&lt;K124,OR(K124&lt;L124,L124="-"),OR(L124&lt;N124,L124="-"),OR(N124&lt;O124,N124="-"),O124&lt;Q124,OR(Q124&lt;R124,R124="-"),OR(R124&lt;T124,R124="-"),OR(T124&lt;U124,T124="-"),U124&lt;W124,OR(W124&lt;X124,X124="-"),OR(X124&lt;Z124,X124="-"),OR(Z124&lt;AA124,Z124="-"),AA124&lt;AC124,AC124&lt;AD124,AD124&lt;AF124,AF124&lt;AG124,AG124&lt;AI124,OR(AI124&lt;AJ124,AJ124="-"),OR(AJ124&lt;AL124,AJ124="-"))</f>
    </oc>
    <nc r="AN124">
      <f>AND(IF(Y124="-",IF(AA124-W124&gt;3,TRUE,FALSE),TRUE),IF(M124="-",IF(O124-K124&gt;3,TRUE,FALSE),TRUE),C124&lt;E124,OR(E124&lt;F124,F124="-"),OR(F124&lt;H124,F124="-"),OR(H124&lt;I124,H124="-"),I124&lt;K124,OR(K124&lt;L124,L124="-"),OR(L124&lt;N124,L124="-"),OR(N124&lt;O124,N124="-"),O124&lt;Q124,OR(Q124&lt;R124,R124="-"),OR(R124&lt;T124,R124="-"),OR(T124&lt;U124,T124="-"),U124&lt;W124,OR(W124&lt;X124,X124="-"),OR(X124&lt;Z124,X124="-"),OR(Z124&lt;AA124,Z124="-"),AA124&lt;AC124,AC124&lt;AD124,AD124&lt;AF124,AF124&lt;AG124,AG124&lt;AI124,OR(AI124&lt;AJ124,AJ124="-"),OR(AJ124&lt;AL124,AJ124="-"))</f>
    </nc>
  </rcc>
  <rcc rId="2582" sId="5">
    <oc r="AN174">
      <f>AND(IF(M174="-",IF(O174-K174&gt;3,TRUE,FALSE),TRUE),C174&lt;E174,OR(E174&lt;F174,F174="-"),OR(F174&lt;H174,F174="-"),OR(H174&lt;I174,H174="-"),I174&lt;K174,OR(K174&lt;L174,L174="-"),OR(L174&lt;N174,L174="-"),OR(N174&lt;O174,N174="-"),O174&lt;Q174,OR(Q174&lt;R174,R174="-"),OR(R174&lt;T174,R174="-"),OR(T174&lt;U174,T174="-"),U174&lt;W174,OR(W174&lt;X174,X174="-"),OR(X174&lt;Z174,X174="-"),OR(Z174&lt;AA174,Z174="-"),AA174&lt;AC174,AC174&lt;AD174,AD174&lt;AF174,AF174&lt;AG174,AG174&lt;AI174,OR(AI174&lt;AJ174,AJ174="-"),OR(AJ174&lt;AL174,AJ174="-"))</f>
    </oc>
    <nc r="AN174">
      <f>AND(IF(Y174="-",IF(AA174-W174&gt;3,TRUE,FALSE),TRUE),IF(M174="-",IF(O174-K174&gt;3,TRUE,FALSE),TRUE),C174&lt;E174,OR(E174&lt;F174,F174="-"),OR(F174&lt;H174,F174="-"),OR(H174&lt;I174,H174="-"),I174&lt;K174,OR(K174&lt;L174,L174="-"),OR(L174&lt;N174,L174="-"),OR(N174&lt;O174,N174="-"),O174&lt;Q174,OR(Q174&lt;R174,R174="-"),OR(R174&lt;T174,R174="-"),OR(T174&lt;U174,T174="-"),U174&lt;W174,OR(W174&lt;X174,X174="-"),OR(X174&lt;Z174,X174="-"),OR(Z174&lt;AA174,Z174="-"),AA174&lt;AC174,AC174&lt;AD174,AD174&lt;AF174,AF174&lt;AG174,AG174&lt;AI174,OR(AI174&lt;AJ174,AJ174="-"),OR(AJ174&lt;AL174,AJ174="-"))</f>
    </nc>
  </rcc>
  <rcc rId="2583" sId="5">
    <oc r="AN230">
      <f>AND(IF(M230="-",IF(O230-K230&gt;3,TRUE,FALSE),TRUE),C230&lt;E230,OR(E230&lt;F230,F230="-"),OR(F230&lt;H230,F230="-"),OR(H230&lt;I230,H230="-"),I230&lt;K230,OR(K230&lt;L230,L230="-"),OR(L230&lt;N230,L230="-"),OR(N230&lt;O230,N230="-"),O230&lt;Q230,OR(Q230&lt;R230,R230="-"),OR(R230&lt;T230,R230="-"),OR(T230&lt;U230,T230="-"),U230&lt;W230,OR(W230&lt;X230,X230="-"),OR(X230&lt;Z230,X230="-"),OR(Z230&lt;AA230,Z230="-"),AA230&lt;AC230,AC230&lt;AD230,AD230&lt;AF230,AF230&lt;AG230,AG230&lt;AI230,OR(AI230&lt;AJ230,AJ230="-"),OR(AJ230&lt;AL230,AJ230="-"))</f>
    </oc>
    <nc r="AN230">
      <f>AND(IF(Y230="-",IF(AA230-W230&gt;3,TRUE,FALSE),TRUE),IF(M230="-",IF(O230-K230&gt;3,TRUE,FALSE),TRUE),C230&lt;E230,OR(E230&lt;F230,F230="-"),OR(F230&lt;H230,F230="-"),OR(H230&lt;I230,H230="-"),I230&lt;K230,OR(K230&lt;L230,L230="-"),OR(L230&lt;N230,L230="-"),OR(N230&lt;O230,N230="-"),O230&lt;Q230,OR(Q230&lt;R230,R230="-"),OR(R230&lt;T230,R230="-"),OR(T230&lt;U230,T230="-"),U230&lt;W230,OR(W230&lt;X230,X230="-"),OR(X230&lt;Z230,X230="-"),OR(Z230&lt;AA230,Z230="-"),AA230&lt;AC230,AC230&lt;AD230,AD230&lt;AF230,AF230&lt;AG230,AG230&lt;AI230,OR(AI230&lt;AJ230,AJ230="-"),OR(AJ230&lt;AL230,AJ230="-"))</f>
    </nc>
  </rcc>
  <rcc rId="2584" sId="5">
    <oc r="AN234">
      <f>AND(IF(M234="-",IF(O234-K234&gt;3,TRUE,FALSE),TRUE),C234&lt;E234,OR(E234&lt;F234,F234="-"),OR(F234&lt;H234,F234="-"),OR(H234&lt;I234,H234="-"),I234&lt;K234,OR(K234&lt;L234,L234="-"),OR(L234&lt;N234,L234="-"),OR(N234&lt;O234,N234="-"),O234&lt;Q234,OR(Q234&lt;R234,R234="-"),OR(R234&lt;T234,R234="-"),OR(T234&lt;U234,T234="-"),U234&lt;W234,OR(W234&lt;X234,X234="-"),OR(X234&lt;Z234,X234="-"),OR(Z234&lt;AA234,Z234="-"),AA234&lt;AC234,AC234&lt;AD234,AD234&lt;AF234,AF234&lt;AG234,AG234&lt;AI234,OR(AI234&lt;AJ234,AJ234="-"),OR(AJ234&lt;AL234,AJ234="-"))</f>
    </oc>
    <nc r="AN234">
      <f>AND(IF(Y234="-",IF(AA234-W234&gt;3,TRUE,FALSE),TRUE),IF(M234="-",IF(O234-K234&gt;3,TRUE,FALSE),TRUE),C234&lt;E234,OR(E234&lt;F234,F234="-"),OR(F234&lt;H234,F234="-"),OR(H234&lt;I234,H234="-"),I234&lt;K234,OR(K234&lt;L234,L234="-"),OR(L234&lt;N234,L234="-"),OR(N234&lt;O234,N234="-"),O234&lt;Q234,OR(Q234&lt;R234,R234="-"),OR(R234&lt;T234,R234="-"),OR(T234&lt;U234,T234="-"),U234&lt;W234,OR(W234&lt;X234,X234="-"),OR(X234&lt;Z234,X234="-"),OR(Z234&lt;AA234,Z234="-"),AA234&lt;AC234,AC234&lt;AD234,AD234&lt;AF234,AF234&lt;AG234,AG234&lt;AI234,OR(AI234&lt;AJ234,AJ234="-"),OR(AJ234&lt;AL234,AJ234="-"))</f>
    </nc>
  </rcc>
  <rcc rId="2585" sId="5">
    <oc r="AN145">
      <f>AND(IF(M145="-",IF(O145-K145&gt;3,TRUE,FALSE),TRUE),C145&lt;E145,OR(E145&lt;F145,F145="-"),OR(F145&lt;H145,F145="-"),OR(H145&lt;I145,H145="-"),I145&lt;K145,OR(K145&lt;L145,L145="-"),OR(L145&lt;N145,L145="-"),OR(N145&lt;O145,N145="-"),O145&lt;Q145,OR(Q145&lt;R145,R145="-"),OR(R145&lt;T145,R145="-"),OR(T145&lt;U145,T145="-"),U145&lt;W145,OR(W145&lt;X145,X145="-"),OR(X145&lt;Z145,X145="-"),OR(Z145&lt;AA145,Z145="-"),AA145&lt;AC145,AC145&lt;AD145,AD145&lt;AF145,AF145&lt;AG145,AG145&lt;AI145,OR(AI145&lt;AJ145,AJ145="-"),OR(AJ145&lt;AL145,AJ145="-"))</f>
    </oc>
    <nc r="AN145">
      <f>AND(IF(Y145="-",IF(AA145-W145&gt;3,TRUE,FALSE),TRUE),IF(M145="-",IF(O145-K145&gt;3,TRUE,FALSE),TRUE),C145&lt;E145,OR(E145&lt;F145,F145="-"),OR(F145&lt;H145,F145="-"),OR(H145&lt;I145,H145="-"),I145&lt;K145,OR(K145&lt;L145,L145="-"),OR(L145&lt;N145,L145="-"),OR(N145&lt;O145,N145="-"),O145&lt;Q145,OR(Q145&lt;R145,R145="-"),OR(R145&lt;T145,R145="-"),OR(T145&lt;U145,T145="-"),U145&lt;W145,OR(W145&lt;X145,X145="-"),OR(X145&lt;Z145,X145="-"),OR(Z145&lt;AA145,Z145="-"),AA145&lt;AC145,AC145&lt;AD145,AD145&lt;AF145,AF145&lt;AG145,AG145&lt;AI145,OR(AI145&lt;AJ145,AJ145="-"),OR(AJ145&lt;AL145,AJ145="-"))</f>
    </nc>
  </rcc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6">
  <userInfo guid="{876D9926-FC2E-2D4A-87D2-E0A187FCFDA6}" name="Microsoft Office User" id="-297003864" dateTime="2017-01-30T17:45:29"/>
  <userInfo guid="{E51A4FFE-AD98-7F40-81F4-20AB172D1E73}" name="Microsoft Office User" id="-296994392" dateTime="2017-02-20T13:29:42"/>
  <userInfo guid="{5593C7F3-11C4-8B4A-B651-52525BDEB095}" name="Microsoft Office User" id="-296952912" dateTime="2017-03-21T18:10:13"/>
  <userInfo guid="{45DDD2E1-D247-5F4B-9FB5-C35D6C753B52}" name="Microsoft Office User" id="-296973432" dateTime="2017-03-22T12:16:48"/>
  <userInfo guid="{45C94E2C-D8C1-8341-8180-E7AB508F1FA5}" name="Microsoft Office User" id="-296981548" dateTime="2017-03-22T12:32:45"/>
  <userInfo guid="{77EACB5F-4FF7-7E4E-8D02-11256E027E17}" name="Microsoft Office User" id="-297006728" dateTime="2017-03-22T15:27:4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5.xml.rels><?xml version="1.0" encoding="UTF-8" standalone="yes"?>
<Relationships xmlns="http://schemas.openxmlformats.org/package/2006/relationships"><Relationship Id="rId1" Type="http://schemas.microsoft.com/office/2006/relationships/wsSortMap" Target="wsSortMap2.xml"/></Relationships>
</file>

<file path=xl/worksheets/_rels/sheet6.xml.rels><?xml version="1.0" encoding="UTF-8" standalone="yes"?>
<Relationships xmlns="http://schemas.openxmlformats.org/package/2006/relationships"><Relationship Id="rId1" Type="http://schemas.microsoft.com/office/2006/relationships/wsSortMap" Target="wsSortMap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60"/>
  <sheetViews>
    <sheetView zoomScale="110" zoomScaleNormal="110" zoomScalePageLayoutView="110" workbookViewId="0">
      <pane xSplit="3" ySplit="1" topLeftCell="D131" activePane="bottomRight" state="frozenSplit"/>
      <selection pane="topRight" activeCell="D1" sqref="D1"/>
      <selection pane="bottomLeft" activeCell="A2" sqref="A2"/>
      <selection pane="bottomRight" activeCell="A153" sqref="A1:A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1" bestFit="1" customWidth="1"/>
    <col min="53" max="53" width="3.1640625" style="98" customWidth="1"/>
    <col min="54" max="54" width="6.6640625" style="77" customWidth="1"/>
    <col min="55" max="55" width="5" style="3" bestFit="1" customWidth="1"/>
    <col min="56" max="56" width="8.1640625" style="77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8" bestFit="1" customWidth="1"/>
    <col min="62" max="62" width="3.6640625" style="59" bestFit="1" customWidth="1"/>
    <col min="63" max="63" width="3.1640625" style="59" bestFit="1" customWidth="1"/>
    <col min="64" max="64" width="4.1640625" style="59" bestFit="1" customWidth="1"/>
    <col min="65" max="65" width="3.1640625" style="59" bestFit="1" customWidth="1"/>
    <col min="66" max="66" width="3.6640625" style="59" bestFit="1" customWidth="1"/>
    <col min="67" max="67" width="3.1640625" style="59" bestFit="1" customWidth="1"/>
    <col min="68" max="68" width="4.1640625" style="59" bestFit="1" customWidth="1"/>
    <col min="69" max="71" width="3.1640625" style="59" bestFit="1" customWidth="1"/>
    <col min="72" max="72" width="3.1640625" style="75" bestFit="1" customWidth="1"/>
    <col min="73" max="73" width="4.1640625" style="78" bestFit="1" customWidth="1"/>
    <col min="74" max="84" width="4.1640625" style="75" bestFit="1" customWidth="1"/>
    <col min="85" max="85" width="4.1640625" style="78" bestFit="1" customWidth="1"/>
    <col min="86" max="96" width="4.1640625" style="75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4" customFormat="1" ht="16" customHeight="1" x14ac:dyDescent="0.2">
      <c r="A1" s="64" t="s">
        <v>1079</v>
      </c>
      <c r="B1" s="64" t="s">
        <v>31</v>
      </c>
      <c r="C1" s="64" t="s">
        <v>30</v>
      </c>
      <c r="E1" s="64" t="s">
        <v>1063</v>
      </c>
      <c r="G1" s="64" t="s">
        <v>1064</v>
      </c>
      <c r="I1" s="65" t="s">
        <v>1080</v>
      </c>
      <c r="K1" s="65" t="s">
        <v>1081</v>
      </c>
      <c r="M1" s="64" t="s">
        <v>1065</v>
      </c>
      <c r="O1" s="64" t="s">
        <v>1066</v>
      </c>
      <c r="Q1" s="64" t="s">
        <v>1082</v>
      </c>
      <c r="S1" s="64" t="s">
        <v>1083</v>
      </c>
      <c r="U1" s="64" t="s">
        <v>1067</v>
      </c>
      <c r="W1" s="64" t="s">
        <v>1068</v>
      </c>
      <c r="Y1" s="64" t="s">
        <v>1095</v>
      </c>
      <c r="AA1" s="64" t="s">
        <v>1096</v>
      </c>
      <c r="AC1" s="109" t="s">
        <v>1069</v>
      </c>
      <c r="AE1" s="64" t="s">
        <v>1070</v>
      </c>
      <c r="AG1" s="64" t="s">
        <v>1098</v>
      </c>
      <c r="AI1" s="64" t="s">
        <v>1099</v>
      </c>
      <c r="AK1" s="64" t="s">
        <v>1071</v>
      </c>
      <c r="AM1" s="64" t="s">
        <v>1072</v>
      </c>
      <c r="AO1" s="64" t="s">
        <v>1073</v>
      </c>
      <c r="AQ1" s="64" t="s">
        <v>1074</v>
      </c>
      <c r="AS1" s="64" t="s">
        <v>1075</v>
      </c>
      <c r="AU1" s="64" t="s">
        <v>1076</v>
      </c>
      <c r="AW1" s="64" t="s">
        <v>1077</v>
      </c>
      <c r="AY1" s="64" t="s">
        <v>1078</v>
      </c>
      <c r="AZ1" s="66" t="s">
        <v>99</v>
      </c>
      <c r="BA1" s="67" t="s">
        <v>1390</v>
      </c>
      <c r="BB1" s="67" t="s">
        <v>1205</v>
      </c>
      <c r="BC1" s="64" t="s">
        <v>1170</v>
      </c>
      <c r="BD1" s="67" t="s">
        <v>1102</v>
      </c>
      <c r="BE1" s="64" t="s">
        <v>1383</v>
      </c>
      <c r="BF1" s="79" t="s">
        <v>1391</v>
      </c>
      <c r="BG1" s="79" t="s">
        <v>1392</v>
      </c>
      <c r="BH1" s="64" t="s">
        <v>1110</v>
      </c>
      <c r="BI1" s="68" t="s">
        <v>1063</v>
      </c>
      <c r="BJ1" s="69" t="s">
        <v>1080</v>
      </c>
      <c r="BK1" s="70" t="s">
        <v>1065</v>
      </c>
      <c r="BL1" s="70" t="s">
        <v>1082</v>
      </c>
      <c r="BM1" s="70" t="s">
        <v>1067</v>
      </c>
      <c r="BN1" s="70" t="s">
        <v>1095</v>
      </c>
      <c r="BO1" s="70" t="s">
        <v>1069</v>
      </c>
      <c r="BP1" s="70" t="s">
        <v>1098</v>
      </c>
      <c r="BQ1" s="70" t="s">
        <v>1071</v>
      </c>
      <c r="BR1" s="70" t="s">
        <v>1073</v>
      </c>
      <c r="BS1" s="70" t="s">
        <v>1075</v>
      </c>
      <c r="BT1" s="71" t="s">
        <v>1077</v>
      </c>
      <c r="BU1" s="68" t="s">
        <v>1063</v>
      </c>
      <c r="BV1" s="72" t="s">
        <v>1080</v>
      </c>
      <c r="BW1" s="71" t="s">
        <v>1065</v>
      </c>
      <c r="BX1" s="71" t="s">
        <v>1082</v>
      </c>
      <c r="BY1" s="71" t="s">
        <v>1067</v>
      </c>
      <c r="BZ1" s="71" t="s">
        <v>1095</v>
      </c>
      <c r="CA1" s="71" t="s">
        <v>1069</v>
      </c>
      <c r="CB1" s="71" t="s">
        <v>1098</v>
      </c>
      <c r="CC1" s="71" t="s">
        <v>1071</v>
      </c>
      <c r="CD1" s="71" t="s">
        <v>1073</v>
      </c>
      <c r="CE1" s="71" t="s">
        <v>1075</v>
      </c>
      <c r="CF1" s="71" t="s">
        <v>1077</v>
      </c>
      <c r="CG1" s="68" t="s">
        <v>1064</v>
      </c>
      <c r="CH1" s="72" t="s">
        <v>1081</v>
      </c>
      <c r="CI1" s="71" t="s">
        <v>1066</v>
      </c>
      <c r="CJ1" s="71" t="s">
        <v>1083</v>
      </c>
      <c r="CK1" s="71" t="s">
        <v>1068</v>
      </c>
      <c r="CL1" s="71" t="s">
        <v>1096</v>
      </c>
      <c r="CM1" s="71" t="s">
        <v>1070</v>
      </c>
      <c r="CN1" s="71" t="s">
        <v>1099</v>
      </c>
      <c r="CO1" s="71" t="s">
        <v>1072</v>
      </c>
      <c r="CP1" s="71" t="s">
        <v>1074</v>
      </c>
      <c r="CQ1" s="71" t="s">
        <v>1076</v>
      </c>
      <c r="CR1" s="71" t="s">
        <v>1078</v>
      </c>
      <c r="CS1" s="64" t="s">
        <v>1297</v>
      </c>
    </row>
    <row r="2" spans="1:1028" x14ac:dyDescent="0.2">
      <c r="A2" s="3" t="str">
        <f t="shared" ref="A2:A3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80" t="str">
        <f>VLOOKUP(B2,Classification!A:D,2,0)</f>
        <v>A</v>
      </c>
      <c r="BA2" s="99" t="str">
        <f>VLOOKUP(B2,Classification!A:D,4,0)</f>
        <v>5-Hydroxytryptamine</v>
      </c>
      <c r="BB2" s="27" t="b">
        <f t="shared" ref="BB2:BB3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1382</v>
      </c>
      <c r="BE2" s="3" t="s">
        <v>1384</v>
      </c>
      <c r="BF2" s="50" t="s">
        <v>1382</v>
      </c>
      <c r="BG2" s="50" t="s">
        <v>1387</v>
      </c>
      <c r="BH2" s="1"/>
      <c r="BI2" s="73" t="s">
        <v>1296</v>
      </c>
      <c r="BJ2" s="59" t="s">
        <v>1296</v>
      </c>
      <c r="BK2" s="59" t="s">
        <v>1296</v>
      </c>
      <c r="BL2" s="59" t="s">
        <v>1296</v>
      </c>
      <c r="BM2" s="59" t="s">
        <v>1296</v>
      </c>
      <c r="BN2" s="59" t="s">
        <v>1296</v>
      </c>
      <c r="BO2" s="59" t="s">
        <v>1296</v>
      </c>
      <c r="BP2" s="59" t="s">
        <v>1296</v>
      </c>
      <c r="BQ2" s="59" t="s">
        <v>1296</v>
      </c>
      <c r="BR2" s="59" t="s">
        <v>1296</v>
      </c>
      <c r="BS2" s="59" t="s">
        <v>1296</v>
      </c>
      <c r="BT2" s="59" t="s">
        <v>1296</v>
      </c>
      <c r="BU2" s="73">
        <f t="shared" ref="BU2:BU22" si="3">E2</f>
        <v>46</v>
      </c>
      <c r="BV2" s="74">
        <f t="shared" ref="BV2:BV22" si="4">I2</f>
        <v>78</v>
      </c>
      <c r="BW2" s="75">
        <f t="shared" ref="BW2:BW22" si="5">M2</f>
        <v>82</v>
      </c>
      <c r="BX2" s="74">
        <f t="shared" ref="BX2:BX22" si="6">Q2</f>
        <v>114</v>
      </c>
      <c r="BY2" s="75">
        <f t="shared" ref="BY2:BY22" si="7">U2</f>
        <v>118</v>
      </c>
      <c r="BZ2" s="74">
        <f t="shared" ref="BZ2:BZ22" si="8">Y2</f>
        <v>154</v>
      </c>
      <c r="CA2" s="75">
        <f t="shared" ref="CA2:CA22" si="9">AC2</f>
        <v>162</v>
      </c>
      <c r="CB2" s="74">
        <f t="shared" ref="CB2:CB22" si="10">AG2</f>
        <v>199</v>
      </c>
      <c r="CC2" s="75">
        <f t="shared" ref="CC2:CC22" si="11">AK2</f>
        <v>205</v>
      </c>
      <c r="CD2" s="74">
        <f t="shared" ref="CD2:CD22" si="12">AO2</f>
        <v>303</v>
      </c>
      <c r="CE2" s="75">
        <f t="shared" ref="CE2:CE22" si="13">AS2</f>
        <v>347</v>
      </c>
      <c r="CF2" s="74">
        <f t="shared" ref="CF2:CF22" si="14">AW2</f>
        <v>373</v>
      </c>
      <c r="CG2" s="73">
        <f t="shared" ref="CG2:CG22" si="15">G2</f>
        <v>77</v>
      </c>
      <c r="CH2" s="74">
        <f t="shared" ref="CH2:CH22" si="16">K2</f>
        <v>81</v>
      </c>
      <c r="CI2" s="75">
        <f t="shared" ref="CI2:CI22" si="17">O2</f>
        <v>112</v>
      </c>
      <c r="CJ2" s="75">
        <f t="shared" ref="CJ2:CJ22" si="18">S2</f>
        <v>117</v>
      </c>
      <c r="CK2" s="75">
        <f t="shared" ref="CK2:CK22" si="19">W2</f>
        <v>153</v>
      </c>
      <c r="CL2" s="75">
        <f t="shared" ref="CL2:CL22" si="20">AA2</f>
        <v>161</v>
      </c>
      <c r="CM2" s="75">
        <f t="shared" ref="CM2:CM22" si="21">AE2</f>
        <v>187</v>
      </c>
      <c r="CN2" s="75">
        <f t="shared" ref="CN2:CN22" si="22">AI2</f>
        <v>201</v>
      </c>
      <c r="CO2" s="75">
        <f t="shared" ref="CO2:CO22" si="23">AM2</f>
        <v>244</v>
      </c>
      <c r="CP2" s="75">
        <f t="shared" ref="CP2:CP22" si="24">AQ2</f>
        <v>339</v>
      </c>
      <c r="CQ2" s="75">
        <f t="shared" ref="CQ2:CQ22" si="25">AU2</f>
        <v>372</v>
      </c>
      <c r="CR2" s="75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1045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80" t="str">
        <f>VLOOKUP(B3,Classification!A:D,2,0)</f>
        <v>A</v>
      </c>
      <c r="BA3" s="99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1386</v>
      </c>
      <c r="BE3" s="3" t="s">
        <v>1384</v>
      </c>
      <c r="BF3" s="50" t="s">
        <v>1387</v>
      </c>
      <c r="BG3" s="50" t="s">
        <v>1387</v>
      </c>
      <c r="BH3" s="1"/>
      <c r="BI3" s="73" t="s">
        <v>1296</v>
      </c>
      <c r="BJ3" s="59" t="s">
        <v>1296</v>
      </c>
      <c r="BK3" s="59" t="s">
        <v>1296</v>
      </c>
      <c r="BL3" s="59" t="s">
        <v>1296</v>
      </c>
      <c r="BM3" s="59" t="s">
        <v>1296</v>
      </c>
      <c r="BN3" s="59" t="s">
        <v>1296</v>
      </c>
      <c r="BO3" s="59" t="s">
        <v>1296</v>
      </c>
      <c r="BP3" s="59" t="s">
        <v>1296</v>
      </c>
      <c r="BQ3" s="59" t="s">
        <v>1296</v>
      </c>
      <c r="BR3" s="59" t="s">
        <v>1296</v>
      </c>
      <c r="BS3" s="59" t="s">
        <v>1296</v>
      </c>
      <c r="BT3" s="59" t="s">
        <v>1296</v>
      </c>
      <c r="BU3" s="73">
        <f t="shared" si="3"/>
        <v>46</v>
      </c>
      <c r="BV3" s="74">
        <f t="shared" si="4"/>
        <v>78</v>
      </c>
      <c r="BW3" s="75">
        <f t="shared" si="5"/>
        <v>82</v>
      </c>
      <c r="BX3" s="74">
        <f t="shared" si="6"/>
        <v>114</v>
      </c>
      <c r="BY3" s="75">
        <f t="shared" si="7"/>
        <v>118</v>
      </c>
      <c r="BZ3" s="74">
        <f t="shared" si="8"/>
        <v>154</v>
      </c>
      <c r="CA3" s="75">
        <f t="shared" si="9"/>
        <v>162</v>
      </c>
      <c r="CB3" s="74">
        <f t="shared" si="10"/>
        <v>199</v>
      </c>
      <c r="CC3" s="75">
        <f t="shared" si="11"/>
        <v>205</v>
      </c>
      <c r="CD3" s="74">
        <f t="shared" si="12"/>
        <v>304</v>
      </c>
      <c r="CE3" s="75">
        <f t="shared" si="13"/>
        <v>348</v>
      </c>
      <c r="CF3" s="74">
        <f t="shared" si="14"/>
        <v>373</v>
      </c>
      <c r="CG3" s="73">
        <f t="shared" si="15"/>
        <v>77</v>
      </c>
      <c r="CH3" s="74">
        <f t="shared" si="16"/>
        <v>81</v>
      </c>
      <c r="CI3" s="75">
        <f t="shared" si="17"/>
        <v>112</v>
      </c>
      <c r="CJ3" s="75">
        <f t="shared" si="18"/>
        <v>117</v>
      </c>
      <c r="CK3" s="75">
        <f t="shared" si="19"/>
        <v>153</v>
      </c>
      <c r="CL3" s="75">
        <f t="shared" si="20"/>
        <v>161</v>
      </c>
      <c r="CM3" s="75">
        <f t="shared" si="21"/>
        <v>184</v>
      </c>
      <c r="CN3" s="75">
        <f t="shared" si="22"/>
        <v>201</v>
      </c>
      <c r="CO3" s="75">
        <f t="shared" si="23"/>
        <v>238</v>
      </c>
      <c r="CP3" s="75">
        <f t="shared" si="24"/>
        <v>339</v>
      </c>
      <c r="CQ3" s="75">
        <f t="shared" si="25"/>
        <v>372</v>
      </c>
      <c r="CR3" s="75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80" t="str">
        <f>VLOOKUP(B4,Classification!A:D,2,0)</f>
        <v>A</v>
      </c>
      <c r="BA4" s="99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1384</v>
      </c>
      <c r="BF4" s="50" t="s">
        <v>1387</v>
      </c>
      <c r="BG4" s="50" t="s">
        <v>1387</v>
      </c>
      <c r="BH4" s="1"/>
      <c r="BI4" s="73" t="s">
        <v>1296</v>
      </c>
      <c r="BJ4" s="59" t="s">
        <v>1296</v>
      </c>
      <c r="BK4" s="59" t="s">
        <v>1296</v>
      </c>
      <c r="BL4" s="59" t="s">
        <v>1296</v>
      </c>
      <c r="BM4" s="59" t="s">
        <v>1296</v>
      </c>
      <c r="BN4" s="59" t="s">
        <v>1296</v>
      </c>
      <c r="BO4" s="59" t="s">
        <v>1296</v>
      </c>
      <c r="BP4" s="59" t="s">
        <v>1296</v>
      </c>
      <c r="BQ4" s="59" t="s">
        <v>1296</v>
      </c>
      <c r="BR4" s="59" t="s">
        <v>1296</v>
      </c>
      <c r="BS4" s="59" t="s">
        <v>1296</v>
      </c>
      <c r="BT4" s="59" t="s">
        <v>1296</v>
      </c>
      <c r="BU4" s="73">
        <f t="shared" si="3"/>
        <v>46</v>
      </c>
      <c r="BV4" s="74">
        <f t="shared" si="4"/>
        <v>78</v>
      </c>
      <c r="BW4" s="75">
        <f t="shared" si="5"/>
        <v>82</v>
      </c>
      <c r="BX4" s="74">
        <f t="shared" si="6"/>
        <v>114</v>
      </c>
      <c r="BY4" s="75">
        <f t="shared" si="7"/>
        <v>118</v>
      </c>
      <c r="BZ4" s="74">
        <f t="shared" si="8"/>
        <v>154</v>
      </c>
      <c r="CA4" s="75">
        <f t="shared" si="9"/>
        <v>162</v>
      </c>
      <c r="CB4" s="74">
        <f t="shared" si="10"/>
        <v>199</v>
      </c>
      <c r="CC4" s="75">
        <f t="shared" si="11"/>
        <v>205</v>
      </c>
      <c r="CD4" s="74">
        <f t="shared" si="12"/>
        <v>310</v>
      </c>
      <c r="CE4" s="75">
        <f t="shared" si="13"/>
        <v>347</v>
      </c>
      <c r="CF4" s="74">
        <f t="shared" si="14"/>
        <v>373</v>
      </c>
      <c r="CG4" s="73">
        <f t="shared" si="15"/>
        <v>77</v>
      </c>
      <c r="CH4" s="74">
        <f t="shared" si="16"/>
        <v>81</v>
      </c>
      <c r="CI4" s="75">
        <f t="shared" si="17"/>
        <v>112</v>
      </c>
      <c r="CJ4" s="75">
        <f t="shared" si="18"/>
        <v>117</v>
      </c>
      <c r="CK4" s="75">
        <f t="shared" si="19"/>
        <v>153</v>
      </c>
      <c r="CL4" s="75">
        <f t="shared" si="20"/>
        <v>161</v>
      </c>
      <c r="CM4" s="75">
        <f t="shared" si="21"/>
        <v>184</v>
      </c>
      <c r="CN4" s="75">
        <f t="shared" si="22"/>
        <v>201</v>
      </c>
      <c r="CO4" s="75">
        <f t="shared" si="23"/>
        <v>239</v>
      </c>
      <c r="CP4" s="75">
        <f t="shared" si="24"/>
        <v>339</v>
      </c>
      <c r="CQ4" s="75">
        <f t="shared" si="25"/>
        <v>371</v>
      </c>
      <c r="CR4" s="75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80" t="str">
        <f>VLOOKUP(B5,Classification!A:D,2,0)</f>
        <v>A</v>
      </c>
      <c r="BA5" s="99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4" t="s">
        <v>1382</v>
      </c>
      <c r="BE5" s="3" t="s">
        <v>1384</v>
      </c>
      <c r="BF5" s="50" t="s">
        <v>1382</v>
      </c>
      <c r="BG5" s="50" t="s">
        <v>1387</v>
      </c>
      <c r="BH5" s="1"/>
      <c r="BI5" s="73" t="s">
        <v>1296</v>
      </c>
      <c r="BJ5" s="59" t="s">
        <v>1296</v>
      </c>
      <c r="BK5" s="59" t="s">
        <v>1296</v>
      </c>
      <c r="BL5" s="59" t="s">
        <v>1296</v>
      </c>
      <c r="BM5" s="59" t="s">
        <v>1296</v>
      </c>
      <c r="BN5" s="59" t="s">
        <v>1296</v>
      </c>
      <c r="BO5" s="59" t="s">
        <v>1296</v>
      </c>
      <c r="BP5" s="59" t="s">
        <v>1296</v>
      </c>
      <c r="BQ5" s="59" t="s">
        <v>1296</v>
      </c>
      <c r="BR5" s="59" t="s">
        <v>1296</v>
      </c>
      <c r="BS5" s="59" t="s">
        <v>1296</v>
      </c>
      <c r="BT5" s="59" t="s">
        <v>1296</v>
      </c>
      <c r="BU5" s="73">
        <f t="shared" si="3"/>
        <v>54</v>
      </c>
      <c r="BV5" s="74">
        <f t="shared" si="4"/>
        <v>83</v>
      </c>
      <c r="BW5" s="75">
        <f t="shared" si="5"/>
        <v>87</v>
      </c>
      <c r="BX5" s="74">
        <f t="shared" si="6"/>
        <v>120</v>
      </c>
      <c r="BY5" s="75">
        <f t="shared" si="7"/>
        <v>124</v>
      </c>
      <c r="BZ5" s="74">
        <f t="shared" si="8"/>
        <v>160</v>
      </c>
      <c r="CA5" s="75">
        <f t="shared" si="9"/>
        <v>168</v>
      </c>
      <c r="CB5" s="74">
        <f t="shared" si="10"/>
        <v>207</v>
      </c>
      <c r="CC5" s="75">
        <f t="shared" si="11"/>
        <v>214</v>
      </c>
      <c r="CD5" s="74">
        <f t="shared" si="12"/>
        <v>313</v>
      </c>
      <c r="CE5" s="75">
        <f t="shared" si="13"/>
        <v>355</v>
      </c>
      <c r="CF5" s="74">
        <f t="shared" si="14"/>
        <v>384</v>
      </c>
      <c r="CG5" s="73">
        <f t="shared" si="15"/>
        <v>82</v>
      </c>
      <c r="CH5" s="74">
        <f t="shared" si="16"/>
        <v>86</v>
      </c>
      <c r="CI5" s="75">
        <f t="shared" si="17"/>
        <v>117</v>
      </c>
      <c r="CJ5" s="75">
        <f t="shared" si="18"/>
        <v>123</v>
      </c>
      <c r="CK5" s="75">
        <f t="shared" si="19"/>
        <v>159</v>
      </c>
      <c r="CL5" s="75">
        <f t="shared" si="20"/>
        <v>167</v>
      </c>
      <c r="CM5" s="75">
        <f t="shared" si="21"/>
        <v>194</v>
      </c>
      <c r="CN5" s="75">
        <f t="shared" si="22"/>
        <v>209</v>
      </c>
      <c r="CO5" s="75">
        <f t="shared" si="23"/>
        <v>255</v>
      </c>
      <c r="CP5" s="75">
        <f t="shared" si="24"/>
        <v>350</v>
      </c>
      <c r="CQ5" s="75">
        <f t="shared" si="25"/>
        <v>383</v>
      </c>
      <c r="CR5" s="75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10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10">
        <v>248</v>
      </c>
      <c r="AN6" s="3" t="str">
        <f>IFERROR(MID(VLOOKUP($B6,Seqs!$A:$B,2,0),AO6,1),"")</f>
        <v>Q</v>
      </c>
      <c r="AO6" s="110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80" t="str">
        <f>VLOOKUP(B6,Classification!A:D,2,0)</f>
        <v>A</v>
      </c>
      <c r="BA6" s="99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1386</v>
      </c>
      <c r="BE6" s="3" t="s">
        <v>1384</v>
      </c>
      <c r="BF6" s="50" t="s">
        <v>1387</v>
      </c>
      <c r="BG6" s="50" t="s">
        <v>1387</v>
      </c>
      <c r="BH6" s="1"/>
      <c r="BI6" s="73" t="s">
        <v>1296</v>
      </c>
      <c r="BJ6" s="59" t="s">
        <v>1296</v>
      </c>
      <c r="BK6" s="59" t="s">
        <v>1296</v>
      </c>
      <c r="BL6" s="59" t="s">
        <v>1296</v>
      </c>
      <c r="BM6" s="59" t="s">
        <v>1296</v>
      </c>
      <c r="BN6" s="59" t="s">
        <v>1296</v>
      </c>
      <c r="BO6" s="59" t="s">
        <v>1296</v>
      </c>
      <c r="BP6" s="59" t="s">
        <v>1296</v>
      </c>
      <c r="BQ6" s="59" t="s">
        <v>1296</v>
      </c>
      <c r="BR6" s="59" t="s">
        <v>1296</v>
      </c>
      <c r="BS6" s="59" t="s">
        <v>1296</v>
      </c>
      <c r="BT6" s="59" t="s">
        <v>1296</v>
      </c>
      <c r="BU6" s="73">
        <f t="shared" si="3"/>
        <v>54</v>
      </c>
      <c r="BV6" s="74">
        <f t="shared" si="4"/>
        <v>83</v>
      </c>
      <c r="BW6" s="75">
        <f t="shared" si="5"/>
        <v>87</v>
      </c>
      <c r="BX6" s="74">
        <f t="shared" si="6"/>
        <v>120</v>
      </c>
      <c r="BY6" s="75">
        <f t="shared" si="7"/>
        <v>124</v>
      </c>
      <c r="BZ6" s="74" t="str">
        <f t="shared" si="8"/>
        <v>-</v>
      </c>
      <c r="CA6" s="75">
        <f t="shared" si="9"/>
        <v>164</v>
      </c>
      <c r="CB6" s="74">
        <f t="shared" si="10"/>
        <v>207</v>
      </c>
      <c r="CC6" s="75">
        <f t="shared" si="11"/>
        <v>214</v>
      </c>
      <c r="CD6" s="74">
        <f t="shared" si="12"/>
        <v>314</v>
      </c>
      <c r="CE6" s="75">
        <f t="shared" si="13"/>
        <v>355</v>
      </c>
      <c r="CF6" s="74">
        <f t="shared" si="14"/>
        <v>384</v>
      </c>
      <c r="CG6" s="73">
        <f t="shared" si="15"/>
        <v>82</v>
      </c>
      <c r="CH6" s="74">
        <f t="shared" si="16"/>
        <v>86</v>
      </c>
      <c r="CI6" s="75">
        <f t="shared" si="17"/>
        <v>117</v>
      </c>
      <c r="CJ6" s="75">
        <f t="shared" si="18"/>
        <v>123</v>
      </c>
      <c r="CK6" s="75">
        <f t="shared" si="19"/>
        <v>159</v>
      </c>
      <c r="CL6" s="75" t="str">
        <f t="shared" si="20"/>
        <v>-</v>
      </c>
      <c r="CM6" s="75">
        <f t="shared" si="21"/>
        <v>194</v>
      </c>
      <c r="CN6" s="75">
        <f t="shared" si="22"/>
        <v>209</v>
      </c>
      <c r="CO6" s="75">
        <f t="shared" si="23"/>
        <v>248</v>
      </c>
      <c r="CP6" s="75">
        <f t="shared" si="24"/>
        <v>350</v>
      </c>
      <c r="CQ6" s="75">
        <f t="shared" si="25"/>
        <v>383</v>
      </c>
      <c r="CR6" s="75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1167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10">
        <v>248</v>
      </c>
      <c r="AN7" s="3" t="str">
        <f>IFERROR(MID(VLOOKUP($B7,Seqs!$A:$B,2,0),AO7,1),"")</f>
        <v>Q</v>
      </c>
      <c r="AO7" s="110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80" t="str">
        <f>VLOOKUP(B7,Classification!A:D,2,0)</f>
        <v>A</v>
      </c>
      <c r="BA7" s="99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8" t="s">
        <v>1382</v>
      </c>
      <c r="BE7" s="3" t="s">
        <v>1384</v>
      </c>
      <c r="BF7" s="50" t="s">
        <v>1387</v>
      </c>
      <c r="BG7" s="50" t="s">
        <v>1387</v>
      </c>
      <c r="BH7" s="1"/>
      <c r="BI7" s="73" t="s">
        <v>1296</v>
      </c>
      <c r="BJ7" s="59" t="s">
        <v>1296</v>
      </c>
      <c r="BK7" s="59" t="s">
        <v>1296</v>
      </c>
      <c r="BL7" s="59" t="s">
        <v>1296</v>
      </c>
      <c r="BM7" s="59" t="s">
        <v>1296</v>
      </c>
      <c r="BN7" s="59" t="s">
        <v>1296</v>
      </c>
      <c r="BO7" s="59" t="s">
        <v>1296</v>
      </c>
      <c r="BP7" s="59" t="s">
        <v>1296</v>
      </c>
      <c r="BQ7" s="59" t="s">
        <v>1296</v>
      </c>
      <c r="BR7" s="59" t="s">
        <v>1296</v>
      </c>
      <c r="BS7" s="59" t="s">
        <v>1296</v>
      </c>
      <c r="BT7" s="59" t="s">
        <v>1296</v>
      </c>
      <c r="BU7" s="73">
        <f t="shared" si="3"/>
        <v>54</v>
      </c>
      <c r="BV7" s="74">
        <f t="shared" si="4"/>
        <v>83</v>
      </c>
      <c r="BW7" s="75">
        <f t="shared" si="5"/>
        <v>87</v>
      </c>
      <c r="BX7" s="74">
        <f t="shared" si="6"/>
        <v>120</v>
      </c>
      <c r="BY7" s="75">
        <f t="shared" si="7"/>
        <v>124</v>
      </c>
      <c r="BZ7" s="74" t="str">
        <f t="shared" si="8"/>
        <v>-</v>
      </c>
      <c r="CA7" s="75">
        <f t="shared" si="9"/>
        <v>165</v>
      </c>
      <c r="CB7" s="74">
        <f t="shared" si="10"/>
        <v>207</v>
      </c>
      <c r="CC7" s="75">
        <f t="shared" si="11"/>
        <v>214</v>
      </c>
      <c r="CD7" s="74">
        <f t="shared" si="12"/>
        <v>314</v>
      </c>
      <c r="CE7" s="75">
        <f t="shared" si="13"/>
        <v>355</v>
      </c>
      <c r="CF7" s="74">
        <f t="shared" si="14"/>
        <v>384</v>
      </c>
      <c r="CG7" s="73">
        <f t="shared" si="15"/>
        <v>82</v>
      </c>
      <c r="CH7" s="74">
        <f t="shared" si="16"/>
        <v>86</v>
      </c>
      <c r="CI7" s="75">
        <f t="shared" si="17"/>
        <v>117</v>
      </c>
      <c r="CJ7" s="75">
        <f t="shared" si="18"/>
        <v>123</v>
      </c>
      <c r="CK7" s="75">
        <f t="shared" si="19"/>
        <v>159</v>
      </c>
      <c r="CL7" s="75" t="str">
        <f t="shared" si="20"/>
        <v>-</v>
      </c>
      <c r="CM7" s="75">
        <f t="shared" si="21"/>
        <v>194</v>
      </c>
      <c r="CN7" s="75">
        <f t="shared" si="22"/>
        <v>209</v>
      </c>
      <c r="CO7" s="75">
        <f t="shared" si="23"/>
        <v>248</v>
      </c>
      <c r="CP7" s="75">
        <f t="shared" si="24"/>
        <v>350</v>
      </c>
      <c r="CQ7" s="75">
        <f t="shared" si="25"/>
        <v>383</v>
      </c>
      <c r="CR7" s="75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1317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10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10">
        <v>248</v>
      </c>
      <c r="AN8" s="3" t="str">
        <f>IFERROR(MID(VLOOKUP($B8,Seqs!$A:$B,2,0),AO8,1),"")</f>
        <v>Q</v>
      </c>
      <c r="AO8" s="110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80" t="str">
        <f>VLOOKUP(B8,Classification!A:D,2,0)</f>
        <v>A</v>
      </c>
      <c r="BA8" s="99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1384</v>
      </c>
      <c r="BF8" s="50" t="s">
        <v>1387</v>
      </c>
      <c r="BG8" s="50" t="s">
        <v>1387</v>
      </c>
      <c r="BH8" s="1"/>
      <c r="BI8" s="73" t="s">
        <v>1296</v>
      </c>
      <c r="BJ8" s="59" t="s">
        <v>1296</v>
      </c>
      <c r="BK8" s="59" t="s">
        <v>1296</v>
      </c>
      <c r="BL8" s="59" t="s">
        <v>1296</v>
      </c>
      <c r="BM8" s="59" t="s">
        <v>1296</v>
      </c>
      <c r="BN8" s="59" t="s">
        <v>1296</v>
      </c>
      <c r="BO8" s="59" t="s">
        <v>1296</v>
      </c>
      <c r="BP8" s="59" t="s">
        <v>1296</v>
      </c>
      <c r="BQ8" s="59" t="s">
        <v>1296</v>
      </c>
      <c r="BR8" s="59" t="s">
        <v>1296</v>
      </c>
      <c r="BS8" s="59" t="s">
        <v>1296</v>
      </c>
      <c r="BT8" s="59" t="s">
        <v>1296</v>
      </c>
      <c r="BU8" s="73">
        <f t="shared" si="3"/>
        <v>54</v>
      </c>
      <c r="BV8" s="74">
        <f t="shared" si="4"/>
        <v>83</v>
      </c>
      <c r="BW8" s="75">
        <f t="shared" si="5"/>
        <v>87</v>
      </c>
      <c r="BX8" s="74">
        <f t="shared" si="6"/>
        <v>120</v>
      </c>
      <c r="BY8" s="75">
        <f t="shared" si="7"/>
        <v>124</v>
      </c>
      <c r="BZ8" s="74" t="str">
        <f t="shared" si="8"/>
        <v>-</v>
      </c>
      <c r="CA8" s="75">
        <f t="shared" si="9"/>
        <v>164</v>
      </c>
      <c r="CB8" s="74">
        <f t="shared" si="10"/>
        <v>207</v>
      </c>
      <c r="CC8" s="75">
        <f t="shared" si="11"/>
        <v>214</v>
      </c>
      <c r="CD8" s="74">
        <f t="shared" si="12"/>
        <v>314</v>
      </c>
      <c r="CE8" s="75">
        <f t="shared" si="13"/>
        <v>355</v>
      </c>
      <c r="CF8" s="74">
        <f t="shared" si="14"/>
        <v>384</v>
      </c>
      <c r="CG8" s="73">
        <f t="shared" si="15"/>
        <v>82</v>
      </c>
      <c r="CH8" s="74">
        <f t="shared" si="16"/>
        <v>86</v>
      </c>
      <c r="CI8" s="75">
        <f t="shared" si="17"/>
        <v>117</v>
      </c>
      <c r="CJ8" s="75">
        <f t="shared" si="18"/>
        <v>123</v>
      </c>
      <c r="CK8" s="75">
        <f t="shared" si="19"/>
        <v>159</v>
      </c>
      <c r="CL8" s="75" t="str">
        <f t="shared" si="20"/>
        <v>-</v>
      </c>
      <c r="CM8" s="75">
        <f t="shared" si="21"/>
        <v>194</v>
      </c>
      <c r="CN8" s="75">
        <f t="shared" si="22"/>
        <v>209</v>
      </c>
      <c r="CO8" s="75">
        <f t="shared" si="23"/>
        <v>248</v>
      </c>
      <c r="CP8" s="75">
        <f t="shared" si="24"/>
        <v>350</v>
      </c>
      <c r="CQ8" s="75">
        <f t="shared" si="25"/>
        <v>383</v>
      </c>
      <c r="CR8" s="75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1396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80" t="str">
        <f>VLOOKUP(B9,Classification!A:D,2,0)</f>
        <v>A</v>
      </c>
      <c r="BA9" s="99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1384</v>
      </c>
      <c r="BF9" s="50" t="s">
        <v>1387</v>
      </c>
      <c r="BG9" s="50" t="s">
        <v>1387</v>
      </c>
      <c r="BH9" s="1"/>
      <c r="BI9" s="73" t="s">
        <v>1296</v>
      </c>
      <c r="BJ9" s="59" t="s">
        <v>1296</v>
      </c>
      <c r="BK9" s="59" t="s">
        <v>1296</v>
      </c>
      <c r="BL9" s="59" t="s">
        <v>1296</v>
      </c>
      <c r="BM9" s="59" t="s">
        <v>1296</v>
      </c>
      <c r="BN9" s="59" t="s">
        <v>1296</v>
      </c>
      <c r="BO9" s="59" t="s">
        <v>1296</v>
      </c>
      <c r="BP9" s="59" t="s">
        <v>1296</v>
      </c>
      <c r="BQ9" s="59" t="s">
        <v>1296</v>
      </c>
      <c r="BR9" s="59" t="s">
        <v>1296</v>
      </c>
      <c r="BS9" s="59" t="s">
        <v>1296</v>
      </c>
      <c r="BT9" s="59" t="s">
        <v>1296</v>
      </c>
      <c r="BU9" s="73">
        <f t="shared" ref="BU9" si="31">E9</f>
        <v>54</v>
      </c>
      <c r="BV9" s="74">
        <f t="shared" ref="BV9" si="32">I9</f>
        <v>83</v>
      </c>
      <c r="BW9" s="75">
        <f t="shared" ref="BW9" si="33">M9</f>
        <v>87</v>
      </c>
      <c r="BX9" s="74">
        <f t="shared" ref="BX9" si="34">Q9</f>
        <v>120</v>
      </c>
      <c r="BY9" s="75">
        <f t="shared" ref="BY9" si="35">U9</f>
        <v>124</v>
      </c>
      <c r="BZ9" s="74" t="str">
        <f t="shared" ref="BZ9" si="36">Y9</f>
        <v>-</v>
      </c>
      <c r="CA9" s="75">
        <f t="shared" ref="CA9" si="37">AC9</f>
        <v>168</v>
      </c>
      <c r="CB9" s="74">
        <f t="shared" ref="CB9" si="38">AG9</f>
        <v>207</v>
      </c>
      <c r="CC9" s="75">
        <f t="shared" ref="CC9" si="39">AK9</f>
        <v>214</v>
      </c>
      <c r="CD9" s="74">
        <f t="shared" ref="CD9" si="40">AO9</f>
        <v>313</v>
      </c>
      <c r="CE9" s="75">
        <f t="shared" ref="CE9" si="41">AS9</f>
        <v>355</v>
      </c>
      <c r="CF9" s="74">
        <f t="shared" ref="CF9" si="42">AW9</f>
        <v>384</v>
      </c>
      <c r="CG9" s="73">
        <f t="shared" ref="CG9" si="43">G9</f>
        <v>82</v>
      </c>
      <c r="CH9" s="74">
        <f t="shared" ref="CH9" si="44">K9</f>
        <v>86</v>
      </c>
      <c r="CI9" s="75">
        <f t="shared" ref="CI9" si="45">O9</f>
        <v>117</v>
      </c>
      <c r="CJ9" s="75">
        <f t="shared" ref="CJ9" si="46">S9</f>
        <v>123</v>
      </c>
      <c r="CK9" s="75">
        <f t="shared" ref="CK9" si="47">W9</f>
        <v>159</v>
      </c>
      <c r="CL9" s="75" t="str">
        <f t="shared" ref="CL9" si="48">AA9</f>
        <v>-</v>
      </c>
      <c r="CM9" s="75">
        <f t="shared" ref="CM9" si="49">AE9</f>
        <v>194</v>
      </c>
      <c r="CN9" s="75">
        <f t="shared" ref="CN9" si="50">AI9</f>
        <v>209</v>
      </c>
      <c r="CO9" s="75">
        <f t="shared" ref="CO9" si="51">AM9</f>
        <v>248</v>
      </c>
      <c r="CP9" s="75">
        <f t="shared" ref="CP9" si="52">AQ9</f>
        <v>350</v>
      </c>
      <c r="CQ9" s="75">
        <f t="shared" ref="CQ9" si="53">AU9</f>
        <v>383</v>
      </c>
      <c r="CR9" s="75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s="12" customFormat="1" x14ac:dyDescent="0.2">
      <c r="A10" s="9" t="str">
        <f t="shared" ref="A10:A11" si="56">CONCATENATE(B10,"_",C10)</f>
        <v>aa1r_human__wt</v>
      </c>
      <c r="B10" s="9" t="s">
        <v>138</v>
      </c>
      <c r="C10" s="9" t="s">
        <v>100</v>
      </c>
      <c r="D10" s="9" t="str">
        <f>IFERROR(MID(VLOOKUP($B10,Seqs!$A:$B,2,0),E10,1),"")</f>
        <v>S</v>
      </c>
      <c r="E10" s="9">
        <v>6</v>
      </c>
      <c r="F10" s="9" t="str">
        <f>IFERROR(MID(VLOOKUP($B10,Seqs!$A:$B,2,0),G10,1),"")</f>
        <v>N</v>
      </c>
      <c r="G10" s="9">
        <v>37</v>
      </c>
      <c r="H10" s="9" t="str">
        <f>IFERROR(MID(VLOOKUP($B10,Seqs!$A:$B,2,0),I10,1),"")</f>
        <v>Q</v>
      </c>
      <c r="I10" s="114">
        <v>38</v>
      </c>
      <c r="J10" s="9" t="str">
        <f>IFERROR(MID(VLOOKUP($B10,Seqs!$A:$B,2,0),K10,1),"")</f>
        <v>R</v>
      </c>
      <c r="K10" s="114">
        <v>41</v>
      </c>
      <c r="L10" s="9" t="str">
        <f>IFERROR(MID(VLOOKUP($B10,Seqs!$A:$B,2,0),M10,1),"")</f>
        <v>D</v>
      </c>
      <c r="M10" s="9">
        <v>42</v>
      </c>
      <c r="N10" s="9" t="str">
        <f>IFERROR(MID(VLOOKUP($B10,Seqs!$A:$B,2,0),O10,1),"")</f>
        <v>G</v>
      </c>
      <c r="O10" s="9">
        <v>72</v>
      </c>
      <c r="P10" s="9" t="str">
        <f>IFERROR(MID(VLOOKUP($B10,Seqs!$A:$B,2,0),Q10,1),"")</f>
        <v>P</v>
      </c>
      <c r="Q10" s="9">
        <v>73</v>
      </c>
      <c r="R10" s="9" t="str">
        <f>IFERROR(MID(VLOOKUP($B10,Seqs!$A:$B,2,0),S10,1),"")</f>
        <v>T</v>
      </c>
      <c r="S10" s="9">
        <v>75</v>
      </c>
      <c r="T10" s="9" t="str">
        <f>IFERROR(MID(VLOOKUP($B10,Seqs!$A:$B,2,0),U10,1),"")</f>
        <v>Y</v>
      </c>
      <c r="U10" s="9">
        <v>76</v>
      </c>
      <c r="V10" s="9" t="str">
        <f>IFERROR(MID(VLOOKUP($B10,Seqs!$A:$B,2,0),W10,1),"")</f>
        <v>I</v>
      </c>
      <c r="W10" s="9">
        <v>111</v>
      </c>
      <c r="X10" s="9" t="str">
        <f>IFERROR(MID(VLOOKUP($B10,Seqs!$A:$B,2,0),Y10,1),"")</f>
        <v>P</v>
      </c>
      <c r="Y10" s="9">
        <v>112</v>
      </c>
      <c r="Z10" s="9" t="str">
        <f>IFERROR(MID(VLOOKUP($B10,Seqs!$A:$B,2,0),AA10,1),"")</f>
        <v>V</v>
      </c>
      <c r="AA10" s="9">
        <v>119</v>
      </c>
      <c r="AB10" s="9" t="str">
        <f>IFERROR(MID(VLOOKUP($B10,Seqs!$A:$B,2,0),AC10,1),"")</f>
        <v>T</v>
      </c>
      <c r="AC10" s="9">
        <v>120</v>
      </c>
      <c r="AD10" s="9" t="str">
        <f>IFERROR(MID(VLOOKUP($B10,Seqs!$A:$B,2,0),AE10,1),"")</f>
        <v>G</v>
      </c>
      <c r="AE10" s="9">
        <v>145</v>
      </c>
      <c r="AF10" s="9" t="str">
        <f>IFERROR(MID(VLOOKUP($B10,Seqs!$A:$B,2,0),AG10,1),"")</f>
        <v>C</v>
      </c>
      <c r="AG10" s="9">
        <v>169</v>
      </c>
      <c r="AH10" s="9" t="str">
        <f>IFERROR(MID(VLOOKUP($B10,Seqs!$A:$B,2,0),AI10,1),"")</f>
        <v>F</v>
      </c>
      <c r="AI10" s="9">
        <v>171</v>
      </c>
      <c r="AJ10" s="9" t="str">
        <f>IFERROR(MID(VLOOKUP($B10,Seqs!$A:$B,2,0),AK10,1),"")</f>
        <v>S</v>
      </c>
      <c r="AK10" s="9">
        <v>176</v>
      </c>
      <c r="AL10" s="9" t="str">
        <f>IFERROR(MID(VLOOKUP($B10,Seqs!$A:$B,2,0),AM10,1),"")</f>
        <v>V</v>
      </c>
      <c r="AM10" s="9">
        <v>215</v>
      </c>
      <c r="AN10" s="9" t="str">
        <f>IFERROR(MID(VLOOKUP($B10,Seqs!$A:$B,2,0),AO10,1),"")</f>
        <v>D</v>
      </c>
      <c r="AO10" s="9">
        <v>221</v>
      </c>
      <c r="AP10" s="9" t="str">
        <f>IFERROR(MID(VLOOKUP($B10,Seqs!$A:$B,2,0),AQ10,1),"")</f>
        <v>C</v>
      </c>
      <c r="AQ10" s="9">
        <v>260</v>
      </c>
      <c r="AR10" s="9" t="str">
        <f>IFERROR(MID(VLOOKUP($B10,Seqs!$A:$B,2,0),AS10,1),"")</f>
        <v>P</v>
      </c>
      <c r="AS10" s="9">
        <v>266</v>
      </c>
      <c r="AT10" s="9" t="str">
        <f>IFERROR(MID(VLOOKUP($B10,Seqs!$A:$B,2,0),AU10,1),"")</f>
        <v>R</v>
      </c>
      <c r="AU10" s="9">
        <v>291</v>
      </c>
      <c r="AV10" s="9" t="str">
        <f>IFERROR(MID(VLOOKUP($B10,Seqs!$A:$B,2,0),AW10,1),"")</f>
        <v>I</v>
      </c>
      <c r="AW10" s="9">
        <v>292</v>
      </c>
      <c r="AX10" s="9" t="str">
        <f>IFERROR(MID(VLOOKUP($B10,Seqs!$A:$B,2,0),AY10,1),"")</f>
        <v>P</v>
      </c>
      <c r="AY10" s="9">
        <v>314</v>
      </c>
      <c r="AZ10" s="115" t="str">
        <f>VLOOKUP(B10,Classification!A:D,2,0)</f>
        <v>A</v>
      </c>
      <c r="BA10" s="103" t="str">
        <f>VLOOKUP(B10,Classification!A:D,4,0)</f>
        <v>Adenosine</v>
      </c>
      <c r="BB10" s="3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114">
        <f t="shared" ref="BC10:BC11" si="58">_xlfn.AGGREGATE(9,6,CG10:CR10)-_xlfn.AGGREGATE(9,6,BU10:CF10)+12</f>
        <v>272</v>
      </c>
      <c r="BD10" s="11" t="s">
        <v>23</v>
      </c>
      <c r="BE10" s="9" t="s">
        <v>1384</v>
      </c>
      <c r="BF10" s="52" t="s">
        <v>1387</v>
      </c>
      <c r="BG10" s="52" t="s">
        <v>1387</v>
      </c>
      <c r="BI10" s="116" t="s">
        <v>1296</v>
      </c>
      <c r="BJ10" s="117" t="s">
        <v>1296</v>
      </c>
      <c r="BK10" s="117" t="s">
        <v>1296</v>
      </c>
      <c r="BL10" s="117" t="s">
        <v>1296</v>
      </c>
      <c r="BM10" s="117" t="s">
        <v>1296</v>
      </c>
      <c r="BN10" s="117" t="s">
        <v>1296</v>
      </c>
      <c r="BO10" s="117" t="s">
        <v>1296</v>
      </c>
      <c r="BP10" s="117" t="s">
        <v>1296</v>
      </c>
      <c r="BQ10" s="117" t="s">
        <v>1296</v>
      </c>
      <c r="BR10" s="117" t="s">
        <v>1296</v>
      </c>
      <c r="BS10" s="117" t="s">
        <v>1296</v>
      </c>
      <c r="BT10" s="117" t="s">
        <v>1296</v>
      </c>
      <c r="BU10" s="116">
        <f t="shared" ref="BU10:BU11" si="59">E10</f>
        <v>6</v>
      </c>
      <c r="BV10" s="118">
        <f t="shared" ref="BV10:BV11" si="60">I10</f>
        <v>38</v>
      </c>
      <c r="BW10" s="119">
        <f t="shared" ref="BW10:BW11" si="61">M10</f>
        <v>42</v>
      </c>
      <c r="BX10" s="118">
        <f t="shared" ref="BX10:BX11" si="62">Q10</f>
        <v>73</v>
      </c>
      <c r="BY10" s="119">
        <f t="shared" ref="BY10:BY11" si="63">U10</f>
        <v>76</v>
      </c>
      <c r="BZ10" s="118">
        <f t="shared" ref="BZ10:BZ11" si="64">Y10</f>
        <v>112</v>
      </c>
      <c r="CA10" s="119">
        <f t="shared" ref="CA10:CA11" si="65">AC10</f>
        <v>120</v>
      </c>
      <c r="CB10" s="118">
        <f t="shared" ref="CB10:CB11" si="66">AG10</f>
        <v>169</v>
      </c>
      <c r="CC10" s="119">
        <f t="shared" ref="CC10:CC11" si="67">AK10</f>
        <v>176</v>
      </c>
      <c r="CD10" s="118">
        <f t="shared" ref="CD10:CD11" si="68">AO10</f>
        <v>221</v>
      </c>
      <c r="CE10" s="119">
        <f t="shared" ref="CE10:CE11" si="69">AS10</f>
        <v>266</v>
      </c>
      <c r="CF10" s="118">
        <f t="shared" ref="CF10:CF11" si="70">AW10</f>
        <v>292</v>
      </c>
      <c r="CG10" s="116">
        <f t="shared" ref="CG10:CG11" si="71">G10</f>
        <v>37</v>
      </c>
      <c r="CH10" s="118">
        <f t="shared" ref="CH10:CH11" si="72">K10</f>
        <v>41</v>
      </c>
      <c r="CI10" s="119">
        <f t="shared" ref="CI10:CI11" si="73">O10</f>
        <v>72</v>
      </c>
      <c r="CJ10" s="119">
        <f t="shared" ref="CJ10:CJ11" si="74">S10</f>
        <v>75</v>
      </c>
      <c r="CK10" s="119">
        <f t="shared" ref="CK10:CK11" si="75">W10</f>
        <v>111</v>
      </c>
      <c r="CL10" s="119">
        <f t="shared" ref="CL10:CL11" si="76">AA10</f>
        <v>119</v>
      </c>
      <c r="CM10" s="119">
        <f t="shared" ref="CM10:CM11" si="77">AE10</f>
        <v>145</v>
      </c>
      <c r="CN10" s="119">
        <f t="shared" ref="CN10:CN11" si="78">AI10</f>
        <v>171</v>
      </c>
      <c r="CO10" s="119">
        <f t="shared" ref="CO10:CO11" si="79">AM10</f>
        <v>215</v>
      </c>
      <c r="CP10" s="119">
        <f t="shared" ref="CP10:CP11" si="80">AQ10</f>
        <v>260</v>
      </c>
      <c r="CQ10" s="119">
        <f t="shared" ref="CQ10:CQ11" si="81">AU10</f>
        <v>291</v>
      </c>
      <c r="CR10" s="119">
        <f t="shared" ref="CR10:CR11" si="82">AY10</f>
        <v>314</v>
      </c>
      <c r="CS10" s="114">
        <f t="shared" ref="CS10:CS11" si="83">M10-K10</f>
        <v>1</v>
      </c>
    </row>
    <row r="11" spans="1:1028" s="12" customFormat="1" x14ac:dyDescent="0.2">
      <c r="A11" s="9" t="str">
        <f t="shared" si="56"/>
        <v>aa1r_human_5UEN</v>
      </c>
      <c r="B11" s="9" t="s">
        <v>138</v>
      </c>
      <c r="C11" s="9" t="s">
        <v>1399</v>
      </c>
      <c r="D11" s="9" t="str">
        <f>IFERROR(MID(VLOOKUP($B11,Seqs!$A:$B,2,0),E11,1),"")</f>
        <v>S</v>
      </c>
      <c r="E11" s="9">
        <v>6</v>
      </c>
      <c r="F11" s="9" t="str">
        <f>IFERROR(MID(VLOOKUP($B11,Seqs!$A:$B,2,0),G11,1),"")</f>
        <v>N</v>
      </c>
      <c r="G11" s="9">
        <v>37</v>
      </c>
      <c r="H11" s="9" t="str">
        <f>IFERROR(MID(VLOOKUP($B11,Seqs!$A:$B,2,0),I11,1),"")</f>
        <v>Q</v>
      </c>
      <c r="I11" s="114">
        <v>38</v>
      </c>
      <c r="J11" s="9" t="str">
        <f>IFERROR(MID(VLOOKUP($B11,Seqs!$A:$B,2,0),K11,1),"")</f>
        <v>R</v>
      </c>
      <c r="K11" s="114">
        <v>41</v>
      </c>
      <c r="L11" s="9" t="str">
        <f>IFERROR(MID(VLOOKUP($B11,Seqs!$A:$B,2,0),M11,1),"")</f>
        <v>D</v>
      </c>
      <c r="M11" s="9">
        <v>42</v>
      </c>
      <c r="N11" s="9" t="str">
        <f>IFERROR(MID(VLOOKUP($B11,Seqs!$A:$B,2,0),O11,1),"")</f>
        <v>G</v>
      </c>
      <c r="O11" s="9">
        <v>72</v>
      </c>
      <c r="P11" s="9" t="str">
        <f>IFERROR(MID(VLOOKUP($B11,Seqs!$A:$B,2,0),Q11,1),"")</f>
        <v>P</v>
      </c>
      <c r="Q11" s="9">
        <v>73</v>
      </c>
      <c r="R11" s="9" t="str">
        <f>IFERROR(MID(VLOOKUP($B11,Seqs!$A:$B,2,0),S11,1),"")</f>
        <v>T</v>
      </c>
      <c r="S11" s="9">
        <v>75</v>
      </c>
      <c r="T11" s="9" t="str">
        <f>IFERROR(MID(VLOOKUP($B11,Seqs!$A:$B,2,0),U11,1),"")</f>
        <v>Y</v>
      </c>
      <c r="U11" s="9">
        <v>76</v>
      </c>
      <c r="V11" s="9" t="str">
        <f>IFERROR(MID(VLOOKUP($B11,Seqs!$A:$B,2,0),W11,1),"")</f>
        <v>I</v>
      </c>
      <c r="W11" s="9">
        <v>111</v>
      </c>
      <c r="X11" s="9" t="str">
        <f>IFERROR(MID(VLOOKUP($B11,Seqs!$A:$B,2,0),Y11,1),"")</f>
        <v>P</v>
      </c>
      <c r="Y11" s="9">
        <v>112</v>
      </c>
      <c r="Z11" s="9" t="str">
        <f>IFERROR(MID(VLOOKUP($B11,Seqs!$A:$B,2,0),AA11,1),"")</f>
        <v>V</v>
      </c>
      <c r="AA11" s="9">
        <v>119</v>
      </c>
      <c r="AB11" s="9" t="str">
        <f>IFERROR(MID(VLOOKUP($B11,Seqs!$A:$B,2,0),AC11,1),"")</f>
        <v>T</v>
      </c>
      <c r="AC11" s="9">
        <v>120</v>
      </c>
      <c r="AD11" s="9" t="str">
        <f>IFERROR(MID(VLOOKUP($B11,Seqs!$A:$B,2,0),AE11,1),"")</f>
        <v>G</v>
      </c>
      <c r="AE11" s="9">
        <v>145</v>
      </c>
      <c r="AF11" s="9" t="str">
        <f>IFERROR(MID(VLOOKUP($B11,Seqs!$A:$B,2,0),AG11,1),"")</f>
        <v>C</v>
      </c>
      <c r="AG11" s="9">
        <v>169</v>
      </c>
      <c r="AH11" s="9" t="str">
        <f>IFERROR(MID(VLOOKUP($B11,Seqs!$A:$B,2,0),AI11,1),"")</f>
        <v>F</v>
      </c>
      <c r="AI11" s="9">
        <v>171</v>
      </c>
      <c r="AJ11" s="9" t="str">
        <f>IFERROR(MID(VLOOKUP($B11,Seqs!$A:$B,2,0),AK11,1),"")</f>
        <v>S</v>
      </c>
      <c r="AK11" s="9">
        <v>176</v>
      </c>
      <c r="AL11" s="9" t="str">
        <f>IFERROR(MID(VLOOKUP($B11,Seqs!$A:$B,2,0),AM11,1),"")</f>
        <v>L</v>
      </c>
      <c r="AM11" s="9">
        <v>211</v>
      </c>
      <c r="AN11" s="9" t="str">
        <f>IFERROR(MID(VLOOKUP($B11,Seqs!$A:$B,2,0),AO11,1),"")</f>
        <v>G</v>
      </c>
      <c r="AO11" s="9">
        <v>220</v>
      </c>
      <c r="AP11" s="9" t="str">
        <f>IFERROR(MID(VLOOKUP($B11,Seqs!$A:$B,2,0),AQ11,1),"")</f>
        <v>C</v>
      </c>
      <c r="AQ11" s="9">
        <v>260</v>
      </c>
      <c r="AR11" s="9" t="str">
        <f>IFERROR(MID(VLOOKUP($B11,Seqs!$A:$B,2,0),AS11,1),"")</f>
        <v>P</v>
      </c>
      <c r="AS11" s="9">
        <v>266</v>
      </c>
      <c r="AT11" s="9" t="str">
        <f>IFERROR(MID(VLOOKUP($B11,Seqs!$A:$B,2,0),AU11,1),"")</f>
        <v>R</v>
      </c>
      <c r="AU11" s="9">
        <v>291</v>
      </c>
      <c r="AV11" s="9" t="str">
        <f>IFERROR(MID(VLOOKUP($B11,Seqs!$A:$B,2,0),AW11,1),"")</f>
        <v>I</v>
      </c>
      <c r="AW11" s="9">
        <v>292</v>
      </c>
      <c r="AX11" s="9" t="str">
        <f>IFERROR(MID(VLOOKUP($B11,Seqs!$A:$B,2,0),AY11,1),"")</f>
        <v>F</v>
      </c>
      <c r="AY11" s="9">
        <v>307</v>
      </c>
      <c r="AZ11" s="115" t="str">
        <f>VLOOKUP(B11,Classification!A:D,2,0)</f>
        <v>A</v>
      </c>
      <c r="BA11" s="103" t="str">
        <f>VLOOKUP(B11,Classification!A:D,4,0)</f>
        <v>Adenosine</v>
      </c>
      <c r="BB11" s="37" t="b">
        <f t="shared" si="57"/>
        <v>1</v>
      </c>
      <c r="BC11" s="114">
        <f t="shared" si="58"/>
        <v>262</v>
      </c>
      <c r="BD11" s="11" t="s">
        <v>23</v>
      </c>
      <c r="BE11" s="9" t="s">
        <v>1384</v>
      </c>
      <c r="BF11" s="52" t="s">
        <v>1387</v>
      </c>
      <c r="BG11" s="52" t="s">
        <v>1387</v>
      </c>
      <c r="BI11" s="116" t="s">
        <v>1296</v>
      </c>
      <c r="BJ11" s="117" t="s">
        <v>1296</v>
      </c>
      <c r="BK11" s="117" t="s">
        <v>1296</v>
      </c>
      <c r="BL11" s="117" t="s">
        <v>1296</v>
      </c>
      <c r="BM11" s="117" t="s">
        <v>1296</v>
      </c>
      <c r="BN11" s="117" t="s">
        <v>1296</v>
      </c>
      <c r="BO11" s="117" t="s">
        <v>1296</v>
      </c>
      <c r="BP11" s="117" t="s">
        <v>1296</v>
      </c>
      <c r="BQ11" s="117" t="s">
        <v>1296</v>
      </c>
      <c r="BR11" s="117" t="s">
        <v>1296</v>
      </c>
      <c r="BS11" s="117" t="s">
        <v>1296</v>
      </c>
      <c r="BT11" s="117" t="s">
        <v>1296</v>
      </c>
      <c r="BU11" s="116">
        <f t="shared" si="59"/>
        <v>6</v>
      </c>
      <c r="BV11" s="118">
        <f t="shared" si="60"/>
        <v>38</v>
      </c>
      <c r="BW11" s="119">
        <f t="shared" si="61"/>
        <v>42</v>
      </c>
      <c r="BX11" s="118">
        <f t="shared" si="62"/>
        <v>73</v>
      </c>
      <c r="BY11" s="119">
        <f t="shared" si="63"/>
        <v>76</v>
      </c>
      <c r="BZ11" s="118">
        <f t="shared" si="64"/>
        <v>112</v>
      </c>
      <c r="CA11" s="119">
        <f t="shared" si="65"/>
        <v>120</v>
      </c>
      <c r="CB11" s="118">
        <f t="shared" si="66"/>
        <v>169</v>
      </c>
      <c r="CC11" s="119">
        <f t="shared" si="67"/>
        <v>176</v>
      </c>
      <c r="CD11" s="118">
        <f t="shared" si="68"/>
        <v>220</v>
      </c>
      <c r="CE11" s="119">
        <f t="shared" si="69"/>
        <v>266</v>
      </c>
      <c r="CF11" s="118">
        <f t="shared" si="70"/>
        <v>292</v>
      </c>
      <c r="CG11" s="116">
        <f t="shared" si="71"/>
        <v>37</v>
      </c>
      <c r="CH11" s="118">
        <f t="shared" si="72"/>
        <v>41</v>
      </c>
      <c r="CI11" s="119">
        <f t="shared" si="73"/>
        <v>72</v>
      </c>
      <c r="CJ11" s="119">
        <f t="shared" si="74"/>
        <v>75</v>
      </c>
      <c r="CK11" s="119">
        <f t="shared" si="75"/>
        <v>111</v>
      </c>
      <c r="CL11" s="119">
        <f t="shared" si="76"/>
        <v>119</v>
      </c>
      <c r="CM11" s="119">
        <f t="shared" si="77"/>
        <v>145</v>
      </c>
      <c r="CN11" s="119">
        <f t="shared" si="78"/>
        <v>171</v>
      </c>
      <c r="CO11" s="119">
        <f t="shared" si="79"/>
        <v>211</v>
      </c>
      <c r="CP11" s="119">
        <f t="shared" si="80"/>
        <v>260</v>
      </c>
      <c r="CQ11" s="119">
        <f t="shared" si="81"/>
        <v>291</v>
      </c>
      <c r="CR11" s="119">
        <f t="shared" si="82"/>
        <v>307</v>
      </c>
      <c r="CS11" s="114">
        <f t="shared" si="83"/>
        <v>1</v>
      </c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80" t="str">
        <f>VLOOKUP(B12,Classification!A:D,2,0)</f>
        <v>A</v>
      </c>
      <c r="BA12" s="99" t="str">
        <f>VLOOKUP(B12,Classification!A:D,4,0)</f>
        <v>Adenosine</v>
      </c>
      <c r="BB12" s="27" t="b">
        <f t="shared" si="1"/>
        <v>1</v>
      </c>
      <c r="BC12" s="23">
        <f t="shared" si="2"/>
        <v>275</v>
      </c>
      <c r="BD12" s="35" t="s">
        <v>1382</v>
      </c>
      <c r="BE12" s="3" t="s">
        <v>1384</v>
      </c>
      <c r="BF12" s="50" t="s">
        <v>1382</v>
      </c>
      <c r="BG12" s="50" t="s">
        <v>1387</v>
      </c>
      <c r="BH12" s="1"/>
      <c r="BI12" s="73" t="s">
        <v>1296</v>
      </c>
      <c r="BJ12" s="59" t="s">
        <v>1296</v>
      </c>
      <c r="BK12" s="59" t="s">
        <v>1296</v>
      </c>
      <c r="BL12" s="59" t="s">
        <v>1296</v>
      </c>
      <c r="BM12" s="59" t="s">
        <v>1296</v>
      </c>
      <c r="BN12" s="59" t="s">
        <v>1296</v>
      </c>
      <c r="BO12" s="59" t="s">
        <v>1296</v>
      </c>
      <c r="BP12" s="59" t="s">
        <v>1296</v>
      </c>
      <c r="BQ12" s="59" t="s">
        <v>1296</v>
      </c>
      <c r="BR12" s="59" t="s">
        <v>1296</v>
      </c>
      <c r="BS12" s="59" t="s">
        <v>1296</v>
      </c>
      <c r="BT12" s="59" t="s">
        <v>1296</v>
      </c>
      <c r="BU12" s="73">
        <f t="shared" si="3"/>
        <v>2</v>
      </c>
      <c r="BV12" s="74">
        <f t="shared" si="4"/>
        <v>35</v>
      </c>
      <c r="BW12" s="75">
        <f t="shared" si="5"/>
        <v>39</v>
      </c>
      <c r="BX12" s="74">
        <f t="shared" si="6"/>
        <v>70</v>
      </c>
      <c r="BY12" s="75">
        <f t="shared" si="7"/>
        <v>73</v>
      </c>
      <c r="BZ12" s="74">
        <f t="shared" si="8"/>
        <v>109</v>
      </c>
      <c r="CA12" s="75">
        <f t="shared" si="9"/>
        <v>117</v>
      </c>
      <c r="CB12" s="74">
        <f t="shared" si="10"/>
        <v>166</v>
      </c>
      <c r="CC12" s="75">
        <f t="shared" si="11"/>
        <v>173</v>
      </c>
      <c r="CD12" s="74">
        <f t="shared" si="12"/>
        <v>219</v>
      </c>
      <c r="CE12" s="75">
        <f t="shared" si="13"/>
        <v>266</v>
      </c>
      <c r="CF12" s="74">
        <f t="shared" si="14"/>
        <v>292</v>
      </c>
      <c r="CG12" s="73">
        <f t="shared" si="15"/>
        <v>34</v>
      </c>
      <c r="CH12" s="74">
        <f t="shared" si="16"/>
        <v>38</v>
      </c>
      <c r="CI12" s="75">
        <f t="shared" si="17"/>
        <v>69</v>
      </c>
      <c r="CJ12" s="75">
        <f t="shared" si="18"/>
        <v>72</v>
      </c>
      <c r="CK12" s="75">
        <f t="shared" si="19"/>
        <v>108</v>
      </c>
      <c r="CL12" s="75">
        <f t="shared" si="20"/>
        <v>116</v>
      </c>
      <c r="CM12" s="75">
        <f t="shared" si="21"/>
        <v>142</v>
      </c>
      <c r="CN12" s="75">
        <f t="shared" si="22"/>
        <v>168</v>
      </c>
      <c r="CO12" s="75">
        <f t="shared" si="23"/>
        <v>213</v>
      </c>
      <c r="CP12" s="75">
        <f t="shared" si="24"/>
        <v>259</v>
      </c>
      <c r="CQ12" s="75">
        <f t="shared" si="25"/>
        <v>291</v>
      </c>
      <c r="CR12" s="75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1031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80" t="str">
        <f>VLOOKUP(B13,Classification!A:D,2,0)</f>
        <v>A</v>
      </c>
      <c r="BA13" s="99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1300</v>
      </c>
      <c r="BF13" s="50" t="s">
        <v>1387</v>
      </c>
      <c r="BG13" s="50" t="s">
        <v>1387</v>
      </c>
      <c r="BH13" s="1"/>
      <c r="BI13" s="73" t="s">
        <v>1296</v>
      </c>
      <c r="BJ13" s="59" t="s">
        <v>1296</v>
      </c>
      <c r="BK13" s="59" t="s">
        <v>1296</v>
      </c>
      <c r="BL13" s="59" t="s">
        <v>1296</v>
      </c>
      <c r="BM13" s="59" t="s">
        <v>1296</v>
      </c>
      <c r="BN13" s="59" t="s">
        <v>1296</v>
      </c>
      <c r="BO13" s="59" t="s">
        <v>1296</v>
      </c>
      <c r="BP13" s="59" t="s">
        <v>1296</v>
      </c>
      <c r="BQ13" s="59" t="s">
        <v>1296</v>
      </c>
      <c r="BR13" s="59" t="s">
        <v>1296</v>
      </c>
      <c r="BS13" s="59" t="s">
        <v>1296</v>
      </c>
      <c r="BT13" s="59" t="s">
        <v>1296</v>
      </c>
      <c r="BU13" s="73">
        <f t="shared" si="3"/>
        <v>7</v>
      </c>
      <c r="BV13" s="74">
        <f t="shared" si="4"/>
        <v>35</v>
      </c>
      <c r="BW13" s="75">
        <f t="shared" si="5"/>
        <v>39</v>
      </c>
      <c r="BX13" s="74">
        <f t="shared" si="6"/>
        <v>70</v>
      </c>
      <c r="BY13" s="75">
        <f t="shared" si="7"/>
        <v>73</v>
      </c>
      <c r="BZ13" s="74">
        <f t="shared" si="8"/>
        <v>109</v>
      </c>
      <c r="CA13" s="75">
        <f t="shared" si="9"/>
        <v>117</v>
      </c>
      <c r="CB13" s="74">
        <f t="shared" si="10"/>
        <v>166</v>
      </c>
      <c r="CC13" s="75">
        <f t="shared" si="11"/>
        <v>173</v>
      </c>
      <c r="CD13" s="74">
        <f t="shared" si="12"/>
        <v>225</v>
      </c>
      <c r="CE13" s="75">
        <f t="shared" si="13"/>
        <v>266</v>
      </c>
      <c r="CF13" s="74">
        <f t="shared" si="14"/>
        <v>292</v>
      </c>
      <c r="CG13" s="73">
        <f t="shared" si="15"/>
        <v>34</v>
      </c>
      <c r="CH13" s="74">
        <f t="shared" si="16"/>
        <v>38</v>
      </c>
      <c r="CI13" s="75">
        <f t="shared" si="17"/>
        <v>69</v>
      </c>
      <c r="CJ13" s="75">
        <f t="shared" si="18"/>
        <v>72</v>
      </c>
      <c r="CK13" s="75">
        <f t="shared" si="19"/>
        <v>108</v>
      </c>
      <c r="CL13" s="75">
        <f t="shared" si="20"/>
        <v>116</v>
      </c>
      <c r="CM13" s="75">
        <f t="shared" si="21"/>
        <v>142</v>
      </c>
      <c r="CN13" s="75">
        <f t="shared" si="22"/>
        <v>168</v>
      </c>
      <c r="CO13" s="75">
        <f t="shared" si="23"/>
        <v>210</v>
      </c>
      <c r="CP13" s="75">
        <f t="shared" si="24"/>
        <v>259</v>
      </c>
      <c r="CQ13" s="75">
        <f t="shared" si="25"/>
        <v>291</v>
      </c>
      <c r="CR13" s="75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80" t="str">
        <f>VLOOKUP(B14,Classification!A:D,2,0)</f>
        <v>A</v>
      </c>
      <c r="BA14" s="99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23</v>
      </c>
      <c r="BE14" s="3" t="s">
        <v>1300</v>
      </c>
      <c r="BF14" s="50" t="s">
        <v>1387</v>
      </c>
      <c r="BG14" s="50" t="s">
        <v>1387</v>
      </c>
      <c r="BH14" s="1"/>
      <c r="BI14" s="73" t="s">
        <v>1296</v>
      </c>
      <c r="BJ14" s="59" t="s">
        <v>1296</v>
      </c>
      <c r="BK14" s="59" t="s">
        <v>1296</v>
      </c>
      <c r="BL14" s="59" t="s">
        <v>1296</v>
      </c>
      <c r="BM14" s="59" t="s">
        <v>1296</v>
      </c>
      <c r="BN14" s="59" t="s">
        <v>1296</v>
      </c>
      <c r="BO14" s="59" t="s">
        <v>1296</v>
      </c>
      <c r="BP14" s="59" t="s">
        <v>1296</v>
      </c>
      <c r="BQ14" s="59" t="s">
        <v>1296</v>
      </c>
      <c r="BR14" s="59" t="s">
        <v>1296</v>
      </c>
      <c r="BS14" s="59" t="s">
        <v>1296</v>
      </c>
      <c r="BT14" s="59" t="s">
        <v>1296</v>
      </c>
      <c r="BU14" s="73">
        <f t="shared" si="3"/>
        <v>7</v>
      </c>
      <c r="BV14" s="74">
        <f t="shared" si="4"/>
        <v>35</v>
      </c>
      <c r="BW14" s="75">
        <f t="shared" si="5"/>
        <v>39</v>
      </c>
      <c r="BX14" s="74">
        <f t="shared" si="6"/>
        <v>70</v>
      </c>
      <c r="BY14" s="75">
        <f t="shared" si="7"/>
        <v>73</v>
      </c>
      <c r="BZ14" s="74">
        <f t="shared" si="8"/>
        <v>109</v>
      </c>
      <c r="CA14" s="75">
        <f t="shared" si="9"/>
        <v>117</v>
      </c>
      <c r="CB14" s="74">
        <f t="shared" si="10"/>
        <v>166</v>
      </c>
      <c r="CC14" s="75">
        <f t="shared" si="11"/>
        <v>173</v>
      </c>
      <c r="CD14" s="74">
        <f t="shared" si="12"/>
        <v>224</v>
      </c>
      <c r="CE14" s="75">
        <f t="shared" si="13"/>
        <v>266</v>
      </c>
      <c r="CF14" s="74">
        <f t="shared" si="14"/>
        <v>292</v>
      </c>
      <c r="CG14" s="73">
        <f t="shared" si="15"/>
        <v>34</v>
      </c>
      <c r="CH14" s="74">
        <f t="shared" si="16"/>
        <v>38</v>
      </c>
      <c r="CI14" s="75">
        <f t="shared" si="17"/>
        <v>69</v>
      </c>
      <c r="CJ14" s="75">
        <f t="shared" si="18"/>
        <v>72</v>
      </c>
      <c r="CK14" s="75">
        <f t="shared" si="19"/>
        <v>108</v>
      </c>
      <c r="CL14" s="75">
        <f t="shared" si="20"/>
        <v>116</v>
      </c>
      <c r="CM14" s="75">
        <f t="shared" si="21"/>
        <v>142</v>
      </c>
      <c r="CN14" s="75">
        <f t="shared" si="22"/>
        <v>168</v>
      </c>
      <c r="CO14" s="75">
        <f t="shared" si="23"/>
        <v>210</v>
      </c>
      <c r="CP14" s="75">
        <f t="shared" si="24"/>
        <v>259</v>
      </c>
      <c r="CQ14" s="75">
        <f t="shared" si="25"/>
        <v>291</v>
      </c>
      <c r="CR14" s="75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1036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80" t="str">
        <f>VLOOKUP(B15,Classification!A:D,2,0)</f>
        <v>A</v>
      </c>
      <c r="BA15" s="99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1384</v>
      </c>
      <c r="BF15" s="50" t="s">
        <v>1387</v>
      </c>
      <c r="BG15" s="50" t="s">
        <v>1387</v>
      </c>
      <c r="BH15" s="1"/>
      <c r="BI15" s="73" t="s">
        <v>1296</v>
      </c>
      <c r="BJ15" s="59" t="s">
        <v>1296</v>
      </c>
      <c r="BK15" s="59" t="s">
        <v>1296</v>
      </c>
      <c r="BL15" s="59" t="s">
        <v>1296</v>
      </c>
      <c r="BM15" s="59" t="s">
        <v>1296</v>
      </c>
      <c r="BN15" s="59" t="s">
        <v>1296</v>
      </c>
      <c r="BO15" s="59" t="s">
        <v>1296</v>
      </c>
      <c r="BP15" s="59" t="s">
        <v>1296</v>
      </c>
      <c r="BQ15" s="59" t="s">
        <v>1296</v>
      </c>
      <c r="BR15" s="59" t="s">
        <v>1296</v>
      </c>
      <c r="BS15" s="59" t="s">
        <v>1296</v>
      </c>
      <c r="BT15" s="59" t="s">
        <v>1296</v>
      </c>
      <c r="BU15" s="73">
        <f t="shared" si="3"/>
        <v>5</v>
      </c>
      <c r="BV15" s="74">
        <f t="shared" si="4"/>
        <v>35</v>
      </c>
      <c r="BW15" s="75">
        <f t="shared" si="5"/>
        <v>39</v>
      </c>
      <c r="BX15" s="74">
        <f t="shared" si="6"/>
        <v>70</v>
      </c>
      <c r="BY15" s="75">
        <f t="shared" si="7"/>
        <v>73</v>
      </c>
      <c r="BZ15" s="74">
        <f t="shared" si="8"/>
        <v>109</v>
      </c>
      <c r="CA15" s="75">
        <f t="shared" si="9"/>
        <v>117</v>
      </c>
      <c r="CB15" s="74">
        <f t="shared" si="10"/>
        <v>166</v>
      </c>
      <c r="CC15" s="75">
        <f t="shared" si="11"/>
        <v>173</v>
      </c>
      <c r="CD15" s="74">
        <f t="shared" si="12"/>
        <v>226</v>
      </c>
      <c r="CE15" s="75">
        <f t="shared" si="13"/>
        <v>266</v>
      </c>
      <c r="CF15" s="74">
        <f t="shared" si="14"/>
        <v>292</v>
      </c>
      <c r="CG15" s="73">
        <f t="shared" si="15"/>
        <v>34</v>
      </c>
      <c r="CH15" s="74">
        <f t="shared" si="16"/>
        <v>38</v>
      </c>
      <c r="CI15" s="75">
        <f t="shared" si="17"/>
        <v>69</v>
      </c>
      <c r="CJ15" s="75">
        <f t="shared" si="18"/>
        <v>72</v>
      </c>
      <c r="CK15" s="75">
        <f t="shared" si="19"/>
        <v>108</v>
      </c>
      <c r="CL15" s="75">
        <f t="shared" si="20"/>
        <v>116</v>
      </c>
      <c r="CM15" s="75">
        <f t="shared" si="21"/>
        <v>142</v>
      </c>
      <c r="CN15" s="75">
        <f t="shared" si="22"/>
        <v>168</v>
      </c>
      <c r="CO15" s="75">
        <f t="shared" si="23"/>
        <v>204</v>
      </c>
      <c r="CP15" s="75">
        <f t="shared" si="24"/>
        <v>259</v>
      </c>
      <c r="CQ15" s="75">
        <f t="shared" si="25"/>
        <v>291</v>
      </c>
      <c r="CR15" s="75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80" t="str">
        <f>VLOOKUP(B16,Classification!A:D,2,0)</f>
        <v>A</v>
      </c>
      <c r="BA16" s="99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1384</v>
      </c>
      <c r="BF16" s="50" t="s">
        <v>1387</v>
      </c>
      <c r="BG16" s="50" t="s">
        <v>1387</v>
      </c>
      <c r="BH16" s="1"/>
      <c r="BI16" s="73" t="s">
        <v>1296</v>
      </c>
      <c r="BJ16" s="59" t="s">
        <v>1296</v>
      </c>
      <c r="BK16" s="59" t="s">
        <v>1296</v>
      </c>
      <c r="BL16" s="59" t="s">
        <v>1296</v>
      </c>
      <c r="BM16" s="59" t="s">
        <v>1296</v>
      </c>
      <c r="BN16" s="59" t="s">
        <v>1296</v>
      </c>
      <c r="BO16" s="59" t="s">
        <v>1296</v>
      </c>
      <c r="BP16" s="59" t="s">
        <v>1296</v>
      </c>
      <c r="BQ16" s="59" t="s">
        <v>1296</v>
      </c>
      <c r="BR16" s="59" t="s">
        <v>1296</v>
      </c>
      <c r="BS16" s="59" t="s">
        <v>1296</v>
      </c>
      <c r="BT16" s="59" t="s">
        <v>1296</v>
      </c>
      <c r="BU16" s="73">
        <f t="shared" si="3"/>
        <v>7</v>
      </c>
      <c r="BV16" s="74">
        <f t="shared" si="4"/>
        <v>35</v>
      </c>
      <c r="BW16" s="75">
        <f t="shared" si="5"/>
        <v>39</v>
      </c>
      <c r="BX16" s="74">
        <f t="shared" si="6"/>
        <v>70</v>
      </c>
      <c r="BY16" s="75">
        <f t="shared" si="7"/>
        <v>73</v>
      </c>
      <c r="BZ16" s="74">
        <f t="shared" si="8"/>
        <v>109</v>
      </c>
      <c r="CA16" s="75">
        <f t="shared" si="9"/>
        <v>117</v>
      </c>
      <c r="CB16" s="74">
        <f t="shared" si="10"/>
        <v>166</v>
      </c>
      <c r="CC16" s="75">
        <f t="shared" si="11"/>
        <v>173</v>
      </c>
      <c r="CD16" s="74">
        <f t="shared" si="12"/>
        <v>219</v>
      </c>
      <c r="CE16" s="75">
        <f t="shared" si="13"/>
        <v>266</v>
      </c>
      <c r="CF16" s="74">
        <f t="shared" si="14"/>
        <v>292</v>
      </c>
      <c r="CG16" s="73">
        <f t="shared" si="15"/>
        <v>34</v>
      </c>
      <c r="CH16" s="74">
        <f t="shared" si="16"/>
        <v>38</v>
      </c>
      <c r="CI16" s="75">
        <f t="shared" si="17"/>
        <v>69</v>
      </c>
      <c r="CJ16" s="75">
        <f t="shared" si="18"/>
        <v>72</v>
      </c>
      <c r="CK16" s="75">
        <f t="shared" si="19"/>
        <v>108</v>
      </c>
      <c r="CL16" s="75">
        <f t="shared" si="20"/>
        <v>116</v>
      </c>
      <c r="CM16" s="75">
        <f t="shared" si="21"/>
        <v>142</v>
      </c>
      <c r="CN16" s="75">
        <f t="shared" si="22"/>
        <v>168</v>
      </c>
      <c r="CO16" s="75">
        <f t="shared" si="23"/>
        <v>210</v>
      </c>
      <c r="CP16" s="75">
        <f t="shared" si="24"/>
        <v>259</v>
      </c>
      <c r="CQ16" s="75">
        <f t="shared" si="25"/>
        <v>291</v>
      </c>
      <c r="CR16" s="75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1037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80" t="str">
        <f>VLOOKUP(B17,Classification!A:D,2,0)</f>
        <v>A</v>
      </c>
      <c r="BA17" s="99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1384</v>
      </c>
      <c r="BF17" s="50" t="s">
        <v>1387</v>
      </c>
      <c r="BG17" s="50" t="s">
        <v>1387</v>
      </c>
      <c r="BH17" s="1"/>
      <c r="BI17" s="73" t="s">
        <v>1296</v>
      </c>
      <c r="BJ17" s="59" t="s">
        <v>1296</v>
      </c>
      <c r="BK17" s="59" t="s">
        <v>1296</v>
      </c>
      <c r="BL17" s="59" t="s">
        <v>1296</v>
      </c>
      <c r="BM17" s="59" t="s">
        <v>1296</v>
      </c>
      <c r="BN17" s="59" t="s">
        <v>1296</v>
      </c>
      <c r="BO17" s="59" t="s">
        <v>1296</v>
      </c>
      <c r="BP17" s="59" t="s">
        <v>1296</v>
      </c>
      <c r="BQ17" s="59" t="s">
        <v>1296</v>
      </c>
      <c r="BR17" s="59" t="s">
        <v>1296</v>
      </c>
      <c r="BS17" s="59" t="s">
        <v>1296</v>
      </c>
      <c r="BT17" s="59" t="s">
        <v>1296</v>
      </c>
      <c r="BU17" s="73">
        <f t="shared" si="3"/>
        <v>7</v>
      </c>
      <c r="BV17" s="74">
        <f t="shared" si="4"/>
        <v>35</v>
      </c>
      <c r="BW17" s="75">
        <f t="shared" si="5"/>
        <v>39</v>
      </c>
      <c r="BX17" s="74">
        <f t="shared" si="6"/>
        <v>70</v>
      </c>
      <c r="BY17" s="75">
        <f t="shared" si="7"/>
        <v>73</v>
      </c>
      <c r="BZ17" s="74">
        <f t="shared" si="8"/>
        <v>109</v>
      </c>
      <c r="CA17" s="75">
        <f t="shared" si="9"/>
        <v>117</v>
      </c>
      <c r="CB17" s="74">
        <f t="shared" si="10"/>
        <v>166</v>
      </c>
      <c r="CC17" s="75">
        <f t="shared" si="11"/>
        <v>173</v>
      </c>
      <c r="CD17" s="74">
        <f t="shared" si="12"/>
        <v>219</v>
      </c>
      <c r="CE17" s="75">
        <f t="shared" si="13"/>
        <v>266</v>
      </c>
      <c r="CF17" s="74">
        <f t="shared" si="14"/>
        <v>292</v>
      </c>
      <c r="CG17" s="73">
        <f t="shared" si="15"/>
        <v>34</v>
      </c>
      <c r="CH17" s="74">
        <f t="shared" si="16"/>
        <v>38</v>
      </c>
      <c r="CI17" s="75">
        <f t="shared" si="17"/>
        <v>69</v>
      </c>
      <c r="CJ17" s="75">
        <f t="shared" si="18"/>
        <v>72</v>
      </c>
      <c r="CK17" s="75">
        <f t="shared" si="19"/>
        <v>108</v>
      </c>
      <c r="CL17" s="75">
        <f t="shared" si="20"/>
        <v>116</v>
      </c>
      <c r="CM17" s="75">
        <f t="shared" si="21"/>
        <v>142</v>
      </c>
      <c r="CN17" s="75">
        <f t="shared" si="22"/>
        <v>168</v>
      </c>
      <c r="CO17" s="75">
        <f t="shared" si="23"/>
        <v>213</v>
      </c>
      <c r="CP17" s="75">
        <f t="shared" si="24"/>
        <v>259</v>
      </c>
      <c r="CQ17" s="75">
        <f t="shared" si="25"/>
        <v>291</v>
      </c>
      <c r="CR17" s="75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1038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80" t="str">
        <f>VLOOKUP(B18,Classification!A:D,2,0)</f>
        <v>A</v>
      </c>
      <c r="BA18" s="99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1384</v>
      </c>
      <c r="BF18" s="50" t="s">
        <v>1387</v>
      </c>
      <c r="BG18" s="50" t="s">
        <v>1387</v>
      </c>
      <c r="BH18" s="1"/>
      <c r="BI18" s="73" t="s">
        <v>1296</v>
      </c>
      <c r="BJ18" s="59" t="s">
        <v>1296</v>
      </c>
      <c r="BK18" s="59" t="s">
        <v>1296</v>
      </c>
      <c r="BL18" s="59" t="s">
        <v>1296</v>
      </c>
      <c r="BM18" s="59" t="s">
        <v>1296</v>
      </c>
      <c r="BN18" s="59" t="s">
        <v>1296</v>
      </c>
      <c r="BO18" s="59" t="s">
        <v>1296</v>
      </c>
      <c r="BP18" s="59" t="s">
        <v>1296</v>
      </c>
      <c r="BQ18" s="59" t="s">
        <v>1296</v>
      </c>
      <c r="BR18" s="59" t="s">
        <v>1296</v>
      </c>
      <c r="BS18" s="59" t="s">
        <v>1296</v>
      </c>
      <c r="BT18" s="59" t="s">
        <v>1296</v>
      </c>
      <c r="BU18" s="73">
        <f t="shared" si="3"/>
        <v>7</v>
      </c>
      <c r="BV18" s="74">
        <f t="shared" si="4"/>
        <v>35</v>
      </c>
      <c r="BW18" s="75">
        <f t="shared" si="5"/>
        <v>39</v>
      </c>
      <c r="BX18" s="74">
        <f t="shared" si="6"/>
        <v>70</v>
      </c>
      <c r="BY18" s="75">
        <f t="shared" si="7"/>
        <v>73</v>
      </c>
      <c r="BZ18" s="74">
        <f t="shared" si="8"/>
        <v>109</v>
      </c>
      <c r="CA18" s="75">
        <f t="shared" si="9"/>
        <v>117</v>
      </c>
      <c r="CB18" s="74">
        <f t="shared" si="10"/>
        <v>166</v>
      </c>
      <c r="CC18" s="75">
        <f t="shared" si="11"/>
        <v>173</v>
      </c>
      <c r="CD18" s="74">
        <f t="shared" si="12"/>
        <v>219</v>
      </c>
      <c r="CE18" s="75">
        <f t="shared" si="13"/>
        <v>266</v>
      </c>
      <c r="CF18" s="74">
        <f t="shared" si="14"/>
        <v>292</v>
      </c>
      <c r="CG18" s="73">
        <f t="shared" si="15"/>
        <v>34</v>
      </c>
      <c r="CH18" s="74">
        <f t="shared" si="16"/>
        <v>38</v>
      </c>
      <c r="CI18" s="75">
        <f t="shared" si="17"/>
        <v>69</v>
      </c>
      <c r="CJ18" s="75">
        <f t="shared" si="18"/>
        <v>72</v>
      </c>
      <c r="CK18" s="75">
        <f t="shared" si="19"/>
        <v>108</v>
      </c>
      <c r="CL18" s="75">
        <f t="shared" si="20"/>
        <v>116</v>
      </c>
      <c r="CM18" s="75">
        <f t="shared" si="21"/>
        <v>142</v>
      </c>
      <c r="CN18" s="75">
        <f t="shared" si="22"/>
        <v>168</v>
      </c>
      <c r="CO18" s="75">
        <f t="shared" si="23"/>
        <v>213</v>
      </c>
      <c r="CP18" s="75">
        <f t="shared" si="24"/>
        <v>259</v>
      </c>
      <c r="CQ18" s="75">
        <f t="shared" si="25"/>
        <v>291</v>
      </c>
      <c r="CR18" s="75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80" t="str">
        <f>VLOOKUP(B19,Classification!A:D,2,0)</f>
        <v>A</v>
      </c>
      <c r="BA19" s="99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1384</v>
      </c>
      <c r="BF19" s="50" t="s">
        <v>1387</v>
      </c>
      <c r="BG19" s="50" t="s">
        <v>1387</v>
      </c>
      <c r="BH19" s="1"/>
      <c r="BI19" s="73" t="s">
        <v>1296</v>
      </c>
      <c r="BJ19" s="59" t="s">
        <v>1296</v>
      </c>
      <c r="BK19" s="59" t="s">
        <v>1296</v>
      </c>
      <c r="BL19" s="59" t="s">
        <v>1296</v>
      </c>
      <c r="BM19" s="59" t="s">
        <v>1296</v>
      </c>
      <c r="BN19" s="59" t="s">
        <v>1296</v>
      </c>
      <c r="BO19" s="59" t="s">
        <v>1296</v>
      </c>
      <c r="BP19" s="59" t="s">
        <v>1296</v>
      </c>
      <c r="BQ19" s="59" t="s">
        <v>1296</v>
      </c>
      <c r="BR19" s="59" t="s">
        <v>1296</v>
      </c>
      <c r="BS19" s="59" t="s">
        <v>1296</v>
      </c>
      <c r="BT19" s="59" t="s">
        <v>1296</v>
      </c>
      <c r="BU19" s="73">
        <f t="shared" si="3"/>
        <v>7</v>
      </c>
      <c r="BV19" s="74">
        <f t="shared" si="4"/>
        <v>35</v>
      </c>
      <c r="BW19" s="75">
        <f t="shared" si="5"/>
        <v>39</v>
      </c>
      <c r="BX19" s="74">
        <f t="shared" si="6"/>
        <v>70</v>
      </c>
      <c r="BY19" s="75">
        <f t="shared" si="7"/>
        <v>73</v>
      </c>
      <c r="BZ19" s="74">
        <f t="shared" si="8"/>
        <v>109</v>
      </c>
      <c r="CA19" s="75">
        <f t="shared" si="9"/>
        <v>117</v>
      </c>
      <c r="CB19" s="74">
        <f t="shared" si="10"/>
        <v>166</v>
      </c>
      <c r="CC19" s="75">
        <f t="shared" si="11"/>
        <v>173</v>
      </c>
      <c r="CD19" s="74">
        <f t="shared" si="12"/>
        <v>219</v>
      </c>
      <c r="CE19" s="75">
        <f t="shared" si="13"/>
        <v>266</v>
      </c>
      <c r="CF19" s="74">
        <f t="shared" si="14"/>
        <v>292</v>
      </c>
      <c r="CG19" s="73">
        <f t="shared" si="15"/>
        <v>34</v>
      </c>
      <c r="CH19" s="74">
        <f t="shared" si="16"/>
        <v>38</v>
      </c>
      <c r="CI19" s="75">
        <f t="shared" si="17"/>
        <v>69</v>
      </c>
      <c r="CJ19" s="75">
        <f t="shared" si="18"/>
        <v>72</v>
      </c>
      <c r="CK19" s="75">
        <f t="shared" si="19"/>
        <v>108</v>
      </c>
      <c r="CL19" s="75">
        <f t="shared" si="20"/>
        <v>116</v>
      </c>
      <c r="CM19" s="75">
        <f t="shared" si="21"/>
        <v>142</v>
      </c>
      <c r="CN19" s="75">
        <f t="shared" si="22"/>
        <v>168</v>
      </c>
      <c r="CO19" s="75">
        <f t="shared" si="23"/>
        <v>213</v>
      </c>
      <c r="CP19" s="75">
        <f t="shared" si="24"/>
        <v>259</v>
      </c>
      <c r="CQ19" s="75">
        <f t="shared" si="25"/>
        <v>291</v>
      </c>
      <c r="CR19" s="75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1106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80" t="str">
        <f>VLOOKUP(B20,Classification!A:D,2,0)</f>
        <v>A</v>
      </c>
      <c r="BA20" s="99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1384</v>
      </c>
      <c r="BF20" s="50" t="s">
        <v>1387</v>
      </c>
      <c r="BG20" s="50" t="s">
        <v>1387</v>
      </c>
      <c r="BH20" s="1"/>
      <c r="BI20" s="73" t="s">
        <v>1296</v>
      </c>
      <c r="BJ20" s="59" t="s">
        <v>1296</v>
      </c>
      <c r="BK20" s="59" t="s">
        <v>1296</v>
      </c>
      <c r="BL20" s="59" t="s">
        <v>1296</v>
      </c>
      <c r="BM20" s="59" t="s">
        <v>1296</v>
      </c>
      <c r="BN20" s="59" t="s">
        <v>1296</v>
      </c>
      <c r="BO20" s="59" t="s">
        <v>1296</v>
      </c>
      <c r="BP20" s="59" t="s">
        <v>1296</v>
      </c>
      <c r="BQ20" s="59" t="s">
        <v>1296</v>
      </c>
      <c r="BR20" s="59" t="s">
        <v>1296</v>
      </c>
      <c r="BS20" s="59" t="s">
        <v>1296</v>
      </c>
      <c r="BT20" s="59" t="s">
        <v>1296</v>
      </c>
      <c r="BU20" s="73">
        <f t="shared" si="3"/>
        <v>6</v>
      </c>
      <c r="BV20" s="74">
        <f t="shared" si="4"/>
        <v>35</v>
      </c>
      <c r="BW20" s="75">
        <f t="shared" si="5"/>
        <v>39</v>
      </c>
      <c r="BX20" s="74">
        <f t="shared" si="6"/>
        <v>70</v>
      </c>
      <c r="BY20" s="75">
        <f t="shared" si="7"/>
        <v>73</v>
      </c>
      <c r="BZ20" s="74">
        <f t="shared" si="8"/>
        <v>109</v>
      </c>
      <c r="CA20" s="75">
        <f t="shared" si="9"/>
        <v>117</v>
      </c>
      <c r="CB20" s="74">
        <f t="shared" si="10"/>
        <v>166</v>
      </c>
      <c r="CC20" s="75">
        <f t="shared" si="11"/>
        <v>173</v>
      </c>
      <c r="CD20" s="74">
        <f t="shared" si="12"/>
        <v>221</v>
      </c>
      <c r="CE20" s="75">
        <f t="shared" si="13"/>
        <v>266</v>
      </c>
      <c r="CF20" s="74">
        <f t="shared" si="14"/>
        <v>292</v>
      </c>
      <c r="CG20" s="73">
        <f t="shared" si="15"/>
        <v>34</v>
      </c>
      <c r="CH20" s="74">
        <f t="shared" si="16"/>
        <v>38</v>
      </c>
      <c r="CI20" s="75">
        <f t="shared" si="17"/>
        <v>69</v>
      </c>
      <c r="CJ20" s="75">
        <f t="shared" si="18"/>
        <v>72</v>
      </c>
      <c r="CK20" s="75">
        <f t="shared" si="19"/>
        <v>108</v>
      </c>
      <c r="CL20" s="75">
        <f t="shared" si="20"/>
        <v>116</v>
      </c>
      <c r="CM20" s="75">
        <f t="shared" si="21"/>
        <v>142</v>
      </c>
      <c r="CN20" s="75">
        <f t="shared" si="22"/>
        <v>168</v>
      </c>
      <c r="CO20" s="75">
        <f t="shared" si="23"/>
        <v>214</v>
      </c>
      <c r="CP20" s="75">
        <f t="shared" si="24"/>
        <v>259</v>
      </c>
      <c r="CQ20" s="75">
        <f t="shared" si="25"/>
        <v>291</v>
      </c>
      <c r="CR20" s="75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80" t="str">
        <f>VLOOKUP(B21,Classification!A:D,2,0)</f>
        <v>A</v>
      </c>
      <c r="BA21" s="99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1384</v>
      </c>
      <c r="BF21" s="50" t="s">
        <v>1387</v>
      </c>
      <c r="BG21" s="50" t="s">
        <v>1387</v>
      </c>
      <c r="BH21" s="1"/>
      <c r="BI21" s="73" t="s">
        <v>1296</v>
      </c>
      <c r="BJ21" s="59" t="s">
        <v>1296</v>
      </c>
      <c r="BK21" s="59" t="s">
        <v>1296</v>
      </c>
      <c r="BL21" s="59" t="s">
        <v>1296</v>
      </c>
      <c r="BM21" s="59" t="s">
        <v>1296</v>
      </c>
      <c r="BN21" s="59" t="s">
        <v>1296</v>
      </c>
      <c r="BO21" s="59" t="s">
        <v>1296</v>
      </c>
      <c r="BP21" s="59" t="s">
        <v>1296</v>
      </c>
      <c r="BQ21" s="59" t="s">
        <v>1296</v>
      </c>
      <c r="BR21" s="59" t="s">
        <v>1296</v>
      </c>
      <c r="BS21" s="59" t="s">
        <v>1296</v>
      </c>
      <c r="BT21" s="59" t="s">
        <v>1296</v>
      </c>
      <c r="BU21" s="73">
        <f t="shared" si="3"/>
        <v>2</v>
      </c>
      <c r="BV21" s="74">
        <f t="shared" si="4"/>
        <v>35</v>
      </c>
      <c r="BW21" s="75">
        <f t="shared" si="5"/>
        <v>39</v>
      </c>
      <c r="BX21" s="74">
        <f t="shared" si="6"/>
        <v>70</v>
      </c>
      <c r="BY21" s="75">
        <f t="shared" si="7"/>
        <v>73</v>
      </c>
      <c r="BZ21" s="74">
        <f t="shared" si="8"/>
        <v>109</v>
      </c>
      <c r="CA21" s="75">
        <f t="shared" si="9"/>
        <v>117</v>
      </c>
      <c r="CB21" s="74">
        <f t="shared" si="10"/>
        <v>166</v>
      </c>
      <c r="CC21" s="75">
        <f t="shared" si="11"/>
        <v>173</v>
      </c>
      <c r="CD21" s="74">
        <f t="shared" si="12"/>
        <v>219</v>
      </c>
      <c r="CE21" s="75">
        <f t="shared" si="13"/>
        <v>266</v>
      </c>
      <c r="CF21" s="74">
        <f t="shared" si="14"/>
        <v>292</v>
      </c>
      <c r="CG21" s="73">
        <f t="shared" si="15"/>
        <v>34</v>
      </c>
      <c r="CH21" s="74">
        <f t="shared" si="16"/>
        <v>38</v>
      </c>
      <c r="CI21" s="75">
        <f t="shared" si="17"/>
        <v>69</v>
      </c>
      <c r="CJ21" s="75">
        <f t="shared" si="18"/>
        <v>72</v>
      </c>
      <c r="CK21" s="75">
        <f t="shared" si="19"/>
        <v>108</v>
      </c>
      <c r="CL21" s="75">
        <f t="shared" si="20"/>
        <v>116</v>
      </c>
      <c r="CM21" s="75">
        <f t="shared" si="21"/>
        <v>142</v>
      </c>
      <c r="CN21" s="75">
        <f t="shared" si="22"/>
        <v>168</v>
      </c>
      <c r="CO21" s="75">
        <f t="shared" si="23"/>
        <v>207</v>
      </c>
      <c r="CP21" s="75">
        <f t="shared" si="24"/>
        <v>259</v>
      </c>
      <c r="CQ21" s="75">
        <f t="shared" si="25"/>
        <v>291</v>
      </c>
      <c r="CR21" s="75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1057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80" t="str">
        <f>VLOOKUP(B22,Classification!A:D,2,0)</f>
        <v>A</v>
      </c>
      <c r="BA22" s="99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1386</v>
      </c>
      <c r="BE22" s="3" t="s">
        <v>1384</v>
      </c>
      <c r="BF22" s="50" t="s">
        <v>1387</v>
      </c>
      <c r="BG22" s="50" t="s">
        <v>1387</v>
      </c>
      <c r="BH22" s="1"/>
      <c r="BI22" s="73" t="s">
        <v>1296</v>
      </c>
      <c r="BJ22" s="59" t="s">
        <v>1296</v>
      </c>
      <c r="BK22" s="59" t="s">
        <v>1296</v>
      </c>
      <c r="BL22" s="59" t="s">
        <v>1296</v>
      </c>
      <c r="BM22" s="59" t="s">
        <v>1296</v>
      </c>
      <c r="BN22" s="59" t="s">
        <v>1296</v>
      </c>
      <c r="BO22" s="59" t="s">
        <v>1296</v>
      </c>
      <c r="BP22" s="59" t="s">
        <v>1296</v>
      </c>
      <c r="BQ22" s="59" t="s">
        <v>1296</v>
      </c>
      <c r="BR22" s="59" t="s">
        <v>1296</v>
      </c>
      <c r="BS22" s="59" t="s">
        <v>1296</v>
      </c>
      <c r="BT22" s="59" t="s">
        <v>1296</v>
      </c>
      <c r="BU22" s="73">
        <f t="shared" si="3"/>
        <v>6</v>
      </c>
      <c r="BV22" s="74">
        <f t="shared" si="4"/>
        <v>35</v>
      </c>
      <c r="BW22" s="75">
        <f t="shared" si="5"/>
        <v>39</v>
      </c>
      <c r="BX22" s="74">
        <f t="shared" si="6"/>
        <v>70</v>
      </c>
      <c r="BY22" s="75">
        <f t="shared" si="7"/>
        <v>73</v>
      </c>
      <c r="BZ22" s="74">
        <f t="shared" si="8"/>
        <v>109</v>
      </c>
      <c r="CA22" s="75">
        <f t="shared" si="9"/>
        <v>117</v>
      </c>
      <c r="CB22" s="74">
        <f t="shared" si="10"/>
        <v>166</v>
      </c>
      <c r="CC22" s="75">
        <f t="shared" si="11"/>
        <v>173</v>
      </c>
      <c r="CD22" s="74">
        <f t="shared" si="12"/>
        <v>219</v>
      </c>
      <c r="CE22" s="75">
        <f t="shared" si="13"/>
        <v>266</v>
      </c>
      <c r="CF22" s="74">
        <f t="shared" si="14"/>
        <v>292</v>
      </c>
      <c r="CG22" s="73">
        <f t="shared" si="15"/>
        <v>34</v>
      </c>
      <c r="CH22" s="74">
        <f t="shared" si="16"/>
        <v>38</v>
      </c>
      <c r="CI22" s="75">
        <f t="shared" si="17"/>
        <v>69</v>
      </c>
      <c r="CJ22" s="75">
        <f t="shared" si="18"/>
        <v>72</v>
      </c>
      <c r="CK22" s="75">
        <f t="shared" si="19"/>
        <v>108</v>
      </c>
      <c r="CL22" s="75">
        <f t="shared" si="20"/>
        <v>116</v>
      </c>
      <c r="CM22" s="75">
        <f t="shared" si="21"/>
        <v>142</v>
      </c>
      <c r="CN22" s="75">
        <f t="shared" si="22"/>
        <v>168</v>
      </c>
      <c r="CO22" s="75">
        <f t="shared" si="23"/>
        <v>213</v>
      </c>
      <c r="CP22" s="75">
        <f t="shared" si="24"/>
        <v>259</v>
      </c>
      <c r="CQ22" s="75">
        <f t="shared" si="25"/>
        <v>291</v>
      </c>
      <c r="CR22" s="75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1301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80" t="str">
        <f>VLOOKUP(B23,Classification!A:D,2,0)</f>
        <v>A</v>
      </c>
      <c r="BA23" s="99" t="str">
        <f>VLOOKUP(B23,Classification!A:D,4,0)</f>
        <v>Adenosine</v>
      </c>
      <c r="BB23" s="27" t="b">
        <f t="shared" si="1"/>
        <v>1</v>
      </c>
      <c r="BC23" s="23">
        <f t="shared" ref="BC23:BC55" si="84">_xlfn.AGGREGATE(9,6,CG23:CR23)-_xlfn.AGGREGATE(9,6,BU23:CF23)+12</f>
        <v>251</v>
      </c>
      <c r="BD23" s="4" t="s">
        <v>23</v>
      </c>
      <c r="BE23" s="3" t="s">
        <v>1384</v>
      </c>
      <c r="BF23" s="50" t="s">
        <v>1290</v>
      </c>
      <c r="BG23" s="50" t="s">
        <v>1290</v>
      </c>
      <c r="BH23" s="1"/>
      <c r="BI23" s="73" t="s">
        <v>1296</v>
      </c>
      <c r="BJ23" s="59" t="s">
        <v>1296</v>
      </c>
      <c r="BK23" s="59" t="s">
        <v>1296</v>
      </c>
      <c r="BL23" s="59" t="s">
        <v>1296</v>
      </c>
      <c r="BM23" s="59" t="s">
        <v>1296</v>
      </c>
      <c r="BN23" s="59" t="s">
        <v>1296</v>
      </c>
      <c r="BO23" s="59" t="s">
        <v>1296</v>
      </c>
      <c r="BP23" s="59" t="s">
        <v>1296</v>
      </c>
      <c r="BQ23" s="59" t="s">
        <v>1296</v>
      </c>
      <c r="BR23" s="59" t="s">
        <v>1296</v>
      </c>
      <c r="BS23" s="59" t="s">
        <v>1296</v>
      </c>
      <c r="BT23" s="59" t="s">
        <v>1296</v>
      </c>
      <c r="BU23" s="73">
        <f t="shared" ref="BU23:BU55" si="85">E23</f>
        <v>6</v>
      </c>
      <c r="BV23" s="74">
        <f t="shared" ref="BV23:BV55" si="86">I23</f>
        <v>35</v>
      </c>
      <c r="BW23" s="75">
        <f t="shared" ref="BW23:BW55" si="87">M23</f>
        <v>39</v>
      </c>
      <c r="BX23" s="74">
        <f t="shared" ref="BX23:BX55" si="88">Q23</f>
        <v>70</v>
      </c>
      <c r="BY23" s="75">
        <f t="shared" ref="BY23:BY55" si="89">U23</f>
        <v>73</v>
      </c>
      <c r="BZ23" s="74">
        <f t="shared" ref="BZ23:BZ55" si="90">Y23</f>
        <v>109</v>
      </c>
      <c r="CA23" s="75">
        <f t="shared" ref="CA23:CA55" si="91">AC23</f>
        <v>117</v>
      </c>
      <c r="CB23" s="74">
        <f t="shared" ref="CB23:CB55" si="92">AG23</f>
        <v>166</v>
      </c>
      <c r="CC23" s="75">
        <f t="shared" ref="CC23:CC55" si="93">AK23</f>
        <v>173</v>
      </c>
      <c r="CD23" s="74">
        <f t="shared" ref="CD23:CD55" si="94">AO23</f>
        <v>224</v>
      </c>
      <c r="CE23" s="75">
        <f t="shared" ref="CE23:CE55" si="95">AS23</f>
        <v>266</v>
      </c>
      <c r="CF23" s="74">
        <f t="shared" ref="CF23:CF55" si="96">AW23</f>
        <v>292</v>
      </c>
      <c r="CG23" s="73">
        <f t="shared" ref="CG23:CG55" si="97">G23</f>
        <v>34</v>
      </c>
      <c r="CH23" s="74">
        <f t="shared" ref="CH23:CH55" si="98">K23</f>
        <v>38</v>
      </c>
      <c r="CI23" s="75">
        <f t="shared" ref="CI23:CI55" si="99">O23</f>
        <v>69</v>
      </c>
      <c r="CJ23" s="75">
        <f t="shared" ref="CJ23:CJ55" si="100">S23</f>
        <v>72</v>
      </c>
      <c r="CK23" s="75">
        <f t="shared" ref="CK23:CK55" si="101">W23</f>
        <v>108</v>
      </c>
      <c r="CL23" s="75">
        <f t="shared" ref="CL23:CL55" si="102">AA23</f>
        <v>116</v>
      </c>
      <c r="CM23" s="75">
        <f t="shared" ref="CM23:CM55" si="103">AE23</f>
        <v>142</v>
      </c>
      <c r="CN23" s="75">
        <f t="shared" ref="CN23:CN55" si="104">AI23</f>
        <v>168</v>
      </c>
      <c r="CO23" s="75">
        <f t="shared" ref="CO23:CO55" si="105">AM23</f>
        <v>207</v>
      </c>
      <c r="CP23" s="75">
        <f t="shared" ref="CP23:CP55" si="106">AQ23</f>
        <v>259</v>
      </c>
      <c r="CQ23" s="75">
        <f t="shared" ref="CQ23:CQ55" si="107">AU23</f>
        <v>291</v>
      </c>
      <c r="CR23" s="75">
        <f t="shared" ref="CR23:CR55" si="108">AY23</f>
        <v>305</v>
      </c>
      <c r="CS23" s="23">
        <f t="shared" ref="CS23:CS55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1354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80" t="str">
        <f>VLOOKUP(B24,Classification!A:D,2,0)</f>
        <v>A</v>
      </c>
      <c r="BA24" s="99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1384</v>
      </c>
      <c r="BF24" s="50" t="s">
        <v>1387</v>
      </c>
      <c r="BG24" s="50" t="s">
        <v>1387</v>
      </c>
      <c r="BH24" s="1"/>
      <c r="BI24" s="73" t="s">
        <v>1296</v>
      </c>
      <c r="BJ24" s="59" t="s">
        <v>1296</v>
      </c>
      <c r="BK24" s="59" t="s">
        <v>1296</v>
      </c>
      <c r="BL24" s="59" t="s">
        <v>1296</v>
      </c>
      <c r="BM24" s="59" t="s">
        <v>1296</v>
      </c>
      <c r="BN24" s="59" t="s">
        <v>1296</v>
      </c>
      <c r="BO24" s="59" t="s">
        <v>1296</v>
      </c>
      <c r="BP24" s="59" t="s">
        <v>1296</v>
      </c>
      <c r="BQ24" s="59" t="s">
        <v>1296</v>
      </c>
      <c r="BR24" s="59" t="s">
        <v>1296</v>
      </c>
      <c r="BS24" s="59" t="s">
        <v>1296</v>
      </c>
      <c r="BT24" s="59" t="s">
        <v>1296</v>
      </c>
      <c r="BU24" s="73">
        <f t="shared" si="85"/>
        <v>2</v>
      </c>
      <c r="BV24" s="74">
        <f t="shared" si="86"/>
        <v>35</v>
      </c>
      <c r="BW24" s="75">
        <f t="shared" si="87"/>
        <v>39</v>
      </c>
      <c r="BX24" s="74">
        <f t="shared" si="88"/>
        <v>70</v>
      </c>
      <c r="BY24" s="75">
        <f t="shared" si="89"/>
        <v>73</v>
      </c>
      <c r="BZ24" s="74">
        <f t="shared" si="90"/>
        <v>109</v>
      </c>
      <c r="CA24" s="75">
        <f t="shared" si="91"/>
        <v>117</v>
      </c>
      <c r="CB24" s="74">
        <f t="shared" si="92"/>
        <v>166</v>
      </c>
      <c r="CC24" s="75">
        <f t="shared" si="93"/>
        <v>173</v>
      </c>
      <c r="CD24" s="74">
        <f t="shared" si="94"/>
        <v>219</v>
      </c>
      <c r="CE24" s="75">
        <f t="shared" si="95"/>
        <v>266</v>
      </c>
      <c r="CF24" s="74">
        <f t="shared" si="96"/>
        <v>292</v>
      </c>
      <c r="CG24" s="73">
        <f t="shared" si="97"/>
        <v>34</v>
      </c>
      <c r="CH24" s="74">
        <f t="shared" si="98"/>
        <v>38</v>
      </c>
      <c r="CI24" s="75">
        <f t="shared" si="99"/>
        <v>69</v>
      </c>
      <c r="CJ24" s="75">
        <f t="shared" si="100"/>
        <v>72</v>
      </c>
      <c r="CK24" s="75">
        <f t="shared" si="101"/>
        <v>108</v>
      </c>
      <c r="CL24" s="75">
        <f t="shared" si="102"/>
        <v>116</v>
      </c>
      <c r="CM24" s="75">
        <f t="shared" si="103"/>
        <v>142</v>
      </c>
      <c r="CN24" s="75">
        <f t="shared" si="104"/>
        <v>168</v>
      </c>
      <c r="CO24" s="75">
        <f t="shared" si="105"/>
        <v>208</v>
      </c>
      <c r="CP24" s="75">
        <f t="shared" si="106"/>
        <v>259</v>
      </c>
      <c r="CQ24" s="75">
        <f t="shared" si="107"/>
        <v>291</v>
      </c>
      <c r="CR24" s="75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1355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80" t="str">
        <f>VLOOKUP(B25,Classification!A:D,2,0)</f>
        <v>A</v>
      </c>
      <c r="BA25" s="99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1384</v>
      </c>
      <c r="BF25" s="50" t="s">
        <v>1387</v>
      </c>
      <c r="BG25" s="50" t="s">
        <v>1387</v>
      </c>
      <c r="BH25" s="1"/>
      <c r="BI25" s="73" t="s">
        <v>1296</v>
      </c>
      <c r="BJ25" s="59" t="s">
        <v>1296</v>
      </c>
      <c r="BK25" s="59" t="s">
        <v>1296</v>
      </c>
      <c r="BL25" s="59" t="s">
        <v>1296</v>
      </c>
      <c r="BM25" s="59" t="s">
        <v>1296</v>
      </c>
      <c r="BN25" s="59" t="s">
        <v>1296</v>
      </c>
      <c r="BO25" s="59" t="s">
        <v>1296</v>
      </c>
      <c r="BP25" s="59" t="s">
        <v>1296</v>
      </c>
      <c r="BQ25" s="59" t="s">
        <v>1296</v>
      </c>
      <c r="BR25" s="59" t="s">
        <v>1296</v>
      </c>
      <c r="BS25" s="59" t="s">
        <v>1296</v>
      </c>
      <c r="BT25" s="59" t="s">
        <v>1296</v>
      </c>
      <c r="BU25" s="73">
        <f t="shared" si="85"/>
        <v>2</v>
      </c>
      <c r="BV25" s="74">
        <f t="shared" si="86"/>
        <v>35</v>
      </c>
      <c r="BW25" s="75">
        <f t="shared" si="87"/>
        <v>39</v>
      </c>
      <c r="BX25" s="74">
        <f t="shared" si="88"/>
        <v>70</v>
      </c>
      <c r="BY25" s="75">
        <f t="shared" si="89"/>
        <v>73</v>
      </c>
      <c r="BZ25" s="74">
        <f t="shared" si="90"/>
        <v>109</v>
      </c>
      <c r="CA25" s="75">
        <f t="shared" si="91"/>
        <v>117</v>
      </c>
      <c r="CB25" s="74">
        <f t="shared" si="92"/>
        <v>166</v>
      </c>
      <c r="CC25" s="75">
        <f t="shared" si="93"/>
        <v>173</v>
      </c>
      <c r="CD25" s="74">
        <f t="shared" si="94"/>
        <v>219</v>
      </c>
      <c r="CE25" s="75">
        <f t="shared" si="95"/>
        <v>266</v>
      </c>
      <c r="CF25" s="74">
        <f t="shared" si="96"/>
        <v>292</v>
      </c>
      <c r="CG25" s="73">
        <f t="shared" si="97"/>
        <v>34</v>
      </c>
      <c r="CH25" s="74">
        <f t="shared" si="98"/>
        <v>38</v>
      </c>
      <c r="CI25" s="75">
        <f t="shared" si="99"/>
        <v>69</v>
      </c>
      <c r="CJ25" s="75">
        <f t="shared" si="100"/>
        <v>72</v>
      </c>
      <c r="CK25" s="75">
        <f t="shared" si="101"/>
        <v>108</v>
      </c>
      <c r="CL25" s="75">
        <f t="shared" si="102"/>
        <v>116</v>
      </c>
      <c r="CM25" s="75">
        <f t="shared" si="103"/>
        <v>142</v>
      </c>
      <c r="CN25" s="75">
        <f t="shared" si="104"/>
        <v>168</v>
      </c>
      <c r="CO25" s="75">
        <f t="shared" si="105"/>
        <v>208</v>
      </c>
      <c r="CP25" s="75">
        <f t="shared" si="106"/>
        <v>259</v>
      </c>
      <c r="CQ25" s="75">
        <f t="shared" si="107"/>
        <v>291</v>
      </c>
      <c r="CR25" s="75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1356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80" t="str">
        <f>VLOOKUP(B26,Classification!A:D,2,0)</f>
        <v>A</v>
      </c>
      <c r="BA26" s="99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1384</v>
      </c>
      <c r="BF26" s="50" t="s">
        <v>1387</v>
      </c>
      <c r="BG26" s="50" t="s">
        <v>1387</v>
      </c>
      <c r="BH26" s="1"/>
      <c r="BI26" s="73" t="s">
        <v>1296</v>
      </c>
      <c r="BJ26" s="59" t="s">
        <v>1296</v>
      </c>
      <c r="BK26" s="59" t="s">
        <v>1296</v>
      </c>
      <c r="BL26" s="59" t="s">
        <v>1296</v>
      </c>
      <c r="BM26" s="59" t="s">
        <v>1296</v>
      </c>
      <c r="BN26" s="59" t="s">
        <v>1296</v>
      </c>
      <c r="BO26" s="59" t="s">
        <v>1296</v>
      </c>
      <c r="BP26" s="59" t="s">
        <v>1296</v>
      </c>
      <c r="BQ26" s="59" t="s">
        <v>1296</v>
      </c>
      <c r="BR26" s="59" t="s">
        <v>1296</v>
      </c>
      <c r="BS26" s="59" t="s">
        <v>1296</v>
      </c>
      <c r="BT26" s="59" t="s">
        <v>1296</v>
      </c>
      <c r="BU26" s="73">
        <f t="shared" si="85"/>
        <v>2</v>
      </c>
      <c r="BV26" s="74">
        <f t="shared" si="86"/>
        <v>35</v>
      </c>
      <c r="BW26" s="75">
        <f t="shared" si="87"/>
        <v>39</v>
      </c>
      <c r="BX26" s="74">
        <f t="shared" si="88"/>
        <v>70</v>
      </c>
      <c r="BY26" s="75">
        <f t="shared" si="89"/>
        <v>73</v>
      </c>
      <c r="BZ26" s="74">
        <f t="shared" si="90"/>
        <v>109</v>
      </c>
      <c r="CA26" s="75">
        <f t="shared" si="91"/>
        <v>117</v>
      </c>
      <c r="CB26" s="74">
        <f t="shared" si="92"/>
        <v>166</v>
      </c>
      <c r="CC26" s="75">
        <f t="shared" si="93"/>
        <v>173</v>
      </c>
      <c r="CD26" s="74">
        <f t="shared" si="94"/>
        <v>219</v>
      </c>
      <c r="CE26" s="75">
        <f t="shared" si="95"/>
        <v>266</v>
      </c>
      <c r="CF26" s="74">
        <f t="shared" si="96"/>
        <v>292</v>
      </c>
      <c r="CG26" s="73">
        <f t="shared" si="97"/>
        <v>34</v>
      </c>
      <c r="CH26" s="74">
        <f t="shared" si="98"/>
        <v>38</v>
      </c>
      <c r="CI26" s="75">
        <f t="shared" si="99"/>
        <v>69</v>
      </c>
      <c r="CJ26" s="75">
        <f t="shared" si="100"/>
        <v>72</v>
      </c>
      <c r="CK26" s="75">
        <f t="shared" si="101"/>
        <v>108</v>
      </c>
      <c r="CL26" s="75">
        <f t="shared" si="102"/>
        <v>116</v>
      </c>
      <c r="CM26" s="75">
        <f t="shared" si="103"/>
        <v>142</v>
      </c>
      <c r="CN26" s="75">
        <f t="shared" si="104"/>
        <v>168</v>
      </c>
      <c r="CO26" s="75">
        <f t="shared" si="105"/>
        <v>208</v>
      </c>
      <c r="CP26" s="75">
        <f t="shared" si="106"/>
        <v>259</v>
      </c>
      <c r="CQ26" s="75">
        <f t="shared" si="107"/>
        <v>291</v>
      </c>
      <c r="CR26" s="75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1357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80" t="str">
        <f>VLOOKUP(B27,Classification!A:D,2,0)</f>
        <v>A</v>
      </c>
      <c r="BA27" s="99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1384</v>
      </c>
      <c r="BF27" s="50" t="s">
        <v>1387</v>
      </c>
      <c r="BG27" s="50" t="s">
        <v>1387</v>
      </c>
      <c r="BH27" s="1"/>
      <c r="BI27" s="73" t="s">
        <v>1296</v>
      </c>
      <c r="BJ27" s="59" t="s">
        <v>1296</v>
      </c>
      <c r="BK27" s="59" t="s">
        <v>1296</v>
      </c>
      <c r="BL27" s="59" t="s">
        <v>1296</v>
      </c>
      <c r="BM27" s="59" t="s">
        <v>1296</v>
      </c>
      <c r="BN27" s="59" t="s">
        <v>1296</v>
      </c>
      <c r="BO27" s="59" t="s">
        <v>1296</v>
      </c>
      <c r="BP27" s="59" t="s">
        <v>1296</v>
      </c>
      <c r="BQ27" s="59" t="s">
        <v>1296</v>
      </c>
      <c r="BR27" s="59" t="s">
        <v>1296</v>
      </c>
      <c r="BS27" s="59" t="s">
        <v>1296</v>
      </c>
      <c r="BT27" s="59" t="s">
        <v>1296</v>
      </c>
      <c r="BU27" s="73">
        <f t="shared" si="85"/>
        <v>2</v>
      </c>
      <c r="BV27" s="74">
        <f t="shared" si="86"/>
        <v>35</v>
      </c>
      <c r="BW27" s="75">
        <f t="shared" si="87"/>
        <v>39</v>
      </c>
      <c r="BX27" s="74">
        <f t="shared" si="88"/>
        <v>70</v>
      </c>
      <c r="BY27" s="75">
        <f t="shared" si="89"/>
        <v>73</v>
      </c>
      <c r="BZ27" s="74">
        <f t="shared" si="90"/>
        <v>109</v>
      </c>
      <c r="CA27" s="75">
        <f t="shared" si="91"/>
        <v>117</v>
      </c>
      <c r="CB27" s="74">
        <f t="shared" si="92"/>
        <v>166</v>
      </c>
      <c r="CC27" s="75">
        <f t="shared" si="93"/>
        <v>173</v>
      </c>
      <c r="CD27" s="74">
        <f t="shared" si="94"/>
        <v>219</v>
      </c>
      <c r="CE27" s="75">
        <f t="shared" si="95"/>
        <v>266</v>
      </c>
      <c r="CF27" s="74">
        <f t="shared" si="96"/>
        <v>292</v>
      </c>
      <c r="CG27" s="73">
        <f t="shared" si="97"/>
        <v>34</v>
      </c>
      <c r="CH27" s="74">
        <f t="shared" si="98"/>
        <v>38</v>
      </c>
      <c r="CI27" s="75">
        <f t="shared" si="99"/>
        <v>69</v>
      </c>
      <c r="CJ27" s="75">
        <f t="shared" si="100"/>
        <v>72</v>
      </c>
      <c r="CK27" s="75">
        <f t="shared" si="101"/>
        <v>108</v>
      </c>
      <c r="CL27" s="75">
        <f t="shared" si="102"/>
        <v>116</v>
      </c>
      <c r="CM27" s="75">
        <f t="shared" si="103"/>
        <v>142</v>
      </c>
      <c r="CN27" s="75">
        <f t="shared" si="104"/>
        <v>168</v>
      </c>
      <c r="CO27" s="75">
        <f t="shared" si="105"/>
        <v>208</v>
      </c>
      <c r="CP27" s="75">
        <f t="shared" si="106"/>
        <v>259</v>
      </c>
      <c r="CQ27" s="75">
        <f t="shared" si="107"/>
        <v>291</v>
      </c>
      <c r="CR27" s="75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1358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80" t="str">
        <f>VLOOKUP(B28,Classification!A:D,2,0)</f>
        <v>A</v>
      </c>
      <c r="BA28" s="99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1384</v>
      </c>
      <c r="BF28" s="50" t="s">
        <v>1387</v>
      </c>
      <c r="BG28" s="50" t="s">
        <v>1387</v>
      </c>
      <c r="BH28" s="1"/>
      <c r="BI28" s="73" t="s">
        <v>1296</v>
      </c>
      <c r="BJ28" s="59" t="s">
        <v>1296</v>
      </c>
      <c r="BK28" s="59" t="s">
        <v>1296</v>
      </c>
      <c r="BL28" s="59" t="s">
        <v>1296</v>
      </c>
      <c r="BM28" s="59" t="s">
        <v>1296</v>
      </c>
      <c r="BN28" s="59" t="s">
        <v>1296</v>
      </c>
      <c r="BO28" s="59" t="s">
        <v>1296</v>
      </c>
      <c r="BP28" s="59" t="s">
        <v>1296</v>
      </c>
      <c r="BQ28" s="59" t="s">
        <v>1296</v>
      </c>
      <c r="BR28" s="59" t="s">
        <v>1296</v>
      </c>
      <c r="BS28" s="59" t="s">
        <v>1296</v>
      </c>
      <c r="BT28" s="59" t="s">
        <v>1296</v>
      </c>
      <c r="BU28" s="73">
        <f t="shared" si="85"/>
        <v>2</v>
      </c>
      <c r="BV28" s="74">
        <f t="shared" si="86"/>
        <v>35</v>
      </c>
      <c r="BW28" s="75">
        <f t="shared" si="87"/>
        <v>39</v>
      </c>
      <c r="BX28" s="74">
        <f t="shared" si="88"/>
        <v>70</v>
      </c>
      <c r="BY28" s="75">
        <f t="shared" si="89"/>
        <v>73</v>
      </c>
      <c r="BZ28" s="74">
        <f t="shared" si="90"/>
        <v>109</v>
      </c>
      <c r="CA28" s="75">
        <f t="shared" si="91"/>
        <v>117</v>
      </c>
      <c r="CB28" s="74">
        <f t="shared" si="92"/>
        <v>166</v>
      </c>
      <c r="CC28" s="75">
        <f t="shared" si="93"/>
        <v>173</v>
      </c>
      <c r="CD28" s="74">
        <f t="shared" si="94"/>
        <v>219</v>
      </c>
      <c r="CE28" s="75">
        <f t="shared" si="95"/>
        <v>266</v>
      </c>
      <c r="CF28" s="74">
        <f t="shared" si="96"/>
        <v>292</v>
      </c>
      <c r="CG28" s="73">
        <f t="shared" si="97"/>
        <v>34</v>
      </c>
      <c r="CH28" s="74">
        <f t="shared" si="98"/>
        <v>38</v>
      </c>
      <c r="CI28" s="75">
        <f t="shared" si="99"/>
        <v>69</v>
      </c>
      <c r="CJ28" s="75">
        <f t="shared" si="100"/>
        <v>72</v>
      </c>
      <c r="CK28" s="75">
        <f t="shared" si="101"/>
        <v>108</v>
      </c>
      <c r="CL28" s="75">
        <f t="shared" si="102"/>
        <v>116</v>
      </c>
      <c r="CM28" s="75">
        <f t="shared" si="103"/>
        <v>142</v>
      </c>
      <c r="CN28" s="75">
        <f t="shared" si="104"/>
        <v>168</v>
      </c>
      <c r="CO28" s="75">
        <f t="shared" si="105"/>
        <v>208</v>
      </c>
      <c r="CP28" s="75">
        <f t="shared" si="106"/>
        <v>259</v>
      </c>
      <c r="CQ28" s="75">
        <f t="shared" si="107"/>
        <v>291</v>
      </c>
      <c r="CR28" s="75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1348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80" t="str">
        <f>VLOOKUP(B29,Classification!A:D,2,0)</f>
        <v>A</v>
      </c>
      <c r="BA29" s="99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1384</v>
      </c>
      <c r="BF29" s="50" t="s">
        <v>1387</v>
      </c>
      <c r="BG29" s="50" t="s">
        <v>1387</v>
      </c>
      <c r="BH29" s="1"/>
      <c r="BI29" s="73" t="s">
        <v>1296</v>
      </c>
      <c r="BJ29" s="59" t="s">
        <v>1296</v>
      </c>
      <c r="BK29" s="59" t="s">
        <v>1296</v>
      </c>
      <c r="BL29" s="59" t="s">
        <v>1296</v>
      </c>
      <c r="BM29" s="59" t="s">
        <v>1296</v>
      </c>
      <c r="BN29" s="59" t="s">
        <v>1296</v>
      </c>
      <c r="BO29" s="59" t="s">
        <v>1296</v>
      </c>
      <c r="BP29" s="59" t="s">
        <v>1296</v>
      </c>
      <c r="BQ29" s="59" t="s">
        <v>1296</v>
      </c>
      <c r="BR29" s="59" t="s">
        <v>1296</v>
      </c>
      <c r="BS29" s="59" t="s">
        <v>1296</v>
      </c>
      <c r="BT29" s="59" t="s">
        <v>1296</v>
      </c>
      <c r="BU29" s="73">
        <f t="shared" si="85"/>
        <v>2</v>
      </c>
      <c r="BV29" s="74">
        <f t="shared" si="86"/>
        <v>35</v>
      </c>
      <c r="BW29" s="75">
        <f t="shared" si="87"/>
        <v>39</v>
      </c>
      <c r="BX29" s="74">
        <f t="shared" si="88"/>
        <v>70</v>
      </c>
      <c r="BY29" s="75">
        <f t="shared" si="89"/>
        <v>73</v>
      </c>
      <c r="BZ29" s="74">
        <f t="shared" si="90"/>
        <v>109</v>
      </c>
      <c r="CA29" s="75">
        <f t="shared" si="91"/>
        <v>117</v>
      </c>
      <c r="CB29" s="74">
        <f t="shared" si="92"/>
        <v>166</v>
      </c>
      <c r="CC29" s="75">
        <f t="shared" si="93"/>
        <v>173</v>
      </c>
      <c r="CD29" s="74">
        <f t="shared" si="94"/>
        <v>219</v>
      </c>
      <c r="CE29" s="75">
        <f t="shared" si="95"/>
        <v>266</v>
      </c>
      <c r="CF29" s="74">
        <f t="shared" si="96"/>
        <v>292</v>
      </c>
      <c r="CG29" s="73">
        <f t="shared" si="97"/>
        <v>34</v>
      </c>
      <c r="CH29" s="74">
        <f t="shared" si="98"/>
        <v>38</v>
      </c>
      <c r="CI29" s="75">
        <f t="shared" si="99"/>
        <v>69</v>
      </c>
      <c r="CJ29" s="75">
        <f t="shared" si="100"/>
        <v>72</v>
      </c>
      <c r="CK29" s="75">
        <f t="shared" si="101"/>
        <v>108</v>
      </c>
      <c r="CL29" s="75">
        <f t="shared" si="102"/>
        <v>116</v>
      </c>
      <c r="CM29" s="75">
        <f t="shared" si="103"/>
        <v>142</v>
      </c>
      <c r="CN29" s="75">
        <f t="shared" si="104"/>
        <v>168</v>
      </c>
      <c r="CO29" s="75">
        <f t="shared" si="105"/>
        <v>208</v>
      </c>
      <c r="CP29" s="75">
        <f t="shared" si="106"/>
        <v>259</v>
      </c>
      <c r="CQ29" s="75">
        <f t="shared" si="107"/>
        <v>291</v>
      </c>
      <c r="CR29" s="75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1349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80" t="str">
        <f>VLOOKUP(B30,Classification!A:D,2,0)</f>
        <v>A</v>
      </c>
      <c r="BA30" s="99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1384</v>
      </c>
      <c r="BF30" s="50" t="s">
        <v>1387</v>
      </c>
      <c r="BG30" s="50" t="s">
        <v>1387</v>
      </c>
      <c r="BH30" s="1"/>
      <c r="BI30" s="73" t="s">
        <v>1296</v>
      </c>
      <c r="BJ30" s="59" t="s">
        <v>1296</v>
      </c>
      <c r="BK30" s="59" t="s">
        <v>1296</v>
      </c>
      <c r="BL30" s="59" t="s">
        <v>1296</v>
      </c>
      <c r="BM30" s="59" t="s">
        <v>1296</v>
      </c>
      <c r="BN30" s="59" t="s">
        <v>1296</v>
      </c>
      <c r="BO30" s="59" t="s">
        <v>1296</v>
      </c>
      <c r="BP30" s="59" t="s">
        <v>1296</v>
      </c>
      <c r="BQ30" s="59" t="s">
        <v>1296</v>
      </c>
      <c r="BR30" s="59" t="s">
        <v>1296</v>
      </c>
      <c r="BS30" s="59" t="s">
        <v>1296</v>
      </c>
      <c r="BT30" s="59" t="s">
        <v>1296</v>
      </c>
      <c r="BU30" s="73">
        <f t="shared" si="85"/>
        <v>2</v>
      </c>
      <c r="BV30" s="74">
        <f t="shared" si="86"/>
        <v>35</v>
      </c>
      <c r="BW30" s="75">
        <f t="shared" si="87"/>
        <v>39</v>
      </c>
      <c r="BX30" s="74">
        <f t="shared" si="88"/>
        <v>70</v>
      </c>
      <c r="BY30" s="75">
        <f t="shared" si="89"/>
        <v>73</v>
      </c>
      <c r="BZ30" s="74">
        <f t="shared" si="90"/>
        <v>109</v>
      </c>
      <c r="CA30" s="75">
        <f t="shared" si="91"/>
        <v>117</v>
      </c>
      <c r="CB30" s="74">
        <f t="shared" si="92"/>
        <v>166</v>
      </c>
      <c r="CC30" s="75">
        <f t="shared" si="93"/>
        <v>173</v>
      </c>
      <c r="CD30" s="74">
        <f t="shared" si="94"/>
        <v>219</v>
      </c>
      <c r="CE30" s="75">
        <f t="shared" si="95"/>
        <v>266</v>
      </c>
      <c r="CF30" s="74">
        <f t="shared" si="96"/>
        <v>292</v>
      </c>
      <c r="CG30" s="73">
        <f t="shared" si="97"/>
        <v>34</v>
      </c>
      <c r="CH30" s="74">
        <f t="shared" si="98"/>
        <v>38</v>
      </c>
      <c r="CI30" s="75">
        <f t="shared" si="99"/>
        <v>69</v>
      </c>
      <c r="CJ30" s="75">
        <f t="shared" si="100"/>
        <v>72</v>
      </c>
      <c r="CK30" s="75">
        <f t="shared" si="101"/>
        <v>108</v>
      </c>
      <c r="CL30" s="75">
        <f t="shared" si="102"/>
        <v>116</v>
      </c>
      <c r="CM30" s="75">
        <f t="shared" si="103"/>
        <v>142</v>
      </c>
      <c r="CN30" s="75">
        <f t="shared" si="104"/>
        <v>168</v>
      </c>
      <c r="CO30" s="75">
        <f t="shared" si="105"/>
        <v>208</v>
      </c>
      <c r="CP30" s="75">
        <f t="shared" si="106"/>
        <v>259</v>
      </c>
      <c r="CQ30" s="75">
        <f t="shared" si="107"/>
        <v>291</v>
      </c>
      <c r="CR30" s="75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1350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80" t="str">
        <f>VLOOKUP(B31,Classification!A:D,2,0)</f>
        <v>A</v>
      </c>
      <c r="BA31" s="99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1384</v>
      </c>
      <c r="BF31" s="50" t="s">
        <v>1387</v>
      </c>
      <c r="BG31" s="50" t="s">
        <v>1387</v>
      </c>
      <c r="BH31" s="1"/>
      <c r="BI31" s="73" t="s">
        <v>1296</v>
      </c>
      <c r="BJ31" s="59" t="s">
        <v>1296</v>
      </c>
      <c r="BK31" s="59" t="s">
        <v>1296</v>
      </c>
      <c r="BL31" s="59" t="s">
        <v>1296</v>
      </c>
      <c r="BM31" s="59" t="s">
        <v>1296</v>
      </c>
      <c r="BN31" s="59" t="s">
        <v>1296</v>
      </c>
      <c r="BO31" s="59" t="s">
        <v>1296</v>
      </c>
      <c r="BP31" s="59" t="s">
        <v>1296</v>
      </c>
      <c r="BQ31" s="59" t="s">
        <v>1296</v>
      </c>
      <c r="BR31" s="59" t="s">
        <v>1296</v>
      </c>
      <c r="BS31" s="59" t="s">
        <v>1296</v>
      </c>
      <c r="BT31" s="59" t="s">
        <v>1296</v>
      </c>
      <c r="BU31" s="73">
        <f t="shared" si="85"/>
        <v>2</v>
      </c>
      <c r="BV31" s="74">
        <f t="shared" si="86"/>
        <v>35</v>
      </c>
      <c r="BW31" s="75">
        <f t="shared" si="87"/>
        <v>39</v>
      </c>
      <c r="BX31" s="74">
        <f t="shared" si="88"/>
        <v>70</v>
      </c>
      <c r="BY31" s="75">
        <f t="shared" si="89"/>
        <v>73</v>
      </c>
      <c r="BZ31" s="74">
        <f t="shared" si="90"/>
        <v>109</v>
      </c>
      <c r="CA31" s="75">
        <f t="shared" si="91"/>
        <v>117</v>
      </c>
      <c r="CB31" s="74">
        <f t="shared" si="92"/>
        <v>166</v>
      </c>
      <c r="CC31" s="75">
        <f t="shared" si="93"/>
        <v>173</v>
      </c>
      <c r="CD31" s="74">
        <f t="shared" si="94"/>
        <v>219</v>
      </c>
      <c r="CE31" s="75">
        <f t="shared" si="95"/>
        <v>266</v>
      </c>
      <c r="CF31" s="74">
        <f t="shared" si="96"/>
        <v>292</v>
      </c>
      <c r="CG31" s="73">
        <f t="shared" si="97"/>
        <v>34</v>
      </c>
      <c r="CH31" s="74">
        <f t="shared" si="98"/>
        <v>38</v>
      </c>
      <c r="CI31" s="75">
        <f t="shared" si="99"/>
        <v>69</v>
      </c>
      <c r="CJ31" s="75">
        <f t="shared" si="100"/>
        <v>72</v>
      </c>
      <c r="CK31" s="75">
        <f t="shared" si="101"/>
        <v>108</v>
      </c>
      <c r="CL31" s="75">
        <f t="shared" si="102"/>
        <v>116</v>
      </c>
      <c r="CM31" s="75">
        <f t="shared" si="103"/>
        <v>142</v>
      </c>
      <c r="CN31" s="75">
        <f t="shared" si="104"/>
        <v>168</v>
      </c>
      <c r="CO31" s="75">
        <f t="shared" si="105"/>
        <v>208</v>
      </c>
      <c r="CP31" s="75">
        <f t="shared" si="106"/>
        <v>259</v>
      </c>
      <c r="CQ31" s="75">
        <f t="shared" si="107"/>
        <v>291</v>
      </c>
      <c r="CR31" s="75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1351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80" t="str">
        <f>VLOOKUP(B32,Classification!A:D,2,0)</f>
        <v>A</v>
      </c>
      <c r="BA32" s="99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1384</v>
      </c>
      <c r="BF32" s="50" t="s">
        <v>1387</v>
      </c>
      <c r="BG32" s="50" t="s">
        <v>1387</v>
      </c>
      <c r="BH32" s="1"/>
      <c r="BI32" s="73" t="s">
        <v>1296</v>
      </c>
      <c r="BJ32" s="59" t="s">
        <v>1296</v>
      </c>
      <c r="BK32" s="59" t="s">
        <v>1296</v>
      </c>
      <c r="BL32" s="59" t="s">
        <v>1296</v>
      </c>
      <c r="BM32" s="59" t="s">
        <v>1296</v>
      </c>
      <c r="BN32" s="59" t="s">
        <v>1296</v>
      </c>
      <c r="BO32" s="59" t="s">
        <v>1296</v>
      </c>
      <c r="BP32" s="59" t="s">
        <v>1296</v>
      </c>
      <c r="BQ32" s="59" t="s">
        <v>1296</v>
      </c>
      <c r="BR32" s="59" t="s">
        <v>1296</v>
      </c>
      <c r="BS32" s="59" t="s">
        <v>1296</v>
      </c>
      <c r="BT32" s="59" t="s">
        <v>1296</v>
      </c>
      <c r="BU32" s="73">
        <f t="shared" si="85"/>
        <v>2</v>
      </c>
      <c r="BV32" s="74">
        <f t="shared" si="86"/>
        <v>35</v>
      </c>
      <c r="BW32" s="75">
        <f t="shared" si="87"/>
        <v>39</v>
      </c>
      <c r="BX32" s="74">
        <f t="shared" si="88"/>
        <v>70</v>
      </c>
      <c r="BY32" s="75">
        <f t="shared" si="89"/>
        <v>73</v>
      </c>
      <c r="BZ32" s="74">
        <f t="shared" si="90"/>
        <v>109</v>
      </c>
      <c r="CA32" s="75">
        <f t="shared" si="91"/>
        <v>117</v>
      </c>
      <c r="CB32" s="74">
        <f t="shared" si="92"/>
        <v>166</v>
      </c>
      <c r="CC32" s="75">
        <f t="shared" si="93"/>
        <v>173</v>
      </c>
      <c r="CD32" s="74">
        <f t="shared" si="94"/>
        <v>219</v>
      </c>
      <c r="CE32" s="75">
        <f t="shared" si="95"/>
        <v>266</v>
      </c>
      <c r="CF32" s="74">
        <f t="shared" si="96"/>
        <v>292</v>
      </c>
      <c r="CG32" s="73">
        <f t="shared" si="97"/>
        <v>34</v>
      </c>
      <c r="CH32" s="74">
        <f t="shared" si="98"/>
        <v>38</v>
      </c>
      <c r="CI32" s="75">
        <f t="shared" si="99"/>
        <v>69</v>
      </c>
      <c r="CJ32" s="75">
        <f t="shared" si="100"/>
        <v>72</v>
      </c>
      <c r="CK32" s="75">
        <f t="shared" si="101"/>
        <v>108</v>
      </c>
      <c r="CL32" s="75">
        <f t="shared" si="102"/>
        <v>116</v>
      </c>
      <c r="CM32" s="75">
        <f t="shared" si="103"/>
        <v>142</v>
      </c>
      <c r="CN32" s="75">
        <f t="shared" si="104"/>
        <v>168</v>
      </c>
      <c r="CO32" s="75">
        <f t="shared" si="105"/>
        <v>208</v>
      </c>
      <c r="CP32" s="75">
        <f t="shared" si="106"/>
        <v>259</v>
      </c>
      <c r="CQ32" s="75">
        <f t="shared" si="107"/>
        <v>291</v>
      </c>
      <c r="CR32" s="75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s="12" customFormat="1" x14ac:dyDescent="0.2">
      <c r="A33" s="9" t="str">
        <f t="shared" ref="A33" si="110">CONCATENATE(B33,"_",C33)</f>
        <v>aa2ar_human_5UIG</v>
      </c>
      <c r="B33" s="9" t="s">
        <v>139</v>
      </c>
      <c r="C33" s="9" t="s">
        <v>1397</v>
      </c>
      <c r="D33" s="9" t="str">
        <f>IFERROR(MID(VLOOKUP($B33,Seqs!$A:$B,2,0),E33,1),"")</f>
        <v>M</v>
      </c>
      <c r="E33" s="9">
        <v>4</v>
      </c>
      <c r="F33" s="9" t="str">
        <f>IFERROR(MID(VLOOKUP($B33,Seqs!$A:$B,2,0),G33,1),"")</f>
        <v>N</v>
      </c>
      <c r="G33" s="9">
        <v>34</v>
      </c>
      <c r="H33" s="9" t="str">
        <f>IFERROR(MID(VLOOKUP($B33,Seqs!$A:$B,2,0),I33,1),"")</f>
        <v>S</v>
      </c>
      <c r="I33" s="114">
        <v>35</v>
      </c>
      <c r="J33" s="9" t="str">
        <f>IFERROR(MID(VLOOKUP($B33,Seqs!$A:$B,2,0),K33,1),"")</f>
        <v>Q</v>
      </c>
      <c r="K33" s="114">
        <v>38</v>
      </c>
      <c r="L33" s="9" t="str">
        <f>IFERROR(MID(VLOOKUP($B33,Seqs!$A:$B,2,0),M33,1),"")</f>
        <v>N</v>
      </c>
      <c r="M33" s="9">
        <v>39</v>
      </c>
      <c r="N33" s="9" t="str">
        <f>IFERROR(MID(VLOOKUP($B33,Seqs!$A:$B,2,0),O33,1),"")</f>
        <v>G</v>
      </c>
      <c r="O33" s="9">
        <v>69</v>
      </c>
      <c r="P33" s="9" t="str">
        <f>IFERROR(MID(VLOOKUP($B33,Seqs!$A:$B,2,0),Q33,1),"")</f>
        <v>F</v>
      </c>
      <c r="Q33" s="9">
        <v>70</v>
      </c>
      <c r="R33" s="9" t="str">
        <f>IFERROR(MID(VLOOKUP($B33,Seqs!$A:$B,2,0),S33,1),"")</f>
        <v>A</v>
      </c>
      <c r="S33" s="9">
        <v>72</v>
      </c>
      <c r="T33" s="9" t="str">
        <f>IFERROR(MID(VLOOKUP($B33,Seqs!$A:$B,2,0),U33,1),"")</f>
        <v>A</v>
      </c>
      <c r="U33" s="9">
        <v>73</v>
      </c>
      <c r="V33" s="9" t="str">
        <f>IFERROR(MID(VLOOKUP($B33,Seqs!$A:$B,2,0),W33,1),"")</f>
        <v>I</v>
      </c>
      <c r="W33" s="9">
        <v>108</v>
      </c>
      <c r="X33" s="9" t="str">
        <f>IFERROR(MID(VLOOKUP($B33,Seqs!$A:$B,2,0),Y33,1),"")</f>
        <v>P</v>
      </c>
      <c r="Y33" s="9">
        <v>109</v>
      </c>
      <c r="Z33" s="9" t="str">
        <f>IFERROR(MID(VLOOKUP($B33,Seqs!$A:$B,2,0),AA33,1),"")</f>
        <v>V</v>
      </c>
      <c r="AA33" s="9">
        <v>116</v>
      </c>
      <c r="AB33" s="9" t="str">
        <f>IFERROR(MID(VLOOKUP($B33,Seqs!$A:$B,2,0),AC33,1),"")</f>
        <v>T</v>
      </c>
      <c r="AC33" s="9">
        <v>117</v>
      </c>
      <c r="AD33" s="9" t="str">
        <f>IFERROR(MID(VLOOKUP($B33,Seqs!$A:$B,2,0),AE33,1),"")</f>
        <v>G</v>
      </c>
      <c r="AE33" s="9">
        <v>142</v>
      </c>
      <c r="AF33" s="9" t="str">
        <f>IFERROR(MID(VLOOKUP($B33,Seqs!$A:$B,2,0),AG33,1),"")</f>
        <v>C</v>
      </c>
      <c r="AG33" s="9">
        <v>166</v>
      </c>
      <c r="AH33" s="9" t="str">
        <f>IFERROR(MID(VLOOKUP($B33,Seqs!$A:$B,2,0),AI33,1),"")</f>
        <v>F</v>
      </c>
      <c r="AI33" s="9">
        <v>168</v>
      </c>
      <c r="AJ33" s="9" t="str">
        <f>IFERROR(MID(VLOOKUP($B33,Seqs!$A:$B,2,0),AK33,1),"")</f>
        <v>P</v>
      </c>
      <c r="AK33" s="9">
        <v>173</v>
      </c>
      <c r="AL33" s="9" t="str">
        <f>IFERROR(MID(VLOOKUP($B33,Seqs!$A:$B,2,0),AM33,1),"")</f>
        <v>L</v>
      </c>
      <c r="AM33" s="9">
        <v>208</v>
      </c>
      <c r="AN33" s="9" t="str">
        <f>IFERROR(MID(VLOOKUP($B33,Seqs!$A:$B,2,0),AO33,1),"")</f>
        <v>E</v>
      </c>
      <c r="AO33" s="9">
        <v>219</v>
      </c>
      <c r="AP33" s="9" t="str">
        <f>IFERROR(MID(VLOOKUP($B33,Seqs!$A:$B,2,0),AQ33,1),"")</f>
        <v>C</v>
      </c>
      <c r="AQ33" s="9">
        <v>259</v>
      </c>
      <c r="AR33" s="9" t="str">
        <f>IFERROR(MID(VLOOKUP($B33,Seqs!$A:$B,2,0),AS33,1),"")</f>
        <v>P</v>
      </c>
      <c r="AS33" s="9">
        <v>266</v>
      </c>
      <c r="AT33" s="9" t="str">
        <f>IFERROR(MID(VLOOKUP($B33,Seqs!$A:$B,2,0),AU33,1),"")</f>
        <v>R</v>
      </c>
      <c r="AU33" s="9">
        <v>291</v>
      </c>
      <c r="AV33" s="9" t="str">
        <f>IFERROR(MID(VLOOKUP($B33,Seqs!$A:$B,2,0),AW33,1),"")</f>
        <v>I</v>
      </c>
      <c r="AW33" s="9">
        <v>292</v>
      </c>
      <c r="AX33" s="9" t="str">
        <f>IFERROR(MID(VLOOKUP($B33,Seqs!$A:$B,2,0),AY33,1),"")</f>
        <v>Q</v>
      </c>
      <c r="AY33" s="9">
        <v>297</v>
      </c>
      <c r="AZ33" s="115" t="str">
        <f>VLOOKUP(B33,Classification!A:D,2,0)</f>
        <v>A</v>
      </c>
      <c r="BA33" s="103" t="str">
        <f>VLOOKUP(B33,Classification!A:D,4,0)</f>
        <v>Adenosine</v>
      </c>
      <c r="BB33" s="3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114">
        <f t="shared" ref="BC33" si="112">_xlfn.AGGREGATE(9,6,CG33:CR33)-_xlfn.AGGREGATE(9,6,BU33:CF33)+12</f>
        <v>251</v>
      </c>
      <c r="BD33" s="13" t="s">
        <v>23</v>
      </c>
      <c r="BE33" s="9" t="s">
        <v>1384</v>
      </c>
      <c r="BF33" s="52" t="s">
        <v>1387</v>
      </c>
      <c r="BG33" s="52" t="s">
        <v>1387</v>
      </c>
      <c r="BI33" s="116" t="s">
        <v>1296</v>
      </c>
      <c r="BJ33" s="117" t="s">
        <v>1296</v>
      </c>
      <c r="BK33" s="117" t="s">
        <v>1296</v>
      </c>
      <c r="BL33" s="117" t="s">
        <v>1296</v>
      </c>
      <c r="BM33" s="117" t="s">
        <v>1296</v>
      </c>
      <c r="BN33" s="117" t="s">
        <v>1296</v>
      </c>
      <c r="BO33" s="117" t="s">
        <v>1296</v>
      </c>
      <c r="BP33" s="117" t="s">
        <v>1296</v>
      </c>
      <c r="BQ33" s="117" t="s">
        <v>1296</v>
      </c>
      <c r="BR33" s="117" t="s">
        <v>1296</v>
      </c>
      <c r="BS33" s="117" t="s">
        <v>1296</v>
      </c>
      <c r="BT33" s="117" t="s">
        <v>1296</v>
      </c>
      <c r="BU33" s="116">
        <f t="shared" ref="BU33" si="113">E33</f>
        <v>4</v>
      </c>
      <c r="BV33" s="118">
        <f t="shared" ref="BV33" si="114">I33</f>
        <v>35</v>
      </c>
      <c r="BW33" s="119">
        <f t="shared" ref="BW33" si="115">M33</f>
        <v>39</v>
      </c>
      <c r="BX33" s="118">
        <f t="shared" ref="BX33" si="116">Q33</f>
        <v>70</v>
      </c>
      <c r="BY33" s="119">
        <f t="shared" ref="BY33" si="117">U33</f>
        <v>73</v>
      </c>
      <c r="BZ33" s="118">
        <f t="shared" ref="BZ33" si="118">Y33</f>
        <v>109</v>
      </c>
      <c r="CA33" s="119">
        <f t="shared" ref="CA33" si="119">AC33</f>
        <v>117</v>
      </c>
      <c r="CB33" s="118">
        <f t="shared" ref="CB33" si="120">AG33</f>
        <v>166</v>
      </c>
      <c r="CC33" s="119">
        <f t="shared" ref="CC33" si="121">AK33</f>
        <v>173</v>
      </c>
      <c r="CD33" s="118">
        <f t="shared" ref="CD33" si="122">AO33</f>
        <v>219</v>
      </c>
      <c r="CE33" s="119">
        <f t="shared" ref="CE33" si="123">AS33</f>
        <v>266</v>
      </c>
      <c r="CF33" s="118">
        <f t="shared" ref="CF33" si="124">AW33</f>
        <v>292</v>
      </c>
      <c r="CG33" s="116">
        <f t="shared" ref="CG33" si="125">G33</f>
        <v>34</v>
      </c>
      <c r="CH33" s="118">
        <f t="shared" ref="CH33" si="126">K33</f>
        <v>38</v>
      </c>
      <c r="CI33" s="119">
        <f t="shared" ref="CI33" si="127">O33</f>
        <v>69</v>
      </c>
      <c r="CJ33" s="119">
        <f t="shared" ref="CJ33" si="128">S33</f>
        <v>72</v>
      </c>
      <c r="CK33" s="119">
        <f t="shared" ref="CK33" si="129">W33</f>
        <v>108</v>
      </c>
      <c r="CL33" s="119">
        <f t="shared" ref="CL33" si="130">AA33</f>
        <v>116</v>
      </c>
      <c r="CM33" s="119">
        <f t="shared" ref="CM33" si="131">AE33</f>
        <v>142</v>
      </c>
      <c r="CN33" s="119">
        <f t="shared" ref="CN33" si="132">AI33</f>
        <v>168</v>
      </c>
      <c r="CO33" s="119">
        <f t="shared" ref="CO33" si="133">AM33</f>
        <v>208</v>
      </c>
      <c r="CP33" s="119">
        <f t="shared" ref="CP33" si="134">AQ33</f>
        <v>259</v>
      </c>
      <c r="CQ33" s="119">
        <f t="shared" ref="CQ33" si="135">AU33</f>
        <v>291</v>
      </c>
      <c r="CR33" s="119">
        <f t="shared" ref="CR33" si="136">AY33</f>
        <v>297</v>
      </c>
      <c r="CS33" s="114">
        <f t="shared" ref="CS33" si="137">M33-K33</f>
        <v>1</v>
      </c>
    </row>
    <row r="34" spans="1:1028" x14ac:dyDescent="0.2">
      <c r="A34" s="3" t="str">
        <f t="shared" si="0"/>
        <v>acm1_human__wt</v>
      </c>
      <c r="B34" s="3" t="s">
        <v>146</v>
      </c>
      <c r="C34" s="3" t="s">
        <v>100</v>
      </c>
      <c r="D34" s="3" t="str">
        <f>IFERROR(MID(VLOOKUP($B34,Seqs!$A:$B,2,0),E34,1),"")</f>
        <v>P</v>
      </c>
      <c r="E34" s="3">
        <v>22</v>
      </c>
      <c r="F34" s="3" t="str">
        <f>IFERROR(MID(VLOOKUP($B34,Seqs!$A:$B,2,0),G34,1),"")</f>
        <v>N</v>
      </c>
      <c r="G34" s="3">
        <v>53</v>
      </c>
      <c r="H34" s="3" t="str">
        <f>IFERROR(MID(VLOOKUP($B34,Seqs!$A:$B,2,0),I34,1),"")</f>
        <v>T</v>
      </c>
      <c r="I34" s="23">
        <v>54</v>
      </c>
      <c r="J34" s="3" t="str">
        <f>IFERROR(MID(VLOOKUP($B34,Seqs!$A:$B,2,0),K34,1),"")</f>
        <v>K</v>
      </c>
      <c r="K34" s="23">
        <v>57</v>
      </c>
      <c r="L34" s="3" t="str">
        <f>IFERROR(MID(VLOOKUP($B34,Seqs!$A:$B,2,0),M34,1),"")</f>
        <v>T</v>
      </c>
      <c r="M34" s="3">
        <v>58</v>
      </c>
      <c r="N34" s="3" t="str">
        <f>IFERROR(MID(VLOOKUP($B34,Seqs!$A:$B,2,0),O34,1),"")</f>
        <v>M</v>
      </c>
      <c r="O34" s="3">
        <v>88</v>
      </c>
      <c r="P34" s="3" t="str">
        <f>IFERROR(MID(VLOOKUP($B34,Seqs!$A:$B,2,0),Q34,1),"")</f>
        <v>H</v>
      </c>
      <c r="Q34" s="3">
        <v>90</v>
      </c>
      <c r="R34" s="3" t="str">
        <f>IFERROR(MID(VLOOKUP($B34,Seqs!$A:$B,2,0),S34,1),"")</f>
        <v>L</v>
      </c>
      <c r="S34" s="3">
        <v>93</v>
      </c>
      <c r="T34" s="3" t="str">
        <f>IFERROR(MID(VLOOKUP($B34,Seqs!$A:$B,2,0),U34,1),"")</f>
        <v>G</v>
      </c>
      <c r="U34" s="3">
        <v>94</v>
      </c>
      <c r="V34" s="3" t="str">
        <f>IFERROR(MID(VLOOKUP($B34,Seqs!$A:$B,2,0),W34,1),"")</f>
        <v>R</v>
      </c>
      <c r="W34" s="3">
        <v>129</v>
      </c>
      <c r="X34" s="3" t="str">
        <f>IFERROR(MID(VLOOKUP($B34,Seqs!$A:$B,2,0),Y34,1),"")</f>
        <v>P</v>
      </c>
      <c r="Y34" s="3">
        <v>130</v>
      </c>
      <c r="Z34" s="3" t="str">
        <f>IFERROR(MID(VLOOKUP($B34,Seqs!$A:$B,2,0),AA34,1),"")</f>
        <v>R</v>
      </c>
      <c r="AA34" s="3">
        <v>137</v>
      </c>
      <c r="AB34" s="3" t="str">
        <f>IFERROR(MID(VLOOKUP($B34,Seqs!$A:$B,2,0),AC34,1),"")</f>
        <v>T</v>
      </c>
      <c r="AC34" s="9">
        <v>138</v>
      </c>
      <c r="AD34" s="3" t="str">
        <f>IFERROR(MID(VLOOKUP($B34,Seqs!$A:$B,2,0),AE34,1),"")</f>
        <v>G</v>
      </c>
      <c r="AE34" s="3">
        <v>169</v>
      </c>
      <c r="AF34" s="3" t="str">
        <f>IFERROR(MID(VLOOKUP($B34,Seqs!$A:$B,2,0),AG34,1),"")</f>
        <v>C</v>
      </c>
      <c r="AG34" s="3">
        <v>178</v>
      </c>
      <c r="AH34" s="3" t="str">
        <f>IFERROR(MID(VLOOKUP($B34,Seqs!$A:$B,2,0),AI34,1),"")</f>
        <v>I</v>
      </c>
      <c r="AI34" s="3">
        <v>180</v>
      </c>
      <c r="AJ34" s="3" t="str">
        <f>IFERROR(MID(VLOOKUP($B34,Seqs!$A:$B,2,0),AK34,1),"")</f>
        <v>Q</v>
      </c>
      <c r="AK34" s="3">
        <v>185</v>
      </c>
      <c r="AL34" s="3" t="str">
        <f>IFERROR(MID(VLOOKUP($B34,Seqs!$A:$B,2,0),AM34,1),"")</f>
        <v>L</v>
      </c>
      <c r="AM34" s="3">
        <v>225</v>
      </c>
      <c r="AN34" s="3" t="str">
        <f>IFERROR(MID(VLOOKUP($B34,Seqs!$A:$B,2,0),AO34,1),"")</f>
        <v>T</v>
      </c>
      <c r="AO34" s="3">
        <v>354</v>
      </c>
      <c r="AP34" s="3" t="str">
        <f>IFERROR(MID(VLOOKUP($B34,Seqs!$A:$B,2,0),AQ34,1),"")</f>
        <v>C</v>
      </c>
      <c r="AQ34" s="3">
        <v>391</v>
      </c>
      <c r="AR34" s="3" t="str">
        <f>IFERROR(MID(VLOOKUP($B34,Seqs!$A:$B,2,0),AS34,1),"")</f>
        <v>P</v>
      </c>
      <c r="AS34" s="3">
        <v>396</v>
      </c>
      <c r="AT34" s="3" t="str">
        <f>IFERROR(MID(VLOOKUP($B34,Seqs!$A:$B,2,0),AU34,1),"")</f>
        <v>C</v>
      </c>
      <c r="AU34" s="3">
        <v>421</v>
      </c>
      <c r="AV34" s="3" t="str">
        <f>IFERROR(MID(VLOOKUP($B34,Seqs!$A:$B,2,0),AW34,1),"")</f>
        <v>N</v>
      </c>
      <c r="AW34" s="3">
        <v>422</v>
      </c>
      <c r="AX34" s="3" t="str">
        <f>IFERROR(MID(VLOOKUP($B34,Seqs!$A:$B,2,0),AY34,1),"")</f>
        <v>L</v>
      </c>
      <c r="AY34" s="3">
        <v>434</v>
      </c>
      <c r="AZ34" s="80" t="str">
        <f>VLOOKUP(B34,Classification!A:D,2,0)</f>
        <v>A</v>
      </c>
      <c r="BA34" s="99" t="str">
        <f>VLOOKUP(B34,Classification!A:D,4,0)</f>
        <v>Acetylcholine(muscarinic)</v>
      </c>
      <c r="BB34" s="27" t="b">
        <f t="shared" si="1"/>
        <v>1</v>
      </c>
      <c r="BC34" s="23">
        <f t="shared" si="84"/>
        <v>268</v>
      </c>
      <c r="BD34" s="58" t="s">
        <v>1382</v>
      </c>
      <c r="BE34" s="3" t="s">
        <v>1384</v>
      </c>
      <c r="BF34" s="50" t="s">
        <v>1382</v>
      </c>
      <c r="BG34" s="50" t="s">
        <v>1387</v>
      </c>
      <c r="BH34" s="1"/>
      <c r="BI34" s="73" t="s">
        <v>1296</v>
      </c>
      <c r="BJ34" s="59" t="s">
        <v>1296</v>
      </c>
      <c r="BK34" s="59" t="s">
        <v>1296</v>
      </c>
      <c r="BL34" s="59" t="s">
        <v>1296</v>
      </c>
      <c r="BM34" s="59" t="s">
        <v>1296</v>
      </c>
      <c r="BN34" s="59" t="s">
        <v>1296</v>
      </c>
      <c r="BO34" s="59" t="s">
        <v>1296</v>
      </c>
      <c r="BP34" s="59" t="s">
        <v>1296</v>
      </c>
      <c r="BQ34" s="59" t="s">
        <v>1296</v>
      </c>
      <c r="BR34" s="59" t="s">
        <v>1296</v>
      </c>
      <c r="BS34" s="59" t="s">
        <v>1296</v>
      </c>
      <c r="BT34" s="59" t="s">
        <v>1296</v>
      </c>
      <c r="BU34" s="73">
        <f t="shared" si="85"/>
        <v>22</v>
      </c>
      <c r="BV34" s="74">
        <f t="shared" si="86"/>
        <v>54</v>
      </c>
      <c r="BW34" s="75">
        <f t="shared" si="87"/>
        <v>58</v>
      </c>
      <c r="BX34" s="74">
        <f t="shared" si="88"/>
        <v>90</v>
      </c>
      <c r="BY34" s="75">
        <f t="shared" si="89"/>
        <v>94</v>
      </c>
      <c r="BZ34" s="74">
        <f t="shared" si="90"/>
        <v>130</v>
      </c>
      <c r="CA34" s="75">
        <f t="shared" si="91"/>
        <v>138</v>
      </c>
      <c r="CB34" s="74">
        <f t="shared" si="92"/>
        <v>178</v>
      </c>
      <c r="CC34" s="75">
        <f t="shared" si="93"/>
        <v>185</v>
      </c>
      <c r="CD34" s="74">
        <f t="shared" si="94"/>
        <v>354</v>
      </c>
      <c r="CE34" s="75">
        <f t="shared" si="95"/>
        <v>396</v>
      </c>
      <c r="CF34" s="74">
        <f t="shared" si="96"/>
        <v>422</v>
      </c>
      <c r="CG34" s="73">
        <f t="shared" si="97"/>
        <v>53</v>
      </c>
      <c r="CH34" s="74">
        <f t="shared" si="98"/>
        <v>57</v>
      </c>
      <c r="CI34" s="75">
        <f t="shared" si="99"/>
        <v>88</v>
      </c>
      <c r="CJ34" s="75">
        <f t="shared" si="100"/>
        <v>93</v>
      </c>
      <c r="CK34" s="75">
        <f t="shared" si="101"/>
        <v>129</v>
      </c>
      <c r="CL34" s="75">
        <f t="shared" si="102"/>
        <v>137</v>
      </c>
      <c r="CM34" s="75">
        <f t="shared" si="103"/>
        <v>169</v>
      </c>
      <c r="CN34" s="75">
        <f t="shared" si="104"/>
        <v>180</v>
      </c>
      <c r="CO34" s="75">
        <f t="shared" si="105"/>
        <v>225</v>
      </c>
      <c r="CP34" s="75">
        <f t="shared" si="106"/>
        <v>391</v>
      </c>
      <c r="CQ34" s="75">
        <f t="shared" si="107"/>
        <v>421</v>
      </c>
      <c r="CR34" s="75">
        <f t="shared" si="108"/>
        <v>434</v>
      </c>
      <c r="CS34" s="23">
        <f t="shared" si="109"/>
        <v>1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spans="1:1028" x14ac:dyDescent="0.2">
      <c r="A35" s="3" t="str">
        <f t="shared" si="0"/>
        <v>acm1_human_5CXV</v>
      </c>
      <c r="B35" s="3" t="s">
        <v>146</v>
      </c>
      <c r="C35" s="3" t="s">
        <v>62</v>
      </c>
      <c r="D35" s="3" t="str">
        <f>IFERROR(MID(VLOOKUP($B35,Seqs!$A:$B,2,0),E35,1),"")</f>
        <v>P</v>
      </c>
      <c r="E35" s="3">
        <v>22</v>
      </c>
      <c r="F35" s="3" t="str">
        <f>IFERROR(MID(VLOOKUP($B35,Seqs!$A:$B,2,0),G35,1),"")</f>
        <v>N</v>
      </c>
      <c r="G35" s="3">
        <v>53</v>
      </c>
      <c r="H35" s="3" t="str">
        <f>IFERROR(MID(VLOOKUP($B35,Seqs!$A:$B,2,0),I35,1),"")</f>
        <v>T</v>
      </c>
      <c r="I35" s="23">
        <v>54</v>
      </c>
      <c r="J35" s="3" t="str">
        <f>IFERROR(MID(VLOOKUP($B35,Seqs!$A:$B,2,0),K35,1),"")</f>
        <v>K</v>
      </c>
      <c r="K35" s="23">
        <v>57</v>
      </c>
      <c r="L35" s="3" t="str">
        <f>IFERROR(MID(VLOOKUP($B35,Seqs!$A:$B,2,0),M35,1),"")</f>
        <v>T</v>
      </c>
      <c r="M35" s="3">
        <v>58</v>
      </c>
      <c r="N35" s="3" t="str">
        <f>IFERROR(MID(VLOOKUP($B35,Seqs!$A:$B,2,0),O35,1),"")</f>
        <v>M</v>
      </c>
      <c r="O35" s="3">
        <v>88</v>
      </c>
      <c r="P35" s="3" t="str">
        <f>IFERROR(MID(VLOOKUP($B35,Seqs!$A:$B,2,0),Q35,1),"")</f>
        <v>H</v>
      </c>
      <c r="Q35" s="3">
        <v>90</v>
      </c>
      <c r="R35" s="3" t="str">
        <f>IFERROR(MID(VLOOKUP($B35,Seqs!$A:$B,2,0),S35,1),"")</f>
        <v>L</v>
      </c>
      <c r="S35" s="3">
        <v>93</v>
      </c>
      <c r="T35" s="3" t="str">
        <f>IFERROR(MID(VLOOKUP($B35,Seqs!$A:$B,2,0),U35,1),"")</f>
        <v>G</v>
      </c>
      <c r="U35" s="3">
        <v>94</v>
      </c>
      <c r="V35" s="3" t="str">
        <f>IFERROR(MID(VLOOKUP($B35,Seqs!$A:$B,2,0),W35,1),"")</f>
        <v>R</v>
      </c>
      <c r="W35" s="3">
        <v>129</v>
      </c>
      <c r="X35" s="3" t="str">
        <f>IFERROR(MID(VLOOKUP($B35,Seqs!$A:$B,2,0),Y35,1),"")</f>
        <v>P</v>
      </c>
      <c r="Y35" s="3">
        <v>130</v>
      </c>
      <c r="Z35" s="3" t="str">
        <f>IFERROR(MID(VLOOKUP($B35,Seqs!$A:$B,2,0),AA35,1),"")</f>
        <v>R</v>
      </c>
      <c r="AA35" s="3">
        <v>137</v>
      </c>
      <c r="AB35" s="3" t="str">
        <f>IFERROR(MID(VLOOKUP($B35,Seqs!$A:$B,2,0),AC35,1),"")</f>
        <v>T</v>
      </c>
      <c r="AC35" s="9">
        <v>138</v>
      </c>
      <c r="AD35" s="3" t="str">
        <f>IFERROR(MID(VLOOKUP($B35,Seqs!$A:$B,2,0),AE35,1),"")</f>
        <v>G</v>
      </c>
      <c r="AE35" s="3">
        <v>169</v>
      </c>
      <c r="AF35" s="3" t="str">
        <f>IFERROR(MID(VLOOKUP($B35,Seqs!$A:$B,2,0),AG35,1),"")</f>
        <v>C</v>
      </c>
      <c r="AG35" s="3">
        <v>178</v>
      </c>
      <c r="AH35" s="3" t="str">
        <f>IFERROR(MID(VLOOKUP($B35,Seqs!$A:$B,2,0),AI35,1),"")</f>
        <v>I</v>
      </c>
      <c r="AI35" s="3">
        <v>180</v>
      </c>
      <c r="AJ35" s="3" t="str">
        <f>IFERROR(MID(VLOOKUP($B35,Seqs!$A:$B,2,0),AK35,1),"")</f>
        <v>Q</v>
      </c>
      <c r="AK35" s="3">
        <v>185</v>
      </c>
      <c r="AL35" s="3" t="str">
        <f>IFERROR(MID(VLOOKUP($B35,Seqs!$A:$B,2,0),AM35,1),"")</f>
        <v>R</v>
      </c>
      <c r="AM35" s="3">
        <v>213</v>
      </c>
      <c r="AN35" s="3" t="str">
        <f>IFERROR(MID(VLOOKUP($B35,Seqs!$A:$B,2,0),AO35,1),"")</f>
        <v>L</v>
      </c>
      <c r="AO35" s="3">
        <v>357</v>
      </c>
      <c r="AP35" s="3" t="str">
        <f>IFERROR(MID(VLOOKUP($B35,Seqs!$A:$B,2,0),AQ35,1),"")</f>
        <v>C</v>
      </c>
      <c r="AQ35" s="3">
        <v>391</v>
      </c>
      <c r="AR35" s="3" t="str">
        <f>IFERROR(MID(VLOOKUP($B35,Seqs!$A:$B,2,0),AS35,1),"")</f>
        <v>P</v>
      </c>
      <c r="AS35" s="3">
        <v>396</v>
      </c>
      <c r="AT35" s="3" t="str">
        <f>IFERROR(MID(VLOOKUP($B35,Seqs!$A:$B,2,0),AU35,1),"")</f>
        <v>C</v>
      </c>
      <c r="AU35" s="3">
        <v>421</v>
      </c>
      <c r="AV35" s="3" t="str">
        <f>IFERROR(MID(VLOOKUP($B35,Seqs!$A:$B,2,0),AW35,1),"")</f>
        <v>N</v>
      </c>
      <c r="AW35" s="3">
        <v>422</v>
      </c>
      <c r="AX35" s="3" t="str">
        <f>IFERROR(MID(VLOOKUP($B35,Seqs!$A:$B,2,0),AY35,1),"")</f>
        <v>L</v>
      </c>
      <c r="AY35" s="3">
        <v>434</v>
      </c>
      <c r="AZ35" s="80" t="str">
        <f>VLOOKUP(B35,Classification!A:D,2,0)</f>
        <v>A</v>
      </c>
      <c r="BA35" s="99" t="str">
        <f>VLOOKUP(B35,Classification!A:D,4,0)</f>
        <v>Acetylcholine(muscarinic)</v>
      </c>
      <c r="BB35" s="27" t="b">
        <f t="shared" si="1"/>
        <v>1</v>
      </c>
      <c r="BC35" s="23">
        <f t="shared" si="84"/>
        <v>253</v>
      </c>
      <c r="BD35" s="16" t="s">
        <v>1386</v>
      </c>
      <c r="BE35" s="3" t="s">
        <v>1384</v>
      </c>
      <c r="BF35" s="50" t="s">
        <v>1387</v>
      </c>
      <c r="BG35" s="50" t="s">
        <v>1387</v>
      </c>
      <c r="BH35" s="1"/>
      <c r="BI35" s="73" t="s">
        <v>1296</v>
      </c>
      <c r="BJ35" s="59" t="s">
        <v>1296</v>
      </c>
      <c r="BK35" s="59" t="s">
        <v>1296</v>
      </c>
      <c r="BL35" s="59" t="s">
        <v>1296</v>
      </c>
      <c r="BM35" s="59" t="s">
        <v>1296</v>
      </c>
      <c r="BN35" s="59" t="s">
        <v>1296</v>
      </c>
      <c r="BO35" s="59" t="s">
        <v>1296</v>
      </c>
      <c r="BP35" s="59" t="s">
        <v>1296</v>
      </c>
      <c r="BQ35" s="59" t="s">
        <v>1296</v>
      </c>
      <c r="BR35" s="59" t="s">
        <v>1296</v>
      </c>
      <c r="BS35" s="59" t="s">
        <v>1296</v>
      </c>
      <c r="BT35" s="59" t="s">
        <v>1296</v>
      </c>
      <c r="BU35" s="73">
        <f t="shared" si="85"/>
        <v>22</v>
      </c>
      <c r="BV35" s="74">
        <f t="shared" si="86"/>
        <v>54</v>
      </c>
      <c r="BW35" s="75">
        <f t="shared" si="87"/>
        <v>58</v>
      </c>
      <c r="BX35" s="74">
        <f t="shared" si="88"/>
        <v>90</v>
      </c>
      <c r="BY35" s="75">
        <f t="shared" si="89"/>
        <v>94</v>
      </c>
      <c r="BZ35" s="74">
        <f t="shared" si="90"/>
        <v>130</v>
      </c>
      <c r="CA35" s="75">
        <f t="shared" si="91"/>
        <v>138</v>
      </c>
      <c r="CB35" s="74">
        <f t="shared" si="92"/>
        <v>178</v>
      </c>
      <c r="CC35" s="75">
        <f t="shared" si="93"/>
        <v>185</v>
      </c>
      <c r="CD35" s="74">
        <f t="shared" si="94"/>
        <v>357</v>
      </c>
      <c r="CE35" s="75">
        <f t="shared" si="95"/>
        <v>396</v>
      </c>
      <c r="CF35" s="74">
        <f t="shared" si="96"/>
        <v>422</v>
      </c>
      <c r="CG35" s="73">
        <f t="shared" si="97"/>
        <v>53</v>
      </c>
      <c r="CH35" s="74">
        <f t="shared" si="98"/>
        <v>57</v>
      </c>
      <c r="CI35" s="75">
        <f t="shared" si="99"/>
        <v>88</v>
      </c>
      <c r="CJ35" s="75">
        <f t="shared" si="100"/>
        <v>93</v>
      </c>
      <c r="CK35" s="75">
        <f t="shared" si="101"/>
        <v>129</v>
      </c>
      <c r="CL35" s="75">
        <f t="shared" si="102"/>
        <v>137</v>
      </c>
      <c r="CM35" s="75">
        <f t="shared" si="103"/>
        <v>169</v>
      </c>
      <c r="CN35" s="75">
        <f t="shared" si="104"/>
        <v>180</v>
      </c>
      <c r="CO35" s="75">
        <f t="shared" si="105"/>
        <v>213</v>
      </c>
      <c r="CP35" s="75">
        <f t="shared" si="106"/>
        <v>391</v>
      </c>
      <c r="CQ35" s="75">
        <f t="shared" si="107"/>
        <v>421</v>
      </c>
      <c r="CR35" s="75">
        <f t="shared" si="108"/>
        <v>434</v>
      </c>
      <c r="CS35" s="23">
        <f t="shared" si="109"/>
        <v>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spans="1:1028" x14ac:dyDescent="0.2">
      <c r="A36" s="3" t="str">
        <f t="shared" si="0"/>
        <v>acm2_human__wt</v>
      </c>
      <c r="B36" s="3" t="s">
        <v>147</v>
      </c>
      <c r="C36" s="3" t="s">
        <v>100</v>
      </c>
      <c r="D36" s="3" t="str">
        <f>IFERROR(MID(VLOOKUP($B36,Seqs!$A:$B,2,0),E36,1),"")</f>
        <v>K</v>
      </c>
      <c r="E36" s="3">
        <v>19</v>
      </c>
      <c r="F36" s="3" t="str">
        <f>IFERROR(MID(VLOOKUP($B36,Seqs!$A:$B,2,0),G36,1),"")</f>
        <v>N</v>
      </c>
      <c r="G36" s="3">
        <v>51</v>
      </c>
      <c r="H36" s="3" t="str">
        <f>IFERROR(MID(VLOOKUP($B36,Seqs!$A:$B,2,0),I36,1),"")</f>
        <v>R</v>
      </c>
      <c r="I36" s="23">
        <v>52</v>
      </c>
      <c r="J36" s="3" t="str">
        <f>IFERROR(MID(VLOOKUP($B36,Seqs!$A:$B,2,0),K36,1),"")</f>
        <v>Q</v>
      </c>
      <c r="K36" s="23">
        <v>55</v>
      </c>
      <c r="L36" s="3" t="str">
        <f>IFERROR(MID(VLOOKUP($B36,Seqs!$A:$B,2,0),M36,1),"")</f>
        <v>T</v>
      </c>
      <c r="M36" s="3">
        <v>56</v>
      </c>
      <c r="N36" s="3" t="str">
        <f>IFERROR(MID(VLOOKUP($B36,Seqs!$A:$B,2,0),O36,1),"")</f>
        <v>I</v>
      </c>
      <c r="O36" s="3">
        <v>86</v>
      </c>
      <c r="P36" s="3" t="str">
        <f>IFERROR(MID(VLOOKUP($B36,Seqs!$A:$B,2,0),Q36,1),"")</f>
        <v>Y</v>
      </c>
      <c r="Q36" s="3">
        <v>88</v>
      </c>
      <c r="R36" s="3" t="str">
        <f>IFERROR(MID(VLOOKUP($B36,Seqs!$A:$B,2,0),S36,1),"")</f>
        <v>L</v>
      </c>
      <c r="S36" s="3">
        <v>91</v>
      </c>
      <c r="T36" s="3" t="str">
        <f>IFERROR(MID(VLOOKUP($B36,Seqs!$A:$B,2,0),U36,1),"")</f>
        <v>G</v>
      </c>
      <c r="U36" s="3">
        <v>92</v>
      </c>
      <c r="V36" s="3" t="str">
        <f>IFERROR(MID(VLOOKUP($B36,Seqs!$A:$B,2,0),W36,1),"")</f>
        <v>K</v>
      </c>
      <c r="W36" s="3">
        <v>127</v>
      </c>
      <c r="X36" s="3" t="str">
        <f>IFERROR(MID(VLOOKUP($B36,Seqs!$A:$B,2,0),Y36,1),"")</f>
        <v>P</v>
      </c>
      <c r="Y36" s="3">
        <v>128</v>
      </c>
      <c r="Z36" s="3" t="str">
        <f>IFERROR(MID(VLOOKUP($B36,Seqs!$A:$B,2,0),AA36,1),"")</f>
        <v>R</v>
      </c>
      <c r="AA36" s="3">
        <v>135</v>
      </c>
      <c r="AB36" s="3" t="str">
        <f>IFERROR(MID(VLOOKUP($B36,Seqs!$A:$B,2,0),AC36,1),"")</f>
        <v>T</v>
      </c>
      <c r="AC36" s="9">
        <v>136</v>
      </c>
      <c r="AD36" s="3" t="str">
        <f>IFERROR(MID(VLOOKUP($B36,Seqs!$A:$B,2,0),AE36,1),"")</f>
        <v>G</v>
      </c>
      <c r="AE36" s="3">
        <v>167</v>
      </c>
      <c r="AF36" s="3" t="str">
        <f>IFERROR(MID(VLOOKUP($B36,Seqs!$A:$B,2,0),AG36,1),"")</f>
        <v>C</v>
      </c>
      <c r="AG36" s="3">
        <v>176</v>
      </c>
      <c r="AH36" s="3" t="str">
        <f>IFERROR(MID(VLOOKUP($B36,Seqs!$A:$B,2,0),AI36,1),"")</f>
        <v>I</v>
      </c>
      <c r="AI36" s="3">
        <v>178</v>
      </c>
      <c r="AJ36" s="3" t="str">
        <f>IFERROR(MID(VLOOKUP($B36,Seqs!$A:$B,2,0),AK36,1),"")</f>
        <v>N</v>
      </c>
      <c r="AK36" s="3">
        <v>183</v>
      </c>
      <c r="AL36" s="3" t="str">
        <f>IFERROR(MID(VLOOKUP($B36,Seqs!$A:$B,2,0),AM36,1),"")</f>
        <v>E</v>
      </c>
      <c r="AM36" s="3">
        <v>223</v>
      </c>
      <c r="AN36" s="3" t="str">
        <f>IFERROR(MID(VLOOKUP($B36,Seqs!$A:$B,2,0),AO36,1),"")</f>
        <v>K</v>
      </c>
      <c r="AO36" s="3">
        <v>376</v>
      </c>
      <c r="AP36" s="3" t="str">
        <f>IFERROR(MID(VLOOKUP($B36,Seqs!$A:$B,2,0),AQ36,1),"")</f>
        <v>C</v>
      </c>
      <c r="AQ36" s="3">
        <v>413</v>
      </c>
      <c r="AR36" s="3" t="str">
        <f>IFERROR(MID(VLOOKUP($B36,Seqs!$A:$B,2,0),AS36,1),"")</f>
        <v>P</v>
      </c>
      <c r="AS36" s="3">
        <v>418</v>
      </c>
      <c r="AT36" s="3" t="str">
        <f>IFERROR(MID(VLOOKUP($B36,Seqs!$A:$B,2,0),AU36,1),"")</f>
        <v>C</v>
      </c>
      <c r="AU36" s="3">
        <v>443</v>
      </c>
      <c r="AV36" s="3" t="str">
        <f>IFERROR(MID(VLOOKUP($B36,Seqs!$A:$B,2,0),AW36,1),"")</f>
        <v>N</v>
      </c>
      <c r="AW36" s="3">
        <v>444</v>
      </c>
      <c r="AX36" s="3" t="str">
        <f>IFERROR(MID(VLOOKUP($B36,Seqs!$A:$B,2,0),AY36,1),"")</f>
        <v>M</v>
      </c>
      <c r="AY36" s="3">
        <v>456</v>
      </c>
      <c r="AZ36" s="80" t="str">
        <f>VLOOKUP(B36,Classification!A:D,2,0)</f>
        <v>A</v>
      </c>
      <c r="BA36" s="99" t="str">
        <f>VLOOKUP(B36,Classification!A:D,4,0)</f>
        <v>Acetylcholine(muscarinic)</v>
      </c>
      <c r="BB36" s="27" t="b">
        <f t="shared" si="1"/>
        <v>1</v>
      </c>
      <c r="BC36" s="23">
        <f t="shared" si="84"/>
        <v>269</v>
      </c>
      <c r="BD36" s="58" t="s">
        <v>1382</v>
      </c>
      <c r="BE36" s="3" t="s">
        <v>1384</v>
      </c>
      <c r="BF36" s="50" t="s">
        <v>1382</v>
      </c>
      <c r="BG36" s="50" t="s">
        <v>1387</v>
      </c>
      <c r="BH36" s="1"/>
      <c r="BI36" s="73" t="s">
        <v>1296</v>
      </c>
      <c r="BJ36" s="59" t="s">
        <v>1296</v>
      </c>
      <c r="BK36" s="59" t="s">
        <v>1296</v>
      </c>
      <c r="BL36" s="59" t="s">
        <v>1296</v>
      </c>
      <c r="BM36" s="59" t="s">
        <v>1296</v>
      </c>
      <c r="BN36" s="59" t="s">
        <v>1296</v>
      </c>
      <c r="BO36" s="59" t="s">
        <v>1296</v>
      </c>
      <c r="BP36" s="59" t="s">
        <v>1296</v>
      </c>
      <c r="BQ36" s="59" t="s">
        <v>1296</v>
      </c>
      <c r="BR36" s="59" t="s">
        <v>1296</v>
      </c>
      <c r="BS36" s="59" t="s">
        <v>1296</v>
      </c>
      <c r="BT36" s="59" t="s">
        <v>1296</v>
      </c>
      <c r="BU36" s="73">
        <f t="shared" si="85"/>
        <v>19</v>
      </c>
      <c r="BV36" s="74">
        <f t="shared" si="86"/>
        <v>52</v>
      </c>
      <c r="BW36" s="75">
        <f t="shared" si="87"/>
        <v>56</v>
      </c>
      <c r="BX36" s="74">
        <f t="shared" si="88"/>
        <v>88</v>
      </c>
      <c r="BY36" s="75">
        <f t="shared" si="89"/>
        <v>92</v>
      </c>
      <c r="BZ36" s="74">
        <f t="shared" si="90"/>
        <v>128</v>
      </c>
      <c r="CA36" s="75">
        <f t="shared" si="91"/>
        <v>136</v>
      </c>
      <c r="CB36" s="74">
        <f t="shared" si="92"/>
        <v>176</v>
      </c>
      <c r="CC36" s="75">
        <f t="shared" si="93"/>
        <v>183</v>
      </c>
      <c r="CD36" s="74">
        <f t="shared" si="94"/>
        <v>376</v>
      </c>
      <c r="CE36" s="75">
        <f t="shared" si="95"/>
        <v>418</v>
      </c>
      <c r="CF36" s="74">
        <f t="shared" si="96"/>
        <v>444</v>
      </c>
      <c r="CG36" s="73">
        <f t="shared" si="97"/>
        <v>51</v>
      </c>
      <c r="CH36" s="74">
        <f t="shared" si="98"/>
        <v>55</v>
      </c>
      <c r="CI36" s="75">
        <f t="shared" si="99"/>
        <v>86</v>
      </c>
      <c r="CJ36" s="75">
        <f t="shared" si="100"/>
        <v>91</v>
      </c>
      <c r="CK36" s="75">
        <f t="shared" si="101"/>
        <v>127</v>
      </c>
      <c r="CL36" s="75">
        <f t="shared" si="102"/>
        <v>135</v>
      </c>
      <c r="CM36" s="75">
        <f t="shared" si="103"/>
        <v>167</v>
      </c>
      <c r="CN36" s="75">
        <f t="shared" si="104"/>
        <v>178</v>
      </c>
      <c r="CO36" s="75">
        <f t="shared" si="105"/>
        <v>223</v>
      </c>
      <c r="CP36" s="75">
        <f t="shared" si="106"/>
        <v>413</v>
      </c>
      <c r="CQ36" s="75">
        <f t="shared" si="107"/>
        <v>443</v>
      </c>
      <c r="CR36" s="75">
        <f t="shared" si="108"/>
        <v>456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ref="A37:A68" si="138">CONCATENATE(B37,"_",C37)</f>
        <v>acm2_human_3UON</v>
      </c>
      <c r="B37" s="3" t="s">
        <v>147</v>
      </c>
      <c r="C37" s="3" t="s">
        <v>79</v>
      </c>
      <c r="D37" s="3" t="str">
        <f>IFERROR(MID(VLOOKUP($B37,Seqs!$A:$B,2,0),E37,1),"")</f>
        <v>V</v>
      </c>
      <c r="E37" s="3">
        <v>23</v>
      </c>
      <c r="F37" s="3" t="str">
        <f>IFERROR(MID(VLOOKUP($B37,Seqs!$A:$B,2,0),G37,1),"")</f>
        <v>N</v>
      </c>
      <c r="G37" s="3">
        <v>51</v>
      </c>
      <c r="H37" s="3" t="str">
        <f>IFERROR(MID(VLOOKUP($B37,Seqs!$A:$B,2,0),I37,1),"")</f>
        <v>R</v>
      </c>
      <c r="I37" s="23">
        <v>52</v>
      </c>
      <c r="J37" s="3" t="str">
        <f>IFERROR(MID(VLOOKUP($B37,Seqs!$A:$B,2,0),K37,1),"")</f>
        <v>Q</v>
      </c>
      <c r="K37" s="23">
        <v>55</v>
      </c>
      <c r="L37" s="3" t="str">
        <f>IFERROR(MID(VLOOKUP($B37,Seqs!$A:$B,2,0),M37,1),"")</f>
        <v>T</v>
      </c>
      <c r="M37" s="3">
        <v>56</v>
      </c>
      <c r="N37" s="3" t="str">
        <f>IFERROR(MID(VLOOKUP($B37,Seqs!$A:$B,2,0),O37,1),"")</f>
        <v>I</v>
      </c>
      <c r="O37" s="3">
        <v>86</v>
      </c>
      <c r="P37" s="3" t="str">
        <f>IFERROR(MID(VLOOKUP($B37,Seqs!$A:$B,2,0),Q37,1),"")</f>
        <v>Y</v>
      </c>
      <c r="Q37" s="3">
        <v>88</v>
      </c>
      <c r="R37" s="3" t="str">
        <f>IFERROR(MID(VLOOKUP($B37,Seqs!$A:$B,2,0),S37,1),"")</f>
        <v>L</v>
      </c>
      <c r="S37" s="3">
        <v>91</v>
      </c>
      <c r="T37" s="3" t="str">
        <f>IFERROR(MID(VLOOKUP($B37,Seqs!$A:$B,2,0),U37,1),"")</f>
        <v>G</v>
      </c>
      <c r="U37" s="3">
        <v>92</v>
      </c>
      <c r="V37" s="3" t="str">
        <f>IFERROR(MID(VLOOKUP($B37,Seqs!$A:$B,2,0),W37,1),"")</f>
        <v>K</v>
      </c>
      <c r="W37" s="3">
        <v>127</v>
      </c>
      <c r="X37" s="3" t="str">
        <f>IFERROR(MID(VLOOKUP($B37,Seqs!$A:$B,2,0),Y37,1),"")</f>
        <v>P</v>
      </c>
      <c r="Y37" s="3">
        <v>128</v>
      </c>
      <c r="Z37" s="3" t="str">
        <f>IFERROR(MID(VLOOKUP($B37,Seqs!$A:$B,2,0),AA37,1),"")</f>
        <v>R</v>
      </c>
      <c r="AA37" s="3">
        <v>135</v>
      </c>
      <c r="AB37" s="3" t="str">
        <f>IFERROR(MID(VLOOKUP($B37,Seqs!$A:$B,2,0),AC37,1),"")</f>
        <v>T</v>
      </c>
      <c r="AC37" s="9">
        <v>136</v>
      </c>
      <c r="AD37" s="3" t="str">
        <f>IFERROR(MID(VLOOKUP($B37,Seqs!$A:$B,2,0),AE37,1),"")</f>
        <v>G</v>
      </c>
      <c r="AE37" s="3">
        <v>167</v>
      </c>
      <c r="AF37" s="3" t="str">
        <f>IFERROR(MID(VLOOKUP($B37,Seqs!$A:$B,2,0),AG37,1),"")</f>
        <v>C</v>
      </c>
      <c r="AG37" s="3">
        <v>176</v>
      </c>
      <c r="AH37" s="3" t="str">
        <f>IFERROR(MID(VLOOKUP($B37,Seqs!$A:$B,2,0),AI37,1),"")</f>
        <v>I</v>
      </c>
      <c r="AI37" s="3">
        <v>178</v>
      </c>
      <c r="AJ37" s="3" t="str">
        <f>IFERROR(MID(VLOOKUP($B37,Seqs!$A:$B,2,0),AK37,1),"")</f>
        <v>N</v>
      </c>
      <c r="AK37" s="3">
        <v>183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K</v>
      </c>
      <c r="AO37" s="3">
        <v>384</v>
      </c>
      <c r="AP37" s="3" t="str">
        <f>IFERROR(MID(VLOOKUP($B37,Seqs!$A:$B,2,0),AQ37,1),"")</f>
        <v>C</v>
      </c>
      <c r="AQ37" s="3">
        <v>413</v>
      </c>
      <c r="AR37" s="3" t="str">
        <f>IFERROR(MID(VLOOKUP($B37,Seqs!$A:$B,2,0),AS37,1),"")</f>
        <v>P</v>
      </c>
      <c r="AS37" s="3">
        <v>418</v>
      </c>
      <c r="AT37" s="3" t="str">
        <f>IFERROR(MID(VLOOKUP($B37,Seqs!$A:$B,2,0),AU37,1),"")</f>
        <v>C</v>
      </c>
      <c r="AU37" s="3">
        <v>443</v>
      </c>
      <c r="AV37" s="3" t="str">
        <f>IFERROR(MID(VLOOKUP($B37,Seqs!$A:$B,2,0),AW37,1),"")</f>
        <v>N</v>
      </c>
      <c r="AW37" s="3">
        <v>444</v>
      </c>
      <c r="AX37" s="3" t="str">
        <f>IFERROR(MID(VLOOKUP($B37,Seqs!$A:$B,2,0),AY37,1),"")</f>
        <v>M</v>
      </c>
      <c r="AY37" s="3">
        <v>456</v>
      </c>
      <c r="AZ37" s="80" t="str">
        <f>VLOOKUP(B37,Classification!A:D,2,0)</f>
        <v>A</v>
      </c>
      <c r="BA37" s="99" t="str">
        <f>VLOOKUP(B37,Classification!A:D,4,0)</f>
        <v>Acetylcholine(muscarinic)</v>
      </c>
      <c r="BB37" s="27" t="b">
        <f t="shared" ref="BB37:BB68" si="13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si="84"/>
        <v>247</v>
      </c>
      <c r="BD37" s="16" t="s">
        <v>1386</v>
      </c>
      <c r="BE37" s="3" t="s">
        <v>1384</v>
      </c>
      <c r="BF37" s="50" t="s">
        <v>1387</v>
      </c>
      <c r="BG37" s="50" t="s">
        <v>1387</v>
      </c>
      <c r="BH37" s="1"/>
      <c r="BI37" s="73" t="s">
        <v>1296</v>
      </c>
      <c r="BJ37" s="59" t="s">
        <v>1296</v>
      </c>
      <c r="BK37" s="59" t="s">
        <v>1296</v>
      </c>
      <c r="BL37" s="59" t="s">
        <v>1296</v>
      </c>
      <c r="BM37" s="59" t="s">
        <v>1296</v>
      </c>
      <c r="BN37" s="59" t="s">
        <v>1296</v>
      </c>
      <c r="BO37" s="59" t="s">
        <v>1296</v>
      </c>
      <c r="BP37" s="59" t="s">
        <v>1296</v>
      </c>
      <c r="BQ37" s="59" t="s">
        <v>1296</v>
      </c>
      <c r="BR37" s="59" t="s">
        <v>1296</v>
      </c>
      <c r="BS37" s="59" t="s">
        <v>1296</v>
      </c>
      <c r="BT37" s="59" t="s">
        <v>1296</v>
      </c>
      <c r="BU37" s="73">
        <f t="shared" si="85"/>
        <v>23</v>
      </c>
      <c r="BV37" s="74">
        <f t="shared" si="86"/>
        <v>52</v>
      </c>
      <c r="BW37" s="75">
        <f t="shared" si="87"/>
        <v>56</v>
      </c>
      <c r="BX37" s="74">
        <f t="shared" si="88"/>
        <v>88</v>
      </c>
      <c r="BY37" s="75">
        <f t="shared" si="89"/>
        <v>92</v>
      </c>
      <c r="BZ37" s="74">
        <f t="shared" si="90"/>
        <v>128</v>
      </c>
      <c r="CA37" s="75">
        <f t="shared" si="91"/>
        <v>136</v>
      </c>
      <c r="CB37" s="74">
        <f t="shared" si="92"/>
        <v>176</v>
      </c>
      <c r="CC37" s="75">
        <f t="shared" si="93"/>
        <v>183</v>
      </c>
      <c r="CD37" s="74">
        <f t="shared" si="94"/>
        <v>384</v>
      </c>
      <c r="CE37" s="75">
        <f t="shared" si="95"/>
        <v>418</v>
      </c>
      <c r="CF37" s="74">
        <f t="shared" si="96"/>
        <v>444</v>
      </c>
      <c r="CG37" s="73">
        <f t="shared" si="97"/>
        <v>51</v>
      </c>
      <c r="CH37" s="74">
        <f t="shared" si="98"/>
        <v>55</v>
      </c>
      <c r="CI37" s="75">
        <f t="shared" si="99"/>
        <v>86</v>
      </c>
      <c r="CJ37" s="75">
        <f t="shared" si="100"/>
        <v>91</v>
      </c>
      <c r="CK37" s="75">
        <f t="shared" si="101"/>
        <v>127</v>
      </c>
      <c r="CL37" s="75">
        <f t="shared" si="102"/>
        <v>135</v>
      </c>
      <c r="CM37" s="75">
        <f t="shared" si="103"/>
        <v>167</v>
      </c>
      <c r="CN37" s="75">
        <f t="shared" si="104"/>
        <v>178</v>
      </c>
      <c r="CO37" s="75">
        <f t="shared" si="105"/>
        <v>213</v>
      </c>
      <c r="CP37" s="75">
        <f t="shared" si="106"/>
        <v>413</v>
      </c>
      <c r="CQ37" s="75">
        <f t="shared" si="107"/>
        <v>443</v>
      </c>
      <c r="CR37" s="75">
        <f t="shared" si="108"/>
        <v>456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138"/>
        <v>acm2_human_4MQS</v>
      </c>
      <c r="B38" s="3" t="s">
        <v>147</v>
      </c>
      <c r="C38" s="3" t="s">
        <v>68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K</v>
      </c>
      <c r="AM38" s="3">
        <v>214</v>
      </c>
      <c r="AN38" s="3" t="str">
        <f>IFERROR(MID(VLOOKUP($B38,Seqs!$A:$B,2,0),AO38,1),"")</f>
        <v>S</v>
      </c>
      <c r="AO38" s="3">
        <v>380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80" t="str">
        <f>VLOOKUP(B38,Classification!A:D,2,0)</f>
        <v>A</v>
      </c>
      <c r="BA38" s="99" t="str">
        <f>VLOOKUP(B38,Classification!A:D,4,0)</f>
        <v>Acetylcholine(muscarinic)</v>
      </c>
      <c r="BB38" s="27" t="b">
        <f t="shared" si="139"/>
        <v>1</v>
      </c>
      <c r="BC38" s="23">
        <f t="shared" si="84"/>
        <v>256</v>
      </c>
      <c r="BD38" s="4" t="s">
        <v>23</v>
      </c>
      <c r="BE38" s="3" t="s">
        <v>1300</v>
      </c>
      <c r="BF38" s="50" t="s">
        <v>1387</v>
      </c>
      <c r="BG38" s="50" t="s">
        <v>1387</v>
      </c>
      <c r="BH38" s="1"/>
      <c r="BI38" s="73" t="s">
        <v>1296</v>
      </c>
      <c r="BJ38" s="59" t="s">
        <v>1296</v>
      </c>
      <c r="BK38" s="59" t="s">
        <v>1296</v>
      </c>
      <c r="BL38" s="59" t="s">
        <v>1296</v>
      </c>
      <c r="BM38" s="59" t="s">
        <v>1296</v>
      </c>
      <c r="BN38" s="59" t="s">
        <v>1296</v>
      </c>
      <c r="BO38" s="59" t="s">
        <v>1296</v>
      </c>
      <c r="BP38" s="59" t="s">
        <v>1296</v>
      </c>
      <c r="BQ38" s="59" t="s">
        <v>1296</v>
      </c>
      <c r="BR38" s="59" t="s">
        <v>1296</v>
      </c>
      <c r="BS38" s="59" t="s">
        <v>1296</v>
      </c>
      <c r="BT38" s="59" t="s">
        <v>1296</v>
      </c>
      <c r="BU38" s="73">
        <f t="shared" si="85"/>
        <v>19</v>
      </c>
      <c r="BV38" s="74">
        <f t="shared" si="86"/>
        <v>52</v>
      </c>
      <c r="BW38" s="75">
        <f t="shared" si="87"/>
        <v>56</v>
      </c>
      <c r="BX38" s="74">
        <f t="shared" si="88"/>
        <v>88</v>
      </c>
      <c r="BY38" s="75">
        <f t="shared" si="89"/>
        <v>92</v>
      </c>
      <c r="BZ38" s="74">
        <f t="shared" si="90"/>
        <v>128</v>
      </c>
      <c r="CA38" s="75">
        <f t="shared" si="91"/>
        <v>136</v>
      </c>
      <c r="CB38" s="74">
        <f t="shared" si="92"/>
        <v>176</v>
      </c>
      <c r="CC38" s="75">
        <f t="shared" si="93"/>
        <v>183</v>
      </c>
      <c r="CD38" s="74">
        <f t="shared" si="94"/>
        <v>380</v>
      </c>
      <c r="CE38" s="75">
        <f t="shared" si="95"/>
        <v>418</v>
      </c>
      <c r="CF38" s="74">
        <f t="shared" si="96"/>
        <v>444</v>
      </c>
      <c r="CG38" s="73">
        <f t="shared" si="97"/>
        <v>51</v>
      </c>
      <c r="CH38" s="74">
        <f t="shared" si="98"/>
        <v>55</v>
      </c>
      <c r="CI38" s="75">
        <f t="shared" si="99"/>
        <v>86</v>
      </c>
      <c r="CJ38" s="75">
        <f t="shared" si="100"/>
        <v>91</v>
      </c>
      <c r="CK38" s="75">
        <f t="shared" si="101"/>
        <v>127</v>
      </c>
      <c r="CL38" s="75">
        <f t="shared" si="102"/>
        <v>135</v>
      </c>
      <c r="CM38" s="75">
        <f t="shared" si="103"/>
        <v>167</v>
      </c>
      <c r="CN38" s="75">
        <f t="shared" si="104"/>
        <v>178</v>
      </c>
      <c r="CO38" s="75">
        <f t="shared" si="105"/>
        <v>214</v>
      </c>
      <c r="CP38" s="75">
        <f t="shared" si="106"/>
        <v>413</v>
      </c>
      <c r="CQ38" s="75">
        <f t="shared" si="107"/>
        <v>443</v>
      </c>
      <c r="CR38" s="75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si="138"/>
        <v>acm2_human_4MQT</v>
      </c>
      <c r="B39" s="3" t="s">
        <v>147</v>
      </c>
      <c r="C39" s="3" t="s">
        <v>1049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215</v>
      </c>
      <c r="AN39" s="3" t="str">
        <f>IFERROR(MID(VLOOKUP($B39,Seqs!$A:$B,2,0),AO39,1),"")</f>
        <v>P</v>
      </c>
      <c r="AO39" s="3">
        <v>379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C</v>
      </c>
      <c r="AY39" s="3">
        <v>457</v>
      </c>
      <c r="AZ39" s="80" t="str">
        <f>VLOOKUP(B39,Classification!A:D,2,0)</f>
        <v>A</v>
      </c>
      <c r="BA39" s="99" t="str">
        <f>VLOOKUP(B39,Classification!A:D,4,0)</f>
        <v>Acetylcholine(muscarinic)</v>
      </c>
      <c r="BB39" s="27" t="b">
        <f t="shared" si="139"/>
        <v>1</v>
      </c>
      <c r="BC39" s="23">
        <f t="shared" si="84"/>
        <v>259</v>
      </c>
      <c r="BD39" s="4" t="s">
        <v>1385</v>
      </c>
      <c r="BE39" s="3" t="s">
        <v>1300</v>
      </c>
      <c r="BF39" s="50" t="s">
        <v>1387</v>
      </c>
      <c r="BG39" s="50" t="s">
        <v>1387</v>
      </c>
      <c r="BH39" s="1"/>
      <c r="BI39" s="73" t="s">
        <v>1296</v>
      </c>
      <c r="BJ39" s="59" t="s">
        <v>1296</v>
      </c>
      <c r="BK39" s="59" t="s">
        <v>1296</v>
      </c>
      <c r="BL39" s="59" t="s">
        <v>1296</v>
      </c>
      <c r="BM39" s="59" t="s">
        <v>1296</v>
      </c>
      <c r="BN39" s="59" t="s">
        <v>1296</v>
      </c>
      <c r="BO39" s="59" t="s">
        <v>1296</v>
      </c>
      <c r="BP39" s="59" t="s">
        <v>1296</v>
      </c>
      <c r="BQ39" s="59" t="s">
        <v>1296</v>
      </c>
      <c r="BR39" s="59" t="s">
        <v>1296</v>
      </c>
      <c r="BS39" s="59" t="s">
        <v>1296</v>
      </c>
      <c r="BT39" s="59" t="s">
        <v>1296</v>
      </c>
      <c r="BU39" s="73">
        <f t="shared" si="85"/>
        <v>19</v>
      </c>
      <c r="BV39" s="74">
        <f t="shared" si="86"/>
        <v>52</v>
      </c>
      <c r="BW39" s="75">
        <f t="shared" si="87"/>
        <v>56</v>
      </c>
      <c r="BX39" s="74">
        <f t="shared" si="88"/>
        <v>88</v>
      </c>
      <c r="BY39" s="75">
        <f t="shared" si="89"/>
        <v>92</v>
      </c>
      <c r="BZ39" s="74">
        <f t="shared" si="90"/>
        <v>128</v>
      </c>
      <c r="CA39" s="75">
        <f t="shared" si="91"/>
        <v>136</v>
      </c>
      <c r="CB39" s="74">
        <f t="shared" si="92"/>
        <v>176</v>
      </c>
      <c r="CC39" s="75">
        <f t="shared" si="93"/>
        <v>183</v>
      </c>
      <c r="CD39" s="74">
        <f t="shared" si="94"/>
        <v>379</v>
      </c>
      <c r="CE39" s="75">
        <f t="shared" si="95"/>
        <v>418</v>
      </c>
      <c r="CF39" s="74">
        <f t="shared" si="96"/>
        <v>444</v>
      </c>
      <c r="CG39" s="73">
        <f t="shared" si="97"/>
        <v>51</v>
      </c>
      <c r="CH39" s="74">
        <f t="shared" si="98"/>
        <v>55</v>
      </c>
      <c r="CI39" s="75">
        <f t="shared" si="99"/>
        <v>86</v>
      </c>
      <c r="CJ39" s="75">
        <f t="shared" si="100"/>
        <v>91</v>
      </c>
      <c r="CK39" s="75">
        <f t="shared" si="101"/>
        <v>127</v>
      </c>
      <c r="CL39" s="75">
        <f t="shared" si="102"/>
        <v>135</v>
      </c>
      <c r="CM39" s="75">
        <f t="shared" si="103"/>
        <v>167</v>
      </c>
      <c r="CN39" s="75">
        <f t="shared" si="104"/>
        <v>178</v>
      </c>
      <c r="CO39" s="75">
        <f t="shared" si="105"/>
        <v>215</v>
      </c>
      <c r="CP39" s="75">
        <f t="shared" si="106"/>
        <v>413</v>
      </c>
      <c r="CQ39" s="75">
        <f t="shared" si="107"/>
        <v>443</v>
      </c>
      <c r="CR39" s="75">
        <f t="shared" si="108"/>
        <v>457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38"/>
        <v>acm3_rat__wt</v>
      </c>
      <c r="B40" s="3" t="s">
        <v>912</v>
      </c>
      <c r="C40" s="3" t="s">
        <v>100</v>
      </c>
      <c r="D40" s="3" t="str">
        <f>IFERROR(MID(VLOOKUP($B40,Seqs!$A:$B,2,0),E40,1),"")</f>
        <v>I</v>
      </c>
      <c r="E40" s="3">
        <v>64</v>
      </c>
      <c r="F40" s="3" t="str">
        <f>IFERROR(MID(VLOOKUP($B40,Seqs!$A:$B,2,0),G40,1),"")</f>
        <v>N</v>
      </c>
      <c r="G40" s="3">
        <v>95</v>
      </c>
      <c r="H40" s="3" t="str">
        <f>IFERROR(MID(VLOOKUP($B40,Seqs!$A:$B,2,0),I40,1),"")</f>
        <v>K</v>
      </c>
      <c r="I40" s="23">
        <v>96</v>
      </c>
      <c r="J40" s="3" t="str">
        <f>IFERROR(MID(VLOOKUP($B40,Seqs!$A:$B,2,0),K40,1),"")</f>
        <v>K</v>
      </c>
      <c r="K40" s="23">
        <v>99</v>
      </c>
      <c r="L40" s="3" t="str">
        <f>IFERROR(MID(VLOOKUP($B40,Seqs!$A:$B,2,0),M40,1),"")</f>
        <v>T</v>
      </c>
      <c r="M40" s="3">
        <v>100</v>
      </c>
      <c r="N40" s="3" t="str">
        <f>IFERROR(MID(VLOOKUP($B40,Seqs!$A:$B,2,0),O40,1),"")</f>
        <v>M</v>
      </c>
      <c r="O40" s="3">
        <v>130</v>
      </c>
      <c r="P40" s="3" t="str">
        <f>IFERROR(MID(VLOOKUP($B40,Seqs!$A:$B,2,0),Q40,1),"")</f>
        <v>R</v>
      </c>
      <c r="Q40" s="3">
        <v>132</v>
      </c>
      <c r="R40" s="3" t="str">
        <f>IFERROR(MID(VLOOKUP($B40,Seqs!$A:$B,2,0),S40,1),"")</f>
        <v>L</v>
      </c>
      <c r="S40" s="3">
        <v>135</v>
      </c>
      <c r="T40" s="3" t="str">
        <f>IFERROR(MID(VLOOKUP($B40,Seqs!$A:$B,2,0),U40,1),"")</f>
        <v>G</v>
      </c>
      <c r="U40" s="3">
        <v>136</v>
      </c>
      <c r="V40" s="3" t="str">
        <f>IFERROR(MID(VLOOKUP($B40,Seqs!$A:$B,2,0),W40,1),"")</f>
        <v>R</v>
      </c>
      <c r="W40" s="3">
        <v>171</v>
      </c>
      <c r="X40" s="3" t="str">
        <f>IFERROR(MID(VLOOKUP($B40,Seqs!$A:$B,2,0),Y40,1),"")</f>
        <v>P</v>
      </c>
      <c r="Y40" s="3">
        <v>172</v>
      </c>
      <c r="Z40" s="3" t="str">
        <f>IFERROR(MID(VLOOKUP($B40,Seqs!$A:$B,2,0),AA40,1),"")</f>
        <v>R</v>
      </c>
      <c r="AA40" s="3">
        <v>179</v>
      </c>
      <c r="AB40" s="3" t="str">
        <f>IFERROR(MID(VLOOKUP($B40,Seqs!$A:$B,2,0),AC40,1),"")</f>
        <v>T</v>
      </c>
      <c r="AC40" s="9">
        <v>180</v>
      </c>
      <c r="AD40" s="3" t="str">
        <f>IFERROR(MID(VLOOKUP($B40,Seqs!$A:$B,2,0),AE40,1),"")</f>
        <v>G</v>
      </c>
      <c r="AE40" s="3">
        <v>211</v>
      </c>
      <c r="AF40" s="3" t="str">
        <f>IFERROR(MID(VLOOKUP($B40,Seqs!$A:$B,2,0),AG40,1),"")</f>
        <v>C</v>
      </c>
      <c r="AG40" s="3">
        <v>220</v>
      </c>
      <c r="AH40" s="3" t="str">
        <f>IFERROR(MID(VLOOKUP($B40,Seqs!$A:$B,2,0),AI40,1),"")</f>
        <v>I</v>
      </c>
      <c r="AI40" s="3">
        <v>222</v>
      </c>
      <c r="AJ40" s="3" t="str">
        <f>IFERROR(MID(VLOOKUP($B40,Seqs!$A:$B,2,0),AK40,1),"")</f>
        <v>E</v>
      </c>
      <c r="AK40" s="3">
        <v>227</v>
      </c>
      <c r="AL40" s="3" t="str">
        <f>IFERROR(MID(VLOOKUP($B40,Seqs!$A:$B,2,0),AM40,1),"")</f>
        <v>L</v>
      </c>
      <c r="AM40" s="3">
        <v>267</v>
      </c>
      <c r="AN40" s="3" t="str">
        <f>IFERROR(MID(VLOOKUP($B40,Seqs!$A:$B,2,0),AO40,1),"")</f>
        <v>R</v>
      </c>
      <c r="AO40" s="3">
        <v>479</v>
      </c>
      <c r="AP40" s="3" t="str">
        <f>IFERROR(MID(VLOOKUP($B40,Seqs!$A:$B,2,0),AQ40,1),"")</f>
        <v>C</v>
      </c>
      <c r="AQ40" s="3">
        <v>516</v>
      </c>
      <c r="AR40" s="3" t="str">
        <f>IFERROR(MID(VLOOKUP($B40,Seqs!$A:$B,2,0),AS40,1),"")</f>
        <v>P</v>
      </c>
      <c r="AS40" s="3">
        <v>521</v>
      </c>
      <c r="AT40" s="3" t="str">
        <f>IFERROR(MID(VLOOKUP($B40,Seqs!$A:$B,2,0),AU40,1),"")</f>
        <v>C</v>
      </c>
      <c r="AU40" s="3">
        <v>546</v>
      </c>
      <c r="AV40" s="3" t="str">
        <f>IFERROR(MID(VLOOKUP($B40,Seqs!$A:$B,2,0),AW40,1),"")</f>
        <v>N</v>
      </c>
      <c r="AW40" s="3">
        <v>547</v>
      </c>
      <c r="AX40" s="3" t="str">
        <f>IFERROR(MID(VLOOKUP($B40,Seqs!$A:$B,2,0),AY40,1),"")</f>
        <v>L</v>
      </c>
      <c r="AY40" s="3">
        <v>558</v>
      </c>
      <c r="AZ40" s="80" t="str">
        <f>VLOOKUP(B40,Classification!A:D,2,0)</f>
        <v>A</v>
      </c>
      <c r="BA40" s="99" t="str">
        <f>VLOOKUP(B40,Classification!A:D,4,0)</f>
        <v>Acetylcholine(muscarinic)</v>
      </c>
      <c r="BB40" s="27" t="b">
        <f t="shared" si="139"/>
        <v>1</v>
      </c>
      <c r="BC40" s="23">
        <f t="shared" si="84"/>
        <v>267</v>
      </c>
      <c r="BD40" s="58" t="s">
        <v>1382</v>
      </c>
      <c r="BE40" s="3" t="s">
        <v>1384</v>
      </c>
      <c r="BF40" s="50" t="s">
        <v>1382</v>
      </c>
      <c r="BG40" s="50" t="s">
        <v>1387</v>
      </c>
      <c r="BH40" s="1"/>
      <c r="BI40" s="73" t="s">
        <v>1296</v>
      </c>
      <c r="BJ40" s="59" t="s">
        <v>1296</v>
      </c>
      <c r="BK40" s="59" t="s">
        <v>1296</v>
      </c>
      <c r="BL40" s="59" t="s">
        <v>1296</v>
      </c>
      <c r="BM40" s="59" t="s">
        <v>1296</v>
      </c>
      <c r="BN40" s="59" t="s">
        <v>1296</v>
      </c>
      <c r="BO40" s="59" t="s">
        <v>1296</v>
      </c>
      <c r="BP40" s="59" t="s">
        <v>1296</v>
      </c>
      <c r="BQ40" s="59" t="s">
        <v>1296</v>
      </c>
      <c r="BR40" s="59" t="s">
        <v>1296</v>
      </c>
      <c r="BS40" s="59" t="s">
        <v>1296</v>
      </c>
      <c r="BT40" s="59" t="s">
        <v>1296</v>
      </c>
      <c r="BU40" s="73">
        <f t="shared" si="85"/>
        <v>64</v>
      </c>
      <c r="BV40" s="74">
        <f t="shared" si="86"/>
        <v>96</v>
      </c>
      <c r="BW40" s="75">
        <f t="shared" si="87"/>
        <v>100</v>
      </c>
      <c r="BX40" s="74">
        <f t="shared" si="88"/>
        <v>132</v>
      </c>
      <c r="BY40" s="75">
        <f t="shared" si="89"/>
        <v>136</v>
      </c>
      <c r="BZ40" s="74">
        <f t="shared" si="90"/>
        <v>172</v>
      </c>
      <c r="CA40" s="75">
        <f t="shared" si="91"/>
        <v>180</v>
      </c>
      <c r="CB40" s="74">
        <f t="shared" si="92"/>
        <v>220</v>
      </c>
      <c r="CC40" s="75">
        <f t="shared" si="93"/>
        <v>227</v>
      </c>
      <c r="CD40" s="74">
        <f t="shared" si="94"/>
        <v>479</v>
      </c>
      <c r="CE40" s="75">
        <f t="shared" si="95"/>
        <v>521</v>
      </c>
      <c r="CF40" s="74">
        <f t="shared" si="96"/>
        <v>547</v>
      </c>
      <c r="CG40" s="73">
        <f t="shared" si="97"/>
        <v>95</v>
      </c>
      <c r="CH40" s="74">
        <f t="shared" si="98"/>
        <v>99</v>
      </c>
      <c r="CI40" s="75">
        <f t="shared" si="99"/>
        <v>130</v>
      </c>
      <c r="CJ40" s="75">
        <f t="shared" si="100"/>
        <v>135</v>
      </c>
      <c r="CK40" s="75">
        <f t="shared" si="101"/>
        <v>171</v>
      </c>
      <c r="CL40" s="75">
        <f t="shared" si="102"/>
        <v>179</v>
      </c>
      <c r="CM40" s="75">
        <f t="shared" si="103"/>
        <v>211</v>
      </c>
      <c r="CN40" s="75">
        <f t="shared" si="104"/>
        <v>222</v>
      </c>
      <c r="CO40" s="75">
        <f t="shared" si="105"/>
        <v>267</v>
      </c>
      <c r="CP40" s="75">
        <f t="shared" si="106"/>
        <v>516</v>
      </c>
      <c r="CQ40" s="75">
        <f t="shared" si="107"/>
        <v>546</v>
      </c>
      <c r="CR40" s="75">
        <f t="shared" si="108"/>
        <v>558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38"/>
        <v>acm3_rat_4U15</v>
      </c>
      <c r="B41" s="3" t="s">
        <v>912</v>
      </c>
      <c r="C41" s="3" t="s">
        <v>71</v>
      </c>
      <c r="D41" s="3" t="str">
        <f>IFERROR(MID(VLOOKUP($B41,Seqs!$A:$B,2,0),E41,1),"")</f>
        <v>I</v>
      </c>
      <c r="E41" s="3">
        <v>64</v>
      </c>
      <c r="F41" s="3" t="str">
        <f>IFERROR(MID(VLOOKUP($B41,Seqs!$A:$B,2,0),G41,1),"")</f>
        <v>N</v>
      </c>
      <c r="G41" s="3">
        <v>95</v>
      </c>
      <c r="H41" s="3" t="str">
        <f>IFERROR(MID(VLOOKUP($B41,Seqs!$A:$B,2,0),I41,1),"")</f>
        <v>K</v>
      </c>
      <c r="I41" s="23">
        <v>96</v>
      </c>
      <c r="J41" s="3" t="str">
        <f>IFERROR(MID(VLOOKUP($B41,Seqs!$A:$B,2,0),K41,1),"")</f>
        <v>K</v>
      </c>
      <c r="K41" s="23">
        <v>99</v>
      </c>
      <c r="L41" s="3" t="str">
        <f>IFERROR(MID(VLOOKUP($B41,Seqs!$A:$B,2,0),M41,1),"")</f>
        <v>T</v>
      </c>
      <c r="M41" s="3">
        <v>100</v>
      </c>
      <c r="N41" s="3" t="str">
        <f>IFERROR(MID(VLOOKUP($B41,Seqs!$A:$B,2,0),O41,1),"")</f>
        <v>M</v>
      </c>
      <c r="O41" s="3">
        <v>130</v>
      </c>
      <c r="P41" s="3" t="str">
        <f>IFERROR(MID(VLOOKUP($B41,Seqs!$A:$B,2,0),Q41,1),"")</f>
        <v>R</v>
      </c>
      <c r="Q41" s="3">
        <v>132</v>
      </c>
      <c r="R41" s="3" t="str">
        <f>IFERROR(MID(VLOOKUP($B41,Seqs!$A:$B,2,0),S41,1),"")</f>
        <v>L</v>
      </c>
      <c r="S41" s="3">
        <v>135</v>
      </c>
      <c r="T41" s="3" t="str">
        <f>IFERROR(MID(VLOOKUP($B41,Seqs!$A:$B,2,0),U41,1),"")</f>
        <v>G</v>
      </c>
      <c r="U41" s="3">
        <v>136</v>
      </c>
      <c r="V41" s="3" t="str">
        <f>IFERROR(MID(VLOOKUP($B41,Seqs!$A:$B,2,0),W41,1),"")</f>
        <v>R</v>
      </c>
      <c r="W41" s="3">
        <v>171</v>
      </c>
      <c r="X41" s="3" t="str">
        <f>IFERROR(MID(VLOOKUP($B41,Seqs!$A:$B,2,0),Y41,1),"")</f>
        <v>P</v>
      </c>
      <c r="Y41" s="3">
        <v>172</v>
      </c>
      <c r="Z41" s="3" t="str">
        <f>IFERROR(MID(VLOOKUP($B41,Seqs!$A:$B,2,0),AA41,1),"")</f>
        <v>R</v>
      </c>
      <c r="AA41" s="3">
        <v>179</v>
      </c>
      <c r="AB41" s="3" t="str">
        <f>IFERROR(MID(VLOOKUP($B41,Seqs!$A:$B,2,0),AC41,1),"")</f>
        <v>T</v>
      </c>
      <c r="AC41" s="9">
        <v>180</v>
      </c>
      <c r="AD41" s="3" t="str">
        <f>IFERROR(MID(VLOOKUP($B41,Seqs!$A:$B,2,0),AE41,1),"")</f>
        <v>G</v>
      </c>
      <c r="AE41" s="3">
        <v>211</v>
      </c>
      <c r="AF41" s="3" t="str">
        <f>IFERROR(MID(VLOOKUP($B41,Seqs!$A:$B,2,0),AG41,1),"")</f>
        <v>C</v>
      </c>
      <c r="AG41" s="3">
        <v>220</v>
      </c>
      <c r="AH41" s="3" t="str">
        <f>IFERROR(MID(VLOOKUP($B41,Seqs!$A:$B,2,0),AI41,1),"")</f>
        <v>I</v>
      </c>
      <c r="AI41" s="3">
        <v>222</v>
      </c>
      <c r="AJ41" s="3" t="str">
        <f>IFERROR(MID(VLOOKUP($B41,Seqs!$A:$B,2,0),AK41,1),"")</f>
        <v>E</v>
      </c>
      <c r="AK41" s="3">
        <v>227</v>
      </c>
      <c r="AL41" s="3" t="str">
        <f>IFERROR(MID(VLOOKUP($B41,Seqs!$A:$B,2,0),AM41,1),"")</f>
        <v>K</v>
      </c>
      <c r="AM41" s="3">
        <v>259</v>
      </c>
      <c r="AN41" s="3" t="str">
        <f>IFERROR(MID(VLOOKUP($B41,Seqs!$A:$B,2,0),AO41,1),"")</f>
        <v>I</v>
      </c>
      <c r="AO41" s="3">
        <v>483</v>
      </c>
      <c r="AP41" s="3" t="str">
        <f>IFERROR(MID(VLOOKUP($B41,Seqs!$A:$B,2,0),AQ41,1),"")</f>
        <v>C</v>
      </c>
      <c r="AQ41" s="3">
        <v>516</v>
      </c>
      <c r="AR41" s="3" t="str">
        <f>IFERROR(MID(VLOOKUP($B41,Seqs!$A:$B,2,0),AS41,1),"")</f>
        <v>P</v>
      </c>
      <c r="AS41" s="3">
        <v>521</v>
      </c>
      <c r="AT41" s="3" t="str">
        <f>IFERROR(MID(VLOOKUP($B41,Seqs!$A:$B,2,0),AU41,1),"")</f>
        <v>C</v>
      </c>
      <c r="AU41" s="3">
        <v>546</v>
      </c>
      <c r="AV41" s="3" t="str">
        <f>IFERROR(MID(VLOOKUP($B41,Seqs!$A:$B,2,0),AW41,1),"")</f>
        <v>N</v>
      </c>
      <c r="AW41" s="3">
        <v>547</v>
      </c>
      <c r="AX41" s="3" t="str">
        <f>IFERROR(MID(VLOOKUP($B41,Seqs!$A:$B,2,0),AY41,1),"")</f>
        <v>L</v>
      </c>
      <c r="AY41" s="3">
        <v>558</v>
      </c>
      <c r="AZ41" s="80" t="str">
        <f>VLOOKUP(B41,Classification!A:D,2,0)</f>
        <v>A</v>
      </c>
      <c r="BA41" s="99" t="str">
        <f>VLOOKUP(B41,Classification!A:D,4,0)</f>
        <v>Acetylcholine(muscarinic)</v>
      </c>
      <c r="BB41" s="27" t="b">
        <f t="shared" si="139"/>
        <v>1</v>
      </c>
      <c r="BC41" s="23">
        <f t="shared" si="84"/>
        <v>255</v>
      </c>
      <c r="BD41" s="16" t="s">
        <v>1386</v>
      </c>
      <c r="BE41" s="3" t="s">
        <v>1384</v>
      </c>
      <c r="BF41" s="50" t="s">
        <v>1387</v>
      </c>
      <c r="BG41" s="50" t="s">
        <v>1387</v>
      </c>
      <c r="BH41" s="1"/>
      <c r="BI41" s="73" t="s">
        <v>1296</v>
      </c>
      <c r="BJ41" s="59" t="s">
        <v>1296</v>
      </c>
      <c r="BK41" s="59" t="s">
        <v>1296</v>
      </c>
      <c r="BL41" s="59" t="s">
        <v>1296</v>
      </c>
      <c r="BM41" s="59" t="s">
        <v>1296</v>
      </c>
      <c r="BN41" s="59" t="s">
        <v>1296</v>
      </c>
      <c r="BO41" s="59" t="s">
        <v>1296</v>
      </c>
      <c r="BP41" s="59" t="s">
        <v>1296</v>
      </c>
      <c r="BQ41" s="59" t="s">
        <v>1296</v>
      </c>
      <c r="BR41" s="59" t="s">
        <v>1296</v>
      </c>
      <c r="BS41" s="59" t="s">
        <v>1296</v>
      </c>
      <c r="BT41" s="59" t="s">
        <v>1296</v>
      </c>
      <c r="BU41" s="73">
        <f t="shared" si="85"/>
        <v>64</v>
      </c>
      <c r="BV41" s="74">
        <f t="shared" si="86"/>
        <v>96</v>
      </c>
      <c r="BW41" s="75">
        <f t="shared" si="87"/>
        <v>100</v>
      </c>
      <c r="BX41" s="74">
        <f t="shared" si="88"/>
        <v>132</v>
      </c>
      <c r="BY41" s="75">
        <f t="shared" si="89"/>
        <v>136</v>
      </c>
      <c r="BZ41" s="74">
        <f t="shared" si="90"/>
        <v>172</v>
      </c>
      <c r="CA41" s="75">
        <f t="shared" si="91"/>
        <v>180</v>
      </c>
      <c r="CB41" s="74">
        <f t="shared" si="92"/>
        <v>220</v>
      </c>
      <c r="CC41" s="75">
        <f t="shared" si="93"/>
        <v>227</v>
      </c>
      <c r="CD41" s="74">
        <f t="shared" si="94"/>
        <v>483</v>
      </c>
      <c r="CE41" s="75">
        <f t="shared" si="95"/>
        <v>521</v>
      </c>
      <c r="CF41" s="74">
        <f t="shared" si="96"/>
        <v>547</v>
      </c>
      <c r="CG41" s="73">
        <f t="shared" si="97"/>
        <v>95</v>
      </c>
      <c r="CH41" s="74">
        <f t="shared" si="98"/>
        <v>99</v>
      </c>
      <c r="CI41" s="75">
        <f t="shared" si="99"/>
        <v>130</v>
      </c>
      <c r="CJ41" s="75">
        <f t="shared" si="100"/>
        <v>135</v>
      </c>
      <c r="CK41" s="75">
        <f t="shared" si="101"/>
        <v>171</v>
      </c>
      <c r="CL41" s="75">
        <f t="shared" si="102"/>
        <v>179</v>
      </c>
      <c r="CM41" s="75">
        <f t="shared" si="103"/>
        <v>211</v>
      </c>
      <c r="CN41" s="75">
        <f t="shared" si="104"/>
        <v>222</v>
      </c>
      <c r="CO41" s="75">
        <f t="shared" si="105"/>
        <v>259</v>
      </c>
      <c r="CP41" s="75">
        <f t="shared" si="106"/>
        <v>516</v>
      </c>
      <c r="CQ41" s="75">
        <f t="shared" si="107"/>
        <v>546</v>
      </c>
      <c r="CR41" s="75">
        <f t="shared" si="108"/>
        <v>558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38"/>
        <v>acm3_rat_4U16</v>
      </c>
      <c r="B42" s="3" t="s">
        <v>912</v>
      </c>
      <c r="C42" s="3" t="s">
        <v>1056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K</v>
      </c>
      <c r="AM42" s="3">
        <v>259</v>
      </c>
      <c r="AN42" s="3" t="str">
        <f>IFERROR(MID(VLOOKUP($B42,Seqs!$A:$B,2,0),AO42,1),"")</f>
        <v>I</v>
      </c>
      <c r="AO42" s="3">
        <v>483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/>
      </c>
      <c r="AW42" s="3" t="s">
        <v>23</v>
      </c>
      <c r="AX42" s="3" t="str">
        <f>IFERROR(MID(VLOOKUP($B42,Seqs!$A:$B,2,0),AY42,1),"")</f>
        <v/>
      </c>
      <c r="AY42" s="3" t="s">
        <v>23</v>
      </c>
      <c r="AZ42" s="80" t="str">
        <f>VLOOKUP(B42,Classification!A:D,2,0)</f>
        <v>A</v>
      </c>
      <c r="BA42" s="99" t="str">
        <f>VLOOKUP(B42,Classification!A:D,4,0)</f>
        <v>Acetylcholine(muscarinic)</v>
      </c>
      <c r="BB42" s="27" t="b">
        <f t="shared" si="139"/>
        <v>1</v>
      </c>
      <c r="BC42" s="23">
        <f t="shared" si="84"/>
        <v>244</v>
      </c>
      <c r="BD42" s="4" t="s">
        <v>23</v>
      </c>
      <c r="BE42" s="3" t="s">
        <v>1384</v>
      </c>
      <c r="BF42" s="50" t="s">
        <v>1387</v>
      </c>
      <c r="BG42" s="50" t="s">
        <v>1387</v>
      </c>
      <c r="BH42" s="1"/>
      <c r="BI42" s="73" t="s">
        <v>1296</v>
      </c>
      <c r="BJ42" s="59" t="s">
        <v>1296</v>
      </c>
      <c r="BK42" s="59" t="s">
        <v>1296</v>
      </c>
      <c r="BL42" s="59" t="s">
        <v>1296</v>
      </c>
      <c r="BM42" s="59" t="s">
        <v>1296</v>
      </c>
      <c r="BN42" s="59" t="s">
        <v>1296</v>
      </c>
      <c r="BO42" s="59" t="s">
        <v>1296</v>
      </c>
      <c r="BP42" s="59" t="s">
        <v>1296</v>
      </c>
      <c r="BQ42" s="59" t="s">
        <v>1296</v>
      </c>
      <c r="BR42" s="59" t="s">
        <v>1296</v>
      </c>
      <c r="BS42" s="59" t="s">
        <v>1296</v>
      </c>
      <c r="BT42" s="59" t="s">
        <v>1296</v>
      </c>
      <c r="BU42" s="73">
        <f t="shared" si="85"/>
        <v>64</v>
      </c>
      <c r="BV42" s="74">
        <f t="shared" si="86"/>
        <v>96</v>
      </c>
      <c r="BW42" s="75">
        <f t="shared" si="87"/>
        <v>100</v>
      </c>
      <c r="BX42" s="74">
        <f t="shared" si="88"/>
        <v>132</v>
      </c>
      <c r="BY42" s="75">
        <f t="shared" si="89"/>
        <v>136</v>
      </c>
      <c r="BZ42" s="74">
        <f t="shared" si="90"/>
        <v>172</v>
      </c>
      <c r="CA42" s="75">
        <f t="shared" si="91"/>
        <v>180</v>
      </c>
      <c r="CB42" s="74">
        <f t="shared" si="92"/>
        <v>220</v>
      </c>
      <c r="CC42" s="75">
        <f t="shared" si="93"/>
        <v>227</v>
      </c>
      <c r="CD42" s="74">
        <f t="shared" si="94"/>
        <v>483</v>
      </c>
      <c r="CE42" s="75">
        <f t="shared" si="95"/>
        <v>521</v>
      </c>
      <c r="CF42" s="74" t="str">
        <f t="shared" si="96"/>
        <v>-</v>
      </c>
      <c r="CG42" s="73">
        <f t="shared" si="97"/>
        <v>95</v>
      </c>
      <c r="CH42" s="74">
        <f t="shared" si="98"/>
        <v>99</v>
      </c>
      <c r="CI42" s="75">
        <f t="shared" si="99"/>
        <v>130</v>
      </c>
      <c r="CJ42" s="75">
        <f t="shared" si="100"/>
        <v>135</v>
      </c>
      <c r="CK42" s="75">
        <f t="shared" si="101"/>
        <v>171</v>
      </c>
      <c r="CL42" s="75">
        <f t="shared" si="102"/>
        <v>179</v>
      </c>
      <c r="CM42" s="75">
        <f t="shared" si="103"/>
        <v>211</v>
      </c>
      <c r="CN42" s="75">
        <f t="shared" si="104"/>
        <v>222</v>
      </c>
      <c r="CO42" s="75">
        <f t="shared" si="105"/>
        <v>259</v>
      </c>
      <c r="CP42" s="75">
        <f t="shared" si="106"/>
        <v>516</v>
      </c>
      <c r="CQ42" s="75">
        <f t="shared" si="107"/>
        <v>546</v>
      </c>
      <c r="CR42" s="75" t="str">
        <f t="shared" si="108"/>
        <v>-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38"/>
        <v>acm4_human__wt</v>
      </c>
      <c r="B43" s="3" t="s">
        <v>149</v>
      </c>
      <c r="C43" s="3" t="s">
        <v>100</v>
      </c>
      <c r="D43" s="3" t="str">
        <f>IFERROR(MID(VLOOKUP($B43,Seqs!$A:$B,2,0),E43,1),"")</f>
        <v>R</v>
      </c>
      <c r="E43" s="3">
        <v>26</v>
      </c>
      <c r="F43" s="3" t="str">
        <f>IFERROR(MID(VLOOKUP($B43,Seqs!$A:$B,2,0),G43,1),"")</f>
        <v>N</v>
      </c>
      <c r="G43" s="3">
        <v>60</v>
      </c>
      <c r="H43" s="3" t="str">
        <f>IFERROR(MID(VLOOKUP($B43,Seqs!$A:$B,2,0),I43,1),"")</f>
        <v>R</v>
      </c>
      <c r="I43" s="23">
        <v>61</v>
      </c>
      <c r="J43" s="3" t="str">
        <f>IFERROR(MID(VLOOKUP($B43,Seqs!$A:$B,2,0),K43,1),"")</f>
        <v>Q</v>
      </c>
      <c r="K43" s="23">
        <v>64</v>
      </c>
      <c r="L43" s="3" t="str">
        <f>IFERROR(MID(VLOOKUP($B43,Seqs!$A:$B,2,0),M43,1),"")</f>
        <v>T</v>
      </c>
      <c r="M43" s="3">
        <v>65</v>
      </c>
      <c r="N43" s="3" t="str">
        <f>IFERROR(MID(VLOOKUP($B43,Seqs!$A:$B,2,0),O43,1),"")</f>
        <v>K</v>
      </c>
      <c r="O43" s="3">
        <v>95</v>
      </c>
      <c r="P43" s="3" t="str">
        <f>IFERROR(MID(VLOOKUP($B43,Seqs!$A:$B,2,0),Q43,1),"")</f>
        <v>Y</v>
      </c>
      <c r="Q43" s="3">
        <v>97</v>
      </c>
      <c r="R43" s="3" t="str">
        <f>IFERROR(MID(VLOOKUP($B43,Seqs!$A:$B,2,0),S43,1),"")</f>
        <v>L</v>
      </c>
      <c r="S43" s="3">
        <v>100</v>
      </c>
      <c r="T43" s="3" t="str">
        <f>IFERROR(MID(VLOOKUP($B43,Seqs!$A:$B,2,0),U43,1),"")</f>
        <v>G</v>
      </c>
      <c r="U43" s="3">
        <v>101</v>
      </c>
      <c r="V43" s="3" t="str">
        <f>IFERROR(MID(VLOOKUP($B43,Seqs!$A:$B,2,0),W43,1),"")</f>
        <v>K</v>
      </c>
      <c r="W43" s="3">
        <v>136</v>
      </c>
      <c r="X43" s="3" t="str">
        <f>IFERROR(MID(VLOOKUP($B43,Seqs!$A:$B,2,0),Y43,1),"")</f>
        <v>P</v>
      </c>
      <c r="Y43" s="3">
        <v>137</v>
      </c>
      <c r="Z43" s="3" t="str">
        <f>IFERROR(MID(VLOOKUP($B43,Seqs!$A:$B,2,0),AA43,1),"")</f>
        <v>R</v>
      </c>
      <c r="AA43" s="3">
        <v>144</v>
      </c>
      <c r="AB43" s="3" t="str">
        <f>IFERROR(MID(VLOOKUP($B43,Seqs!$A:$B,2,0),AC43,1),"")</f>
        <v>T</v>
      </c>
      <c r="AC43" s="9">
        <v>145</v>
      </c>
      <c r="AD43" s="3" t="str">
        <f>IFERROR(MID(VLOOKUP($B43,Seqs!$A:$B,2,0),AE43,1),"")</f>
        <v>G</v>
      </c>
      <c r="AE43" s="3">
        <v>176</v>
      </c>
      <c r="AF43" s="3" t="str">
        <f>IFERROR(MID(VLOOKUP($B43,Seqs!$A:$B,2,0),AG43,1),"")</f>
        <v>C</v>
      </c>
      <c r="AG43" s="3">
        <v>185</v>
      </c>
      <c r="AH43" s="3" t="str">
        <f>IFERROR(MID(VLOOKUP($B43,Seqs!$A:$B,2,0),AI43,1),"")</f>
        <v>I</v>
      </c>
      <c r="AI43" s="3">
        <v>187</v>
      </c>
      <c r="AJ43" s="3" t="str">
        <f>IFERROR(MID(VLOOKUP($B43,Seqs!$A:$B,2,0),AK43,1),"")</f>
        <v>N</v>
      </c>
      <c r="AK43" s="3">
        <v>192</v>
      </c>
      <c r="AL43" s="3" t="str">
        <f>IFERROR(MID(VLOOKUP($B43,Seqs!$A:$B,2,0),AM43,1),"")</f>
        <v>E</v>
      </c>
      <c r="AM43" s="3">
        <v>232</v>
      </c>
      <c r="AN43" s="3" t="str">
        <f>IFERROR(MID(VLOOKUP($B43,Seqs!$A:$B,2,0),AO43,1),"")</f>
        <v>R</v>
      </c>
      <c r="AO43" s="3">
        <v>389</v>
      </c>
      <c r="AP43" s="3" t="str">
        <f>IFERROR(MID(VLOOKUP($B43,Seqs!$A:$B,2,0),AQ43,1),"")</f>
        <v>C</v>
      </c>
      <c r="AQ43" s="3">
        <v>426</v>
      </c>
      <c r="AR43" s="3" t="str">
        <f>IFERROR(MID(VLOOKUP($B43,Seqs!$A:$B,2,0),AS43,1),"")</f>
        <v>P</v>
      </c>
      <c r="AS43" s="3">
        <v>431</v>
      </c>
      <c r="AT43" s="3" t="str">
        <f>IFERROR(MID(VLOOKUP($B43,Seqs!$A:$B,2,0),AU43,1),"")</f>
        <v>C</v>
      </c>
      <c r="AU43" s="3">
        <v>456</v>
      </c>
      <c r="AV43" s="3" t="str">
        <f>IFERROR(MID(VLOOKUP($B43,Seqs!$A:$B,2,0),AW43,1),"")</f>
        <v>N</v>
      </c>
      <c r="AW43" s="3">
        <v>457</v>
      </c>
      <c r="AX43" s="3" t="str">
        <f>IFERROR(MID(VLOOKUP($B43,Seqs!$A:$B,2,0),AY43,1),"")</f>
        <v>L</v>
      </c>
      <c r="AY43" s="3">
        <v>469</v>
      </c>
      <c r="AZ43" s="80" t="str">
        <f>VLOOKUP(B43,Classification!A:D,2,0)</f>
        <v>A</v>
      </c>
      <c r="BA43" s="99" t="str">
        <f>VLOOKUP(B43,Classification!A:D,4,0)</f>
        <v>Acetylcholine(muscarinic)</v>
      </c>
      <c r="BB43" s="27" t="b">
        <f t="shared" si="139"/>
        <v>1</v>
      </c>
      <c r="BC43" s="23">
        <f t="shared" si="84"/>
        <v>271</v>
      </c>
      <c r="BD43" s="35" t="s">
        <v>1382</v>
      </c>
      <c r="BE43" s="3" t="s">
        <v>1384</v>
      </c>
      <c r="BF43" s="50" t="s">
        <v>1382</v>
      </c>
      <c r="BG43" s="50" t="s">
        <v>1387</v>
      </c>
      <c r="BH43" s="1"/>
      <c r="BI43" s="73" t="s">
        <v>1296</v>
      </c>
      <c r="BJ43" s="59" t="s">
        <v>1296</v>
      </c>
      <c r="BK43" s="59" t="s">
        <v>1296</v>
      </c>
      <c r="BL43" s="59" t="s">
        <v>1296</v>
      </c>
      <c r="BM43" s="59" t="s">
        <v>1296</v>
      </c>
      <c r="BN43" s="59" t="s">
        <v>1296</v>
      </c>
      <c r="BO43" s="59" t="s">
        <v>1296</v>
      </c>
      <c r="BP43" s="59" t="s">
        <v>1296</v>
      </c>
      <c r="BQ43" s="59" t="s">
        <v>1296</v>
      </c>
      <c r="BR43" s="59" t="s">
        <v>1296</v>
      </c>
      <c r="BS43" s="59" t="s">
        <v>1296</v>
      </c>
      <c r="BT43" s="59" t="s">
        <v>1296</v>
      </c>
      <c r="BU43" s="73">
        <f t="shared" si="85"/>
        <v>26</v>
      </c>
      <c r="BV43" s="74">
        <f t="shared" si="86"/>
        <v>61</v>
      </c>
      <c r="BW43" s="75">
        <f t="shared" si="87"/>
        <v>65</v>
      </c>
      <c r="BX43" s="74">
        <f t="shared" si="88"/>
        <v>97</v>
      </c>
      <c r="BY43" s="75">
        <f t="shared" si="89"/>
        <v>101</v>
      </c>
      <c r="BZ43" s="74">
        <f t="shared" si="90"/>
        <v>137</v>
      </c>
      <c r="CA43" s="75">
        <f t="shared" si="91"/>
        <v>145</v>
      </c>
      <c r="CB43" s="74">
        <f t="shared" si="92"/>
        <v>185</v>
      </c>
      <c r="CC43" s="75">
        <f t="shared" si="93"/>
        <v>192</v>
      </c>
      <c r="CD43" s="74">
        <f t="shared" si="94"/>
        <v>389</v>
      </c>
      <c r="CE43" s="75">
        <f t="shared" si="95"/>
        <v>431</v>
      </c>
      <c r="CF43" s="74">
        <f t="shared" si="96"/>
        <v>457</v>
      </c>
      <c r="CG43" s="73">
        <f t="shared" si="97"/>
        <v>60</v>
      </c>
      <c r="CH43" s="74">
        <f t="shared" si="98"/>
        <v>64</v>
      </c>
      <c r="CI43" s="75">
        <f t="shared" si="99"/>
        <v>95</v>
      </c>
      <c r="CJ43" s="75">
        <f t="shared" si="100"/>
        <v>100</v>
      </c>
      <c r="CK43" s="75">
        <f t="shared" si="101"/>
        <v>136</v>
      </c>
      <c r="CL43" s="75">
        <f t="shared" si="102"/>
        <v>144</v>
      </c>
      <c r="CM43" s="75">
        <f t="shared" si="103"/>
        <v>176</v>
      </c>
      <c r="CN43" s="75">
        <f t="shared" si="104"/>
        <v>187</v>
      </c>
      <c r="CO43" s="75">
        <f t="shared" si="105"/>
        <v>232</v>
      </c>
      <c r="CP43" s="75">
        <f t="shared" si="106"/>
        <v>426</v>
      </c>
      <c r="CQ43" s="75">
        <f t="shared" si="107"/>
        <v>456</v>
      </c>
      <c r="CR43" s="75">
        <f t="shared" si="108"/>
        <v>469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38"/>
        <v>acm4_human_5DSG</v>
      </c>
      <c r="B44" s="3" t="s">
        <v>149</v>
      </c>
      <c r="C44" s="3" t="s">
        <v>61</v>
      </c>
      <c r="D44" s="3" t="str">
        <f>IFERROR(MID(VLOOKUP($B44,Seqs!$A:$B,2,0),E44,1),"")</f>
        <v>R</v>
      </c>
      <c r="E44" s="3">
        <v>26</v>
      </c>
      <c r="F44" s="3" t="str">
        <f>IFERROR(MID(VLOOKUP($B44,Seqs!$A:$B,2,0),G44,1),"")</f>
        <v>N</v>
      </c>
      <c r="G44" s="3">
        <v>60</v>
      </c>
      <c r="H44" s="3" t="str">
        <f>IFERROR(MID(VLOOKUP($B44,Seqs!$A:$B,2,0),I44,1),"")</f>
        <v>R</v>
      </c>
      <c r="I44" s="23">
        <v>61</v>
      </c>
      <c r="J44" s="3" t="str">
        <f>IFERROR(MID(VLOOKUP($B44,Seqs!$A:$B,2,0),K44,1),"")</f>
        <v>Q</v>
      </c>
      <c r="K44" s="23">
        <v>64</v>
      </c>
      <c r="L44" s="3" t="str">
        <f>IFERROR(MID(VLOOKUP($B44,Seqs!$A:$B,2,0),M44,1),"")</f>
        <v>T</v>
      </c>
      <c r="M44" s="3">
        <v>65</v>
      </c>
      <c r="N44" s="3" t="str">
        <f>IFERROR(MID(VLOOKUP($B44,Seqs!$A:$B,2,0),O44,1),"")</f>
        <v>K</v>
      </c>
      <c r="O44" s="3">
        <v>95</v>
      </c>
      <c r="P44" s="3" t="str">
        <f>IFERROR(MID(VLOOKUP($B44,Seqs!$A:$B,2,0),Q44,1),"")</f>
        <v>Y</v>
      </c>
      <c r="Q44" s="3">
        <v>97</v>
      </c>
      <c r="R44" s="3" t="str">
        <f>IFERROR(MID(VLOOKUP($B44,Seqs!$A:$B,2,0),S44,1),"")</f>
        <v>L</v>
      </c>
      <c r="S44" s="3">
        <v>100</v>
      </c>
      <c r="T44" s="3" t="str">
        <f>IFERROR(MID(VLOOKUP($B44,Seqs!$A:$B,2,0),U44,1),"")</f>
        <v>G</v>
      </c>
      <c r="U44" s="3">
        <v>101</v>
      </c>
      <c r="V44" s="3" t="str">
        <f>IFERROR(MID(VLOOKUP($B44,Seqs!$A:$B,2,0),W44,1),"")</f>
        <v>K</v>
      </c>
      <c r="W44" s="3">
        <v>136</v>
      </c>
      <c r="X44" s="3" t="str">
        <f>IFERROR(MID(VLOOKUP($B44,Seqs!$A:$B,2,0),Y44,1),"")</f>
        <v>P</v>
      </c>
      <c r="Y44" s="3">
        <v>137</v>
      </c>
      <c r="Z44" s="3" t="str">
        <f>IFERROR(MID(VLOOKUP($B44,Seqs!$A:$B,2,0),AA44,1),"")</f>
        <v>R</v>
      </c>
      <c r="AA44" s="3">
        <v>144</v>
      </c>
      <c r="AB44" s="3" t="str">
        <f>IFERROR(MID(VLOOKUP($B44,Seqs!$A:$B,2,0),AC44,1),"")</f>
        <v>T</v>
      </c>
      <c r="AC44" s="9">
        <v>145</v>
      </c>
      <c r="AD44" s="3" t="str">
        <f>IFERROR(MID(VLOOKUP($B44,Seqs!$A:$B,2,0),AE44,1),"")</f>
        <v>G</v>
      </c>
      <c r="AE44" s="3">
        <v>176</v>
      </c>
      <c r="AF44" s="3" t="str">
        <f>IFERROR(MID(VLOOKUP($B44,Seqs!$A:$B,2,0),AG44,1),"")</f>
        <v>C</v>
      </c>
      <c r="AG44" s="3">
        <v>185</v>
      </c>
      <c r="AH44" s="3" t="str">
        <f>IFERROR(MID(VLOOKUP($B44,Seqs!$A:$B,2,0),AI44,1),"")</f>
        <v>I</v>
      </c>
      <c r="AI44" s="3">
        <v>187</v>
      </c>
      <c r="AJ44" s="3" t="str">
        <f>IFERROR(MID(VLOOKUP($B44,Seqs!$A:$B,2,0),AK44,1),"")</f>
        <v>N</v>
      </c>
      <c r="AK44" s="3">
        <v>192</v>
      </c>
      <c r="AL44" s="3" t="str">
        <f>IFERROR(MID(VLOOKUP($B44,Seqs!$A:$B,2,0),AM44,1),"")</f>
        <v>L</v>
      </c>
      <c r="AM44" s="3">
        <v>220</v>
      </c>
      <c r="AN44" s="3" t="str">
        <f>IFERROR(MID(VLOOKUP($B44,Seqs!$A:$B,2,0),AO44,1),"")</f>
        <v>R</v>
      </c>
      <c r="AO44" s="3">
        <v>396</v>
      </c>
      <c r="AP44" s="3" t="str">
        <f>IFERROR(MID(VLOOKUP($B44,Seqs!$A:$B,2,0),AQ44,1),"")</f>
        <v>C</v>
      </c>
      <c r="AQ44" s="3">
        <v>426</v>
      </c>
      <c r="AR44" s="3" t="str">
        <f>IFERROR(MID(VLOOKUP($B44,Seqs!$A:$B,2,0),AS44,1),"")</f>
        <v>P</v>
      </c>
      <c r="AS44" s="3">
        <v>431</v>
      </c>
      <c r="AT44" s="3" t="str">
        <f>IFERROR(MID(VLOOKUP($B44,Seqs!$A:$B,2,0),AU44,1),"")</f>
        <v>C</v>
      </c>
      <c r="AU44" s="3">
        <v>456</v>
      </c>
      <c r="AV44" s="3" t="str">
        <f>IFERROR(MID(VLOOKUP($B44,Seqs!$A:$B,2,0),AW44,1),"")</f>
        <v>N</v>
      </c>
      <c r="AW44" s="3">
        <v>457</v>
      </c>
      <c r="AX44" s="3" t="str">
        <f>IFERROR(MID(VLOOKUP($B44,Seqs!$A:$B,2,0),AY44,1),"")</f>
        <v>L</v>
      </c>
      <c r="AY44" s="3">
        <v>469</v>
      </c>
      <c r="AZ44" s="80" t="str">
        <f>VLOOKUP(B44,Classification!A:D,2,0)</f>
        <v>A</v>
      </c>
      <c r="BA44" s="99" t="str">
        <f>VLOOKUP(B44,Classification!A:D,4,0)</f>
        <v>Acetylcholine(muscarinic)</v>
      </c>
      <c r="BB44" s="27" t="b">
        <f t="shared" si="139"/>
        <v>1</v>
      </c>
      <c r="BC44" s="23">
        <f t="shared" si="84"/>
        <v>252</v>
      </c>
      <c r="BD44" s="2" t="s">
        <v>1386</v>
      </c>
      <c r="BE44" s="3" t="s">
        <v>1384</v>
      </c>
      <c r="BF44" s="50" t="s">
        <v>1387</v>
      </c>
      <c r="BG44" s="50" t="s">
        <v>1387</v>
      </c>
      <c r="BH44" s="1"/>
      <c r="BI44" s="73" t="s">
        <v>1296</v>
      </c>
      <c r="BJ44" s="59" t="s">
        <v>1296</v>
      </c>
      <c r="BK44" s="59" t="s">
        <v>1296</v>
      </c>
      <c r="BL44" s="59" t="s">
        <v>1296</v>
      </c>
      <c r="BM44" s="59" t="s">
        <v>1296</v>
      </c>
      <c r="BN44" s="59" t="s">
        <v>1296</v>
      </c>
      <c r="BO44" s="59" t="s">
        <v>1296</v>
      </c>
      <c r="BP44" s="59" t="s">
        <v>1296</v>
      </c>
      <c r="BQ44" s="59" t="s">
        <v>1296</v>
      </c>
      <c r="BR44" s="59" t="s">
        <v>1296</v>
      </c>
      <c r="BS44" s="59" t="s">
        <v>1296</v>
      </c>
      <c r="BT44" s="59" t="s">
        <v>1296</v>
      </c>
      <c r="BU44" s="73">
        <f t="shared" si="85"/>
        <v>26</v>
      </c>
      <c r="BV44" s="74">
        <f t="shared" si="86"/>
        <v>61</v>
      </c>
      <c r="BW44" s="75">
        <f t="shared" si="87"/>
        <v>65</v>
      </c>
      <c r="BX44" s="74">
        <f t="shared" si="88"/>
        <v>97</v>
      </c>
      <c r="BY44" s="75">
        <f t="shared" si="89"/>
        <v>101</v>
      </c>
      <c r="BZ44" s="74">
        <f t="shared" si="90"/>
        <v>137</v>
      </c>
      <c r="CA44" s="75">
        <f t="shared" si="91"/>
        <v>145</v>
      </c>
      <c r="CB44" s="74">
        <f t="shared" si="92"/>
        <v>185</v>
      </c>
      <c r="CC44" s="75">
        <f t="shared" si="93"/>
        <v>192</v>
      </c>
      <c r="CD44" s="74">
        <f t="shared" si="94"/>
        <v>396</v>
      </c>
      <c r="CE44" s="75">
        <f t="shared" si="95"/>
        <v>431</v>
      </c>
      <c r="CF44" s="74">
        <f t="shared" si="96"/>
        <v>457</v>
      </c>
      <c r="CG44" s="73">
        <f t="shared" si="97"/>
        <v>60</v>
      </c>
      <c r="CH44" s="74">
        <f t="shared" si="98"/>
        <v>64</v>
      </c>
      <c r="CI44" s="75">
        <f t="shared" si="99"/>
        <v>95</v>
      </c>
      <c r="CJ44" s="75">
        <f t="shared" si="100"/>
        <v>100</v>
      </c>
      <c r="CK44" s="75">
        <f t="shared" si="101"/>
        <v>136</v>
      </c>
      <c r="CL44" s="75">
        <f t="shared" si="102"/>
        <v>144</v>
      </c>
      <c r="CM44" s="75">
        <f t="shared" si="103"/>
        <v>176</v>
      </c>
      <c r="CN44" s="75">
        <f t="shared" si="104"/>
        <v>187</v>
      </c>
      <c r="CO44" s="75">
        <f t="shared" si="105"/>
        <v>220</v>
      </c>
      <c r="CP44" s="75">
        <f t="shared" si="106"/>
        <v>426</v>
      </c>
      <c r="CQ44" s="75">
        <f t="shared" si="107"/>
        <v>456</v>
      </c>
      <c r="CR44" s="75">
        <f t="shared" si="108"/>
        <v>469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38"/>
        <v>adrb1_melga__wt</v>
      </c>
      <c r="B45" s="3" t="s">
        <v>914</v>
      </c>
      <c r="C45" s="3" t="s">
        <v>100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23">
        <v>70</v>
      </c>
      <c r="J45" s="3" t="str">
        <f>IFERROR(MID(VLOOKUP($B45,Seqs!$A:$B,2,0),K45,1),"")</f>
        <v>Q</v>
      </c>
      <c r="K45" s="23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T</v>
      </c>
      <c r="AC45" s="9">
        <v>154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E</v>
      </c>
      <c r="AM45" s="3">
        <v>245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AZ45" s="80" t="str">
        <f>VLOOKUP(B45,Classification!A:D,2,0)</f>
        <v>A</v>
      </c>
      <c r="BA45" s="99" t="str">
        <f>VLOOKUP(B45,Classification!A:D,4,0)</f>
        <v>Adrenoceptors</v>
      </c>
      <c r="BB45" s="27" t="b">
        <f t="shared" si="139"/>
        <v>1</v>
      </c>
      <c r="BC45" s="23">
        <f t="shared" si="84"/>
        <v>272</v>
      </c>
      <c r="BD45" s="35" t="s">
        <v>1382</v>
      </c>
      <c r="BE45" s="3" t="s">
        <v>1384</v>
      </c>
      <c r="BF45" s="50" t="s">
        <v>1382</v>
      </c>
      <c r="BG45" s="50" t="s">
        <v>1387</v>
      </c>
      <c r="BH45" s="3" t="s">
        <v>1168</v>
      </c>
      <c r="BI45" s="73" t="s">
        <v>1296</v>
      </c>
      <c r="BJ45" s="59" t="s">
        <v>1296</v>
      </c>
      <c r="BK45" s="59" t="s">
        <v>1296</v>
      </c>
      <c r="BL45" s="59" t="s">
        <v>1296</v>
      </c>
      <c r="BM45" s="59" t="s">
        <v>1296</v>
      </c>
      <c r="BN45" s="59" t="s">
        <v>1296</v>
      </c>
      <c r="BO45" s="59" t="s">
        <v>1296</v>
      </c>
      <c r="BP45" s="59" t="s">
        <v>1296</v>
      </c>
      <c r="BQ45" s="59" t="s">
        <v>1296</v>
      </c>
      <c r="BR45" s="59" t="s">
        <v>1296</v>
      </c>
      <c r="BS45" s="59" t="s">
        <v>1296</v>
      </c>
      <c r="BT45" s="59" t="s">
        <v>1296</v>
      </c>
      <c r="BU45" s="73">
        <f t="shared" si="85"/>
        <v>33</v>
      </c>
      <c r="BV45" s="74">
        <f t="shared" si="86"/>
        <v>70</v>
      </c>
      <c r="BW45" s="75">
        <f t="shared" si="87"/>
        <v>74</v>
      </c>
      <c r="BX45" s="74">
        <f t="shared" si="88"/>
        <v>106</v>
      </c>
      <c r="BY45" s="75">
        <f t="shared" si="89"/>
        <v>110</v>
      </c>
      <c r="BZ45" s="74">
        <f t="shared" si="90"/>
        <v>146</v>
      </c>
      <c r="CA45" s="75">
        <f t="shared" si="91"/>
        <v>154</v>
      </c>
      <c r="CB45" s="74">
        <f t="shared" si="92"/>
        <v>199</v>
      </c>
      <c r="CC45" s="75">
        <f t="shared" si="93"/>
        <v>204</v>
      </c>
      <c r="CD45" s="74">
        <f t="shared" si="94"/>
        <v>275</v>
      </c>
      <c r="CE45" s="75">
        <f t="shared" si="95"/>
        <v>321</v>
      </c>
      <c r="CF45" s="74">
        <f t="shared" si="96"/>
        <v>346</v>
      </c>
      <c r="CG45" s="73">
        <f t="shared" si="97"/>
        <v>69</v>
      </c>
      <c r="CH45" s="74">
        <f t="shared" si="98"/>
        <v>73</v>
      </c>
      <c r="CI45" s="75">
        <f t="shared" si="99"/>
        <v>104</v>
      </c>
      <c r="CJ45" s="75">
        <f t="shared" si="100"/>
        <v>109</v>
      </c>
      <c r="CK45" s="75">
        <f t="shared" si="101"/>
        <v>145</v>
      </c>
      <c r="CL45" s="75">
        <f t="shared" si="102"/>
        <v>153</v>
      </c>
      <c r="CM45" s="75">
        <f t="shared" si="103"/>
        <v>180</v>
      </c>
      <c r="CN45" s="75">
        <f t="shared" si="104"/>
        <v>201</v>
      </c>
      <c r="CO45" s="75">
        <f t="shared" si="105"/>
        <v>245</v>
      </c>
      <c r="CP45" s="75">
        <f t="shared" si="106"/>
        <v>316</v>
      </c>
      <c r="CQ45" s="75">
        <f t="shared" si="107"/>
        <v>345</v>
      </c>
      <c r="CR45" s="75">
        <f t="shared" si="108"/>
        <v>358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38"/>
        <v>adrb1_melga_2Y00</v>
      </c>
      <c r="B46" s="3" t="s">
        <v>914</v>
      </c>
      <c r="C46" s="3" t="s">
        <v>1025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23">
        <v>70</v>
      </c>
      <c r="J46" s="3" t="str">
        <f>IFERROR(MID(VLOOKUP($B46,Seqs!$A:$B,2,0),K46,1),"")</f>
        <v>Q</v>
      </c>
      <c r="K46" s="23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T</v>
      </c>
      <c r="AC46" s="9">
        <v>154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AZ46" s="80" t="str">
        <f>VLOOKUP(B46,Classification!A:D,2,0)</f>
        <v>A</v>
      </c>
      <c r="BA46" s="99" t="str">
        <f>VLOOKUP(B46,Classification!A:D,4,0)</f>
        <v>Adrenoceptors</v>
      </c>
      <c r="BB46" s="27" t="b">
        <f t="shared" si="139"/>
        <v>1</v>
      </c>
      <c r="BC46" s="23">
        <f t="shared" si="84"/>
        <v>265</v>
      </c>
      <c r="BD46" s="4" t="s">
        <v>23</v>
      </c>
      <c r="BE46" s="3" t="s">
        <v>1384</v>
      </c>
      <c r="BF46" s="50" t="s">
        <v>1387</v>
      </c>
      <c r="BG46" s="50" t="s">
        <v>1387</v>
      </c>
      <c r="BH46" s="1"/>
      <c r="BI46" s="73" t="s">
        <v>1296</v>
      </c>
      <c r="BJ46" s="59" t="s">
        <v>1296</v>
      </c>
      <c r="BK46" s="59" t="s">
        <v>1296</v>
      </c>
      <c r="BL46" s="59" t="s">
        <v>1296</v>
      </c>
      <c r="BM46" s="59" t="s">
        <v>1296</v>
      </c>
      <c r="BN46" s="59" t="s">
        <v>1296</v>
      </c>
      <c r="BO46" s="59" t="s">
        <v>1296</v>
      </c>
      <c r="BP46" s="59" t="s">
        <v>1296</v>
      </c>
      <c r="BQ46" s="59" t="s">
        <v>1296</v>
      </c>
      <c r="BR46" s="59" t="s">
        <v>1296</v>
      </c>
      <c r="BS46" s="59" t="s">
        <v>1296</v>
      </c>
      <c r="BT46" s="59" t="s">
        <v>1296</v>
      </c>
      <c r="BU46" s="73">
        <f t="shared" si="85"/>
        <v>33</v>
      </c>
      <c r="BV46" s="74">
        <f t="shared" si="86"/>
        <v>70</v>
      </c>
      <c r="BW46" s="75">
        <f t="shared" si="87"/>
        <v>74</v>
      </c>
      <c r="BX46" s="74">
        <f t="shared" si="88"/>
        <v>106</v>
      </c>
      <c r="BY46" s="75">
        <f t="shared" si="89"/>
        <v>110</v>
      </c>
      <c r="BZ46" s="74">
        <f t="shared" si="90"/>
        <v>146</v>
      </c>
      <c r="CA46" s="75">
        <f t="shared" si="91"/>
        <v>154</v>
      </c>
      <c r="CB46" s="74">
        <f t="shared" si="92"/>
        <v>199</v>
      </c>
      <c r="CC46" s="75">
        <f t="shared" si="93"/>
        <v>204</v>
      </c>
      <c r="CD46" s="74">
        <f t="shared" si="94"/>
        <v>275</v>
      </c>
      <c r="CE46" s="75">
        <f t="shared" si="95"/>
        <v>321</v>
      </c>
      <c r="CF46" s="74">
        <f t="shared" si="96"/>
        <v>346</v>
      </c>
      <c r="CG46" s="73">
        <f t="shared" si="97"/>
        <v>69</v>
      </c>
      <c r="CH46" s="74">
        <f t="shared" si="98"/>
        <v>73</v>
      </c>
      <c r="CI46" s="75">
        <f t="shared" si="99"/>
        <v>104</v>
      </c>
      <c r="CJ46" s="75">
        <f t="shared" si="100"/>
        <v>109</v>
      </c>
      <c r="CK46" s="75">
        <f t="shared" si="101"/>
        <v>145</v>
      </c>
      <c r="CL46" s="75">
        <f t="shared" si="102"/>
        <v>153</v>
      </c>
      <c r="CM46" s="75">
        <f t="shared" si="103"/>
        <v>180</v>
      </c>
      <c r="CN46" s="75">
        <f t="shared" si="104"/>
        <v>201</v>
      </c>
      <c r="CO46" s="75">
        <f t="shared" si="105"/>
        <v>238</v>
      </c>
      <c r="CP46" s="75">
        <f t="shared" si="106"/>
        <v>316</v>
      </c>
      <c r="CQ46" s="75">
        <f t="shared" si="107"/>
        <v>345</v>
      </c>
      <c r="CR46" s="75">
        <f t="shared" si="108"/>
        <v>358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38"/>
        <v>adrb1_melga_2Y02</v>
      </c>
      <c r="B47" s="3" t="s">
        <v>914</v>
      </c>
      <c r="C47" s="3" t="s">
        <v>1026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I</v>
      </c>
      <c r="AM47" s="3">
        <v>238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80" t="str">
        <f>VLOOKUP(B47,Classification!A:D,2,0)</f>
        <v>A</v>
      </c>
      <c r="BA47" s="99" t="str">
        <f>VLOOKUP(B47,Classification!A:D,4,0)</f>
        <v>Adrenoceptors</v>
      </c>
      <c r="BB47" s="27" t="b">
        <f t="shared" si="139"/>
        <v>1</v>
      </c>
      <c r="BC47" s="23">
        <f t="shared" si="84"/>
        <v>265</v>
      </c>
      <c r="BD47" s="4" t="s">
        <v>23</v>
      </c>
      <c r="BE47" s="3" t="s">
        <v>1384</v>
      </c>
      <c r="BF47" s="50" t="s">
        <v>1387</v>
      </c>
      <c r="BG47" s="50" t="s">
        <v>1387</v>
      </c>
      <c r="BH47" s="1"/>
      <c r="BI47" s="73" t="s">
        <v>1296</v>
      </c>
      <c r="BJ47" s="59" t="s">
        <v>1296</v>
      </c>
      <c r="BK47" s="59" t="s">
        <v>1296</v>
      </c>
      <c r="BL47" s="59" t="s">
        <v>1296</v>
      </c>
      <c r="BM47" s="59" t="s">
        <v>1296</v>
      </c>
      <c r="BN47" s="59" t="s">
        <v>1296</v>
      </c>
      <c r="BO47" s="59" t="s">
        <v>1296</v>
      </c>
      <c r="BP47" s="59" t="s">
        <v>1296</v>
      </c>
      <c r="BQ47" s="59" t="s">
        <v>1296</v>
      </c>
      <c r="BR47" s="59" t="s">
        <v>1296</v>
      </c>
      <c r="BS47" s="59" t="s">
        <v>1296</v>
      </c>
      <c r="BT47" s="59" t="s">
        <v>1296</v>
      </c>
      <c r="BU47" s="73">
        <f t="shared" si="85"/>
        <v>33</v>
      </c>
      <c r="BV47" s="74">
        <f t="shared" si="86"/>
        <v>70</v>
      </c>
      <c r="BW47" s="75">
        <f t="shared" si="87"/>
        <v>74</v>
      </c>
      <c r="BX47" s="74">
        <f t="shared" si="88"/>
        <v>106</v>
      </c>
      <c r="BY47" s="75">
        <f t="shared" si="89"/>
        <v>110</v>
      </c>
      <c r="BZ47" s="74">
        <f t="shared" si="90"/>
        <v>146</v>
      </c>
      <c r="CA47" s="75">
        <f t="shared" si="91"/>
        <v>154</v>
      </c>
      <c r="CB47" s="74">
        <f t="shared" si="92"/>
        <v>199</v>
      </c>
      <c r="CC47" s="75">
        <f t="shared" si="93"/>
        <v>204</v>
      </c>
      <c r="CD47" s="74">
        <f t="shared" si="94"/>
        <v>275</v>
      </c>
      <c r="CE47" s="75">
        <f t="shared" si="95"/>
        <v>321</v>
      </c>
      <c r="CF47" s="74">
        <f t="shared" si="96"/>
        <v>346</v>
      </c>
      <c r="CG47" s="73">
        <f t="shared" si="97"/>
        <v>69</v>
      </c>
      <c r="CH47" s="74">
        <f t="shared" si="98"/>
        <v>73</v>
      </c>
      <c r="CI47" s="75">
        <f t="shared" si="99"/>
        <v>104</v>
      </c>
      <c r="CJ47" s="75">
        <f t="shared" si="100"/>
        <v>109</v>
      </c>
      <c r="CK47" s="75">
        <f t="shared" si="101"/>
        <v>145</v>
      </c>
      <c r="CL47" s="75">
        <f t="shared" si="102"/>
        <v>153</v>
      </c>
      <c r="CM47" s="75">
        <f t="shared" si="103"/>
        <v>180</v>
      </c>
      <c r="CN47" s="75">
        <f t="shared" si="104"/>
        <v>201</v>
      </c>
      <c r="CO47" s="75">
        <f t="shared" si="105"/>
        <v>238</v>
      </c>
      <c r="CP47" s="75">
        <f t="shared" si="106"/>
        <v>316</v>
      </c>
      <c r="CQ47" s="75">
        <f t="shared" si="107"/>
        <v>345</v>
      </c>
      <c r="CR47" s="75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38"/>
        <v>adrb1_melga_2Y03</v>
      </c>
      <c r="B48" s="3" t="s">
        <v>914</v>
      </c>
      <c r="C48" s="3" t="s">
        <v>1027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80" t="str">
        <f>VLOOKUP(B48,Classification!A:D,2,0)</f>
        <v>A</v>
      </c>
      <c r="BA48" s="99" t="str">
        <f>VLOOKUP(B48,Classification!A:D,4,0)</f>
        <v>Adrenoceptors</v>
      </c>
      <c r="BB48" s="27" t="b">
        <f t="shared" si="139"/>
        <v>1</v>
      </c>
      <c r="BC48" s="23">
        <f t="shared" si="84"/>
        <v>265</v>
      </c>
      <c r="BD48" s="4" t="s">
        <v>23</v>
      </c>
      <c r="BE48" s="3" t="s">
        <v>1384</v>
      </c>
      <c r="BF48" s="50" t="s">
        <v>1387</v>
      </c>
      <c r="BG48" s="50" t="s">
        <v>1387</v>
      </c>
      <c r="BH48" s="1"/>
      <c r="BI48" s="73" t="s">
        <v>1296</v>
      </c>
      <c r="BJ48" s="59" t="s">
        <v>1296</v>
      </c>
      <c r="BK48" s="59" t="s">
        <v>1296</v>
      </c>
      <c r="BL48" s="59" t="s">
        <v>1296</v>
      </c>
      <c r="BM48" s="59" t="s">
        <v>1296</v>
      </c>
      <c r="BN48" s="59" t="s">
        <v>1296</v>
      </c>
      <c r="BO48" s="59" t="s">
        <v>1296</v>
      </c>
      <c r="BP48" s="59" t="s">
        <v>1296</v>
      </c>
      <c r="BQ48" s="59" t="s">
        <v>1296</v>
      </c>
      <c r="BR48" s="59" t="s">
        <v>1296</v>
      </c>
      <c r="BS48" s="59" t="s">
        <v>1296</v>
      </c>
      <c r="BT48" s="59" t="s">
        <v>1296</v>
      </c>
      <c r="BU48" s="73">
        <f t="shared" si="85"/>
        <v>33</v>
      </c>
      <c r="BV48" s="74">
        <f t="shared" si="86"/>
        <v>70</v>
      </c>
      <c r="BW48" s="75">
        <f t="shared" si="87"/>
        <v>74</v>
      </c>
      <c r="BX48" s="74">
        <f t="shared" si="88"/>
        <v>106</v>
      </c>
      <c r="BY48" s="75">
        <f t="shared" si="89"/>
        <v>110</v>
      </c>
      <c r="BZ48" s="74">
        <f t="shared" si="90"/>
        <v>146</v>
      </c>
      <c r="CA48" s="75">
        <f t="shared" si="91"/>
        <v>154</v>
      </c>
      <c r="CB48" s="74">
        <f t="shared" si="92"/>
        <v>199</v>
      </c>
      <c r="CC48" s="75">
        <f t="shared" si="93"/>
        <v>204</v>
      </c>
      <c r="CD48" s="74">
        <f t="shared" si="94"/>
        <v>275</v>
      </c>
      <c r="CE48" s="75">
        <f t="shared" si="95"/>
        <v>321</v>
      </c>
      <c r="CF48" s="74">
        <f t="shared" si="96"/>
        <v>346</v>
      </c>
      <c r="CG48" s="73">
        <f t="shared" si="97"/>
        <v>69</v>
      </c>
      <c r="CH48" s="74">
        <f t="shared" si="98"/>
        <v>73</v>
      </c>
      <c r="CI48" s="75">
        <f t="shared" si="99"/>
        <v>104</v>
      </c>
      <c r="CJ48" s="75">
        <f t="shared" si="100"/>
        <v>109</v>
      </c>
      <c r="CK48" s="75">
        <f t="shared" si="101"/>
        <v>145</v>
      </c>
      <c r="CL48" s="75">
        <f t="shared" si="102"/>
        <v>153</v>
      </c>
      <c r="CM48" s="75">
        <f t="shared" si="103"/>
        <v>180</v>
      </c>
      <c r="CN48" s="75">
        <f t="shared" si="104"/>
        <v>201</v>
      </c>
      <c r="CO48" s="75">
        <f t="shared" si="105"/>
        <v>238</v>
      </c>
      <c r="CP48" s="75">
        <f t="shared" si="106"/>
        <v>316</v>
      </c>
      <c r="CQ48" s="75">
        <f t="shared" si="107"/>
        <v>345</v>
      </c>
      <c r="CR48" s="75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38"/>
        <v>adrb1_melga_2Y04</v>
      </c>
      <c r="B49" s="3" t="s">
        <v>914</v>
      </c>
      <c r="C49" s="3" t="s">
        <v>1028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80" t="str">
        <f>VLOOKUP(B49,Classification!A:D,2,0)</f>
        <v>A</v>
      </c>
      <c r="BA49" s="99" t="str">
        <f>VLOOKUP(B49,Classification!A:D,4,0)</f>
        <v>Adrenoceptors</v>
      </c>
      <c r="BB49" s="27" t="b">
        <f t="shared" si="139"/>
        <v>1</v>
      </c>
      <c r="BC49" s="23">
        <f t="shared" si="84"/>
        <v>265</v>
      </c>
      <c r="BD49" s="4" t="s">
        <v>23</v>
      </c>
      <c r="BE49" s="3" t="s">
        <v>1384</v>
      </c>
      <c r="BF49" s="50" t="s">
        <v>1387</v>
      </c>
      <c r="BG49" s="50" t="s">
        <v>1387</v>
      </c>
      <c r="BH49" s="1"/>
      <c r="BI49" s="73" t="s">
        <v>1296</v>
      </c>
      <c r="BJ49" s="59" t="s">
        <v>1296</v>
      </c>
      <c r="BK49" s="59" t="s">
        <v>1296</v>
      </c>
      <c r="BL49" s="59" t="s">
        <v>1296</v>
      </c>
      <c r="BM49" s="59" t="s">
        <v>1296</v>
      </c>
      <c r="BN49" s="59" t="s">
        <v>1296</v>
      </c>
      <c r="BO49" s="59" t="s">
        <v>1296</v>
      </c>
      <c r="BP49" s="59" t="s">
        <v>1296</v>
      </c>
      <c r="BQ49" s="59" t="s">
        <v>1296</v>
      </c>
      <c r="BR49" s="59" t="s">
        <v>1296</v>
      </c>
      <c r="BS49" s="59" t="s">
        <v>1296</v>
      </c>
      <c r="BT49" s="59" t="s">
        <v>1296</v>
      </c>
      <c r="BU49" s="73">
        <f t="shared" si="85"/>
        <v>33</v>
      </c>
      <c r="BV49" s="74">
        <f t="shared" si="86"/>
        <v>70</v>
      </c>
      <c r="BW49" s="75">
        <f t="shared" si="87"/>
        <v>74</v>
      </c>
      <c r="BX49" s="74">
        <f t="shared" si="88"/>
        <v>106</v>
      </c>
      <c r="BY49" s="75">
        <f t="shared" si="89"/>
        <v>110</v>
      </c>
      <c r="BZ49" s="74">
        <f t="shared" si="90"/>
        <v>146</v>
      </c>
      <c r="CA49" s="75">
        <f t="shared" si="91"/>
        <v>154</v>
      </c>
      <c r="CB49" s="74">
        <f t="shared" si="92"/>
        <v>199</v>
      </c>
      <c r="CC49" s="75">
        <f t="shared" si="93"/>
        <v>204</v>
      </c>
      <c r="CD49" s="74">
        <f t="shared" si="94"/>
        <v>275</v>
      </c>
      <c r="CE49" s="75">
        <f t="shared" si="95"/>
        <v>321</v>
      </c>
      <c r="CF49" s="74">
        <f t="shared" si="96"/>
        <v>346</v>
      </c>
      <c r="CG49" s="73">
        <f t="shared" si="97"/>
        <v>69</v>
      </c>
      <c r="CH49" s="74">
        <f t="shared" si="98"/>
        <v>73</v>
      </c>
      <c r="CI49" s="75">
        <f t="shared" si="99"/>
        <v>104</v>
      </c>
      <c r="CJ49" s="75">
        <f t="shared" si="100"/>
        <v>109</v>
      </c>
      <c r="CK49" s="75">
        <f t="shared" si="101"/>
        <v>145</v>
      </c>
      <c r="CL49" s="75">
        <f t="shared" si="102"/>
        <v>153</v>
      </c>
      <c r="CM49" s="75">
        <f t="shared" si="103"/>
        <v>180</v>
      </c>
      <c r="CN49" s="75">
        <f t="shared" si="104"/>
        <v>201</v>
      </c>
      <c r="CO49" s="75">
        <f t="shared" si="105"/>
        <v>238</v>
      </c>
      <c r="CP49" s="75">
        <f t="shared" si="106"/>
        <v>316</v>
      </c>
      <c r="CQ49" s="75">
        <f t="shared" si="107"/>
        <v>345</v>
      </c>
      <c r="CR49" s="75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38"/>
        <v>adrb1_melga_2YCW</v>
      </c>
      <c r="B50" s="3" t="s">
        <v>914</v>
      </c>
      <c r="C50" s="3" t="s">
        <v>1029</v>
      </c>
      <c r="D50" s="3" t="str">
        <f>IFERROR(MID(VLOOKUP($B50,Seqs!$A:$B,2,0),E50,1),"")</f>
        <v>S</v>
      </c>
      <c r="E50" s="3">
        <v>37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K</v>
      </c>
      <c r="AM50" s="3">
        <v>240</v>
      </c>
      <c r="AN50" s="3" t="str">
        <f>IFERROR(MID(VLOOKUP($B50,Seqs!$A:$B,2,0),AO50,1),"")</f>
        <v>L</v>
      </c>
      <c r="AO50" s="3">
        <v>289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80" t="str">
        <f>VLOOKUP(B50,Classification!A:D,2,0)</f>
        <v>A</v>
      </c>
      <c r="BA50" s="99" t="str">
        <f>VLOOKUP(B50,Classification!A:D,4,0)</f>
        <v>Adrenoceptors</v>
      </c>
      <c r="BB50" s="27" t="b">
        <f t="shared" si="139"/>
        <v>1</v>
      </c>
      <c r="BC50" s="23">
        <f t="shared" si="84"/>
        <v>249</v>
      </c>
      <c r="BD50" s="4" t="s">
        <v>23</v>
      </c>
      <c r="BE50" s="3" t="s">
        <v>1384</v>
      </c>
      <c r="BF50" s="50" t="s">
        <v>1387</v>
      </c>
      <c r="BG50" s="50" t="s">
        <v>1387</v>
      </c>
      <c r="BH50" s="1"/>
      <c r="BI50" s="73" t="s">
        <v>1296</v>
      </c>
      <c r="BJ50" s="59" t="s">
        <v>1296</v>
      </c>
      <c r="BK50" s="59" t="s">
        <v>1296</v>
      </c>
      <c r="BL50" s="59" t="s">
        <v>1296</v>
      </c>
      <c r="BM50" s="59" t="s">
        <v>1296</v>
      </c>
      <c r="BN50" s="59" t="s">
        <v>1296</v>
      </c>
      <c r="BO50" s="59" t="s">
        <v>1296</v>
      </c>
      <c r="BP50" s="59" t="s">
        <v>1296</v>
      </c>
      <c r="BQ50" s="59" t="s">
        <v>1296</v>
      </c>
      <c r="BR50" s="59" t="s">
        <v>1296</v>
      </c>
      <c r="BS50" s="59" t="s">
        <v>1296</v>
      </c>
      <c r="BT50" s="59" t="s">
        <v>1296</v>
      </c>
      <c r="BU50" s="73">
        <f t="shared" si="85"/>
        <v>37</v>
      </c>
      <c r="BV50" s="74">
        <f t="shared" si="86"/>
        <v>70</v>
      </c>
      <c r="BW50" s="75">
        <f t="shared" si="87"/>
        <v>74</v>
      </c>
      <c r="BX50" s="74">
        <f t="shared" si="88"/>
        <v>106</v>
      </c>
      <c r="BY50" s="75">
        <f t="shared" si="89"/>
        <v>110</v>
      </c>
      <c r="BZ50" s="74">
        <f t="shared" si="90"/>
        <v>146</v>
      </c>
      <c r="CA50" s="75">
        <f t="shared" si="91"/>
        <v>154</v>
      </c>
      <c r="CB50" s="74">
        <f t="shared" si="92"/>
        <v>199</v>
      </c>
      <c r="CC50" s="75">
        <f t="shared" si="93"/>
        <v>204</v>
      </c>
      <c r="CD50" s="74">
        <f t="shared" si="94"/>
        <v>289</v>
      </c>
      <c r="CE50" s="75">
        <f t="shared" si="95"/>
        <v>321</v>
      </c>
      <c r="CF50" s="74">
        <f t="shared" si="96"/>
        <v>346</v>
      </c>
      <c r="CG50" s="73">
        <f t="shared" si="97"/>
        <v>69</v>
      </c>
      <c r="CH50" s="74">
        <f t="shared" si="98"/>
        <v>73</v>
      </c>
      <c r="CI50" s="75">
        <f t="shared" si="99"/>
        <v>104</v>
      </c>
      <c r="CJ50" s="75">
        <f t="shared" si="100"/>
        <v>109</v>
      </c>
      <c r="CK50" s="75">
        <f t="shared" si="101"/>
        <v>145</v>
      </c>
      <c r="CL50" s="75">
        <f t="shared" si="102"/>
        <v>153</v>
      </c>
      <c r="CM50" s="75">
        <f t="shared" si="103"/>
        <v>180</v>
      </c>
      <c r="CN50" s="75">
        <f t="shared" si="104"/>
        <v>201</v>
      </c>
      <c r="CO50" s="75">
        <f t="shared" si="105"/>
        <v>240</v>
      </c>
      <c r="CP50" s="75">
        <f t="shared" si="106"/>
        <v>316</v>
      </c>
      <c r="CQ50" s="75">
        <f t="shared" si="107"/>
        <v>345</v>
      </c>
      <c r="CR50" s="75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38"/>
        <v>adrb1_melga_2YCZ</v>
      </c>
      <c r="B51" s="3" t="s">
        <v>914</v>
      </c>
      <c r="C51" s="3" t="s">
        <v>1030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K</v>
      </c>
      <c r="AM51" s="3">
        <v>240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80" t="str">
        <f>VLOOKUP(B51,Classification!A:D,2,0)</f>
        <v>A</v>
      </c>
      <c r="BA51" s="99" t="str">
        <f>VLOOKUP(B51,Classification!A:D,4,0)</f>
        <v>Adrenoceptors</v>
      </c>
      <c r="BB51" s="27" t="b">
        <f t="shared" si="139"/>
        <v>1</v>
      </c>
      <c r="BC51" s="23">
        <f t="shared" si="84"/>
        <v>254</v>
      </c>
      <c r="BD51" s="16" t="s">
        <v>23</v>
      </c>
      <c r="BE51" s="3" t="s">
        <v>1384</v>
      </c>
      <c r="BF51" s="50" t="s">
        <v>1387</v>
      </c>
      <c r="BG51" s="50" t="s">
        <v>1387</v>
      </c>
      <c r="BH51" s="1"/>
      <c r="BI51" s="73" t="s">
        <v>1296</v>
      </c>
      <c r="BJ51" s="59" t="s">
        <v>1296</v>
      </c>
      <c r="BK51" s="59" t="s">
        <v>1296</v>
      </c>
      <c r="BL51" s="59" t="s">
        <v>1296</v>
      </c>
      <c r="BM51" s="59" t="s">
        <v>1296</v>
      </c>
      <c r="BN51" s="59" t="s">
        <v>1296</v>
      </c>
      <c r="BO51" s="59" t="s">
        <v>1296</v>
      </c>
      <c r="BP51" s="59" t="s">
        <v>1296</v>
      </c>
      <c r="BQ51" s="59" t="s">
        <v>1296</v>
      </c>
      <c r="BR51" s="59" t="s">
        <v>1296</v>
      </c>
      <c r="BS51" s="59" t="s">
        <v>1296</v>
      </c>
      <c r="BT51" s="59" t="s">
        <v>1296</v>
      </c>
      <c r="BU51" s="73">
        <f t="shared" si="85"/>
        <v>33</v>
      </c>
      <c r="BV51" s="74">
        <f t="shared" si="86"/>
        <v>70</v>
      </c>
      <c r="BW51" s="75">
        <f t="shared" si="87"/>
        <v>74</v>
      </c>
      <c r="BX51" s="74">
        <f t="shared" si="88"/>
        <v>106</v>
      </c>
      <c r="BY51" s="75">
        <f t="shared" si="89"/>
        <v>110</v>
      </c>
      <c r="BZ51" s="74">
        <f t="shared" si="90"/>
        <v>146</v>
      </c>
      <c r="CA51" s="75">
        <f t="shared" si="91"/>
        <v>154</v>
      </c>
      <c r="CB51" s="74">
        <f t="shared" si="92"/>
        <v>199</v>
      </c>
      <c r="CC51" s="75">
        <f t="shared" si="93"/>
        <v>204</v>
      </c>
      <c r="CD51" s="74">
        <f t="shared" si="94"/>
        <v>288</v>
      </c>
      <c r="CE51" s="75">
        <f t="shared" si="95"/>
        <v>321</v>
      </c>
      <c r="CF51" s="74">
        <f t="shared" si="96"/>
        <v>346</v>
      </c>
      <c r="CG51" s="73">
        <f t="shared" si="97"/>
        <v>69</v>
      </c>
      <c r="CH51" s="74">
        <f t="shared" si="98"/>
        <v>73</v>
      </c>
      <c r="CI51" s="75">
        <f t="shared" si="99"/>
        <v>104</v>
      </c>
      <c r="CJ51" s="75">
        <f t="shared" si="100"/>
        <v>109</v>
      </c>
      <c r="CK51" s="75">
        <f t="shared" si="101"/>
        <v>145</v>
      </c>
      <c r="CL51" s="75">
        <f t="shared" si="102"/>
        <v>153</v>
      </c>
      <c r="CM51" s="75">
        <f t="shared" si="103"/>
        <v>180</v>
      </c>
      <c r="CN51" s="75">
        <f t="shared" si="104"/>
        <v>201</v>
      </c>
      <c r="CO51" s="75">
        <f t="shared" si="105"/>
        <v>240</v>
      </c>
      <c r="CP51" s="75">
        <f t="shared" si="106"/>
        <v>316</v>
      </c>
      <c r="CQ51" s="75">
        <f t="shared" si="107"/>
        <v>345</v>
      </c>
      <c r="CR51" s="75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38"/>
        <v>adrb1_melga_3ZPQ</v>
      </c>
      <c r="B52" s="3" t="s">
        <v>914</v>
      </c>
      <c r="C52" s="3" t="s">
        <v>1040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80" t="str">
        <f>VLOOKUP(B52,Classification!A:D,2,0)</f>
        <v>A</v>
      </c>
      <c r="BA52" s="99" t="str">
        <f>VLOOKUP(B52,Classification!A:D,4,0)</f>
        <v>Adrenoceptors</v>
      </c>
      <c r="BB52" s="27" t="b">
        <f t="shared" si="139"/>
        <v>1</v>
      </c>
      <c r="BC52" s="23">
        <f t="shared" si="84"/>
        <v>265</v>
      </c>
      <c r="BD52" s="4" t="s">
        <v>23</v>
      </c>
      <c r="BE52" s="3" t="s">
        <v>1384</v>
      </c>
      <c r="BF52" s="50" t="s">
        <v>1387</v>
      </c>
      <c r="BG52" s="50" t="s">
        <v>1387</v>
      </c>
      <c r="BH52" s="1"/>
      <c r="BI52" s="73" t="s">
        <v>1296</v>
      </c>
      <c r="BJ52" s="59" t="s">
        <v>1296</v>
      </c>
      <c r="BK52" s="59" t="s">
        <v>1296</v>
      </c>
      <c r="BL52" s="59" t="s">
        <v>1296</v>
      </c>
      <c r="BM52" s="59" t="s">
        <v>1296</v>
      </c>
      <c r="BN52" s="59" t="s">
        <v>1296</v>
      </c>
      <c r="BO52" s="59" t="s">
        <v>1296</v>
      </c>
      <c r="BP52" s="59" t="s">
        <v>1296</v>
      </c>
      <c r="BQ52" s="59" t="s">
        <v>1296</v>
      </c>
      <c r="BR52" s="59" t="s">
        <v>1296</v>
      </c>
      <c r="BS52" s="59" t="s">
        <v>1296</v>
      </c>
      <c r="BT52" s="59" t="s">
        <v>1296</v>
      </c>
      <c r="BU52" s="73">
        <f t="shared" si="85"/>
        <v>33</v>
      </c>
      <c r="BV52" s="74">
        <f t="shared" si="86"/>
        <v>70</v>
      </c>
      <c r="BW52" s="75">
        <f t="shared" si="87"/>
        <v>74</v>
      </c>
      <c r="BX52" s="74">
        <f t="shared" si="88"/>
        <v>106</v>
      </c>
      <c r="BY52" s="75">
        <f t="shared" si="89"/>
        <v>110</v>
      </c>
      <c r="BZ52" s="74">
        <f t="shared" si="90"/>
        <v>146</v>
      </c>
      <c r="CA52" s="75">
        <f t="shared" si="91"/>
        <v>154</v>
      </c>
      <c r="CB52" s="74">
        <f t="shared" si="92"/>
        <v>199</v>
      </c>
      <c r="CC52" s="75">
        <f t="shared" si="93"/>
        <v>204</v>
      </c>
      <c r="CD52" s="74">
        <f t="shared" si="94"/>
        <v>275</v>
      </c>
      <c r="CE52" s="75">
        <f t="shared" si="95"/>
        <v>321</v>
      </c>
      <c r="CF52" s="74">
        <f t="shared" si="96"/>
        <v>346</v>
      </c>
      <c r="CG52" s="73">
        <f t="shared" si="97"/>
        <v>69</v>
      </c>
      <c r="CH52" s="74">
        <f t="shared" si="98"/>
        <v>73</v>
      </c>
      <c r="CI52" s="75">
        <f t="shared" si="99"/>
        <v>104</v>
      </c>
      <c r="CJ52" s="75">
        <f t="shared" si="100"/>
        <v>109</v>
      </c>
      <c r="CK52" s="75">
        <f t="shared" si="101"/>
        <v>145</v>
      </c>
      <c r="CL52" s="75">
        <f t="shared" si="102"/>
        <v>153</v>
      </c>
      <c r="CM52" s="75">
        <f t="shared" si="103"/>
        <v>180</v>
      </c>
      <c r="CN52" s="75">
        <f t="shared" si="104"/>
        <v>201</v>
      </c>
      <c r="CO52" s="75">
        <f t="shared" si="105"/>
        <v>238</v>
      </c>
      <c r="CP52" s="75">
        <f t="shared" si="106"/>
        <v>316</v>
      </c>
      <c r="CQ52" s="75">
        <f t="shared" si="107"/>
        <v>345</v>
      </c>
      <c r="CR52" s="75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38"/>
        <v>adrb1_melga_3ZPR</v>
      </c>
      <c r="B53" s="3" t="s">
        <v>914</v>
      </c>
      <c r="C53" s="3" t="s">
        <v>1041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80" t="str">
        <f>VLOOKUP(B53,Classification!A:D,2,0)</f>
        <v>A</v>
      </c>
      <c r="BA53" s="99" t="str">
        <f>VLOOKUP(B53,Classification!A:D,4,0)</f>
        <v>Adrenoceptors</v>
      </c>
      <c r="BB53" s="27" t="b">
        <f t="shared" si="139"/>
        <v>1</v>
      </c>
      <c r="BC53" s="23">
        <f t="shared" si="84"/>
        <v>265</v>
      </c>
      <c r="BD53" s="4" t="s">
        <v>23</v>
      </c>
      <c r="BE53" s="3" t="s">
        <v>1384</v>
      </c>
      <c r="BF53" s="50" t="s">
        <v>1387</v>
      </c>
      <c r="BG53" s="50" t="s">
        <v>1387</v>
      </c>
      <c r="BH53" s="1"/>
      <c r="BI53" s="73" t="s">
        <v>1296</v>
      </c>
      <c r="BJ53" s="59" t="s">
        <v>1296</v>
      </c>
      <c r="BK53" s="59" t="s">
        <v>1296</v>
      </c>
      <c r="BL53" s="59" t="s">
        <v>1296</v>
      </c>
      <c r="BM53" s="59" t="s">
        <v>1296</v>
      </c>
      <c r="BN53" s="59" t="s">
        <v>1296</v>
      </c>
      <c r="BO53" s="59" t="s">
        <v>1296</v>
      </c>
      <c r="BP53" s="59" t="s">
        <v>1296</v>
      </c>
      <c r="BQ53" s="59" t="s">
        <v>1296</v>
      </c>
      <c r="BR53" s="59" t="s">
        <v>1296</v>
      </c>
      <c r="BS53" s="59" t="s">
        <v>1296</v>
      </c>
      <c r="BT53" s="59" t="s">
        <v>1296</v>
      </c>
      <c r="BU53" s="73">
        <f t="shared" si="85"/>
        <v>33</v>
      </c>
      <c r="BV53" s="74">
        <f t="shared" si="86"/>
        <v>70</v>
      </c>
      <c r="BW53" s="75">
        <f t="shared" si="87"/>
        <v>74</v>
      </c>
      <c r="BX53" s="74">
        <f t="shared" si="88"/>
        <v>106</v>
      </c>
      <c r="BY53" s="75">
        <f t="shared" si="89"/>
        <v>110</v>
      </c>
      <c r="BZ53" s="74">
        <f t="shared" si="90"/>
        <v>146</v>
      </c>
      <c r="CA53" s="75">
        <f t="shared" si="91"/>
        <v>154</v>
      </c>
      <c r="CB53" s="74">
        <f t="shared" si="92"/>
        <v>199</v>
      </c>
      <c r="CC53" s="75">
        <f t="shared" si="93"/>
        <v>204</v>
      </c>
      <c r="CD53" s="74">
        <f t="shared" si="94"/>
        <v>275</v>
      </c>
      <c r="CE53" s="75">
        <f t="shared" si="95"/>
        <v>321</v>
      </c>
      <c r="CF53" s="74">
        <f t="shared" si="96"/>
        <v>346</v>
      </c>
      <c r="CG53" s="73">
        <f t="shared" si="97"/>
        <v>69</v>
      </c>
      <c r="CH53" s="74">
        <f t="shared" si="98"/>
        <v>73</v>
      </c>
      <c r="CI53" s="75">
        <f t="shared" si="99"/>
        <v>104</v>
      </c>
      <c r="CJ53" s="75">
        <f t="shared" si="100"/>
        <v>109</v>
      </c>
      <c r="CK53" s="75">
        <f t="shared" si="101"/>
        <v>145</v>
      </c>
      <c r="CL53" s="75">
        <f t="shared" si="102"/>
        <v>153</v>
      </c>
      <c r="CM53" s="75">
        <f t="shared" si="103"/>
        <v>180</v>
      </c>
      <c r="CN53" s="75">
        <f t="shared" si="104"/>
        <v>201</v>
      </c>
      <c r="CO53" s="75">
        <f t="shared" si="105"/>
        <v>238</v>
      </c>
      <c r="CP53" s="75">
        <f t="shared" si="106"/>
        <v>316</v>
      </c>
      <c r="CQ53" s="75">
        <f t="shared" si="107"/>
        <v>345</v>
      </c>
      <c r="CR53" s="75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38"/>
        <v>adrb1_melga_4AMI</v>
      </c>
      <c r="B54" s="3" t="s">
        <v>914</v>
      </c>
      <c r="C54" s="3" t="s">
        <v>1042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236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80" t="str">
        <f>VLOOKUP(B54,Classification!A:D,2,0)</f>
        <v>A</v>
      </c>
      <c r="BA54" s="99" t="str">
        <f>VLOOKUP(B54,Classification!A:D,4,0)</f>
        <v>Adrenoceptors</v>
      </c>
      <c r="BB54" s="27" t="b">
        <f t="shared" si="139"/>
        <v>1</v>
      </c>
      <c r="BC54" s="23">
        <f t="shared" si="84"/>
        <v>250</v>
      </c>
      <c r="BD54" s="4" t="s">
        <v>23</v>
      </c>
      <c r="BE54" s="3" t="s">
        <v>1384</v>
      </c>
      <c r="BF54" s="50" t="s">
        <v>1387</v>
      </c>
      <c r="BG54" s="50" t="s">
        <v>1387</v>
      </c>
      <c r="BH54" s="1"/>
      <c r="BI54" s="73" t="s">
        <v>1296</v>
      </c>
      <c r="BJ54" s="59" t="s">
        <v>1296</v>
      </c>
      <c r="BK54" s="59" t="s">
        <v>1296</v>
      </c>
      <c r="BL54" s="59" t="s">
        <v>1296</v>
      </c>
      <c r="BM54" s="59" t="s">
        <v>1296</v>
      </c>
      <c r="BN54" s="59" t="s">
        <v>1296</v>
      </c>
      <c r="BO54" s="59" t="s">
        <v>1296</v>
      </c>
      <c r="BP54" s="59" t="s">
        <v>1296</v>
      </c>
      <c r="BQ54" s="59" t="s">
        <v>1296</v>
      </c>
      <c r="BR54" s="59" t="s">
        <v>1296</v>
      </c>
      <c r="BS54" s="59" t="s">
        <v>1296</v>
      </c>
      <c r="BT54" s="59" t="s">
        <v>1296</v>
      </c>
      <c r="BU54" s="73">
        <f t="shared" si="85"/>
        <v>33</v>
      </c>
      <c r="BV54" s="74">
        <f t="shared" si="86"/>
        <v>70</v>
      </c>
      <c r="BW54" s="75">
        <f t="shared" si="87"/>
        <v>74</v>
      </c>
      <c r="BX54" s="74">
        <f t="shared" si="88"/>
        <v>106</v>
      </c>
      <c r="BY54" s="75">
        <f t="shared" si="89"/>
        <v>110</v>
      </c>
      <c r="BZ54" s="74">
        <f t="shared" si="90"/>
        <v>146</v>
      </c>
      <c r="CA54" s="75">
        <f t="shared" si="91"/>
        <v>154</v>
      </c>
      <c r="CB54" s="74">
        <f t="shared" si="92"/>
        <v>199</v>
      </c>
      <c r="CC54" s="75">
        <f t="shared" si="93"/>
        <v>204</v>
      </c>
      <c r="CD54" s="74">
        <f t="shared" si="94"/>
        <v>288</v>
      </c>
      <c r="CE54" s="75">
        <f t="shared" si="95"/>
        <v>321</v>
      </c>
      <c r="CF54" s="74">
        <f t="shared" si="96"/>
        <v>346</v>
      </c>
      <c r="CG54" s="73">
        <f t="shared" si="97"/>
        <v>69</v>
      </c>
      <c r="CH54" s="74">
        <f t="shared" si="98"/>
        <v>73</v>
      </c>
      <c r="CI54" s="75">
        <f t="shared" si="99"/>
        <v>104</v>
      </c>
      <c r="CJ54" s="75">
        <f t="shared" si="100"/>
        <v>109</v>
      </c>
      <c r="CK54" s="75">
        <f t="shared" si="101"/>
        <v>145</v>
      </c>
      <c r="CL54" s="75">
        <f t="shared" si="102"/>
        <v>153</v>
      </c>
      <c r="CM54" s="75">
        <f t="shared" si="103"/>
        <v>180</v>
      </c>
      <c r="CN54" s="75">
        <f t="shared" si="104"/>
        <v>201</v>
      </c>
      <c r="CO54" s="75">
        <f t="shared" si="105"/>
        <v>236</v>
      </c>
      <c r="CP54" s="75">
        <f t="shared" si="106"/>
        <v>316</v>
      </c>
      <c r="CQ54" s="75">
        <f t="shared" si="107"/>
        <v>345</v>
      </c>
      <c r="CR54" s="75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38"/>
        <v>adrb1_melga_4AMJ</v>
      </c>
      <c r="B55" s="3" t="s">
        <v>914</v>
      </c>
      <c r="C55" s="3" t="s">
        <v>1043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80" t="str">
        <f>VLOOKUP(B55,Classification!A:D,2,0)</f>
        <v>A</v>
      </c>
      <c r="BA55" s="99" t="str">
        <f>VLOOKUP(B55,Classification!A:D,4,0)</f>
        <v>Adrenoceptors</v>
      </c>
      <c r="BB55" s="27" t="b">
        <f t="shared" si="139"/>
        <v>1</v>
      </c>
      <c r="BC55" s="23">
        <f t="shared" si="84"/>
        <v>265</v>
      </c>
      <c r="BD55" s="2" t="s">
        <v>1386</v>
      </c>
      <c r="BE55" s="3" t="s">
        <v>1384</v>
      </c>
      <c r="BF55" s="50" t="s">
        <v>1387</v>
      </c>
      <c r="BG55" s="50" t="s">
        <v>1387</v>
      </c>
      <c r="BH55" s="1"/>
      <c r="BI55" s="73" t="s">
        <v>1296</v>
      </c>
      <c r="BJ55" s="59" t="s">
        <v>1296</v>
      </c>
      <c r="BK55" s="59" t="s">
        <v>1296</v>
      </c>
      <c r="BL55" s="59" t="s">
        <v>1296</v>
      </c>
      <c r="BM55" s="59" t="s">
        <v>1296</v>
      </c>
      <c r="BN55" s="59" t="s">
        <v>1296</v>
      </c>
      <c r="BO55" s="59" t="s">
        <v>1296</v>
      </c>
      <c r="BP55" s="59" t="s">
        <v>1296</v>
      </c>
      <c r="BQ55" s="59" t="s">
        <v>1296</v>
      </c>
      <c r="BR55" s="59" t="s">
        <v>1296</v>
      </c>
      <c r="BS55" s="59" t="s">
        <v>1296</v>
      </c>
      <c r="BT55" s="59" t="s">
        <v>1296</v>
      </c>
      <c r="BU55" s="73">
        <f t="shared" si="85"/>
        <v>33</v>
      </c>
      <c r="BV55" s="74">
        <f t="shared" si="86"/>
        <v>70</v>
      </c>
      <c r="BW55" s="75">
        <f t="shared" si="87"/>
        <v>74</v>
      </c>
      <c r="BX55" s="74">
        <f t="shared" si="88"/>
        <v>106</v>
      </c>
      <c r="BY55" s="75">
        <f t="shared" si="89"/>
        <v>110</v>
      </c>
      <c r="BZ55" s="74">
        <f t="shared" si="90"/>
        <v>146</v>
      </c>
      <c r="CA55" s="75">
        <f t="shared" si="91"/>
        <v>154</v>
      </c>
      <c r="CB55" s="74">
        <f t="shared" si="92"/>
        <v>199</v>
      </c>
      <c r="CC55" s="75">
        <f t="shared" si="93"/>
        <v>204</v>
      </c>
      <c r="CD55" s="74">
        <f t="shared" si="94"/>
        <v>275</v>
      </c>
      <c r="CE55" s="75">
        <f t="shared" si="95"/>
        <v>321</v>
      </c>
      <c r="CF55" s="74">
        <f t="shared" si="96"/>
        <v>346</v>
      </c>
      <c r="CG55" s="73">
        <f t="shared" si="97"/>
        <v>69</v>
      </c>
      <c r="CH55" s="74">
        <f t="shared" si="98"/>
        <v>73</v>
      </c>
      <c r="CI55" s="75">
        <f t="shared" si="99"/>
        <v>104</v>
      </c>
      <c r="CJ55" s="75">
        <f t="shared" si="100"/>
        <v>109</v>
      </c>
      <c r="CK55" s="75">
        <f t="shared" si="101"/>
        <v>145</v>
      </c>
      <c r="CL55" s="75">
        <f t="shared" si="102"/>
        <v>153</v>
      </c>
      <c r="CM55" s="75">
        <f t="shared" si="103"/>
        <v>180</v>
      </c>
      <c r="CN55" s="75">
        <f t="shared" si="104"/>
        <v>201</v>
      </c>
      <c r="CO55" s="75">
        <f t="shared" si="105"/>
        <v>238</v>
      </c>
      <c r="CP55" s="75">
        <f t="shared" si="106"/>
        <v>316</v>
      </c>
      <c r="CQ55" s="75">
        <f t="shared" si="107"/>
        <v>345</v>
      </c>
      <c r="CR55" s="75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38"/>
        <v>adrb1_melga_4BVN</v>
      </c>
      <c r="B56" s="3" t="s">
        <v>914</v>
      </c>
      <c r="C56" s="3" t="s">
        <v>82</v>
      </c>
      <c r="D56" s="3" t="str">
        <f>IFERROR(MID(VLOOKUP($B56,Seqs!$A:$B,2,0),E56,1),"")</f>
        <v>S</v>
      </c>
      <c r="E56" s="3">
        <v>37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R</v>
      </c>
      <c r="AM56" s="3">
        <v>239</v>
      </c>
      <c r="AN56" s="3" t="str">
        <f>IFERROR(MID(VLOOKUP($B56,Seqs!$A:$B,2,0),AO56,1),"")</f>
        <v>R</v>
      </c>
      <c r="AO56" s="3">
        <v>279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80" t="str">
        <f>VLOOKUP(B56,Classification!A:D,2,0)</f>
        <v>A</v>
      </c>
      <c r="BA56" s="99" t="str">
        <f>VLOOKUP(B56,Classification!A:D,4,0)</f>
        <v>Adrenoceptors</v>
      </c>
      <c r="BB56" s="27" t="b">
        <f t="shared" si="139"/>
        <v>1</v>
      </c>
      <c r="BC56" s="23">
        <f t="shared" ref="BC56:BC88" si="140">_xlfn.AGGREGATE(9,6,CG56:CR56)-_xlfn.AGGREGATE(9,6,BU56:CF56)+12</f>
        <v>258</v>
      </c>
      <c r="BD56" s="4" t="s">
        <v>23</v>
      </c>
      <c r="BE56" s="3" t="s">
        <v>1384</v>
      </c>
      <c r="BF56" s="50" t="s">
        <v>1387</v>
      </c>
      <c r="BG56" s="50" t="s">
        <v>1387</v>
      </c>
      <c r="BH56" s="1"/>
      <c r="BI56" s="73" t="s">
        <v>1296</v>
      </c>
      <c r="BJ56" s="59" t="s">
        <v>1296</v>
      </c>
      <c r="BK56" s="59" t="s">
        <v>1296</v>
      </c>
      <c r="BL56" s="59" t="s">
        <v>1296</v>
      </c>
      <c r="BM56" s="59" t="s">
        <v>1296</v>
      </c>
      <c r="BN56" s="59" t="s">
        <v>1296</v>
      </c>
      <c r="BO56" s="59" t="s">
        <v>1296</v>
      </c>
      <c r="BP56" s="59" t="s">
        <v>1296</v>
      </c>
      <c r="BQ56" s="59" t="s">
        <v>1296</v>
      </c>
      <c r="BR56" s="59" t="s">
        <v>1296</v>
      </c>
      <c r="BS56" s="59" t="s">
        <v>1296</v>
      </c>
      <c r="BT56" s="59" t="s">
        <v>1296</v>
      </c>
      <c r="BU56" s="73">
        <f t="shared" ref="BU56:BU88" si="141">E56</f>
        <v>37</v>
      </c>
      <c r="BV56" s="74">
        <f t="shared" ref="BV56:BV88" si="142">I56</f>
        <v>70</v>
      </c>
      <c r="BW56" s="75">
        <f t="shared" ref="BW56:BW88" si="143">M56</f>
        <v>74</v>
      </c>
      <c r="BX56" s="74">
        <f t="shared" ref="BX56:BX88" si="144">Q56</f>
        <v>106</v>
      </c>
      <c r="BY56" s="75">
        <f t="shared" ref="BY56:BY88" si="145">U56</f>
        <v>110</v>
      </c>
      <c r="BZ56" s="74">
        <f t="shared" ref="BZ56:BZ88" si="146">Y56</f>
        <v>146</v>
      </c>
      <c r="CA56" s="75">
        <f t="shared" ref="CA56:CA88" si="147">AC56</f>
        <v>154</v>
      </c>
      <c r="CB56" s="74">
        <f t="shared" ref="CB56:CB88" si="148">AG56</f>
        <v>199</v>
      </c>
      <c r="CC56" s="75">
        <f t="shared" ref="CC56:CC88" si="149">AK56</f>
        <v>204</v>
      </c>
      <c r="CD56" s="74">
        <f t="shared" ref="CD56:CD88" si="150">AO56</f>
        <v>279</v>
      </c>
      <c r="CE56" s="75">
        <f t="shared" ref="CE56:CE88" si="151">AS56</f>
        <v>321</v>
      </c>
      <c r="CF56" s="74">
        <f t="shared" ref="CF56:CF88" si="152">AW56</f>
        <v>346</v>
      </c>
      <c r="CG56" s="73">
        <f t="shared" ref="CG56:CG88" si="153">G56</f>
        <v>69</v>
      </c>
      <c r="CH56" s="74">
        <f t="shared" ref="CH56:CH88" si="154">K56</f>
        <v>73</v>
      </c>
      <c r="CI56" s="75">
        <f t="shared" ref="CI56:CI88" si="155">O56</f>
        <v>104</v>
      </c>
      <c r="CJ56" s="75">
        <f t="shared" ref="CJ56:CJ88" si="156">S56</f>
        <v>109</v>
      </c>
      <c r="CK56" s="75">
        <f t="shared" ref="CK56:CK88" si="157">W56</f>
        <v>145</v>
      </c>
      <c r="CL56" s="75">
        <f t="shared" ref="CL56:CL88" si="158">AA56</f>
        <v>153</v>
      </c>
      <c r="CM56" s="75">
        <f t="shared" ref="CM56:CM88" si="159">AE56</f>
        <v>180</v>
      </c>
      <c r="CN56" s="75">
        <f t="shared" ref="CN56:CN88" si="160">AI56</f>
        <v>201</v>
      </c>
      <c r="CO56" s="75">
        <f t="shared" ref="CO56:CO88" si="161">AM56</f>
        <v>239</v>
      </c>
      <c r="CP56" s="75">
        <f t="shared" ref="CP56:CP88" si="162">AQ56</f>
        <v>316</v>
      </c>
      <c r="CQ56" s="75">
        <f t="shared" ref="CQ56:CQ88" si="163">AU56</f>
        <v>345</v>
      </c>
      <c r="CR56" s="75">
        <f t="shared" ref="CR56:CR88" si="164">AY56</f>
        <v>358</v>
      </c>
      <c r="CS56" s="23">
        <f t="shared" ref="CS56:CS88" si="165">M56-K56</f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38"/>
        <v>adrb1_melga_4GPO</v>
      </c>
      <c r="B57" s="3" t="s">
        <v>914</v>
      </c>
      <c r="C57" s="3" t="s">
        <v>1044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233</v>
      </c>
      <c r="AN57" s="3" t="str">
        <f>IFERROR(MID(VLOOKUP($B57,Seqs!$A:$B,2,0),AO57,1),"")</f>
        <v>M</v>
      </c>
      <c r="AO57" s="3">
        <v>283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L</v>
      </c>
      <c r="AY57" s="3">
        <v>356</v>
      </c>
      <c r="AZ57" s="80" t="str">
        <f>VLOOKUP(B57,Classification!A:D,2,0)</f>
        <v>A</v>
      </c>
      <c r="BA57" s="99" t="str">
        <f>VLOOKUP(B57,Classification!A:D,4,0)</f>
        <v>Adrenoceptors</v>
      </c>
      <c r="BB57" s="27" t="b">
        <f t="shared" si="139"/>
        <v>1</v>
      </c>
      <c r="BC57" s="23">
        <f t="shared" si="140"/>
        <v>246</v>
      </c>
      <c r="BD57" s="4" t="s">
        <v>23</v>
      </c>
      <c r="BE57" s="3" t="s">
        <v>1384</v>
      </c>
      <c r="BF57" s="50" t="s">
        <v>1387</v>
      </c>
      <c r="BG57" s="50" t="s">
        <v>1387</v>
      </c>
      <c r="BH57" s="1"/>
      <c r="BI57" s="73" t="s">
        <v>1296</v>
      </c>
      <c r="BJ57" s="59" t="s">
        <v>1296</v>
      </c>
      <c r="BK57" s="59" t="s">
        <v>1296</v>
      </c>
      <c r="BL57" s="59" t="s">
        <v>1296</v>
      </c>
      <c r="BM57" s="59" t="s">
        <v>1296</v>
      </c>
      <c r="BN57" s="59" t="s">
        <v>1296</v>
      </c>
      <c r="BO57" s="59" t="s">
        <v>1296</v>
      </c>
      <c r="BP57" s="59" t="s">
        <v>1296</v>
      </c>
      <c r="BQ57" s="59" t="s">
        <v>1296</v>
      </c>
      <c r="BR57" s="59" t="s">
        <v>1296</v>
      </c>
      <c r="BS57" s="59" t="s">
        <v>1296</v>
      </c>
      <c r="BT57" s="59" t="s">
        <v>1296</v>
      </c>
      <c r="BU57" s="73">
        <f t="shared" si="141"/>
        <v>37</v>
      </c>
      <c r="BV57" s="74">
        <f t="shared" si="142"/>
        <v>70</v>
      </c>
      <c r="BW57" s="75">
        <f t="shared" si="143"/>
        <v>74</v>
      </c>
      <c r="BX57" s="74">
        <f t="shared" si="144"/>
        <v>106</v>
      </c>
      <c r="BY57" s="75">
        <f t="shared" si="145"/>
        <v>110</v>
      </c>
      <c r="BZ57" s="74">
        <f t="shared" si="146"/>
        <v>146</v>
      </c>
      <c r="CA57" s="75">
        <f t="shared" si="147"/>
        <v>154</v>
      </c>
      <c r="CB57" s="74">
        <f t="shared" si="148"/>
        <v>199</v>
      </c>
      <c r="CC57" s="75">
        <f t="shared" si="149"/>
        <v>204</v>
      </c>
      <c r="CD57" s="74">
        <f t="shared" si="150"/>
        <v>283</v>
      </c>
      <c r="CE57" s="75">
        <f t="shared" si="151"/>
        <v>321</v>
      </c>
      <c r="CF57" s="74">
        <f t="shared" si="152"/>
        <v>346</v>
      </c>
      <c r="CG57" s="73">
        <f t="shared" si="153"/>
        <v>69</v>
      </c>
      <c r="CH57" s="74">
        <f t="shared" si="154"/>
        <v>73</v>
      </c>
      <c r="CI57" s="75">
        <f t="shared" si="155"/>
        <v>104</v>
      </c>
      <c r="CJ57" s="75">
        <f t="shared" si="156"/>
        <v>109</v>
      </c>
      <c r="CK57" s="75">
        <f t="shared" si="157"/>
        <v>145</v>
      </c>
      <c r="CL57" s="75">
        <f t="shared" si="158"/>
        <v>153</v>
      </c>
      <c r="CM57" s="75">
        <f t="shared" si="159"/>
        <v>180</v>
      </c>
      <c r="CN57" s="75">
        <f t="shared" si="160"/>
        <v>201</v>
      </c>
      <c r="CO57" s="75">
        <f t="shared" si="161"/>
        <v>233</v>
      </c>
      <c r="CP57" s="75">
        <f t="shared" si="162"/>
        <v>316</v>
      </c>
      <c r="CQ57" s="75">
        <f t="shared" si="163"/>
        <v>345</v>
      </c>
      <c r="CR57" s="75">
        <f t="shared" si="164"/>
        <v>356</v>
      </c>
      <c r="CS57" s="23">
        <f t="shared" si="165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38"/>
        <v>adrb1_melga_5A8E</v>
      </c>
      <c r="B58" s="3" t="s">
        <v>914</v>
      </c>
      <c r="C58" s="3" t="s">
        <v>1061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K</v>
      </c>
      <c r="AY58" s="3">
        <v>354</v>
      </c>
      <c r="AZ58" s="80" t="str">
        <f>VLOOKUP(B58,Classification!A:D,2,0)</f>
        <v>A</v>
      </c>
      <c r="BA58" s="99" t="str">
        <f>VLOOKUP(B58,Classification!A:D,4,0)</f>
        <v>Adrenoceptors</v>
      </c>
      <c r="BB58" s="27" t="b">
        <f t="shared" si="139"/>
        <v>1</v>
      </c>
      <c r="BC58" s="23">
        <f t="shared" si="140"/>
        <v>254</v>
      </c>
      <c r="BD58" s="4" t="s">
        <v>23</v>
      </c>
      <c r="BE58" s="3" t="s">
        <v>1384</v>
      </c>
      <c r="BF58" s="50" t="s">
        <v>1387</v>
      </c>
      <c r="BG58" s="50" t="s">
        <v>1387</v>
      </c>
      <c r="BH58" s="1"/>
      <c r="BI58" s="73" t="s">
        <v>1296</v>
      </c>
      <c r="BJ58" s="59" t="s">
        <v>1296</v>
      </c>
      <c r="BK58" s="59" t="s">
        <v>1296</v>
      </c>
      <c r="BL58" s="59" t="s">
        <v>1296</v>
      </c>
      <c r="BM58" s="59" t="s">
        <v>1296</v>
      </c>
      <c r="BN58" s="59" t="s">
        <v>1296</v>
      </c>
      <c r="BO58" s="59" t="s">
        <v>1296</v>
      </c>
      <c r="BP58" s="59" t="s">
        <v>1296</v>
      </c>
      <c r="BQ58" s="59" t="s">
        <v>1296</v>
      </c>
      <c r="BR58" s="59" t="s">
        <v>1296</v>
      </c>
      <c r="BS58" s="59" t="s">
        <v>1296</v>
      </c>
      <c r="BT58" s="59" t="s">
        <v>1296</v>
      </c>
      <c r="BU58" s="73">
        <f t="shared" si="141"/>
        <v>37</v>
      </c>
      <c r="BV58" s="74">
        <f t="shared" si="142"/>
        <v>70</v>
      </c>
      <c r="BW58" s="75">
        <f t="shared" si="143"/>
        <v>74</v>
      </c>
      <c r="BX58" s="74">
        <f t="shared" si="144"/>
        <v>106</v>
      </c>
      <c r="BY58" s="75">
        <f t="shared" si="145"/>
        <v>110</v>
      </c>
      <c r="BZ58" s="74">
        <f t="shared" si="146"/>
        <v>146</v>
      </c>
      <c r="CA58" s="75">
        <f t="shared" si="147"/>
        <v>154</v>
      </c>
      <c r="CB58" s="74">
        <f t="shared" si="148"/>
        <v>199</v>
      </c>
      <c r="CC58" s="75">
        <f t="shared" si="149"/>
        <v>204</v>
      </c>
      <c r="CD58" s="74">
        <f t="shared" si="150"/>
        <v>279</v>
      </c>
      <c r="CE58" s="75">
        <f t="shared" si="151"/>
        <v>321</v>
      </c>
      <c r="CF58" s="74">
        <f t="shared" si="152"/>
        <v>346</v>
      </c>
      <c r="CG58" s="73">
        <f t="shared" si="153"/>
        <v>69</v>
      </c>
      <c r="CH58" s="74">
        <f t="shared" si="154"/>
        <v>73</v>
      </c>
      <c r="CI58" s="75">
        <f t="shared" si="155"/>
        <v>104</v>
      </c>
      <c r="CJ58" s="75">
        <f t="shared" si="156"/>
        <v>109</v>
      </c>
      <c r="CK58" s="75">
        <f t="shared" si="157"/>
        <v>145</v>
      </c>
      <c r="CL58" s="75">
        <f t="shared" si="158"/>
        <v>153</v>
      </c>
      <c r="CM58" s="75">
        <f t="shared" si="159"/>
        <v>180</v>
      </c>
      <c r="CN58" s="75">
        <f t="shared" si="160"/>
        <v>201</v>
      </c>
      <c r="CO58" s="75">
        <f t="shared" si="161"/>
        <v>239</v>
      </c>
      <c r="CP58" s="75">
        <f t="shared" si="162"/>
        <v>316</v>
      </c>
      <c r="CQ58" s="75">
        <f t="shared" si="163"/>
        <v>345</v>
      </c>
      <c r="CR58" s="75">
        <f t="shared" si="164"/>
        <v>354</v>
      </c>
      <c r="CS58" s="23">
        <f t="shared" si="165"/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38"/>
        <v>adrb1_melga_5F8U</v>
      </c>
      <c r="B59" s="3" t="s">
        <v>914</v>
      </c>
      <c r="C59" s="3" t="s">
        <v>1363</v>
      </c>
      <c r="D59" s="3" t="str">
        <f>IFERROR(MID(VLOOKUP($B59,Seqs!$A:$B,2,0),E59,1),"")</f>
        <v>W</v>
      </c>
      <c r="E59" s="3">
        <v>40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Q</v>
      </c>
      <c r="AM59" s="3">
        <v>237</v>
      </c>
      <c r="AN59" s="3" t="str">
        <f>IFERROR(MID(VLOOKUP($B59,Seqs!$A:$B,2,0),AO59,1),"")</f>
        <v>R</v>
      </c>
      <c r="AO59" s="3">
        <v>284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80" t="str">
        <f>VLOOKUP(B59,Classification!A:D,2,0)</f>
        <v>A</v>
      </c>
      <c r="BA59" s="99" t="str">
        <f>VLOOKUP(B59,Classification!A:D,4,0)</f>
        <v>Adrenoceptors</v>
      </c>
      <c r="BB59" s="27" t="b">
        <f t="shared" si="139"/>
        <v>1</v>
      </c>
      <c r="BC59" s="23">
        <f t="shared" si="140"/>
        <v>248</v>
      </c>
      <c r="BD59" s="5" t="s">
        <v>23</v>
      </c>
      <c r="BE59" s="3" t="s">
        <v>1384</v>
      </c>
      <c r="BF59" s="50" t="s">
        <v>1387</v>
      </c>
      <c r="BG59" s="50" t="s">
        <v>1387</v>
      </c>
      <c r="BH59" s="1"/>
      <c r="BI59" s="73" t="s">
        <v>1296</v>
      </c>
      <c r="BJ59" s="59" t="s">
        <v>1296</v>
      </c>
      <c r="BK59" s="59" t="s">
        <v>1296</v>
      </c>
      <c r="BL59" s="59" t="s">
        <v>1296</v>
      </c>
      <c r="BM59" s="59" t="s">
        <v>1296</v>
      </c>
      <c r="BN59" s="59" t="s">
        <v>1296</v>
      </c>
      <c r="BO59" s="59" t="s">
        <v>1296</v>
      </c>
      <c r="BP59" s="59" t="s">
        <v>1296</v>
      </c>
      <c r="BQ59" s="59" t="s">
        <v>1296</v>
      </c>
      <c r="BR59" s="59" t="s">
        <v>1296</v>
      </c>
      <c r="BS59" s="59" t="s">
        <v>1296</v>
      </c>
      <c r="BT59" s="59" t="s">
        <v>1296</v>
      </c>
      <c r="BU59" s="73">
        <f t="shared" si="141"/>
        <v>40</v>
      </c>
      <c r="BV59" s="74">
        <f t="shared" si="142"/>
        <v>70</v>
      </c>
      <c r="BW59" s="75">
        <f t="shared" si="143"/>
        <v>74</v>
      </c>
      <c r="BX59" s="74">
        <f t="shared" si="144"/>
        <v>106</v>
      </c>
      <c r="BY59" s="75">
        <f t="shared" si="145"/>
        <v>110</v>
      </c>
      <c r="BZ59" s="74">
        <f t="shared" si="146"/>
        <v>146</v>
      </c>
      <c r="CA59" s="75">
        <f t="shared" si="147"/>
        <v>154</v>
      </c>
      <c r="CB59" s="74">
        <f t="shared" si="148"/>
        <v>199</v>
      </c>
      <c r="CC59" s="75">
        <f t="shared" si="149"/>
        <v>204</v>
      </c>
      <c r="CD59" s="74">
        <f t="shared" si="150"/>
        <v>284</v>
      </c>
      <c r="CE59" s="75">
        <f t="shared" si="151"/>
        <v>321</v>
      </c>
      <c r="CF59" s="74">
        <f t="shared" si="152"/>
        <v>346</v>
      </c>
      <c r="CG59" s="73">
        <f t="shared" si="153"/>
        <v>69</v>
      </c>
      <c r="CH59" s="74">
        <f t="shared" si="154"/>
        <v>73</v>
      </c>
      <c r="CI59" s="75">
        <f t="shared" si="155"/>
        <v>104</v>
      </c>
      <c r="CJ59" s="75">
        <f t="shared" si="156"/>
        <v>109</v>
      </c>
      <c r="CK59" s="75">
        <f t="shared" si="157"/>
        <v>145</v>
      </c>
      <c r="CL59" s="75">
        <f t="shared" si="158"/>
        <v>153</v>
      </c>
      <c r="CM59" s="75">
        <f t="shared" si="159"/>
        <v>180</v>
      </c>
      <c r="CN59" s="75">
        <f t="shared" si="160"/>
        <v>201</v>
      </c>
      <c r="CO59" s="75">
        <f t="shared" si="161"/>
        <v>237</v>
      </c>
      <c r="CP59" s="75">
        <f t="shared" si="162"/>
        <v>316</v>
      </c>
      <c r="CQ59" s="75">
        <f t="shared" si="163"/>
        <v>345</v>
      </c>
      <c r="CR59" s="75">
        <f t="shared" si="164"/>
        <v>358</v>
      </c>
      <c r="CS59" s="23">
        <f t="shared" si="165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38"/>
        <v>adrb2_human__wt</v>
      </c>
      <c r="B60" s="3" t="s">
        <v>126</v>
      </c>
      <c r="C60" s="3" t="s">
        <v>100</v>
      </c>
      <c r="D60" s="3" t="str">
        <f>IFERROR(MID(VLOOKUP($B60,Seqs!$A:$B,2,0),E60,1),"")</f>
        <v>Q</v>
      </c>
      <c r="E60" s="3">
        <v>26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23">
        <v>62</v>
      </c>
      <c r="J60" s="3" t="str">
        <f>IFERROR(MID(VLOOKUP($B60,Seqs!$A:$B,2,0),K60,1),"")</f>
        <v>Q</v>
      </c>
      <c r="K60" s="23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>P</v>
      </c>
      <c r="Y60" s="3">
        <v>138</v>
      </c>
      <c r="Z60" s="3" t="str">
        <f>IFERROR(MID(VLOOKUP($B60,Seqs!$A:$B,2,0),AA60,1),"")</f>
        <v>L</v>
      </c>
      <c r="AA60" s="3">
        <v>145</v>
      </c>
      <c r="AB60" s="3" t="str">
        <f>IFERROR(MID(VLOOKUP($B60,Seqs!$A:$B,2,0),AC60,1),"")</f>
        <v>T</v>
      </c>
      <c r="AC60" s="9">
        <v>146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E</v>
      </c>
      <c r="AM60" s="3">
        <v>237</v>
      </c>
      <c r="AN60" s="3" t="str">
        <f>IFERROR(MID(VLOOKUP($B60,Seqs!$A:$B,2,0),AO60,1),"")</f>
        <v>S</v>
      </c>
      <c r="AO60" s="3">
        <v>262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AZ60" s="80" t="str">
        <f>VLOOKUP(B60,Classification!A:D,2,0)</f>
        <v>A</v>
      </c>
      <c r="BA60" s="99" t="str">
        <f>VLOOKUP(B60,Classification!A:D,4,0)</f>
        <v>Adrenoceptors</v>
      </c>
      <c r="BB60" s="27" t="b">
        <f t="shared" si="139"/>
        <v>1</v>
      </c>
      <c r="BC60" s="23">
        <f t="shared" si="140"/>
        <v>267</v>
      </c>
      <c r="BD60" s="58" t="s">
        <v>1382</v>
      </c>
      <c r="BE60" s="3" t="s">
        <v>1384</v>
      </c>
      <c r="BF60" s="50" t="s">
        <v>1382</v>
      </c>
      <c r="BG60" s="50" t="s">
        <v>1387</v>
      </c>
      <c r="BH60" s="3" t="s">
        <v>1168</v>
      </c>
      <c r="BI60" s="73" t="s">
        <v>1296</v>
      </c>
      <c r="BJ60" s="59" t="s">
        <v>1296</v>
      </c>
      <c r="BK60" s="59" t="s">
        <v>1296</v>
      </c>
      <c r="BL60" s="59" t="s">
        <v>1296</v>
      </c>
      <c r="BM60" s="59" t="s">
        <v>1296</v>
      </c>
      <c r="BN60" s="59" t="s">
        <v>1296</v>
      </c>
      <c r="BO60" s="59" t="s">
        <v>1296</v>
      </c>
      <c r="BP60" s="59" t="s">
        <v>1296</v>
      </c>
      <c r="BQ60" s="59" t="s">
        <v>1296</v>
      </c>
      <c r="BR60" s="59" t="s">
        <v>1296</v>
      </c>
      <c r="BS60" s="59" t="s">
        <v>1296</v>
      </c>
      <c r="BT60" s="59" t="s">
        <v>1296</v>
      </c>
      <c r="BU60" s="73">
        <f t="shared" si="141"/>
        <v>26</v>
      </c>
      <c r="BV60" s="74">
        <f t="shared" si="142"/>
        <v>62</v>
      </c>
      <c r="BW60" s="75">
        <f t="shared" si="143"/>
        <v>66</v>
      </c>
      <c r="BX60" s="74">
        <f t="shared" si="144"/>
        <v>98</v>
      </c>
      <c r="BY60" s="75">
        <f t="shared" si="145"/>
        <v>102</v>
      </c>
      <c r="BZ60" s="74">
        <f t="shared" si="146"/>
        <v>138</v>
      </c>
      <c r="CA60" s="75">
        <f t="shared" si="147"/>
        <v>146</v>
      </c>
      <c r="CB60" s="74">
        <f t="shared" si="148"/>
        <v>191</v>
      </c>
      <c r="CC60" s="75">
        <f t="shared" si="149"/>
        <v>196</v>
      </c>
      <c r="CD60" s="74">
        <f t="shared" si="150"/>
        <v>262</v>
      </c>
      <c r="CE60" s="75">
        <f t="shared" si="151"/>
        <v>304</v>
      </c>
      <c r="CF60" s="74">
        <f t="shared" si="152"/>
        <v>329</v>
      </c>
      <c r="CG60" s="73">
        <f t="shared" si="153"/>
        <v>61</v>
      </c>
      <c r="CH60" s="74">
        <f t="shared" si="154"/>
        <v>65</v>
      </c>
      <c r="CI60" s="75">
        <f t="shared" si="155"/>
        <v>96</v>
      </c>
      <c r="CJ60" s="75">
        <f t="shared" si="156"/>
        <v>101</v>
      </c>
      <c r="CK60" s="75">
        <f t="shared" si="157"/>
        <v>137</v>
      </c>
      <c r="CL60" s="75">
        <f t="shared" si="158"/>
        <v>145</v>
      </c>
      <c r="CM60" s="75">
        <f t="shared" si="159"/>
        <v>172</v>
      </c>
      <c r="CN60" s="75">
        <f t="shared" si="160"/>
        <v>193</v>
      </c>
      <c r="CO60" s="75">
        <f t="shared" si="161"/>
        <v>237</v>
      </c>
      <c r="CP60" s="75">
        <f t="shared" si="162"/>
        <v>299</v>
      </c>
      <c r="CQ60" s="75">
        <f t="shared" si="163"/>
        <v>328</v>
      </c>
      <c r="CR60" s="75">
        <f t="shared" si="164"/>
        <v>341</v>
      </c>
      <c r="CS60" s="23">
        <f t="shared" si="165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38"/>
        <v>adrb2_human_2RH1</v>
      </c>
      <c r="B61" s="3" t="s">
        <v>126</v>
      </c>
      <c r="C61" s="3" t="s">
        <v>75</v>
      </c>
      <c r="D61" s="3" t="str">
        <f>IFERROR(MID(VLOOKUP($B61,Seqs!$A:$B,2,0),E61,1),"")</f>
        <v>D</v>
      </c>
      <c r="E61" s="3">
        <v>29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23">
        <v>62</v>
      </c>
      <c r="J61" s="3" t="str">
        <f>IFERROR(MID(VLOOKUP($B61,Seqs!$A:$B,2,0),K61,1),"")</f>
        <v>Q</v>
      </c>
      <c r="K61" s="23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23</v>
      </c>
      <c r="Z61" s="3" t="str">
        <f>IFERROR(MID(VLOOKUP($B61,Seqs!$A:$B,2,0),AA61,1),"")</f>
        <v/>
      </c>
      <c r="AA61" s="3" t="s">
        <v>23</v>
      </c>
      <c r="AB61" s="3" t="str">
        <f>IFERROR(MID(VLOOKUP($B61,Seqs!$A:$B,2,0),AC61,1),"")</f>
        <v>T</v>
      </c>
      <c r="AC61" s="9">
        <v>146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AZ61" s="80" t="str">
        <f>VLOOKUP(B61,Classification!A:D,2,0)</f>
        <v>A</v>
      </c>
      <c r="BA61" s="99" t="str">
        <f>VLOOKUP(B61,Classification!A:D,4,0)</f>
        <v>Adrenoceptors</v>
      </c>
      <c r="BB61" s="27" t="b">
        <f t="shared" si="139"/>
        <v>1</v>
      </c>
      <c r="BC61" s="23">
        <f t="shared" si="140"/>
        <v>244</v>
      </c>
      <c r="BD61" s="4" t="s">
        <v>23</v>
      </c>
      <c r="BE61" s="3" t="s">
        <v>1384</v>
      </c>
      <c r="BF61" s="50" t="s">
        <v>1387</v>
      </c>
      <c r="BG61" s="50" t="s">
        <v>1387</v>
      </c>
      <c r="BH61" s="1"/>
      <c r="BI61" s="73" t="s">
        <v>1296</v>
      </c>
      <c r="BJ61" s="59" t="s">
        <v>1296</v>
      </c>
      <c r="BK61" s="59" t="s">
        <v>1296</v>
      </c>
      <c r="BL61" s="59" t="s">
        <v>1296</v>
      </c>
      <c r="BM61" s="59" t="s">
        <v>1296</v>
      </c>
      <c r="BN61" s="59" t="s">
        <v>1296</v>
      </c>
      <c r="BO61" s="59" t="s">
        <v>1296</v>
      </c>
      <c r="BP61" s="59" t="s">
        <v>1296</v>
      </c>
      <c r="BQ61" s="59" t="s">
        <v>1296</v>
      </c>
      <c r="BR61" s="59" t="s">
        <v>1296</v>
      </c>
      <c r="BS61" s="59" t="s">
        <v>1296</v>
      </c>
      <c r="BT61" s="59" t="s">
        <v>1296</v>
      </c>
      <c r="BU61" s="73">
        <f t="shared" si="141"/>
        <v>29</v>
      </c>
      <c r="BV61" s="74">
        <f t="shared" si="142"/>
        <v>62</v>
      </c>
      <c r="BW61" s="75">
        <f t="shared" si="143"/>
        <v>66</v>
      </c>
      <c r="BX61" s="74">
        <f t="shared" si="144"/>
        <v>98</v>
      </c>
      <c r="BY61" s="75">
        <f t="shared" si="145"/>
        <v>102</v>
      </c>
      <c r="BZ61" s="74" t="str">
        <f t="shared" si="146"/>
        <v>-</v>
      </c>
      <c r="CA61" s="75">
        <f t="shared" si="147"/>
        <v>146</v>
      </c>
      <c r="CB61" s="74">
        <f t="shared" si="148"/>
        <v>191</v>
      </c>
      <c r="CC61" s="75">
        <f t="shared" si="149"/>
        <v>196</v>
      </c>
      <c r="CD61" s="74">
        <f t="shared" si="150"/>
        <v>267</v>
      </c>
      <c r="CE61" s="75">
        <f t="shared" si="151"/>
        <v>304</v>
      </c>
      <c r="CF61" s="74">
        <f t="shared" si="152"/>
        <v>329</v>
      </c>
      <c r="CG61" s="73">
        <f t="shared" si="153"/>
        <v>61</v>
      </c>
      <c r="CH61" s="74">
        <f t="shared" si="154"/>
        <v>65</v>
      </c>
      <c r="CI61" s="75">
        <f t="shared" si="155"/>
        <v>96</v>
      </c>
      <c r="CJ61" s="75">
        <f t="shared" si="156"/>
        <v>101</v>
      </c>
      <c r="CK61" s="75">
        <f t="shared" si="157"/>
        <v>137</v>
      </c>
      <c r="CL61" s="75" t="str">
        <f t="shared" si="158"/>
        <v>-</v>
      </c>
      <c r="CM61" s="75">
        <f t="shared" si="159"/>
        <v>172</v>
      </c>
      <c r="CN61" s="75">
        <f t="shared" si="160"/>
        <v>193</v>
      </c>
      <c r="CO61" s="75">
        <f t="shared" si="161"/>
        <v>229</v>
      </c>
      <c r="CP61" s="75">
        <f t="shared" si="162"/>
        <v>299</v>
      </c>
      <c r="CQ61" s="75">
        <f t="shared" si="163"/>
        <v>328</v>
      </c>
      <c r="CR61" s="75">
        <f t="shared" si="164"/>
        <v>341</v>
      </c>
      <c r="CS61" s="23">
        <f t="shared" si="165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38"/>
        <v>adrb2_human_3D4S</v>
      </c>
      <c r="B62" s="3" t="s">
        <v>126</v>
      </c>
      <c r="C62" s="3" t="s">
        <v>76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23</v>
      </c>
      <c r="Z62" s="3" t="str">
        <f>IFERROR(MID(VLOOKUP($B62,Seqs!$A:$B,2,0),AA62,1),"")</f>
        <v/>
      </c>
      <c r="AA62" s="3" t="s">
        <v>23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80" t="str">
        <f>VLOOKUP(B62,Classification!A:D,2,0)</f>
        <v>A</v>
      </c>
      <c r="BA62" s="99" t="str">
        <f>VLOOKUP(B62,Classification!A:D,4,0)</f>
        <v>Adrenoceptors</v>
      </c>
      <c r="BB62" s="27" t="b">
        <f t="shared" si="139"/>
        <v>1</v>
      </c>
      <c r="BC62" s="23">
        <f t="shared" si="140"/>
        <v>241</v>
      </c>
      <c r="BD62" s="4" t="s">
        <v>23</v>
      </c>
      <c r="BE62" s="3" t="s">
        <v>1384</v>
      </c>
      <c r="BF62" s="50" t="s">
        <v>1387</v>
      </c>
      <c r="BG62" s="50" t="s">
        <v>1387</v>
      </c>
      <c r="BH62" s="1"/>
      <c r="BI62" s="73" t="s">
        <v>1296</v>
      </c>
      <c r="BJ62" s="59" t="s">
        <v>1296</v>
      </c>
      <c r="BK62" s="59" t="s">
        <v>1296</v>
      </c>
      <c r="BL62" s="59" t="s">
        <v>1296</v>
      </c>
      <c r="BM62" s="59" t="s">
        <v>1296</v>
      </c>
      <c r="BN62" s="59" t="s">
        <v>1296</v>
      </c>
      <c r="BO62" s="59" t="s">
        <v>1296</v>
      </c>
      <c r="BP62" s="59" t="s">
        <v>1296</v>
      </c>
      <c r="BQ62" s="59" t="s">
        <v>1296</v>
      </c>
      <c r="BR62" s="59" t="s">
        <v>1296</v>
      </c>
      <c r="BS62" s="59" t="s">
        <v>1296</v>
      </c>
      <c r="BT62" s="59" t="s">
        <v>1296</v>
      </c>
      <c r="BU62" s="73">
        <f t="shared" si="141"/>
        <v>32</v>
      </c>
      <c r="BV62" s="74">
        <f t="shared" si="142"/>
        <v>62</v>
      </c>
      <c r="BW62" s="75">
        <f t="shared" si="143"/>
        <v>66</v>
      </c>
      <c r="BX62" s="74">
        <f t="shared" si="144"/>
        <v>98</v>
      </c>
      <c r="BY62" s="75">
        <f t="shared" si="145"/>
        <v>102</v>
      </c>
      <c r="BZ62" s="74" t="str">
        <f t="shared" si="146"/>
        <v>-</v>
      </c>
      <c r="CA62" s="75">
        <f t="shared" si="147"/>
        <v>146</v>
      </c>
      <c r="CB62" s="74">
        <f t="shared" si="148"/>
        <v>191</v>
      </c>
      <c r="CC62" s="75">
        <f t="shared" si="149"/>
        <v>196</v>
      </c>
      <c r="CD62" s="74">
        <f t="shared" si="150"/>
        <v>267</v>
      </c>
      <c r="CE62" s="75">
        <f t="shared" si="151"/>
        <v>304</v>
      </c>
      <c r="CF62" s="74">
        <f t="shared" si="152"/>
        <v>329</v>
      </c>
      <c r="CG62" s="73">
        <f t="shared" si="153"/>
        <v>61</v>
      </c>
      <c r="CH62" s="74">
        <f t="shared" si="154"/>
        <v>65</v>
      </c>
      <c r="CI62" s="75">
        <f t="shared" si="155"/>
        <v>96</v>
      </c>
      <c r="CJ62" s="75">
        <f t="shared" si="156"/>
        <v>101</v>
      </c>
      <c r="CK62" s="75">
        <f t="shared" si="157"/>
        <v>137</v>
      </c>
      <c r="CL62" s="75" t="str">
        <f t="shared" si="158"/>
        <v>-</v>
      </c>
      <c r="CM62" s="75">
        <f t="shared" si="159"/>
        <v>172</v>
      </c>
      <c r="CN62" s="75">
        <f t="shared" si="160"/>
        <v>193</v>
      </c>
      <c r="CO62" s="75">
        <f t="shared" si="161"/>
        <v>229</v>
      </c>
      <c r="CP62" s="75">
        <f t="shared" si="162"/>
        <v>299</v>
      </c>
      <c r="CQ62" s="75">
        <f t="shared" si="163"/>
        <v>328</v>
      </c>
      <c r="CR62" s="75">
        <f t="shared" si="164"/>
        <v>341</v>
      </c>
      <c r="CS62" s="23">
        <f t="shared" si="165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38"/>
        <v>adrb2_human_3NY8</v>
      </c>
      <c r="B63" s="3" t="s">
        <v>126</v>
      </c>
      <c r="C63" s="3" t="s">
        <v>1342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80" t="str">
        <f>VLOOKUP(B63,Classification!A:D,2,0)</f>
        <v>A</v>
      </c>
      <c r="BA63" s="99" t="str">
        <f>VLOOKUP(B63,Classification!A:D,4,0)</f>
        <v>Adrenoceptors</v>
      </c>
      <c r="BB63" s="27" t="b">
        <f t="shared" si="139"/>
        <v>1</v>
      </c>
      <c r="BC63" s="23">
        <f t="shared" si="140"/>
        <v>241</v>
      </c>
      <c r="BD63" s="4" t="s">
        <v>23</v>
      </c>
      <c r="BE63" s="3" t="s">
        <v>1384</v>
      </c>
      <c r="BF63" s="50" t="s">
        <v>1387</v>
      </c>
      <c r="BG63" s="50" t="s">
        <v>1387</v>
      </c>
      <c r="BH63" s="1"/>
      <c r="BI63" s="73" t="s">
        <v>1296</v>
      </c>
      <c r="BJ63" s="59" t="s">
        <v>1296</v>
      </c>
      <c r="BK63" s="59" t="s">
        <v>1296</v>
      </c>
      <c r="BL63" s="59" t="s">
        <v>1296</v>
      </c>
      <c r="BM63" s="59" t="s">
        <v>1296</v>
      </c>
      <c r="BN63" s="59" t="s">
        <v>1296</v>
      </c>
      <c r="BO63" s="59" t="s">
        <v>1296</v>
      </c>
      <c r="BP63" s="59" t="s">
        <v>1296</v>
      </c>
      <c r="BQ63" s="59" t="s">
        <v>1296</v>
      </c>
      <c r="BR63" s="59" t="s">
        <v>1296</v>
      </c>
      <c r="BS63" s="59" t="s">
        <v>1296</v>
      </c>
      <c r="BT63" s="59" t="s">
        <v>1296</v>
      </c>
      <c r="BU63" s="73">
        <f t="shared" si="141"/>
        <v>32</v>
      </c>
      <c r="BV63" s="74">
        <f t="shared" si="142"/>
        <v>62</v>
      </c>
      <c r="BW63" s="75">
        <f t="shared" si="143"/>
        <v>66</v>
      </c>
      <c r="BX63" s="74">
        <f t="shared" si="144"/>
        <v>98</v>
      </c>
      <c r="BY63" s="75">
        <f t="shared" si="145"/>
        <v>102</v>
      </c>
      <c r="BZ63" s="74" t="str">
        <f t="shared" si="146"/>
        <v>-</v>
      </c>
      <c r="CA63" s="75">
        <f t="shared" si="147"/>
        <v>146</v>
      </c>
      <c r="CB63" s="74">
        <f t="shared" si="148"/>
        <v>191</v>
      </c>
      <c r="CC63" s="75">
        <f t="shared" si="149"/>
        <v>196</v>
      </c>
      <c r="CD63" s="74">
        <f t="shared" si="150"/>
        <v>267</v>
      </c>
      <c r="CE63" s="75">
        <f t="shared" si="151"/>
        <v>304</v>
      </c>
      <c r="CF63" s="74">
        <f t="shared" si="152"/>
        <v>329</v>
      </c>
      <c r="CG63" s="73">
        <f t="shared" si="153"/>
        <v>61</v>
      </c>
      <c r="CH63" s="74">
        <f t="shared" si="154"/>
        <v>65</v>
      </c>
      <c r="CI63" s="75">
        <f t="shared" si="155"/>
        <v>96</v>
      </c>
      <c r="CJ63" s="75">
        <f t="shared" si="156"/>
        <v>101</v>
      </c>
      <c r="CK63" s="75">
        <f t="shared" si="157"/>
        <v>137</v>
      </c>
      <c r="CL63" s="75" t="str">
        <f t="shared" si="158"/>
        <v>-</v>
      </c>
      <c r="CM63" s="75">
        <f t="shared" si="159"/>
        <v>172</v>
      </c>
      <c r="CN63" s="75">
        <f t="shared" si="160"/>
        <v>193</v>
      </c>
      <c r="CO63" s="75">
        <f t="shared" si="161"/>
        <v>229</v>
      </c>
      <c r="CP63" s="75">
        <f t="shared" si="162"/>
        <v>299</v>
      </c>
      <c r="CQ63" s="75">
        <f t="shared" si="163"/>
        <v>328</v>
      </c>
      <c r="CR63" s="75">
        <f t="shared" si="164"/>
        <v>341</v>
      </c>
      <c r="CS63" s="23">
        <f t="shared" si="165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38"/>
        <v>adrb2_human_3NY9</v>
      </c>
      <c r="B64" s="3" t="s">
        <v>126</v>
      </c>
      <c r="C64" s="3" t="s">
        <v>1032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80" t="str">
        <f>VLOOKUP(B64,Classification!A:D,2,0)</f>
        <v>A</v>
      </c>
      <c r="BA64" s="99" t="str">
        <f>VLOOKUP(B64,Classification!A:D,4,0)</f>
        <v>Adrenoceptors</v>
      </c>
      <c r="BB64" s="27" t="b">
        <f t="shared" si="139"/>
        <v>1</v>
      </c>
      <c r="BC64" s="23">
        <f t="shared" si="140"/>
        <v>241</v>
      </c>
      <c r="BD64" s="4" t="s">
        <v>23</v>
      </c>
      <c r="BE64" s="3" t="s">
        <v>1384</v>
      </c>
      <c r="BF64" s="50" t="s">
        <v>1387</v>
      </c>
      <c r="BG64" s="50" t="s">
        <v>1387</v>
      </c>
      <c r="BH64" s="1"/>
      <c r="BI64" s="73" t="s">
        <v>1296</v>
      </c>
      <c r="BJ64" s="59" t="s">
        <v>1296</v>
      </c>
      <c r="BK64" s="59" t="s">
        <v>1296</v>
      </c>
      <c r="BL64" s="59" t="s">
        <v>1296</v>
      </c>
      <c r="BM64" s="59" t="s">
        <v>1296</v>
      </c>
      <c r="BN64" s="59" t="s">
        <v>1296</v>
      </c>
      <c r="BO64" s="59" t="s">
        <v>1296</v>
      </c>
      <c r="BP64" s="59" t="s">
        <v>1296</v>
      </c>
      <c r="BQ64" s="59" t="s">
        <v>1296</v>
      </c>
      <c r="BR64" s="59" t="s">
        <v>1296</v>
      </c>
      <c r="BS64" s="59" t="s">
        <v>1296</v>
      </c>
      <c r="BT64" s="59" t="s">
        <v>1296</v>
      </c>
      <c r="BU64" s="73">
        <f t="shared" si="141"/>
        <v>32</v>
      </c>
      <c r="BV64" s="74">
        <f t="shared" si="142"/>
        <v>62</v>
      </c>
      <c r="BW64" s="75">
        <f t="shared" si="143"/>
        <v>66</v>
      </c>
      <c r="BX64" s="74">
        <f t="shared" si="144"/>
        <v>98</v>
      </c>
      <c r="BY64" s="75">
        <f t="shared" si="145"/>
        <v>102</v>
      </c>
      <c r="BZ64" s="74" t="str">
        <f t="shared" si="146"/>
        <v>-</v>
      </c>
      <c r="CA64" s="75">
        <f t="shared" si="147"/>
        <v>146</v>
      </c>
      <c r="CB64" s="74">
        <f t="shared" si="148"/>
        <v>191</v>
      </c>
      <c r="CC64" s="75">
        <f t="shared" si="149"/>
        <v>196</v>
      </c>
      <c r="CD64" s="74">
        <f t="shared" si="150"/>
        <v>267</v>
      </c>
      <c r="CE64" s="75">
        <f t="shared" si="151"/>
        <v>304</v>
      </c>
      <c r="CF64" s="74">
        <f t="shared" si="152"/>
        <v>329</v>
      </c>
      <c r="CG64" s="73">
        <f t="shared" si="153"/>
        <v>61</v>
      </c>
      <c r="CH64" s="74">
        <f t="shared" si="154"/>
        <v>65</v>
      </c>
      <c r="CI64" s="75">
        <f t="shared" si="155"/>
        <v>96</v>
      </c>
      <c r="CJ64" s="75">
        <f t="shared" si="156"/>
        <v>101</v>
      </c>
      <c r="CK64" s="75">
        <f t="shared" si="157"/>
        <v>137</v>
      </c>
      <c r="CL64" s="75" t="str">
        <f t="shared" si="158"/>
        <v>-</v>
      </c>
      <c r="CM64" s="75">
        <f t="shared" si="159"/>
        <v>172</v>
      </c>
      <c r="CN64" s="75">
        <f t="shared" si="160"/>
        <v>193</v>
      </c>
      <c r="CO64" s="75">
        <f t="shared" si="161"/>
        <v>229</v>
      </c>
      <c r="CP64" s="75">
        <f t="shared" si="162"/>
        <v>299</v>
      </c>
      <c r="CQ64" s="75">
        <f t="shared" si="163"/>
        <v>328</v>
      </c>
      <c r="CR64" s="75">
        <f t="shared" si="164"/>
        <v>341</v>
      </c>
      <c r="CS64" s="23">
        <f t="shared" si="165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9" x14ac:dyDescent="0.2">
      <c r="A65" s="3" t="str">
        <f t="shared" si="138"/>
        <v>adrb2_human_3NYA</v>
      </c>
      <c r="B65" s="3" t="s">
        <v>126</v>
      </c>
      <c r="C65" s="3" t="s">
        <v>1343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80" t="str">
        <f>VLOOKUP(B65,Classification!A:D,2,0)</f>
        <v>A</v>
      </c>
      <c r="BA65" s="99" t="str">
        <f>VLOOKUP(B65,Classification!A:D,4,0)</f>
        <v>Adrenoceptors</v>
      </c>
      <c r="BB65" s="27" t="b">
        <f t="shared" si="139"/>
        <v>1</v>
      </c>
      <c r="BC65" s="23">
        <f t="shared" si="140"/>
        <v>241</v>
      </c>
      <c r="BD65" s="4" t="s">
        <v>23</v>
      </c>
      <c r="BE65" s="3" t="s">
        <v>1384</v>
      </c>
      <c r="BF65" s="50" t="s">
        <v>1387</v>
      </c>
      <c r="BG65" s="50" t="s">
        <v>1387</v>
      </c>
      <c r="BH65" s="1"/>
      <c r="BI65" s="73" t="s">
        <v>1296</v>
      </c>
      <c r="BJ65" s="59" t="s">
        <v>1296</v>
      </c>
      <c r="BK65" s="59" t="s">
        <v>1296</v>
      </c>
      <c r="BL65" s="59" t="s">
        <v>1296</v>
      </c>
      <c r="BM65" s="59" t="s">
        <v>1296</v>
      </c>
      <c r="BN65" s="59" t="s">
        <v>1296</v>
      </c>
      <c r="BO65" s="59" t="s">
        <v>1296</v>
      </c>
      <c r="BP65" s="59" t="s">
        <v>1296</v>
      </c>
      <c r="BQ65" s="59" t="s">
        <v>1296</v>
      </c>
      <c r="BR65" s="59" t="s">
        <v>1296</v>
      </c>
      <c r="BS65" s="59" t="s">
        <v>1296</v>
      </c>
      <c r="BT65" s="59" t="s">
        <v>1296</v>
      </c>
      <c r="BU65" s="73">
        <f t="shared" si="141"/>
        <v>32</v>
      </c>
      <c r="BV65" s="74">
        <f t="shared" si="142"/>
        <v>62</v>
      </c>
      <c r="BW65" s="75">
        <f t="shared" si="143"/>
        <v>66</v>
      </c>
      <c r="BX65" s="74">
        <f t="shared" si="144"/>
        <v>98</v>
      </c>
      <c r="BY65" s="75">
        <f t="shared" si="145"/>
        <v>102</v>
      </c>
      <c r="BZ65" s="74" t="str">
        <f t="shared" si="146"/>
        <v>-</v>
      </c>
      <c r="CA65" s="75">
        <f t="shared" si="147"/>
        <v>146</v>
      </c>
      <c r="CB65" s="74">
        <f t="shared" si="148"/>
        <v>191</v>
      </c>
      <c r="CC65" s="75">
        <f t="shared" si="149"/>
        <v>196</v>
      </c>
      <c r="CD65" s="74">
        <f t="shared" si="150"/>
        <v>267</v>
      </c>
      <c r="CE65" s="75">
        <f t="shared" si="151"/>
        <v>304</v>
      </c>
      <c r="CF65" s="74">
        <f t="shared" si="152"/>
        <v>329</v>
      </c>
      <c r="CG65" s="73">
        <f t="shared" si="153"/>
        <v>61</v>
      </c>
      <c r="CH65" s="74">
        <f t="shared" si="154"/>
        <v>65</v>
      </c>
      <c r="CI65" s="75">
        <f t="shared" si="155"/>
        <v>96</v>
      </c>
      <c r="CJ65" s="75">
        <f t="shared" si="156"/>
        <v>101</v>
      </c>
      <c r="CK65" s="75">
        <f t="shared" si="157"/>
        <v>137</v>
      </c>
      <c r="CL65" s="75" t="str">
        <f t="shared" si="158"/>
        <v>-</v>
      </c>
      <c r="CM65" s="75">
        <f t="shared" si="159"/>
        <v>172</v>
      </c>
      <c r="CN65" s="75">
        <f t="shared" si="160"/>
        <v>193</v>
      </c>
      <c r="CO65" s="75">
        <f t="shared" si="161"/>
        <v>229</v>
      </c>
      <c r="CP65" s="75">
        <f t="shared" si="162"/>
        <v>299</v>
      </c>
      <c r="CQ65" s="75">
        <f t="shared" si="163"/>
        <v>328</v>
      </c>
      <c r="CR65" s="75">
        <f t="shared" si="164"/>
        <v>341</v>
      </c>
      <c r="CS65" s="23">
        <f t="shared" si="165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9" x14ac:dyDescent="0.2">
      <c r="A66" s="3" t="str">
        <f t="shared" si="138"/>
        <v>adrb2_human_3P0G</v>
      </c>
      <c r="B66" s="3" t="s">
        <v>126</v>
      </c>
      <c r="C66" s="3" t="s">
        <v>66</v>
      </c>
      <c r="D66" s="3" t="str">
        <f>IFERROR(MID(VLOOKUP($B66,Seqs!$A:$B,2,0),E66,1),"")</f>
        <v>Q</v>
      </c>
      <c r="E66" s="3">
        <v>26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>P</v>
      </c>
      <c r="Y66" s="3">
        <v>138</v>
      </c>
      <c r="Z66" s="3" t="str">
        <f>IFERROR(MID(VLOOKUP($B66,Seqs!$A:$B,2,0),AA66,1),"")</f>
        <v>L</v>
      </c>
      <c r="AA66" s="3">
        <v>145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A</v>
      </c>
      <c r="AM66" s="3">
        <v>226</v>
      </c>
      <c r="AN66" s="3" t="str">
        <f>IFERROR(MID(VLOOKUP($B66,Seqs!$A:$B,2,0),AO66,1),"")</f>
        <v>H</v>
      </c>
      <c r="AO66" s="3">
        <v>269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80" t="str">
        <f>VLOOKUP(B66,Classification!A:D,2,0)</f>
        <v>A</v>
      </c>
      <c r="BA66" s="99" t="str">
        <f>VLOOKUP(B66,Classification!A:D,4,0)</f>
        <v>Adrenoceptors</v>
      </c>
      <c r="BB66" s="27" t="b">
        <f t="shared" si="139"/>
        <v>1</v>
      </c>
      <c r="BC66" s="23">
        <f t="shared" si="140"/>
        <v>249</v>
      </c>
      <c r="BD66" s="4" t="s">
        <v>23</v>
      </c>
      <c r="BE66" s="3" t="s">
        <v>1300</v>
      </c>
      <c r="BF66" s="50" t="s">
        <v>1387</v>
      </c>
      <c r="BG66" s="50" t="s">
        <v>1387</v>
      </c>
      <c r="BH66" s="1"/>
      <c r="BI66" s="73" t="s">
        <v>1296</v>
      </c>
      <c r="BJ66" s="59" t="s">
        <v>1296</v>
      </c>
      <c r="BK66" s="59" t="s">
        <v>1296</v>
      </c>
      <c r="BL66" s="59" t="s">
        <v>1296</v>
      </c>
      <c r="BM66" s="59" t="s">
        <v>1296</v>
      </c>
      <c r="BN66" s="59" t="s">
        <v>1296</v>
      </c>
      <c r="BO66" s="59" t="s">
        <v>1296</v>
      </c>
      <c r="BP66" s="59" t="s">
        <v>1296</v>
      </c>
      <c r="BQ66" s="59" t="s">
        <v>1296</v>
      </c>
      <c r="BR66" s="59" t="s">
        <v>1296</v>
      </c>
      <c r="BS66" s="59" t="s">
        <v>1296</v>
      </c>
      <c r="BT66" s="59" t="s">
        <v>1296</v>
      </c>
      <c r="BU66" s="73">
        <f t="shared" si="141"/>
        <v>26</v>
      </c>
      <c r="BV66" s="74">
        <f t="shared" si="142"/>
        <v>62</v>
      </c>
      <c r="BW66" s="75">
        <f t="shared" si="143"/>
        <v>66</v>
      </c>
      <c r="BX66" s="74">
        <f t="shared" si="144"/>
        <v>98</v>
      </c>
      <c r="BY66" s="75">
        <f t="shared" si="145"/>
        <v>102</v>
      </c>
      <c r="BZ66" s="74">
        <f t="shared" si="146"/>
        <v>138</v>
      </c>
      <c r="CA66" s="75">
        <f t="shared" si="147"/>
        <v>146</v>
      </c>
      <c r="CB66" s="74">
        <f t="shared" si="148"/>
        <v>191</v>
      </c>
      <c r="CC66" s="75">
        <f t="shared" si="149"/>
        <v>196</v>
      </c>
      <c r="CD66" s="74">
        <f t="shared" si="150"/>
        <v>269</v>
      </c>
      <c r="CE66" s="75">
        <f t="shared" si="151"/>
        <v>304</v>
      </c>
      <c r="CF66" s="74">
        <f t="shared" si="152"/>
        <v>329</v>
      </c>
      <c r="CG66" s="73">
        <f t="shared" si="153"/>
        <v>61</v>
      </c>
      <c r="CH66" s="74">
        <f t="shared" si="154"/>
        <v>65</v>
      </c>
      <c r="CI66" s="75">
        <f t="shared" si="155"/>
        <v>96</v>
      </c>
      <c r="CJ66" s="75">
        <f t="shared" si="156"/>
        <v>101</v>
      </c>
      <c r="CK66" s="75">
        <f t="shared" si="157"/>
        <v>137</v>
      </c>
      <c r="CL66" s="75">
        <f t="shared" si="158"/>
        <v>145</v>
      </c>
      <c r="CM66" s="75">
        <f t="shared" si="159"/>
        <v>172</v>
      </c>
      <c r="CN66" s="75">
        <f t="shared" si="160"/>
        <v>193</v>
      </c>
      <c r="CO66" s="75">
        <f t="shared" si="161"/>
        <v>226</v>
      </c>
      <c r="CP66" s="75">
        <f t="shared" si="162"/>
        <v>299</v>
      </c>
      <c r="CQ66" s="75">
        <f t="shared" si="163"/>
        <v>328</v>
      </c>
      <c r="CR66" s="75">
        <f t="shared" si="164"/>
        <v>341</v>
      </c>
      <c r="CS66" s="23">
        <f t="shared" si="165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9" x14ac:dyDescent="0.2">
      <c r="A67" s="3" t="str">
        <f t="shared" si="138"/>
        <v>adrb2_human_3PDS</v>
      </c>
      <c r="B67" s="3" t="s">
        <v>126</v>
      </c>
      <c r="C67" s="3" t="s">
        <v>1344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80" t="str">
        <f>VLOOKUP(B67,Classification!A:D,2,0)</f>
        <v>A</v>
      </c>
      <c r="BA67" s="99" t="str">
        <f>VLOOKUP(B67,Classification!A:D,4,0)</f>
        <v>Adrenoceptors</v>
      </c>
      <c r="BB67" s="27" t="b">
        <f t="shared" si="139"/>
        <v>1</v>
      </c>
      <c r="BC67" s="23">
        <f t="shared" si="140"/>
        <v>245</v>
      </c>
      <c r="BD67" s="5" t="s">
        <v>23</v>
      </c>
      <c r="BE67" s="3" t="s">
        <v>1384</v>
      </c>
      <c r="BF67" s="50" t="s">
        <v>1387</v>
      </c>
      <c r="BG67" s="50" t="s">
        <v>1387</v>
      </c>
      <c r="BH67" s="1"/>
      <c r="BI67" s="73" t="s">
        <v>1296</v>
      </c>
      <c r="BJ67" s="59" t="s">
        <v>1296</v>
      </c>
      <c r="BK67" s="59" t="s">
        <v>1296</v>
      </c>
      <c r="BL67" s="59" t="s">
        <v>1296</v>
      </c>
      <c r="BM67" s="59" t="s">
        <v>1296</v>
      </c>
      <c r="BN67" s="59" t="s">
        <v>1296</v>
      </c>
      <c r="BO67" s="59" t="s">
        <v>1296</v>
      </c>
      <c r="BP67" s="59" t="s">
        <v>1296</v>
      </c>
      <c r="BQ67" s="59" t="s">
        <v>1296</v>
      </c>
      <c r="BR67" s="59" t="s">
        <v>1296</v>
      </c>
      <c r="BS67" s="59" t="s">
        <v>1296</v>
      </c>
      <c r="BT67" s="59" t="s">
        <v>1296</v>
      </c>
      <c r="BU67" s="73">
        <f t="shared" si="141"/>
        <v>29</v>
      </c>
      <c r="BV67" s="74">
        <f t="shared" si="142"/>
        <v>62</v>
      </c>
      <c r="BW67" s="75">
        <f t="shared" si="143"/>
        <v>66</v>
      </c>
      <c r="BX67" s="74">
        <f t="shared" si="144"/>
        <v>98</v>
      </c>
      <c r="BY67" s="75">
        <f t="shared" si="145"/>
        <v>102</v>
      </c>
      <c r="BZ67" s="74" t="str">
        <f t="shared" si="146"/>
        <v>-</v>
      </c>
      <c r="CA67" s="75">
        <f t="shared" si="147"/>
        <v>146</v>
      </c>
      <c r="CB67" s="74">
        <f t="shared" si="148"/>
        <v>191</v>
      </c>
      <c r="CC67" s="75">
        <f t="shared" si="149"/>
        <v>196</v>
      </c>
      <c r="CD67" s="74">
        <f t="shared" si="150"/>
        <v>266</v>
      </c>
      <c r="CE67" s="75">
        <f t="shared" si="151"/>
        <v>304</v>
      </c>
      <c r="CF67" s="74">
        <f t="shared" si="152"/>
        <v>329</v>
      </c>
      <c r="CG67" s="73">
        <f t="shared" si="153"/>
        <v>61</v>
      </c>
      <c r="CH67" s="74">
        <f t="shared" si="154"/>
        <v>65</v>
      </c>
      <c r="CI67" s="75">
        <f t="shared" si="155"/>
        <v>96</v>
      </c>
      <c r="CJ67" s="75">
        <f t="shared" si="156"/>
        <v>101</v>
      </c>
      <c r="CK67" s="75">
        <f t="shared" si="157"/>
        <v>137</v>
      </c>
      <c r="CL67" s="75" t="str">
        <f t="shared" si="158"/>
        <v>-</v>
      </c>
      <c r="CM67" s="75">
        <f t="shared" si="159"/>
        <v>172</v>
      </c>
      <c r="CN67" s="75">
        <f t="shared" si="160"/>
        <v>193</v>
      </c>
      <c r="CO67" s="75">
        <f t="shared" si="161"/>
        <v>229</v>
      </c>
      <c r="CP67" s="75">
        <f t="shared" si="162"/>
        <v>299</v>
      </c>
      <c r="CQ67" s="75">
        <f t="shared" si="163"/>
        <v>328</v>
      </c>
      <c r="CR67" s="75">
        <f t="shared" si="164"/>
        <v>341</v>
      </c>
      <c r="CS67" s="23">
        <f t="shared" si="165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9" ht="17" customHeight="1" x14ac:dyDescent="0.2">
      <c r="A68" s="3" t="str">
        <f t="shared" si="138"/>
        <v>adrb2_human_3SN6</v>
      </c>
      <c r="B68" s="3" t="s">
        <v>126</v>
      </c>
      <c r="C68" s="3" t="s">
        <v>85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C</v>
      </c>
      <c r="AO68" s="3">
        <v>265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80" t="str">
        <f>VLOOKUP(B68,Classification!A:D,2,0)</f>
        <v>A</v>
      </c>
      <c r="BA68" s="99" t="str">
        <f>VLOOKUP(B68,Classification!A:D,4,0)</f>
        <v>Adrenoceptors</v>
      </c>
      <c r="BB68" s="27" t="b">
        <f t="shared" si="139"/>
        <v>1</v>
      </c>
      <c r="BC68" s="23">
        <f t="shared" si="140"/>
        <v>261</v>
      </c>
      <c r="BD68" s="4" t="s">
        <v>1385</v>
      </c>
      <c r="BE68" s="3" t="s">
        <v>1300</v>
      </c>
      <c r="BF68" s="50" t="s">
        <v>1387</v>
      </c>
      <c r="BG68" s="50" t="s">
        <v>1387</v>
      </c>
      <c r="BH68" s="1"/>
      <c r="BI68" s="73" t="s">
        <v>1296</v>
      </c>
      <c r="BJ68" s="59" t="s">
        <v>1296</v>
      </c>
      <c r="BK68" s="59" t="s">
        <v>1296</v>
      </c>
      <c r="BL68" s="59" t="s">
        <v>1296</v>
      </c>
      <c r="BM68" s="59" t="s">
        <v>1296</v>
      </c>
      <c r="BN68" s="59" t="s">
        <v>1296</v>
      </c>
      <c r="BO68" s="59" t="s">
        <v>1296</v>
      </c>
      <c r="BP68" s="59" t="s">
        <v>1296</v>
      </c>
      <c r="BQ68" s="59" t="s">
        <v>1296</v>
      </c>
      <c r="BR68" s="59" t="s">
        <v>1296</v>
      </c>
      <c r="BS68" s="59" t="s">
        <v>1296</v>
      </c>
      <c r="BT68" s="59" t="s">
        <v>1296</v>
      </c>
      <c r="BU68" s="73">
        <f t="shared" si="141"/>
        <v>29</v>
      </c>
      <c r="BV68" s="74">
        <f t="shared" si="142"/>
        <v>62</v>
      </c>
      <c r="BW68" s="75">
        <f t="shared" si="143"/>
        <v>66</v>
      </c>
      <c r="BX68" s="74">
        <f t="shared" si="144"/>
        <v>98</v>
      </c>
      <c r="BY68" s="75">
        <f t="shared" si="145"/>
        <v>102</v>
      </c>
      <c r="BZ68" s="74">
        <f t="shared" si="146"/>
        <v>138</v>
      </c>
      <c r="CA68" s="75">
        <f t="shared" si="147"/>
        <v>146</v>
      </c>
      <c r="CB68" s="74">
        <f t="shared" si="148"/>
        <v>191</v>
      </c>
      <c r="CC68" s="75">
        <f t="shared" si="149"/>
        <v>196</v>
      </c>
      <c r="CD68" s="74">
        <f t="shared" si="150"/>
        <v>265</v>
      </c>
      <c r="CE68" s="75">
        <f t="shared" si="151"/>
        <v>304</v>
      </c>
      <c r="CF68" s="74">
        <f t="shared" si="152"/>
        <v>329</v>
      </c>
      <c r="CG68" s="73">
        <f t="shared" si="153"/>
        <v>61</v>
      </c>
      <c r="CH68" s="74">
        <f t="shared" si="154"/>
        <v>65</v>
      </c>
      <c r="CI68" s="75">
        <f t="shared" si="155"/>
        <v>96</v>
      </c>
      <c r="CJ68" s="75">
        <f t="shared" si="156"/>
        <v>101</v>
      </c>
      <c r="CK68" s="75">
        <f t="shared" si="157"/>
        <v>137</v>
      </c>
      <c r="CL68" s="75">
        <f t="shared" si="158"/>
        <v>145</v>
      </c>
      <c r="CM68" s="75">
        <f t="shared" si="159"/>
        <v>172</v>
      </c>
      <c r="CN68" s="75">
        <f t="shared" si="160"/>
        <v>193</v>
      </c>
      <c r="CO68" s="75">
        <f t="shared" si="161"/>
        <v>237</v>
      </c>
      <c r="CP68" s="75">
        <f t="shared" si="162"/>
        <v>299</v>
      </c>
      <c r="CQ68" s="75">
        <f t="shared" si="163"/>
        <v>328</v>
      </c>
      <c r="CR68" s="75">
        <f t="shared" si="164"/>
        <v>341</v>
      </c>
      <c r="CS68" s="23">
        <f t="shared" si="165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9" x14ac:dyDescent="0.2">
      <c r="A69" s="3" t="str">
        <f t="shared" ref="A69:A101" si="166">CONCATENATE(B69,"_",C69)</f>
        <v>adrb2_human_4LDE</v>
      </c>
      <c r="B69" s="3" t="s">
        <v>126</v>
      </c>
      <c r="C69" s="3" t="s">
        <v>77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80" t="str">
        <f>VLOOKUP(B69,Classification!A:D,2,0)</f>
        <v>A</v>
      </c>
      <c r="BA69" s="99" t="str">
        <f>VLOOKUP(B69,Classification!A:D,4,0)</f>
        <v>Adrenoceptors</v>
      </c>
      <c r="BB69" s="27" t="b">
        <f t="shared" ref="BB69:BB101" si="16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si="140"/>
        <v>248</v>
      </c>
      <c r="BD69" s="4" t="s">
        <v>23</v>
      </c>
      <c r="BE69" s="3" t="s">
        <v>1300</v>
      </c>
      <c r="BF69" s="50" t="s">
        <v>1387</v>
      </c>
      <c r="BG69" s="50" t="s">
        <v>1387</v>
      </c>
      <c r="BH69" s="1"/>
      <c r="BI69" s="73" t="s">
        <v>1296</v>
      </c>
      <c r="BJ69" s="59" t="s">
        <v>1296</v>
      </c>
      <c r="BK69" s="59" t="s">
        <v>1296</v>
      </c>
      <c r="BL69" s="59" t="s">
        <v>1296</v>
      </c>
      <c r="BM69" s="59" t="s">
        <v>1296</v>
      </c>
      <c r="BN69" s="59" t="s">
        <v>1296</v>
      </c>
      <c r="BO69" s="59" t="s">
        <v>1296</v>
      </c>
      <c r="BP69" s="59" t="s">
        <v>1296</v>
      </c>
      <c r="BQ69" s="59" t="s">
        <v>1296</v>
      </c>
      <c r="BR69" s="59" t="s">
        <v>1296</v>
      </c>
      <c r="BS69" s="59" t="s">
        <v>1296</v>
      </c>
      <c r="BT69" s="59" t="s">
        <v>1296</v>
      </c>
      <c r="BU69" s="73">
        <f t="shared" si="141"/>
        <v>29</v>
      </c>
      <c r="BV69" s="74">
        <f t="shared" si="142"/>
        <v>62</v>
      </c>
      <c r="BW69" s="75">
        <f t="shared" si="143"/>
        <v>66</v>
      </c>
      <c r="BX69" s="74">
        <f t="shared" si="144"/>
        <v>98</v>
      </c>
      <c r="BY69" s="75">
        <f t="shared" si="145"/>
        <v>102</v>
      </c>
      <c r="BZ69" s="74">
        <f t="shared" si="146"/>
        <v>138</v>
      </c>
      <c r="CA69" s="75">
        <f t="shared" si="147"/>
        <v>146</v>
      </c>
      <c r="CB69" s="74">
        <f t="shared" si="148"/>
        <v>191</v>
      </c>
      <c r="CC69" s="75">
        <f t="shared" si="149"/>
        <v>196</v>
      </c>
      <c r="CD69" s="74">
        <f t="shared" si="150"/>
        <v>266</v>
      </c>
      <c r="CE69" s="75">
        <f t="shared" si="151"/>
        <v>304</v>
      </c>
      <c r="CF69" s="74">
        <f t="shared" si="152"/>
        <v>329</v>
      </c>
      <c r="CG69" s="73">
        <f t="shared" si="153"/>
        <v>61</v>
      </c>
      <c r="CH69" s="74">
        <f t="shared" si="154"/>
        <v>65</v>
      </c>
      <c r="CI69" s="75">
        <f t="shared" si="155"/>
        <v>96</v>
      </c>
      <c r="CJ69" s="75">
        <f t="shared" si="156"/>
        <v>101</v>
      </c>
      <c r="CK69" s="75">
        <f t="shared" si="157"/>
        <v>137</v>
      </c>
      <c r="CL69" s="75">
        <f t="shared" si="158"/>
        <v>145</v>
      </c>
      <c r="CM69" s="75">
        <f t="shared" si="159"/>
        <v>172</v>
      </c>
      <c r="CN69" s="75">
        <f t="shared" si="160"/>
        <v>193</v>
      </c>
      <c r="CO69" s="75">
        <f t="shared" si="161"/>
        <v>225</v>
      </c>
      <c r="CP69" s="75">
        <f t="shared" si="162"/>
        <v>299</v>
      </c>
      <c r="CQ69" s="75">
        <f t="shared" si="163"/>
        <v>328</v>
      </c>
      <c r="CR69" s="75">
        <f t="shared" si="164"/>
        <v>341</v>
      </c>
      <c r="CS69" s="23">
        <f t="shared" si="165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9" x14ac:dyDescent="0.2">
      <c r="A70" s="3" t="str">
        <f t="shared" si="166"/>
        <v>adrb2_human_4LDL</v>
      </c>
      <c r="B70" s="3" t="s">
        <v>126</v>
      </c>
      <c r="C70" s="3" t="s">
        <v>1047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80" t="str">
        <f>VLOOKUP(B70,Classification!A:D,2,0)</f>
        <v>A</v>
      </c>
      <c r="BA70" s="99" t="str">
        <f>VLOOKUP(B70,Classification!A:D,4,0)</f>
        <v>Adrenoceptors</v>
      </c>
      <c r="BB70" s="27" t="b">
        <f t="shared" si="167"/>
        <v>1</v>
      </c>
      <c r="BC70" s="23">
        <f t="shared" si="140"/>
        <v>248</v>
      </c>
      <c r="BD70" s="4" t="s">
        <v>23</v>
      </c>
      <c r="BE70" s="3" t="s">
        <v>1300</v>
      </c>
      <c r="BF70" s="50" t="s">
        <v>1387</v>
      </c>
      <c r="BG70" s="50" t="s">
        <v>1387</v>
      </c>
      <c r="BH70" s="1"/>
      <c r="BI70" s="73" t="s">
        <v>1296</v>
      </c>
      <c r="BJ70" s="59" t="s">
        <v>1296</v>
      </c>
      <c r="BK70" s="59" t="s">
        <v>1296</v>
      </c>
      <c r="BL70" s="59" t="s">
        <v>1296</v>
      </c>
      <c r="BM70" s="59" t="s">
        <v>1296</v>
      </c>
      <c r="BN70" s="59" t="s">
        <v>1296</v>
      </c>
      <c r="BO70" s="59" t="s">
        <v>1296</v>
      </c>
      <c r="BP70" s="59" t="s">
        <v>1296</v>
      </c>
      <c r="BQ70" s="59" t="s">
        <v>1296</v>
      </c>
      <c r="BR70" s="59" t="s">
        <v>1296</v>
      </c>
      <c r="BS70" s="59" t="s">
        <v>1296</v>
      </c>
      <c r="BT70" s="59" t="s">
        <v>1296</v>
      </c>
      <c r="BU70" s="73">
        <f t="shared" si="141"/>
        <v>29</v>
      </c>
      <c r="BV70" s="74">
        <f t="shared" si="142"/>
        <v>62</v>
      </c>
      <c r="BW70" s="75">
        <f t="shared" si="143"/>
        <v>66</v>
      </c>
      <c r="BX70" s="74">
        <f t="shared" si="144"/>
        <v>98</v>
      </c>
      <c r="BY70" s="75">
        <f t="shared" si="145"/>
        <v>102</v>
      </c>
      <c r="BZ70" s="74">
        <f t="shared" si="146"/>
        <v>138</v>
      </c>
      <c r="CA70" s="75">
        <f t="shared" si="147"/>
        <v>146</v>
      </c>
      <c r="CB70" s="74">
        <f t="shared" si="148"/>
        <v>191</v>
      </c>
      <c r="CC70" s="75">
        <f t="shared" si="149"/>
        <v>196</v>
      </c>
      <c r="CD70" s="74">
        <f t="shared" si="150"/>
        <v>266</v>
      </c>
      <c r="CE70" s="75">
        <f t="shared" si="151"/>
        <v>304</v>
      </c>
      <c r="CF70" s="74">
        <f t="shared" si="152"/>
        <v>329</v>
      </c>
      <c r="CG70" s="73">
        <f t="shared" si="153"/>
        <v>61</v>
      </c>
      <c r="CH70" s="74">
        <f t="shared" si="154"/>
        <v>65</v>
      </c>
      <c r="CI70" s="75">
        <f t="shared" si="155"/>
        <v>96</v>
      </c>
      <c r="CJ70" s="75">
        <f t="shared" si="156"/>
        <v>101</v>
      </c>
      <c r="CK70" s="75">
        <f t="shared" si="157"/>
        <v>137</v>
      </c>
      <c r="CL70" s="75">
        <f t="shared" si="158"/>
        <v>145</v>
      </c>
      <c r="CM70" s="75">
        <f t="shared" si="159"/>
        <v>172</v>
      </c>
      <c r="CN70" s="75">
        <f t="shared" si="160"/>
        <v>193</v>
      </c>
      <c r="CO70" s="75">
        <f t="shared" si="161"/>
        <v>225</v>
      </c>
      <c r="CP70" s="75">
        <f t="shared" si="162"/>
        <v>299</v>
      </c>
      <c r="CQ70" s="75">
        <f t="shared" si="163"/>
        <v>328</v>
      </c>
      <c r="CR70" s="75">
        <f t="shared" si="164"/>
        <v>341</v>
      </c>
      <c r="CS70" s="23">
        <f t="shared" si="165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9" ht="17" customHeight="1" x14ac:dyDescent="0.2">
      <c r="A71" s="3" t="str">
        <f t="shared" si="166"/>
        <v>adrb2_human_4LDO</v>
      </c>
      <c r="B71" s="3" t="s">
        <v>126</v>
      </c>
      <c r="C71" s="3" t="s">
        <v>1048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80" t="str">
        <f>VLOOKUP(B71,Classification!A:D,2,0)</f>
        <v>A</v>
      </c>
      <c r="BA71" s="99" t="str">
        <f>VLOOKUP(B71,Classification!A:D,4,0)</f>
        <v>Adrenoceptors</v>
      </c>
      <c r="BB71" s="27" t="b">
        <f t="shared" si="167"/>
        <v>1</v>
      </c>
      <c r="BC71" s="23">
        <f t="shared" si="140"/>
        <v>248</v>
      </c>
      <c r="BD71" s="4" t="s">
        <v>23</v>
      </c>
      <c r="BE71" s="3" t="s">
        <v>1300</v>
      </c>
      <c r="BF71" s="50" t="s">
        <v>1387</v>
      </c>
      <c r="BG71" s="50" t="s">
        <v>1387</v>
      </c>
      <c r="BH71" s="1"/>
      <c r="BI71" s="73" t="s">
        <v>1296</v>
      </c>
      <c r="BJ71" s="59" t="s">
        <v>1296</v>
      </c>
      <c r="BK71" s="59" t="s">
        <v>1296</v>
      </c>
      <c r="BL71" s="59" t="s">
        <v>1296</v>
      </c>
      <c r="BM71" s="59" t="s">
        <v>1296</v>
      </c>
      <c r="BN71" s="59" t="s">
        <v>1296</v>
      </c>
      <c r="BO71" s="59" t="s">
        <v>1296</v>
      </c>
      <c r="BP71" s="59" t="s">
        <v>1296</v>
      </c>
      <c r="BQ71" s="59" t="s">
        <v>1296</v>
      </c>
      <c r="BR71" s="59" t="s">
        <v>1296</v>
      </c>
      <c r="BS71" s="59" t="s">
        <v>1296</v>
      </c>
      <c r="BT71" s="59" t="s">
        <v>1296</v>
      </c>
      <c r="BU71" s="73">
        <f t="shared" si="141"/>
        <v>29</v>
      </c>
      <c r="BV71" s="74">
        <f t="shared" si="142"/>
        <v>62</v>
      </c>
      <c r="BW71" s="75">
        <f t="shared" si="143"/>
        <v>66</v>
      </c>
      <c r="BX71" s="74">
        <f t="shared" si="144"/>
        <v>98</v>
      </c>
      <c r="BY71" s="75">
        <f t="shared" si="145"/>
        <v>102</v>
      </c>
      <c r="BZ71" s="74">
        <f t="shared" si="146"/>
        <v>138</v>
      </c>
      <c r="CA71" s="75">
        <f t="shared" si="147"/>
        <v>146</v>
      </c>
      <c r="CB71" s="74">
        <f t="shared" si="148"/>
        <v>191</v>
      </c>
      <c r="CC71" s="75">
        <f t="shared" si="149"/>
        <v>196</v>
      </c>
      <c r="CD71" s="74">
        <f t="shared" si="150"/>
        <v>266</v>
      </c>
      <c r="CE71" s="75">
        <f t="shared" si="151"/>
        <v>304</v>
      </c>
      <c r="CF71" s="74">
        <f t="shared" si="152"/>
        <v>329</v>
      </c>
      <c r="CG71" s="73">
        <f t="shared" si="153"/>
        <v>61</v>
      </c>
      <c r="CH71" s="74">
        <f t="shared" si="154"/>
        <v>65</v>
      </c>
      <c r="CI71" s="75">
        <f t="shared" si="155"/>
        <v>96</v>
      </c>
      <c r="CJ71" s="75">
        <f t="shared" si="156"/>
        <v>101</v>
      </c>
      <c r="CK71" s="75">
        <f t="shared" si="157"/>
        <v>137</v>
      </c>
      <c r="CL71" s="75">
        <f t="shared" si="158"/>
        <v>145</v>
      </c>
      <c r="CM71" s="75">
        <f t="shared" si="159"/>
        <v>172</v>
      </c>
      <c r="CN71" s="75">
        <f t="shared" si="160"/>
        <v>193</v>
      </c>
      <c r="CO71" s="75">
        <f t="shared" si="161"/>
        <v>225</v>
      </c>
      <c r="CP71" s="75">
        <f t="shared" si="162"/>
        <v>299</v>
      </c>
      <c r="CQ71" s="75">
        <f t="shared" si="163"/>
        <v>328</v>
      </c>
      <c r="CR71" s="75">
        <f t="shared" si="164"/>
        <v>341</v>
      </c>
      <c r="CS71" s="23">
        <f t="shared" si="165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9" x14ac:dyDescent="0.2">
      <c r="A72" s="3" t="str">
        <f t="shared" si="166"/>
        <v>adrb2_human_4QKX</v>
      </c>
      <c r="B72" s="3" t="s">
        <v>126</v>
      </c>
      <c r="C72" s="3" t="s">
        <v>78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80" t="str">
        <f>VLOOKUP(B72,Classification!A:D,2,0)</f>
        <v>A</v>
      </c>
      <c r="BA72" s="99" t="str">
        <f>VLOOKUP(B72,Classification!A:D,4,0)</f>
        <v>Adrenoceptors</v>
      </c>
      <c r="BB72" s="27" t="b">
        <f t="shared" si="167"/>
        <v>1</v>
      </c>
      <c r="BC72" s="23">
        <f t="shared" si="140"/>
        <v>248</v>
      </c>
      <c r="BD72" s="4" t="s">
        <v>23</v>
      </c>
      <c r="BE72" s="3" t="s">
        <v>1300</v>
      </c>
      <c r="BF72" s="50" t="s">
        <v>1387</v>
      </c>
      <c r="BG72" s="50" t="s">
        <v>1387</v>
      </c>
      <c r="BH72" s="1"/>
      <c r="BI72" s="73" t="s">
        <v>1296</v>
      </c>
      <c r="BJ72" s="59" t="s">
        <v>1296</v>
      </c>
      <c r="BK72" s="59" t="s">
        <v>1296</v>
      </c>
      <c r="BL72" s="59" t="s">
        <v>1296</v>
      </c>
      <c r="BM72" s="59" t="s">
        <v>1296</v>
      </c>
      <c r="BN72" s="59" t="s">
        <v>1296</v>
      </c>
      <c r="BO72" s="59" t="s">
        <v>1296</v>
      </c>
      <c r="BP72" s="59" t="s">
        <v>1296</v>
      </c>
      <c r="BQ72" s="59" t="s">
        <v>1296</v>
      </c>
      <c r="BR72" s="59" t="s">
        <v>1296</v>
      </c>
      <c r="BS72" s="59" t="s">
        <v>1296</v>
      </c>
      <c r="BT72" s="59" t="s">
        <v>1296</v>
      </c>
      <c r="BU72" s="73">
        <f t="shared" si="141"/>
        <v>29</v>
      </c>
      <c r="BV72" s="74">
        <f t="shared" si="142"/>
        <v>62</v>
      </c>
      <c r="BW72" s="75">
        <f t="shared" si="143"/>
        <v>66</v>
      </c>
      <c r="BX72" s="74">
        <f t="shared" si="144"/>
        <v>98</v>
      </c>
      <c r="BY72" s="75">
        <f t="shared" si="145"/>
        <v>102</v>
      </c>
      <c r="BZ72" s="74">
        <f t="shared" si="146"/>
        <v>138</v>
      </c>
      <c r="CA72" s="75">
        <f t="shared" si="147"/>
        <v>146</v>
      </c>
      <c r="CB72" s="74">
        <f t="shared" si="148"/>
        <v>191</v>
      </c>
      <c r="CC72" s="75">
        <f t="shared" si="149"/>
        <v>196</v>
      </c>
      <c r="CD72" s="74">
        <f t="shared" si="150"/>
        <v>266</v>
      </c>
      <c r="CE72" s="75">
        <f t="shared" si="151"/>
        <v>304</v>
      </c>
      <c r="CF72" s="74">
        <f t="shared" si="152"/>
        <v>329</v>
      </c>
      <c r="CG72" s="73">
        <f t="shared" si="153"/>
        <v>61</v>
      </c>
      <c r="CH72" s="74">
        <f t="shared" si="154"/>
        <v>65</v>
      </c>
      <c r="CI72" s="75">
        <f t="shared" si="155"/>
        <v>96</v>
      </c>
      <c r="CJ72" s="75">
        <f t="shared" si="156"/>
        <v>101</v>
      </c>
      <c r="CK72" s="75">
        <f t="shared" si="157"/>
        <v>137</v>
      </c>
      <c r="CL72" s="75">
        <f t="shared" si="158"/>
        <v>145</v>
      </c>
      <c r="CM72" s="75">
        <f t="shared" si="159"/>
        <v>172</v>
      </c>
      <c r="CN72" s="75">
        <f t="shared" si="160"/>
        <v>193</v>
      </c>
      <c r="CO72" s="75">
        <f t="shared" si="161"/>
        <v>225</v>
      </c>
      <c r="CP72" s="75">
        <f t="shared" si="162"/>
        <v>299</v>
      </c>
      <c r="CQ72" s="75">
        <f t="shared" si="163"/>
        <v>328</v>
      </c>
      <c r="CR72" s="75">
        <f t="shared" si="164"/>
        <v>341</v>
      </c>
      <c r="CS72" s="23">
        <f t="shared" si="165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9" x14ac:dyDescent="0.2">
      <c r="A73" s="3" t="str">
        <f t="shared" si="166"/>
        <v>adrb2_human_5D6L</v>
      </c>
      <c r="B73" s="3" t="s">
        <v>126</v>
      </c>
      <c r="C73" s="3" t="s">
        <v>1352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80" t="str">
        <f>VLOOKUP(B73,Classification!A:D,2,0)</f>
        <v>A</v>
      </c>
      <c r="BA73" s="99" t="str">
        <f>VLOOKUP(B73,Classification!A:D,4,0)</f>
        <v>Adrenoceptors</v>
      </c>
      <c r="BB73" s="27" t="b">
        <f t="shared" si="167"/>
        <v>1</v>
      </c>
      <c r="BC73" s="23">
        <f t="shared" si="140"/>
        <v>244</v>
      </c>
      <c r="BD73" s="4" t="s">
        <v>23</v>
      </c>
      <c r="BE73" s="3" t="s">
        <v>1384</v>
      </c>
      <c r="BF73" s="50" t="s">
        <v>1</v>
      </c>
      <c r="BG73" s="50" t="s">
        <v>1387</v>
      </c>
      <c r="BH73" s="1"/>
      <c r="BI73" s="73" t="s">
        <v>1296</v>
      </c>
      <c r="BJ73" s="59" t="s">
        <v>1296</v>
      </c>
      <c r="BK73" s="59" t="s">
        <v>1296</v>
      </c>
      <c r="BL73" s="59" t="s">
        <v>1296</v>
      </c>
      <c r="BM73" s="59" t="s">
        <v>1296</v>
      </c>
      <c r="BN73" s="59" t="s">
        <v>1296</v>
      </c>
      <c r="BO73" s="59" t="s">
        <v>1296</v>
      </c>
      <c r="BP73" s="59" t="s">
        <v>1296</v>
      </c>
      <c r="BQ73" s="59" t="s">
        <v>1296</v>
      </c>
      <c r="BR73" s="59" t="s">
        <v>1296</v>
      </c>
      <c r="BS73" s="59" t="s">
        <v>1296</v>
      </c>
      <c r="BT73" s="59" t="s">
        <v>1296</v>
      </c>
      <c r="BU73" s="73">
        <f t="shared" si="141"/>
        <v>29</v>
      </c>
      <c r="BV73" s="74">
        <f t="shared" si="142"/>
        <v>62</v>
      </c>
      <c r="BW73" s="75">
        <f t="shared" si="143"/>
        <v>66</v>
      </c>
      <c r="BX73" s="74">
        <f t="shared" si="144"/>
        <v>98</v>
      </c>
      <c r="BY73" s="75">
        <f t="shared" si="145"/>
        <v>102</v>
      </c>
      <c r="BZ73" s="74" t="str">
        <f t="shared" si="146"/>
        <v>-</v>
      </c>
      <c r="CA73" s="75">
        <f t="shared" si="147"/>
        <v>146</v>
      </c>
      <c r="CB73" s="74">
        <f t="shared" si="148"/>
        <v>191</v>
      </c>
      <c r="CC73" s="75">
        <f t="shared" si="149"/>
        <v>196</v>
      </c>
      <c r="CD73" s="74">
        <f t="shared" si="150"/>
        <v>267</v>
      </c>
      <c r="CE73" s="75">
        <f t="shared" si="151"/>
        <v>304</v>
      </c>
      <c r="CF73" s="74">
        <f t="shared" si="152"/>
        <v>329</v>
      </c>
      <c r="CG73" s="73">
        <f t="shared" si="153"/>
        <v>61</v>
      </c>
      <c r="CH73" s="74">
        <f t="shared" si="154"/>
        <v>65</v>
      </c>
      <c r="CI73" s="75">
        <f t="shared" si="155"/>
        <v>96</v>
      </c>
      <c r="CJ73" s="75">
        <f t="shared" si="156"/>
        <v>101</v>
      </c>
      <c r="CK73" s="75">
        <f t="shared" si="157"/>
        <v>137</v>
      </c>
      <c r="CL73" s="75" t="str">
        <f t="shared" si="158"/>
        <v>-</v>
      </c>
      <c r="CM73" s="75">
        <f t="shared" si="159"/>
        <v>172</v>
      </c>
      <c r="CN73" s="75">
        <f t="shared" si="160"/>
        <v>193</v>
      </c>
      <c r="CO73" s="75">
        <f t="shared" si="161"/>
        <v>229</v>
      </c>
      <c r="CP73" s="75">
        <f t="shared" si="162"/>
        <v>299</v>
      </c>
      <c r="CQ73" s="75">
        <f t="shared" si="163"/>
        <v>328</v>
      </c>
      <c r="CR73" s="75">
        <f t="shared" si="164"/>
        <v>341</v>
      </c>
      <c r="CS73" s="23">
        <f t="shared" si="165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9" x14ac:dyDescent="0.2">
      <c r="A74" s="3" t="str">
        <f t="shared" si="166"/>
        <v>adrb2_human_5JQH</v>
      </c>
      <c r="B74" s="3" t="s">
        <v>126</v>
      </c>
      <c r="C74" s="3" t="s">
        <v>1353</v>
      </c>
      <c r="D74" s="3" t="str">
        <f>IFERROR(MID(VLOOKUP($B74,Seqs!$A:$B,2,0),E74,1),"")</f>
        <v>D</v>
      </c>
      <c r="E74" s="3">
        <v>23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L</v>
      </c>
      <c r="AM74" s="3">
        <v>230</v>
      </c>
      <c r="AN74" s="3" t="str">
        <f>IFERROR(MID(VLOOKUP($B74,Seqs!$A:$B,2,0),AO74,1),"")</f>
        <v>A</v>
      </c>
      <c r="AO74" s="3">
        <v>271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80" t="str">
        <f>VLOOKUP(B74,Classification!A:D,2,0)</f>
        <v>A</v>
      </c>
      <c r="BA74" s="99" t="str">
        <f>VLOOKUP(B74,Classification!A:D,4,0)</f>
        <v>Adrenoceptors</v>
      </c>
      <c r="BB74" s="27" t="b">
        <f t="shared" si="167"/>
        <v>1</v>
      </c>
      <c r="BC74" s="23">
        <f t="shared" si="140"/>
        <v>247</v>
      </c>
      <c r="BD74" s="16" t="s">
        <v>1386</v>
      </c>
      <c r="BE74" s="3" t="s">
        <v>1384</v>
      </c>
      <c r="BF74" s="50" t="s">
        <v>1290</v>
      </c>
      <c r="BG74" s="50" t="s">
        <v>1387</v>
      </c>
      <c r="BH74" s="1"/>
      <c r="BI74" s="73" t="s">
        <v>1296</v>
      </c>
      <c r="BJ74" s="59" t="s">
        <v>1296</v>
      </c>
      <c r="BK74" s="59" t="s">
        <v>1296</v>
      </c>
      <c r="BL74" s="59" t="s">
        <v>1296</v>
      </c>
      <c r="BM74" s="59" t="s">
        <v>1296</v>
      </c>
      <c r="BN74" s="59" t="s">
        <v>1296</v>
      </c>
      <c r="BO74" s="59" t="s">
        <v>1296</v>
      </c>
      <c r="BP74" s="59" t="s">
        <v>1296</v>
      </c>
      <c r="BQ74" s="59" t="s">
        <v>1296</v>
      </c>
      <c r="BR74" s="59" t="s">
        <v>1296</v>
      </c>
      <c r="BS74" s="59" t="s">
        <v>1296</v>
      </c>
      <c r="BT74" s="59" t="s">
        <v>1296</v>
      </c>
      <c r="BU74" s="73">
        <f t="shared" si="141"/>
        <v>23</v>
      </c>
      <c r="BV74" s="74">
        <f t="shared" si="142"/>
        <v>62</v>
      </c>
      <c r="BW74" s="75">
        <f t="shared" si="143"/>
        <v>66</v>
      </c>
      <c r="BX74" s="74">
        <f t="shared" si="144"/>
        <v>98</v>
      </c>
      <c r="BY74" s="75">
        <f t="shared" si="145"/>
        <v>102</v>
      </c>
      <c r="BZ74" s="74" t="str">
        <f t="shared" si="146"/>
        <v>-</v>
      </c>
      <c r="CA74" s="75">
        <f t="shared" si="147"/>
        <v>146</v>
      </c>
      <c r="CB74" s="74">
        <f t="shared" si="148"/>
        <v>191</v>
      </c>
      <c r="CC74" s="75">
        <f t="shared" si="149"/>
        <v>196</v>
      </c>
      <c r="CD74" s="74">
        <f t="shared" si="150"/>
        <v>271</v>
      </c>
      <c r="CE74" s="75">
        <f t="shared" si="151"/>
        <v>304</v>
      </c>
      <c r="CF74" s="74">
        <f t="shared" si="152"/>
        <v>329</v>
      </c>
      <c r="CG74" s="73">
        <f t="shared" si="153"/>
        <v>61</v>
      </c>
      <c r="CH74" s="74">
        <f t="shared" si="154"/>
        <v>65</v>
      </c>
      <c r="CI74" s="75">
        <f t="shared" si="155"/>
        <v>96</v>
      </c>
      <c r="CJ74" s="75">
        <f t="shared" si="156"/>
        <v>101</v>
      </c>
      <c r="CK74" s="75">
        <f t="shared" si="157"/>
        <v>137</v>
      </c>
      <c r="CL74" s="75" t="str">
        <f t="shared" si="158"/>
        <v>-</v>
      </c>
      <c r="CM74" s="75">
        <f t="shared" si="159"/>
        <v>172</v>
      </c>
      <c r="CN74" s="75">
        <f t="shared" si="160"/>
        <v>193</v>
      </c>
      <c r="CO74" s="75">
        <f t="shared" si="161"/>
        <v>230</v>
      </c>
      <c r="CP74" s="75">
        <f t="shared" si="162"/>
        <v>299</v>
      </c>
      <c r="CQ74" s="75">
        <f t="shared" si="163"/>
        <v>328</v>
      </c>
      <c r="CR74" s="75">
        <f t="shared" si="164"/>
        <v>341</v>
      </c>
      <c r="CS74" s="23">
        <f t="shared" si="165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9" x14ac:dyDescent="0.2">
      <c r="A75" s="3" t="str">
        <f t="shared" si="166"/>
        <v>agtr1_human__wt</v>
      </c>
      <c r="B75" s="3" t="s">
        <v>158</v>
      </c>
      <c r="C75" s="3" t="s">
        <v>100</v>
      </c>
      <c r="D75" s="3" t="str">
        <f>IFERROR(MID(VLOOKUP($B75,Seqs!$A:$B,2,0),E75,1),"")</f>
        <v>Y</v>
      </c>
      <c r="E75" s="3">
        <v>26</v>
      </c>
      <c r="F75" s="3" t="str">
        <f>IFERROR(MID(VLOOKUP($B75,Seqs!$A:$B,2,0),G75,1),"")</f>
        <v>Y</v>
      </c>
      <c r="G75" s="3">
        <v>56</v>
      </c>
      <c r="H75" s="3" t="str">
        <f>IFERROR(MID(VLOOKUP($B75,Seqs!$A:$B,2,0),I75,1),"")</f>
        <v>M</v>
      </c>
      <c r="I75" s="23">
        <v>57</v>
      </c>
      <c r="J75" s="3" t="str">
        <f>IFERROR(MID(VLOOKUP($B75,Seqs!$A:$B,2,0),K75,1),"")</f>
        <v>K</v>
      </c>
      <c r="K75" s="23">
        <v>60</v>
      </c>
      <c r="L75" s="3" t="str">
        <f>IFERROR(MID(VLOOKUP($B75,Seqs!$A:$B,2,0),M75,1),"")</f>
        <v>T</v>
      </c>
      <c r="M75" s="3">
        <v>61</v>
      </c>
      <c r="N75" s="3" t="str">
        <f>IFERROR(MID(VLOOKUP($B75,Seqs!$A:$B,2,0),O75,1),"")</f>
        <v>M</v>
      </c>
      <c r="O75" s="3">
        <v>90</v>
      </c>
      <c r="P75" s="3" t="str">
        <f>IFERROR(MID(VLOOKUP($B75,Seqs!$A:$B,2,0),Q75,1),"")</f>
        <v>R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P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T</v>
      </c>
      <c r="AC75" s="9">
        <v>141</v>
      </c>
      <c r="AD75" s="3" t="str">
        <f>IFERROR(MID(VLOOKUP($B75,Seqs!$A:$B,2,0),AE75,1),"")</f>
        <v>R</v>
      </c>
      <c r="AE75" s="3">
        <v>167</v>
      </c>
      <c r="AF75" s="3" t="str">
        <f>IFERROR(MID(VLOOKUP($B75,Seqs!$A:$B,2,0),AG75,1),"")</f>
        <v>C</v>
      </c>
      <c r="AG75" s="3">
        <v>180</v>
      </c>
      <c r="AH75" s="3" t="str">
        <f>IFERROR(MID(VLOOKUP($B75,Seqs!$A:$B,2,0),AI75,1),"")</f>
        <v>F</v>
      </c>
      <c r="AI75" s="3">
        <v>182</v>
      </c>
      <c r="AJ75" s="3" t="str">
        <f>IFERROR(MID(VLOOKUP($B75,Seqs!$A:$B,2,0),AK75,1),"")</f>
        <v>L</v>
      </c>
      <c r="AK75" s="3">
        <v>191</v>
      </c>
      <c r="AL75" s="3" t="str">
        <f>IFERROR(MID(VLOOKUP($B75,Seqs!$A:$B,2,0),AM75,1),"")</f>
        <v>A</v>
      </c>
      <c r="AM75" s="3">
        <v>225</v>
      </c>
      <c r="AN75" s="3" t="str">
        <f>IFERROR(MID(VLOOKUP($B75,Seqs!$A:$B,2,0),AO75,1),"")</f>
        <v>P</v>
      </c>
      <c r="AO75" s="3">
        <v>233</v>
      </c>
      <c r="AP75" s="3" t="str">
        <f>IFERROR(MID(VLOOKUP($B75,Seqs!$A:$B,2,0),AQ75,1),"")</f>
        <v>G</v>
      </c>
      <c r="AQ75" s="3">
        <v>269</v>
      </c>
      <c r="AR75" s="3" t="str">
        <f>IFERROR(MID(VLOOKUP($B75,Seqs!$A:$B,2,0),AS75,1),"")</f>
        <v>D</v>
      </c>
      <c r="AS75" s="3">
        <v>273</v>
      </c>
      <c r="AT75" s="3" t="str">
        <f>IFERROR(MID(VLOOKUP($B75,Seqs!$A:$B,2,0),AU75,1),"")</f>
        <v>L</v>
      </c>
      <c r="AU75" s="3">
        <v>305</v>
      </c>
      <c r="AV75" s="3" t="str">
        <f>IFERROR(MID(VLOOKUP($B75,Seqs!$A:$B,2,0),AW75,1),"")</f>
        <v>G</v>
      </c>
      <c r="AW75" s="3">
        <v>306</v>
      </c>
      <c r="AX75" s="3" t="str">
        <f>IFERROR(MID(VLOOKUP($B75,Seqs!$A:$B,2,0),AY75,1),"")</f>
        <v>I</v>
      </c>
      <c r="AY75" s="3">
        <v>320</v>
      </c>
      <c r="AZ75" s="80" t="str">
        <f>VLOOKUP(B75,Classification!A:D,2,0)</f>
        <v>A</v>
      </c>
      <c r="BA75" s="99" t="str">
        <f>VLOOKUP(B75,Classification!A:D,4,0)</f>
        <v>Angiotensin</v>
      </c>
      <c r="BB75" s="27" t="b">
        <f t="shared" si="167"/>
        <v>1</v>
      </c>
      <c r="BC75" s="23">
        <f t="shared" si="140"/>
        <v>263</v>
      </c>
      <c r="BD75" s="58" t="s">
        <v>1382</v>
      </c>
      <c r="BE75" s="3" t="s">
        <v>1384</v>
      </c>
      <c r="BF75" s="50" t="s">
        <v>1382</v>
      </c>
      <c r="BG75" s="50" t="s">
        <v>1387</v>
      </c>
      <c r="BH75" s="1"/>
      <c r="BI75" s="73" t="s">
        <v>1296</v>
      </c>
      <c r="BJ75" s="59" t="s">
        <v>1296</v>
      </c>
      <c r="BK75" s="59" t="s">
        <v>1296</v>
      </c>
      <c r="BL75" s="59" t="s">
        <v>1296</v>
      </c>
      <c r="BM75" s="59" t="s">
        <v>1296</v>
      </c>
      <c r="BN75" s="59" t="s">
        <v>1296</v>
      </c>
      <c r="BO75" s="59" t="s">
        <v>1296</v>
      </c>
      <c r="BP75" s="59" t="s">
        <v>1296</v>
      </c>
      <c r="BQ75" s="59" t="s">
        <v>1296</v>
      </c>
      <c r="BR75" s="59" t="s">
        <v>1296</v>
      </c>
      <c r="BS75" s="59" t="s">
        <v>1296</v>
      </c>
      <c r="BT75" s="59" t="s">
        <v>1296</v>
      </c>
      <c r="BU75" s="73">
        <f t="shared" si="141"/>
        <v>26</v>
      </c>
      <c r="BV75" s="74">
        <f t="shared" si="142"/>
        <v>57</v>
      </c>
      <c r="BW75" s="75">
        <f t="shared" si="143"/>
        <v>61</v>
      </c>
      <c r="BX75" s="74">
        <f t="shared" si="144"/>
        <v>93</v>
      </c>
      <c r="BY75" s="75">
        <f t="shared" si="145"/>
        <v>97</v>
      </c>
      <c r="BZ75" s="74">
        <f t="shared" si="146"/>
        <v>133</v>
      </c>
      <c r="CA75" s="75">
        <f t="shared" si="147"/>
        <v>141</v>
      </c>
      <c r="CB75" s="74">
        <f t="shared" si="148"/>
        <v>180</v>
      </c>
      <c r="CC75" s="75">
        <f t="shared" si="149"/>
        <v>191</v>
      </c>
      <c r="CD75" s="74">
        <f t="shared" si="150"/>
        <v>233</v>
      </c>
      <c r="CE75" s="75">
        <f t="shared" si="151"/>
        <v>273</v>
      </c>
      <c r="CF75" s="74">
        <f t="shared" si="152"/>
        <v>306</v>
      </c>
      <c r="CG75" s="73">
        <f t="shared" si="153"/>
        <v>56</v>
      </c>
      <c r="CH75" s="74">
        <f t="shared" si="154"/>
        <v>60</v>
      </c>
      <c r="CI75" s="75">
        <f t="shared" si="155"/>
        <v>90</v>
      </c>
      <c r="CJ75" s="75">
        <f t="shared" si="156"/>
        <v>96</v>
      </c>
      <c r="CK75" s="75">
        <f t="shared" si="157"/>
        <v>132</v>
      </c>
      <c r="CL75" s="75">
        <f t="shared" si="158"/>
        <v>140</v>
      </c>
      <c r="CM75" s="75">
        <f t="shared" si="159"/>
        <v>167</v>
      </c>
      <c r="CN75" s="75">
        <f t="shared" si="160"/>
        <v>182</v>
      </c>
      <c r="CO75" s="75">
        <f t="shared" si="161"/>
        <v>225</v>
      </c>
      <c r="CP75" s="75">
        <f t="shared" si="162"/>
        <v>269</v>
      </c>
      <c r="CQ75" s="75">
        <f t="shared" si="163"/>
        <v>305</v>
      </c>
      <c r="CR75" s="75">
        <f t="shared" si="164"/>
        <v>320</v>
      </c>
      <c r="CS75" s="23">
        <f t="shared" si="165"/>
        <v>1</v>
      </c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</row>
    <row r="76" spans="1:1029" x14ac:dyDescent="0.2">
      <c r="A76" s="3" t="str">
        <f t="shared" si="166"/>
        <v>agtr1_human_4YAY</v>
      </c>
      <c r="B76" s="3" t="s">
        <v>158</v>
      </c>
      <c r="C76" s="3" t="s">
        <v>69</v>
      </c>
      <c r="D76" s="3" t="str">
        <f>IFERROR(MID(VLOOKUP($B76,Seqs!$A:$B,2,0),E76,1),"")</f>
        <v>Y</v>
      </c>
      <c r="E76" s="3">
        <v>26</v>
      </c>
      <c r="F76" s="3" t="str">
        <f>IFERROR(MID(VLOOKUP($B76,Seqs!$A:$B,2,0),G76,1),"")</f>
        <v>Y</v>
      </c>
      <c r="G76" s="3">
        <v>56</v>
      </c>
      <c r="H76" s="3" t="str">
        <f>IFERROR(MID(VLOOKUP($B76,Seqs!$A:$B,2,0),I76,1),"")</f>
        <v>M</v>
      </c>
      <c r="I76" s="23">
        <v>57</v>
      </c>
      <c r="J76" s="3" t="str">
        <f>IFERROR(MID(VLOOKUP($B76,Seqs!$A:$B,2,0),K76,1),"")</f>
        <v>K</v>
      </c>
      <c r="K76" s="23">
        <v>60</v>
      </c>
      <c r="L76" s="3" t="str">
        <f>IFERROR(MID(VLOOKUP($B76,Seqs!$A:$B,2,0),M76,1),"")</f>
        <v>T</v>
      </c>
      <c r="M76" s="3">
        <v>61</v>
      </c>
      <c r="N76" s="3" t="str">
        <f>IFERROR(MID(VLOOKUP($B76,Seqs!$A:$B,2,0),O76,1),"")</f>
        <v>M</v>
      </c>
      <c r="O76" s="3">
        <v>90</v>
      </c>
      <c r="P76" s="3" t="str">
        <f>IFERROR(MID(VLOOKUP($B76,Seqs!$A:$B,2,0),Q76,1),"")</f>
        <v>R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R</v>
      </c>
      <c r="AC76" s="9">
        <v>137</v>
      </c>
      <c r="AD76" s="3" t="str">
        <f>IFERROR(MID(VLOOKUP($B76,Seqs!$A:$B,2,0),AE76,1),"")</f>
        <v>R</v>
      </c>
      <c r="AE76" s="3">
        <v>167</v>
      </c>
      <c r="AF76" s="3" t="str">
        <f>IFERROR(MID(VLOOKUP($B76,Seqs!$A:$B,2,0),AG76,1),"")</f>
        <v>C</v>
      </c>
      <c r="AG76" s="3">
        <v>180</v>
      </c>
      <c r="AH76" s="3" t="str">
        <f>IFERROR(MID(VLOOKUP($B76,Seqs!$A:$B,2,0),AI76,1),"")</f>
        <v>F</v>
      </c>
      <c r="AI76" s="3">
        <v>182</v>
      </c>
      <c r="AJ76" s="3" t="str">
        <f>IFERROR(MID(VLOOKUP($B76,Seqs!$A:$B,2,0),AK76,1),"")</f>
        <v>L</v>
      </c>
      <c r="AK76" s="3">
        <v>191</v>
      </c>
      <c r="AL76" s="3" t="str">
        <f>IFERROR(MID(VLOOKUP($B76,Seqs!$A:$B,2,0),AM76,1),"")</f>
        <v>L</v>
      </c>
      <c r="AM76" s="3">
        <v>222</v>
      </c>
      <c r="AN76" s="3" t="str">
        <f>IFERROR(MID(VLOOKUP($B76,Seqs!$A:$B,2,0),AO76,1),"")</f>
        <v>N</v>
      </c>
      <c r="AO76" s="3">
        <v>235</v>
      </c>
      <c r="AP76" s="3" t="str">
        <f>IFERROR(MID(VLOOKUP($B76,Seqs!$A:$B,2,0),AQ76,1),"")</f>
        <v>G</v>
      </c>
      <c r="AQ76" s="3">
        <v>269</v>
      </c>
      <c r="AR76" s="3" t="str">
        <f>IFERROR(MID(VLOOKUP($B76,Seqs!$A:$B,2,0),AS76,1),"")</f>
        <v>D</v>
      </c>
      <c r="AS76" s="3">
        <v>273</v>
      </c>
      <c r="AT76" s="3" t="str">
        <f>IFERROR(MID(VLOOKUP($B76,Seqs!$A:$B,2,0),AU76,1),"")</f>
        <v>N</v>
      </c>
      <c r="AU76" s="3">
        <v>298</v>
      </c>
      <c r="AV76" s="3" t="str">
        <f>IFERROR(MID(VLOOKUP($B76,Seqs!$A:$B,2,0),AW76,1),"")</f>
        <v/>
      </c>
      <c r="AW76" s="3" t="s">
        <v>23</v>
      </c>
      <c r="AX76" s="3" t="str">
        <f>IFERROR(MID(VLOOKUP($B76,Seqs!$A:$B,2,0),AY76,1),"")</f>
        <v/>
      </c>
      <c r="AY76" s="3" t="s">
        <v>23</v>
      </c>
      <c r="AZ76" s="80" t="str">
        <f>VLOOKUP(B76,Classification!A:D,2,0)</f>
        <v>A</v>
      </c>
      <c r="BA76" s="99" t="str">
        <f>VLOOKUP(B76,Classification!A:D,4,0)</f>
        <v>Angiotensin</v>
      </c>
      <c r="BB76" s="27" t="b">
        <f t="shared" si="167"/>
        <v>1</v>
      </c>
      <c r="BC76" s="23">
        <f t="shared" si="140"/>
        <v>234</v>
      </c>
      <c r="BD76" s="4" t="s">
        <v>23</v>
      </c>
      <c r="BE76" s="3" t="s">
        <v>1384</v>
      </c>
      <c r="BF76" s="50" t="s">
        <v>1387</v>
      </c>
      <c r="BG76" s="50" t="s">
        <v>1387</v>
      </c>
      <c r="BH76" s="1"/>
      <c r="BI76" s="73" t="s">
        <v>1296</v>
      </c>
      <c r="BJ76" s="59" t="s">
        <v>1296</v>
      </c>
      <c r="BK76" s="59" t="s">
        <v>1296</v>
      </c>
      <c r="BL76" s="59" t="s">
        <v>1296</v>
      </c>
      <c r="BM76" s="59" t="s">
        <v>1296</v>
      </c>
      <c r="BN76" s="59" t="s">
        <v>1296</v>
      </c>
      <c r="BO76" s="59" t="s">
        <v>1296</v>
      </c>
      <c r="BP76" s="59" t="s">
        <v>1296</v>
      </c>
      <c r="BQ76" s="59" t="s">
        <v>1296</v>
      </c>
      <c r="BR76" s="59" t="s">
        <v>1296</v>
      </c>
      <c r="BS76" s="59" t="s">
        <v>1296</v>
      </c>
      <c r="BT76" s="59" t="s">
        <v>1296</v>
      </c>
      <c r="BU76" s="73">
        <f t="shared" si="141"/>
        <v>26</v>
      </c>
      <c r="BV76" s="74">
        <f t="shared" si="142"/>
        <v>57</v>
      </c>
      <c r="BW76" s="75">
        <f t="shared" si="143"/>
        <v>61</v>
      </c>
      <c r="BX76" s="74">
        <f t="shared" si="144"/>
        <v>93</v>
      </c>
      <c r="BY76" s="75">
        <f t="shared" si="145"/>
        <v>97</v>
      </c>
      <c r="BZ76" s="74" t="str">
        <f t="shared" si="146"/>
        <v>-</v>
      </c>
      <c r="CA76" s="75">
        <f t="shared" si="147"/>
        <v>137</v>
      </c>
      <c r="CB76" s="74">
        <f t="shared" si="148"/>
        <v>180</v>
      </c>
      <c r="CC76" s="75">
        <f t="shared" si="149"/>
        <v>191</v>
      </c>
      <c r="CD76" s="74">
        <f t="shared" si="150"/>
        <v>235</v>
      </c>
      <c r="CE76" s="75">
        <f t="shared" si="151"/>
        <v>273</v>
      </c>
      <c r="CF76" s="74" t="str">
        <f t="shared" si="152"/>
        <v>-</v>
      </c>
      <c r="CG76" s="73">
        <f t="shared" si="153"/>
        <v>56</v>
      </c>
      <c r="CH76" s="74">
        <f t="shared" si="154"/>
        <v>60</v>
      </c>
      <c r="CI76" s="75">
        <f t="shared" si="155"/>
        <v>90</v>
      </c>
      <c r="CJ76" s="75">
        <f t="shared" si="156"/>
        <v>96</v>
      </c>
      <c r="CK76" s="75">
        <f t="shared" si="157"/>
        <v>132</v>
      </c>
      <c r="CL76" s="75" t="str">
        <f t="shared" si="158"/>
        <v>-</v>
      </c>
      <c r="CM76" s="75">
        <f t="shared" si="159"/>
        <v>167</v>
      </c>
      <c r="CN76" s="75">
        <f t="shared" si="160"/>
        <v>182</v>
      </c>
      <c r="CO76" s="75">
        <f t="shared" si="161"/>
        <v>222</v>
      </c>
      <c r="CP76" s="75">
        <f t="shared" si="162"/>
        <v>269</v>
      </c>
      <c r="CQ76" s="75">
        <f t="shared" si="163"/>
        <v>298</v>
      </c>
      <c r="CR76" s="75" t="str">
        <f t="shared" si="164"/>
        <v>-</v>
      </c>
      <c r="CS76" s="23">
        <f t="shared" si="165"/>
        <v>1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</row>
    <row r="77" spans="1:1029" x14ac:dyDescent="0.2">
      <c r="A77" s="3" t="str">
        <f t="shared" si="166"/>
        <v>agtr1_human_4YAY_dist</v>
      </c>
      <c r="B77" s="3" t="s">
        <v>158</v>
      </c>
      <c r="C77" s="3" t="s">
        <v>1162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R</v>
      </c>
      <c r="AC77" s="9">
        <v>137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L</v>
      </c>
      <c r="AM77" s="3">
        <v>222</v>
      </c>
      <c r="AN77" s="3" t="str">
        <f>IFERROR(MID(VLOOKUP($B77,Seqs!$A:$B,2,0),AO77,1),"")</f>
        <v>N</v>
      </c>
      <c r="AO77" s="3">
        <v>235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F</v>
      </c>
      <c r="AU77" s="3">
        <v>304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L</v>
      </c>
      <c r="AY77" s="3">
        <v>317</v>
      </c>
      <c r="AZ77" s="80" t="str">
        <f>VLOOKUP(B77,Classification!A:D,2,0)</f>
        <v>A</v>
      </c>
      <c r="BA77" s="99" t="str">
        <f>VLOOKUP(B77,Classification!A:D,4,0)</f>
        <v>Angiotensin</v>
      </c>
      <c r="BB77" s="27" t="b">
        <f t="shared" si="167"/>
        <v>1</v>
      </c>
      <c r="BC77" s="23">
        <f t="shared" si="140"/>
        <v>251</v>
      </c>
      <c r="BD77" s="5"/>
      <c r="BE77" s="3" t="s">
        <v>1384</v>
      </c>
      <c r="BF77" s="50" t="s">
        <v>1387</v>
      </c>
      <c r="BG77" s="50" t="s">
        <v>1387</v>
      </c>
      <c r="BH77" s="1"/>
      <c r="BI77" s="73" t="s">
        <v>1296</v>
      </c>
      <c r="BJ77" s="59" t="s">
        <v>1296</v>
      </c>
      <c r="BK77" s="59" t="s">
        <v>1296</v>
      </c>
      <c r="BL77" s="59" t="s">
        <v>1296</v>
      </c>
      <c r="BM77" s="59" t="s">
        <v>1296</v>
      </c>
      <c r="BN77" s="59" t="s">
        <v>1296</v>
      </c>
      <c r="BO77" s="59" t="s">
        <v>1296</v>
      </c>
      <c r="BP77" s="59" t="s">
        <v>1296</v>
      </c>
      <c r="BQ77" s="59" t="s">
        <v>1296</v>
      </c>
      <c r="BR77" s="59" t="s">
        <v>1296</v>
      </c>
      <c r="BS77" s="59" t="s">
        <v>1296</v>
      </c>
      <c r="BT77" s="59" t="s">
        <v>1296</v>
      </c>
      <c r="BU77" s="73">
        <f t="shared" si="141"/>
        <v>26</v>
      </c>
      <c r="BV77" s="74">
        <f t="shared" si="142"/>
        <v>57</v>
      </c>
      <c r="BW77" s="75">
        <f t="shared" si="143"/>
        <v>61</v>
      </c>
      <c r="BX77" s="74">
        <f t="shared" si="144"/>
        <v>93</v>
      </c>
      <c r="BY77" s="75">
        <f t="shared" si="145"/>
        <v>97</v>
      </c>
      <c r="BZ77" s="74" t="str">
        <f t="shared" si="146"/>
        <v>-</v>
      </c>
      <c r="CA77" s="75">
        <f t="shared" si="147"/>
        <v>137</v>
      </c>
      <c r="CB77" s="74">
        <f t="shared" si="148"/>
        <v>180</v>
      </c>
      <c r="CC77" s="75">
        <f t="shared" si="149"/>
        <v>191</v>
      </c>
      <c r="CD77" s="74">
        <f t="shared" si="150"/>
        <v>235</v>
      </c>
      <c r="CE77" s="75">
        <f t="shared" si="151"/>
        <v>273</v>
      </c>
      <c r="CF77" s="74">
        <f t="shared" si="152"/>
        <v>306</v>
      </c>
      <c r="CG77" s="73">
        <f t="shared" si="153"/>
        <v>56</v>
      </c>
      <c r="CH77" s="74">
        <f t="shared" si="154"/>
        <v>60</v>
      </c>
      <c r="CI77" s="75">
        <f t="shared" si="155"/>
        <v>90</v>
      </c>
      <c r="CJ77" s="75">
        <f t="shared" si="156"/>
        <v>96</v>
      </c>
      <c r="CK77" s="75">
        <f t="shared" si="157"/>
        <v>132</v>
      </c>
      <c r="CL77" s="75" t="str">
        <f t="shared" si="158"/>
        <v>-</v>
      </c>
      <c r="CM77" s="75">
        <f t="shared" si="159"/>
        <v>167</v>
      </c>
      <c r="CN77" s="75">
        <f t="shared" si="160"/>
        <v>182</v>
      </c>
      <c r="CO77" s="75">
        <f t="shared" si="161"/>
        <v>222</v>
      </c>
      <c r="CP77" s="75">
        <f t="shared" si="162"/>
        <v>269</v>
      </c>
      <c r="CQ77" s="75">
        <f t="shared" si="163"/>
        <v>304</v>
      </c>
      <c r="CR77" s="75">
        <f t="shared" si="164"/>
        <v>317</v>
      </c>
      <c r="CS77" s="23">
        <f t="shared" si="165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9" x14ac:dyDescent="0.2">
      <c r="A78" s="3" t="str">
        <f t="shared" si="166"/>
        <v>agtr1_human_4ZUD</v>
      </c>
      <c r="B78" s="3" t="s">
        <v>158</v>
      </c>
      <c r="C78" s="3" t="s">
        <v>1345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M</v>
      </c>
      <c r="AC78" s="9">
        <v>142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D</v>
      </c>
      <c r="AO78" s="3">
        <v>236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F</v>
      </c>
      <c r="AU78" s="3">
        <v>304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80" t="str">
        <f>VLOOKUP(B78,Classification!A:D,2,0)</f>
        <v>A</v>
      </c>
      <c r="BA78" s="99" t="str">
        <f>VLOOKUP(B78,Classification!A:D,4,0)</f>
        <v>Angiotensin</v>
      </c>
      <c r="BB78" s="27" t="b">
        <f t="shared" si="167"/>
        <v>1</v>
      </c>
      <c r="BC78" s="23">
        <f t="shared" si="140"/>
        <v>234</v>
      </c>
      <c r="BD78" s="2" t="s">
        <v>1386</v>
      </c>
      <c r="BE78" s="3" t="s">
        <v>1384</v>
      </c>
      <c r="BF78" s="50" t="s">
        <v>1387</v>
      </c>
      <c r="BG78" s="50" t="s">
        <v>1387</v>
      </c>
      <c r="BH78" s="1"/>
      <c r="BI78" s="73" t="s">
        <v>1296</v>
      </c>
      <c r="BJ78" s="59" t="s">
        <v>1296</v>
      </c>
      <c r="BK78" s="59" t="s">
        <v>1296</v>
      </c>
      <c r="BL78" s="59" t="s">
        <v>1296</v>
      </c>
      <c r="BM78" s="59" t="s">
        <v>1296</v>
      </c>
      <c r="BN78" s="59" t="s">
        <v>1296</v>
      </c>
      <c r="BO78" s="59" t="s">
        <v>1296</v>
      </c>
      <c r="BP78" s="59" t="s">
        <v>1296</v>
      </c>
      <c r="BQ78" s="59" t="s">
        <v>1296</v>
      </c>
      <c r="BR78" s="59" t="s">
        <v>1296</v>
      </c>
      <c r="BS78" s="59" t="s">
        <v>1296</v>
      </c>
      <c r="BT78" s="59" t="s">
        <v>1296</v>
      </c>
      <c r="BU78" s="73">
        <f t="shared" si="141"/>
        <v>26</v>
      </c>
      <c r="BV78" s="74">
        <f t="shared" si="142"/>
        <v>57</v>
      </c>
      <c r="BW78" s="75">
        <f t="shared" si="143"/>
        <v>61</v>
      </c>
      <c r="BX78" s="74">
        <f t="shared" si="144"/>
        <v>93</v>
      </c>
      <c r="BY78" s="75">
        <f t="shared" si="145"/>
        <v>97</v>
      </c>
      <c r="BZ78" s="74" t="str">
        <f t="shared" si="146"/>
        <v>-</v>
      </c>
      <c r="CA78" s="75">
        <f t="shared" si="147"/>
        <v>142</v>
      </c>
      <c r="CB78" s="74">
        <f t="shared" si="148"/>
        <v>180</v>
      </c>
      <c r="CC78" s="75">
        <f t="shared" si="149"/>
        <v>191</v>
      </c>
      <c r="CD78" s="74">
        <f t="shared" si="150"/>
        <v>236</v>
      </c>
      <c r="CE78" s="75">
        <f t="shared" si="151"/>
        <v>273</v>
      </c>
      <c r="CF78" s="74" t="str">
        <f t="shared" si="152"/>
        <v>-</v>
      </c>
      <c r="CG78" s="73">
        <f t="shared" si="153"/>
        <v>56</v>
      </c>
      <c r="CH78" s="74">
        <f t="shared" si="154"/>
        <v>60</v>
      </c>
      <c r="CI78" s="75">
        <f t="shared" si="155"/>
        <v>90</v>
      </c>
      <c r="CJ78" s="75">
        <f t="shared" si="156"/>
        <v>96</v>
      </c>
      <c r="CK78" s="75">
        <f t="shared" si="157"/>
        <v>132</v>
      </c>
      <c r="CL78" s="75" t="str">
        <f t="shared" si="158"/>
        <v>-</v>
      </c>
      <c r="CM78" s="75">
        <f t="shared" si="159"/>
        <v>167</v>
      </c>
      <c r="CN78" s="75">
        <f t="shared" si="160"/>
        <v>182</v>
      </c>
      <c r="CO78" s="75">
        <f t="shared" si="161"/>
        <v>222</v>
      </c>
      <c r="CP78" s="75">
        <f t="shared" si="162"/>
        <v>269</v>
      </c>
      <c r="CQ78" s="75">
        <f t="shared" si="163"/>
        <v>304</v>
      </c>
      <c r="CR78" s="75" t="str">
        <f t="shared" si="164"/>
        <v>-</v>
      </c>
      <c r="CS78" s="23">
        <f t="shared" si="165"/>
        <v>1</v>
      </c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spans="1:1029" x14ac:dyDescent="0.2">
      <c r="A79" s="3" t="str">
        <f t="shared" si="166"/>
        <v>ccr2_human__wt</v>
      </c>
      <c r="B79" s="3" t="s">
        <v>170</v>
      </c>
      <c r="C79" s="3" t="s">
        <v>100</v>
      </c>
      <c r="D79" s="3" t="str">
        <f>IFERROR(MID(VLOOKUP($B79,Seqs!$A:$B,2,0),E79,1),"")</f>
        <v>V</v>
      </c>
      <c r="E79" s="3">
        <v>37</v>
      </c>
      <c r="F79" s="3" t="str">
        <f>IFERROR(MID(VLOOKUP($B79,Seqs!$A:$B,2,0),G79,1),"")</f>
        <v>C</v>
      </c>
      <c r="G79" s="3">
        <v>70</v>
      </c>
      <c r="H79" s="3" t="str">
        <f>IFERROR(MID(VLOOKUP($B79,Seqs!$A:$B,2,0),I79,1),"")</f>
        <v>K</v>
      </c>
      <c r="I79" s="23">
        <v>71</v>
      </c>
      <c r="J79" s="3" t="str">
        <f>IFERROR(MID(VLOOKUP($B79,Seqs!$A:$B,2,0),K79,1),"")</f>
        <v>K</v>
      </c>
      <c r="K79" s="23">
        <v>74</v>
      </c>
      <c r="L79" s="3" t="str">
        <f>IFERROR(MID(VLOOKUP($B79,Seqs!$A:$B,2,0),M79,1),"")</f>
        <v>C</v>
      </c>
      <c r="M79" s="3">
        <v>75</v>
      </c>
      <c r="N79" s="3" t="str">
        <f>IFERROR(MID(VLOOKUP($B79,Seqs!$A:$B,2,0),O79,1),"")</f>
        <v>N</v>
      </c>
      <c r="O79" s="3">
        <v>104</v>
      </c>
      <c r="P79" s="3" t="str">
        <f>IFERROR(MID(VLOOKUP($B79,Seqs!$A:$B,2,0),Q79,1),"")</f>
        <v>E</v>
      </c>
      <c r="Q79" s="3">
        <v>105</v>
      </c>
      <c r="R79" s="3" t="str">
        <f>IFERROR(MID(VLOOKUP($B79,Seqs!$A:$B,2,0),S79,1),"")</f>
        <v>F</v>
      </c>
      <c r="S79" s="3">
        <v>108</v>
      </c>
      <c r="T79" s="3" t="str">
        <f>IFERROR(MID(VLOOKUP($B79,Seqs!$A:$B,2,0),U79,1),"")</f>
        <v>G</v>
      </c>
      <c r="U79" s="3">
        <v>109</v>
      </c>
      <c r="V79" s="3" t="str">
        <f>IFERROR(MID(VLOOKUP($B79,Seqs!$A:$B,2,0),W79,1),"")</f>
        <v>H</v>
      </c>
      <c r="W79" s="3">
        <v>144</v>
      </c>
      <c r="X79" s="3" t="str">
        <f>IFERROR(MID(VLOOKUP($B79,Seqs!$A:$B,2,0),Y79,1),"")</f>
        <v>A</v>
      </c>
      <c r="Y79" s="3">
        <v>145</v>
      </c>
      <c r="Z79" s="3" t="str">
        <f>IFERROR(MID(VLOOKUP($B79,Seqs!$A:$B,2,0),AA79,1),"")</f>
        <v>R</v>
      </c>
      <c r="AA79" s="3">
        <v>152</v>
      </c>
      <c r="AB79" s="3" t="str">
        <f>IFERROR(MID(VLOOKUP($B79,Seqs!$A:$B,2,0),AC79,1),"")</f>
        <v>T</v>
      </c>
      <c r="AC79" s="9">
        <v>153</v>
      </c>
      <c r="AD79" s="3" t="str">
        <f>IFERROR(MID(VLOOKUP($B79,Seqs!$A:$B,2,0),AE79,1),"")</f>
        <v>T</v>
      </c>
      <c r="AE79" s="3">
        <v>179</v>
      </c>
      <c r="AF79" s="3" t="str">
        <f>IFERROR(MID(VLOOKUP($B79,Seqs!$A:$B,2,0),AG79,1),"")</f>
        <v>C</v>
      </c>
      <c r="AG79" s="3">
        <v>190</v>
      </c>
      <c r="AH79" s="3" t="str">
        <f>IFERROR(MID(VLOOKUP($B79,Seqs!$A:$B,2,0),AI79,1),"")</f>
        <v>P</v>
      </c>
      <c r="AI79" s="3">
        <v>192</v>
      </c>
      <c r="AJ79" s="3" t="str">
        <f>IFERROR(MID(VLOOKUP($B79,Seqs!$A:$B,2,0),AK79,1),"")</f>
        <v>P</v>
      </c>
      <c r="AK79" s="3">
        <v>195</v>
      </c>
      <c r="AL79" s="3" t="str">
        <f>IFERROR(MID(VLOOKUP($B79,Seqs!$A:$B,2,0),AM79,1),"")</f>
        <v>C</v>
      </c>
      <c r="AM79" s="3">
        <v>232</v>
      </c>
      <c r="AN79" s="3" t="str">
        <f>IFERROR(MID(VLOOKUP($B79,Seqs!$A:$B,2,0),AO79,1),"")</f>
        <v>K</v>
      </c>
      <c r="AO79" s="3">
        <v>236</v>
      </c>
      <c r="AP79" s="3" t="str">
        <f>IFERROR(MID(VLOOKUP($B79,Seqs!$A:$B,2,0),AQ79,1),"")</f>
        <v>G</v>
      </c>
      <c r="AQ79" s="3">
        <v>273</v>
      </c>
      <c r="AR79" s="3" t="str">
        <f>IFERROR(MID(VLOOKUP($B79,Seqs!$A:$B,2,0),AS79,1),"")</f>
        <v>E</v>
      </c>
      <c r="AS79" s="3">
        <v>278</v>
      </c>
      <c r="AT79" s="3" t="str">
        <f>IFERROR(MID(VLOOKUP($B79,Seqs!$A:$B,2,0),AU79,1),"")</f>
        <v>V</v>
      </c>
      <c r="AU79" s="3">
        <v>308</v>
      </c>
      <c r="AV79" s="3" t="str">
        <f>IFERROR(MID(VLOOKUP($B79,Seqs!$A:$B,2,0),AW79,1),"")</f>
        <v>G</v>
      </c>
      <c r="AW79" s="3">
        <v>309</v>
      </c>
      <c r="AX79" s="3" t="str">
        <f>IFERROR(MID(VLOOKUP($B79,Seqs!$A:$B,2,0),AY79,1),"")</f>
        <v>L</v>
      </c>
      <c r="AY79" s="3">
        <v>320</v>
      </c>
      <c r="AZ79" s="80" t="str">
        <f>VLOOKUP(B79,Classification!A:D,2,0)</f>
        <v>A</v>
      </c>
      <c r="BA79" s="99" t="str">
        <f>VLOOKUP(B79,Classification!A:D,4,0)</f>
        <v>Chemokine</v>
      </c>
      <c r="BB79" s="27" t="b">
        <f t="shared" si="167"/>
        <v>1</v>
      </c>
      <c r="BC79" s="23">
        <f t="shared" si="140"/>
        <v>265</v>
      </c>
      <c r="BD79" s="2" t="s">
        <v>1386</v>
      </c>
      <c r="BE79" s="3" t="s">
        <v>1384</v>
      </c>
      <c r="BF79" s="50" t="s">
        <v>1382</v>
      </c>
      <c r="BG79" s="50" t="s">
        <v>1387</v>
      </c>
      <c r="BH79" s="1"/>
      <c r="BI79" s="73" t="s">
        <v>1296</v>
      </c>
      <c r="BJ79" s="59" t="s">
        <v>1296</v>
      </c>
      <c r="BK79" s="59" t="s">
        <v>1296</v>
      </c>
      <c r="BL79" s="59" t="s">
        <v>1296</v>
      </c>
      <c r="BM79" s="59" t="s">
        <v>1296</v>
      </c>
      <c r="BN79" s="59" t="s">
        <v>1296</v>
      </c>
      <c r="BO79" s="59" t="s">
        <v>1296</v>
      </c>
      <c r="BP79" s="59" t="s">
        <v>1296</v>
      </c>
      <c r="BQ79" s="59" t="s">
        <v>1296</v>
      </c>
      <c r="BR79" s="59" t="s">
        <v>1296</v>
      </c>
      <c r="BS79" s="59" t="s">
        <v>1296</v>
      </c>
      <c r="BT79" s="59" t="s">
        <v>1296</v>
      </c>
      <c r="BU79" s="73">
        <f t="shared" si="141"/>
        <v>37</v>
      </c>
      <c r="BV79" s="74">
        <f t="shared" si="142"/>
        <v>71</v>
      </c>
      <c r="BW79" s="75">
        <f t="shared" si="143"/>
        <v>75</v>
      </c>
      <c r="BX79" s="74">
        <f t="shared" si="144"/>
        <v>105</v>
      </c>
      <c r="BY79" s="75">
        <f t="shared" si="145"/>
        <v>109</v>
      </c>
      <c r="BZ79" s="74">
        <f t="shared" si="146"/>
        <v>145</v>
      </c>
      <c r="CA79" s="75">
        <f t="shared" si="147"/>
        <v>153</v>
      </c>
      <c r="CB79" s="74">
        <f t="shared" si="148"/>
        <v>190</v>
      </c>
      <c r="CC79" s="75">
        <f t="shared" si="149"/>
        <v>195</v>
      </c>
      <c r="CD79" s="74">
        <f t="shared" si="150"/>
        <v>236</v>
      </c>
      <c r="CE79" s="75">
        <f t="shared" si="151"/>
        <v>278</v>
      </c>
      <c r="CF79" s="74">
        <f t="shared" si="152"/>
        <v>309</v>
      </c>
      <c r="CG79" s="73">
        <f t="shared" si="153"/>
        <v>70</v>
      </c>
      <c r="CH79" s="74">
        <f t="shared" si="154"/>
        <v>74</v>
      </c>
      <c r="CI79" s="75">
        <f t="shared" si="155"/>
        <v>104</v>
      </c>
      <c r="CJ79" s="75">
        <f t="shared" si="156"/>
        <v>108</v>
      </c>
      <c r="CK79" s="75">
        <f t="shared" si="157"/>
        <v>144</v>
      </c>
      <c r="CL79" s="75">
        <f t="shared" si="158"/>
        <v>152</v>
      </c>
      <c r="CM79" s="75">
        <f t="shared" si="159"/>
        <v>179</v>
      </c>
      <c r="CN79" s="75">
        <f t="shared" si="160"/>
        <v>192</v>
      </c>
      <c r="CO79" s="75">
        <f t="shared" si="161"/>
        <v>232</v>
      </c>
      <c r="CP79" s="75">
        <f t="shared" si="162"/>
        <v>273</v>
      </c>
      <c r="CQ79" s="75">
        <f t="shared" si="163"/>
        <v>308</v>
      </c>
      <c r="CR79" s="75">
        <f t="shared" si="164"/>
        <v>320</v>
      </c>
      <c r="CS79" s="23">
        <f t="shared" si="165"/>
        <v>1</v>
      </c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</row>
    <row r="80" spans="1:1029" x14ac:dyDescent="0.2">
      <c r="A80" s="3" t="str">
        <f t="shared" si="166"/>
        <v>ccr2_human_5T1A</v>
      </c>
      <c r="B80" s="3" t="s">
        <v>170</v>
      </c>
      <c r="C80" s="3" t="s">
        <v>1388</v>
      </c>
      <c r="D80" s="3" t="str">
        <f>IFERROR(MID(VLOOKUP($B80,Seqs!$A:$B,2,0),E80,1),"")</f>
        <v>V</v>
      </c>
      <c r="E80" s="3">
        <v>37</v>
      </c>
      <c r="F80" s="3" t="str">
        <f>IFERROR(MID(VLOOKUP($B80,Seqs!$A:$B,2,0),G80,1),"")</f>
        <v>C</v>
      </c>
      <c r="G80" s="3">
        <v>70</v>
      </c>
      <c r="H80" s="3" t="str">
        <f>IFERROR(MID(VLOOKUP($B80,Seqs!$A:$B,2,0),I80,1),"")</f>
        <v/>
      </c>
      <c r="I80" s="23" t="s">
        <v>23</v>
      </c>
      <c r="J80" s="3" t="str">
        <f>IFERROR(MID(VLOOKUP($B80,Seqs!$A:$B,2,0),K80,1),"")</f>
        <v/>
      </c>
      <c r="K80" s="23" t="s">
        <v>23</v>
      </c>
      <c r="L80" s="3" t="str">
        <f>IFERROR(MID(VLOOKUP($B80,Seqs!$A:$B,2,0),M80,1),"")</f>
        <v>C</v>
      </c>
      <c r="M80" s="3">
        <v>75</v>
      </c>
      <c r="N80" s="3" t="str">
        <f>IFERROR(MID(VLOOKUP($B80,Seqs!$A:$B,2,0),O80,1),"")</f>
        <v>N</v>
      </c>
      <c r="O80" s="3">
        <v>104</v>
      </c>
      <c r="P80" s="3" t="str">
        <f>IFERROR(MID(VLOOKUP($B80,Seqs!$A:$B,2,0),Q80,1),"")</f>
        <v>E</v>
      </c>
      <c r="Q80" s="3">
        <v>105</v>
      </c>
      <c r="R80" s="3" t="str">
        <f>IFERROR(MID(VLOOKUP($B80,Seqs!$A:$B,2,0),S80,1),"")</f>
        <v>F</v>
      </c>
      <c r="S80" s="3">
        <v>108</v>
      </c>
      <c r="T80" s="3" t="str">
        <f>IFERROR(MID(VLOOKUP($B80,Seqs!$A:$B,2,0),U80,1),"")</f>
        <v>G</v>
      </c>
      <c r="U80" s="3">
        <v>109</v>
      </c>
      <c r="V80" s="3" t="str">
        <f>IFERROR(MID(VLOOKUP($B80,Seqs!$A:$B,2,0),W80,1),"")</f>
        <v>H</v>
      </c>
      <c r="W80" s="3">
        <v>144</v>
      </c>
      <c r="X80" s="3" t="str">
        <f>IFERROR(MID(VLOOKUP($B80,Seqs!$A:$B,2,0),Y80,1),"")</f>
        <v>A</v>
      </c>
      <c r="Y80" s="3">
        <v>145</v>
      </c>
      <c r="Z80" s="3" t="str">
        <f>IFERROR(MID(VLOOKUP($B80,Seqs!$A:$B,2,0),AA80,1),"")</f>
        <v>R</v>
      </c>
      <c r="AA80" s="3">
        <v>152</v>
      </c>
      <c r="AB80" s="3" t="str">
        <f>IFERROR(MID(VLOOKUP($B80,Seqs!$A:$B,2,0),AC80,1),"")</f>
        <v>T</v>
      </c>
      <c r="AC80" s="9">
        <v>153</v>
      </c>
      <c r="AD80" s="3" t="str">
        <f>IFERROR(MID(VLOOKUP($B80,Seqs!$A:$B,2,0),AE80,1),"")</f>
        <v>T</v>
      </c>
      <c r="AE80" s="3">
        <v>179</v>
      </c>
      <c r="AF80" s="3" t="str">
        <f>IFERROR(MID(VLOOKUP($B80,Seqs!$A:$B,2,0),AG80,1),"")</f>
        <v>C</v>
      </c>
      <c r="AG80" s="3">
        <v>190</v>
      </c>
      <c r="AH80" s="3" t="str">
        <f>IFERROR(MID(VLOOKUP($B80,Seqs!$A:$B,2,0),AI80,1),"")</f>
        <v>P</v>
      </c>
      <c r="AI80" s="3">
        <v>192</v>
      </c>
      <c r="AJ80" s="3" t="str">
        <f>IFERROR(MID(VLOOKUP($B80,Seqs!$A:$B,2,0),AK80,1),"")</f>
        <v>P</v>
      </c>
      <c r="AK80" s="3">
        <v>195</v>
      </c>
      <c r="AL80" s="3" t="str">
        <f>IFERROR(MID(VLOOKUP($B80,Seqs!$A:$B,2,0),AM80,1),"")</f>
        <v>T</v>
      </c>
      <c r="AM80" s="3">
        <v>228</v>
      </c>
      <c r="AN80" s="3" t="str">
        <f>IFERROR(MID(VLOOKUP($B80,Seqs!$A:$B,2,0),AO80,1),"")</f>
        <v>K</v>
      </c>
      <c r="AO80" s="3">
        <v>236</v>
      </c>
      <c r="AP80" s="3" t="str">
        <f>IFERROR(MID(VLOOKUP($B80,Seqs!$A:$B,2,0),AQ80,1),"")</f>
        <v>G</v>
      </c>
      <c r="AQ80" s="3">
        <v>273</v>
      </c>
      <c r="AR80" s="3" t="str">
        <f>IFERROR(MID(VLOOKUP($B80,Seqs!$A:$B,2,0),AS80,1),"")</f>
        <v>E</v>
      </c>
      <c r="AS80" s="3">
        <v>278</v>
      </c>
      <c r="AT80" s="3" t="str">
        <f>IFERROR(MID(VLOOKUP($B80,Seqs!$A:$B,2,0),AU80,1),"")</f>
        <v>V</v>
      </c>
      <c r="AU80" s="3">
        <v>308</v>
      </c>
      <c r="AV80" s="3" t="str">
        <f>IFERROR(MID(VLOOKUP($B80,Seqs!$A:$B,2,0),AW80,1),"")</f>
        <v>G</v>
      </c>
      <c r="AW80" s="3">
        <v>309</v>
      </c>
      <c r="AX80" s="3" t="str">
        <f>IFERROR(MID(VLOOKUP($B80,Seqs!$A:$B,2,0),AY80,1),"")</f>
        <v>L</v>
      </c>
      <c r="AY80" s="3">
        <v>320</v>
      </c>
      <c r="AZ80" s="80" t="str">
        <f>VLOOKUP(B80,Classification!A:D,2,0)</f>
        <v>A</v>
      </c>
      <c r="BA80" s="99" t="str">
        <f>VLOOKUP(B80,Classification!A:D,4,0)</f>
        <v>Chemokine</v>
      </c>
      <c r="BB80" s="27" t="b">
        <f t="shared" si="167"/>
        <v>1</v>
      </c>
      <c r="BC80" s="23">
        <f t="shared" si="140"/>
        <v>258</v>
      </c>
      <c r="BD80" s="16" t="s">
        <v>1386</v>
      </c>
      <c r="BE80" s="3" t="s">
        <v>1384</v>
      </c>
      <c r="BF80" s="50" t="s">
        <v>1</v>
      </c>
      <c r="BG80" s="50" t="s">
        <v>1387</v>
      </c>
      <c r="BH80" s="1"/>
      <c r="BI80" s="73" t="s">
        <v>1296</v>
      </c>
      <c r="BJ80" s="59" t="s">
        <v>1296</v>
      </c>
      <c r="BK80" s="59" t="s">
        <v>1296</v>
      </c>
      <c r="BL80" s="59" t="s">
        <v>1296</v>
      </c>
      <c r="BM80" s="59" t="s">
        <v>1296</v>
      </c>
      <c r="BN80" s="59" t="s">
        <v>1296</v>
      </c>
      <c r="BO80" s="59" t="s">
        <v>1296</v>
      </c>
      <c r="BP80" s="59" t="s">
        <v>1296</v>
      </c>
      <c r="BQ80" s="59" t="s">
        <v>1296</v>
      </c>
      <c r="BR80" s="59" t="s">
        <v>1296</v>
      </c>
      <c r="BS80" s="59" t="s">
        <v>1296</v>
      </c>
      <c r="BT80" s="59" t="s">
        <v>1296</v>
      </c>
      <c r="BU80" s="73">
        <f t="shared" si="141"/>
        <v>37</v>
      </c>
      <c r="BV80" s="74" t="str">
        <f t="shared" si="142"/>
        <v>-</v>
      </c>
      <c r="BW80" s="75">
        <f t="shared" si="143"/>
        <v>75</v>
      </c>
      <c r="BX80" s="74">
        <f t="shared" si="144"/>
        <v>105</v>
      </c>
      <c r="BY80" s="75">
        <f t="shared" si="145"/>
        <v>109</v>
      </c>
      <c r="BZ80" s="74">
        <f t="shared" si="146"/>
        <v>145</v>
      </c>
      <c r="CA80" s="75">
        <f t="shared" si="147"/>
        <v>153</v>
      </c>
      <c r="CB80" s="74">
        <f t="shared" si="148"/>
        <v>190</v>
      </c>
      <c r="CC80" s="75">
        <f t="shared" si="149"/>
        <v>195</v>
      </c>
      <c r="CD80" s="74">
        <f t="shared" si="150"/>
        <v>236</v>
      </c>
      <c r="CE80" s="75">
        <f t="shared" si="151"/>
        <v>278</v>
      </c>
      <c r="CF80" s="74">
        <f t="shared" si="152"/>
        <v>309</v>
      </c>
      <c r="CG80" s="73">
        <f t="shared" si="153"/>
        <v>70</v>
      </c>
      <c r="CH80" s="74" t="str">
        <f t="shared" si="154"/>
        <v>-</v>
      </c>
      <c r="CI80" s="75">
        <f t="shared" si="155"/>
        <v>104</v>
      </c>
      <c r="CJ80" s="75">
        <f t="shared" si="156"/>
        <v>108</v>
      </c>
      <c r="CK80" s="75">
        <f t="shared" si="157"/>
        <v>144</v>
      </c>
      <c r="CL80" s="75">
        <f t="shared" si="158"/>
        <v>152</v>
      </c>
      <c r="CM80" s="75">
        <f t="shared" si="159"/>
        <v>179</v>
      </c>
      <c r="CN80" s="75">
        <f t="shared" si="160"/>
        <v>192</v>
      </c>
      <c r="CO80" s="75">
        <f t="shared" si="161"/>
        <v>228</v>
      </c>
      <c r="CP80" s="75">
        <f t="shared" si="162"/>
        <v>273</v>
      </c>
      <c r="CQ80" s="75">
        <f t="shared" si="163"/>
        <v>308</v>
      </c>
      <c r="CR80" s="75">
        <f t="shared" si="164"/>
        <v>320</v>
      </c>
      <c r="CS80" s="23" t="e">
        <f t="shared" si="165"/>
        <v>#VALUE!</v>
      </c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  <c r="AML80" s="6"/>
      <c r="AMM80" s="6"/>
      <c r="AMN80" s="6"/>
      <c r="AMO80" s="6"/>
    </row>
    <row r="81" spans="1:1029" x14ac:dyDescent="0.2">
      <c r="A81" s="3" t="str">
        <f t="shared" si="166"/>
        <v>ccr5_human__wt</v>
      </c>
      <c r="B81" s="3" t="s">
        <v>173</v>
      </c>
      <c r="C81" s="3" t="s">
        <v>100</v>
      </c>
      <c r="D81" s="3" t="str">
        <f>IFERROR(MID(VLOOKUP($B81,Seqs!$A:$B,2,0),E81,1),"")</f>
        <v>V</v>
      </c>
      <c r="E81" s="3">
        <v>25</v>
      </c>
      <c r="F81" s="3" t="str">
        <f>IFERROR(MID(VLOOKUP($B81,Seqs!$A:$B,2,0),G81,1),"")</f>
        <v>C</v>
      </c>
      <c r="G81" s="3">
        <v>58</v>
      </c>
      <c r="H81" s="3" t="str">
        <f>IFERROR(MID(VLOOKUP($B81,Seqs!$A:$B,2,0),I81,1),"")</f>
        <v>K</v>
      </c>
      <c r="I81" s="23">
        <v>59</v>
      </c>
      <c r="J81" s="3" t="str">
        <f>IFERROR(MID(VLOOKUP($B81,Seqs!$A:$B,2,0),K81,1),"")</f>
        <v>K</v>
      </c>
      <c r="K81" s="23">
        <v>62</v>
      </c>
      <c r="L81" s="3" t="str">
        <f>IFERROR(MID(VLOOKUP($B81,Seqs!$A:$B,2,0),M81,1),"")</f>
        <v>S</v>
      </c>
      <c r="M81" s="3">
        <v>63</v>
      </c>
      <c r="N81" s="3" t="str">
        <f>IFERROR(MID(VLOOKUP($B81,Seqs!$A:$B,2,0),O81,1),"")</f>
        <v>A</v>
      </c>
      <c r="O81" s="3">
        <v>92</v>
      </c>
      <c r="P81" s="3" t="str">
        <f>IFERROR(MID(VLOOKUP($B81,Seqs!$A:$B,2,0),Q81,1),"")</f>
        <v>Q</v>
      </c>
      <c r="Q81" s="3">
        <v>93</v>
      </c>
      <c r="R81" s="3" t="str">
        <f>IFERROR(MID(VLOOKUP($B81,Seqs!$A:$B,2,0),S81,1),"")</f>
        <v>F</v>
      </c>
      <c r="S81" s="3">
        <v>96</v>
      </c>
      <c r="T81" s="3" t="str">
        <f>IFERROR(MID(VLOOKUP($B81,Seqs!$A:$B,2,0),U81,1),"")</f>
        <v>G</v>
      </c>
      <c r="U81" s="3">
        <v>97</v>
      </c>
      <c r="V81" s="3" t="str">
        <f>IFERROR(MID(VLOOKUP($B81,Seqs!$A:$B,2,0),W81,1),"")</f>
        <v>H</v>
      </c>
      <c r="W81" s="3">
        <v>132</v>
      </c>
      <c r="X81" s="3" t="str">
        <f>IFERROR(MID(VLOOKUP($B81,Seqs!$A:$B,2,0),Y81,1),"")</f>
        <v>A</v>
      </c>
      <c r="Y81" s="3">
        <v>133</v>
      </c>
      <c r="Z81" s="3" t="str">
        <f>IFERROR(MID(VLOOKUP($B81,Seqs!$A:$B,2,0),AA81,1),"")</f>
        <v>R</v>
      </c>
      <c r="AA81" s="3">
        <v>140</v>
      </c>
      <c r="AB81" s="3" t="str">
        <f>IFERROR(MID(VLOOKUP($B81,Seqs!$A:$B,2,0),AC81,1),"")</f>
        <v>T</v>
      </c>
      <c r="AC81" s="9">
        <v>141</v>
      </c>
      <c r="AD81" s="3" t="str">
        <f>IFERROR(MID(VLOOKUP($B81,Seqs!$A:$B,2,0),AE81,1),"")</f>
        <v>T</v>
      </c>
      <c r="AE81" s="3">
        <v>167</v>
      </c>
      <c r="AF81" s="3" t="str">
        <f>IFERROR(MID(VLOOKUP($B81,Seqs!$A:$B,2,0),AG81,1),"")</f>
        <v>C</v>
      </c>
      <c r="AG81" s="3">
        <v>178</v>
      </c>
      <c r="AH81" s="3" t="str">
        <f>IFERROR(MID(VLOOKUP($B81,Seqs!$A:$B,2,0),AI81,1),"")</f>
        <v>S</v>
      </c>
      <c r="AI81" s="3">
        <v>180</v>
      </c>
      <c r="AJ81" s="3" t="str">
        <f>IFERROR(MID(VLOOKUP($B81,Seqs!$A:$B,2,0),AK81,1),"")</f>
        <v>Y</v>
      </c>
      <c r="AK81" s="3">
        <v>187</v>
      </c>
      <c r="AL81" s="3" t="str">
        <f>IFERROR(MID(VLOOKUP($B81,Seqs!$A:$B,2,0),AM81,1),"")</f>
        <v>C</v>
      </c>
      <c r="AM81" s="3">
        <v>224</v>
      </c>
      <c r="AN81" s="3" t="str">
        <f>IFERROR(MID(VLOOKUP($B81,Seqs!$A:$B,2,0),AO81,1),"")</f>
        <v>K</v>
      </c>
      <c r="AO81" s="3">
        <v>228</v>
      </c>
      <c r="AP81" s="3" t="str">
        <f>IFERROR(MID(VLOOKUP($B81,Seqs!$A:$B,2,0),AQ81,1),"")</f>
        <v>G</v>
      </c>
      <c r="AQ81" s="3">
        <v>265</v>
      </c>
      <c r="AR81" s="3" t="str">
        <f>IFERROR(MID(VLOOKUP($B81,Seqs!$A:$B,2,0),AS81,1),"")</f>
        <v>N</v>
      </c>
      <c r="AS81" s="3">
        <v>268</v>
      </c>
      <c r="AT81" s="3" t="str">
        <f>IFERROR(MID(VLOOKUP($B81,Seqs!$A:$B,2,0),AU81,1),"")</f>
        <v>V</v>
      </c>
      <c r="AU81" s="3">
        <v>300</v>
      </c>
      <c r="AV81" s="3" t="str">
        <f>IFERROR(MID(VLOOKUP($B81,Seqs!$A:$B,2,0),AW81,1),"")</f>
        <v>G</v>
      </c>
      <c r="AW81" s="3">
        <v>301</v>
      </c>
      <c r="AX81" s="3" t="str">
        <f>IFERROR(MID(VLOOKUP($B81,Seqs!$A:$B,2,0),AY81,1),"")</f>
        <v>Q</v>
      </c>
      <c r="AY81" s="3">
        <v>313</v>
      </c>
      <c r="AZ81" s="80" t="str">
        <f>VLOOKUP(B81,Classification!A:D,2,0)</f>
        <v>A</v>
      </c>
      <c r="BA81" s="99" t="str">
        <f>VLOOKUP(B81,Classification!A:D,4,0)</f>
        <v>Chemokine</v>
      </c>
      <c r="BB81" s="27" t="b">
        <f t="shared" si="167"/>
        <v>1</v>
      </c>
      <c r="BC81" s="23">
        <f t="shared" si="140"/>
        <v>268</v>
      </c>
      <c r="BD81" s="35" t="s">
        <v>1382</v>
      </c>
      <c r="BE81" s="3" t="s">
        <v>1384</v>
      </c>
      <c r="BF81" s="50" t="s">
        <v>1382</v>
      </c>
      <c r="BG81" s="50" t="s">
        <v>1387</v>
      </c>
      <c r="BH81" s="1"/>
      <c r="BI81" s="73" t="s">
        <v>1296</v>
      </c>
      <c r="BJ81" s="59" t="s">
        <v>1296</v>
      </c>
      <c r="BK81" s="59" t="s">
        <v>1296</v>
      </c>
      <c r="BL81" s="59" t="s">
        <v>1296</v>
      </c>
      <c r="BM81" s="59" t="s">
        <v>1296</v>
      </c>
      <c r="BN81" s="59" t="s">
        <v>1296</v>
      </c>
      <c r="BO81" s="59" t="s">
        <v>1296</v>
      </c>
      <c r="BP81" s="59" t="s">
        <v>1296</v>
      </c>
      <c r="BQ81" s="59" t="s">
        <v>1296</v>
      </c>
      <c r="BR81" s="59" t="s">
        <v>1296</v>
      </c>
      <c r="BS81" s="59" t="s">
        <v>1296</v>
      </c>
      <c r="BT81" s="59" t="s">
        <v>1296</v>
      </c>
      <c r="BU81" s="73">
        <f t="shared" si="141"/>
        <v>25</v>
      </c>
      <c r="BV81" s="74">
        <f t="shared" si="142"/>
        <v>59</v>
      </c>
      <c r="BW81" s="75">
        <f t="shared" si="143"/>
        <v>63</v>
      </c>
      <c r="BX81" s="74">
        <f t="shared" si="144"/>
        <v>93</v>
      </c>
      <c r="BY81" s="75">
        <f t="shared" si="145"/>
        <v>97</v>
      </c>
      <c r="BZ81" s="74">
        <f t="shared" si="146"/>
        <v>133</v>
      </c>
      <c r="CA81" s="75">
        <f t="shared" si="147"/>
        <v>141</v>
      </c>
      <c r="CB81" s="74">
        <f t="shared" si="148"/>
        <v>178</v>
      </c>
      <c r="CC81" s="75">
        <f t="shared" si="149"/>
        <v>187</v>
      </c>
      <c r="CD81" s="74">
        <f t="shared" si="150"/>
        <v>228</v>
      </c>
      <c r="CE81" s="75">
        <f t="shared" si="151"/>
        <v>268</v>
      </c>
      <c r="CF81" s="74">
        <f t="shared" si="152"/>
        <v>301</v>
      </c>
      <c r="CG81" s="73">
        <f t="shared" si="153"/>
        <v>58</v>
      </c>
      <c r="CH81" s="74">
        <f t="shared" si="154"/>
        <v>62</v>
      </c>
      <c r="CI81" s="75">
        <f t="shared" si="155"/>
        <v>92</v>
      </c>
      <c r="CJ81" s="75">
        <f t="shared" si="156"/>
        <v>96</v>
      </c>
      <c r="CK81" s="75">
        <f t="shared" si="157"/>
        <v>132</v>
      </c>
      <c r="CL81" s="75">
        <f t="shared" si="158"/>
        <v>140</v>
      </c>
      <c r="CM81" s="75">
        <f t="shared" si="159"/>
        <v>167</v>
      </c>
      <c r="CN81" s="75">
        <f t="shared" si="160"/>
        <v>180</v>
      </c>
      <c r="CO81" s="75">
        <f t="shared" si="161"/>
        <v>224</v>
      </c>
      <c r="CP81" s="75">
        <f t="shared" si="162"/>
        <v>265</v>
      </c>
      <c r="CQ81" s="75">
        <f t="shared" si="163"/>
        <v>300</v>
      </c>
      <c r="CR81" s="75">
        <f t="shared" si="164"/>
        <v>313</v>
      </c>
      <c r="CS81" s="23">
        <f t="shared" si="165"/>
        <v>1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166"/>
        <v>ccr5_human_4MBS</v>
      </c>
      <c r="B82" s="3" t="s">
        <v>173</v>
      </c>
      <c r="C82" s="3" t="s">
        <v>74</v>
      </c>
      <c r="D82" s="3" t="str">
        <f>IFERROR(MID(VLOOKUP($B82,Seqs!$A:$B,2,0),E82,1),"")</f>
        <v>V</v>
      </c>
      <c r="E82" s="3">
        <v>25</v>
      </c>
      <c r="F82" s="3" t="str">
        <f>IFERROR(MID(VLOOKUP($B82,Seqs!$A:$B,2,0),G82,1),"")</f>
        <v>C</v>
      </c>
      <c r="G82" s="3">
        <v>58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S</v>
      </c>
      <c r="M82" s="3">
        <v>63</v>
      </c>
      <c r="N82" s="3" t="str">
        <f>IFERROR(MID(VLOOKUP($B82,Seqs!$A:$B,2,0),O82,1),"")</f>
        <v>A</v>
      </c>
      <c r="O82" s="3">
        <v>92</v>
      </c>
      <c r="P82" s="3" t="str">
        <f>IFERROR(MID(VLOOKUP($B82,Seqs!$A:$B,2,0),Q82,1),"")</f>
        <v>Q</v>
      </c>
      <c r="Q82" s="3">
        <v>93</v>
      </c>
      <c r="R82" s="3" t="str">
        <f>IFERROR(MID(VLOOKUP($B82,Seqs!$A:$B,2,0),S82,1),"")</f>
        <v>F</v>
      </c>
      <c r="S82" s="3">
        <v>96</v>
      </c>
      <c r="T82" s="3" t="str">
        <f>IFERROR(MID(VLOOKUP($B82,Seqs!$A:$B,2,0),U82,1),"")</f>
        <v>G</v>
      </c>
      <c r="U82" s="3">
        <v>97</v>
      </c>
      <c r="V82" s="3" t="str">
        <f>IFERROR(MID(VLOOKUP($B82,Seqs!$A:$B,2,0),W82,1),"")</f>
        <v>H</v>
      </c>
      <c r="W82" s="3">
        <v>132</v>
      </c>
      <c r="X82" s="3" t="str">
        <f>IFERROR(MID(VLOOKUP($B82,Seqs!$A:$B,2,0),Y82,1),"")</f>
        <v>A</v>
      </c>
      <c r="Y82" s="3">
        <v>133</v>
      </c>
      <c r="Z82" s="3" t="str">
        <f>IFERROR(MID(VLOOKUP($B82,Seqs!$A:$B,2,0),AA82,1),"")</f>
        <v>R</v>
      </c>
      <c r="AA82" s="3">
        <v>140</v>
      </c>
      <c r="AB82" s="3" t="str">
        <f>IFERROR(MID(VLOOKUP($B82,Seqs!$A:$B,2,0),AC82,1),"")</f>
        <v>T</v>
      </c>
      <c r="AC82" s="9">
        <v>141</v>
      </c>
      <c r="AD82" s="3" t="str">
        <f>IFERROR(MID(VLOOKUP($B82,Seqs!$A:$B,2,0),AE82,1),"")</f>
        <v>T</v>
      </c>
      <c r="AE82" s="3">
        <v>167</v>
      </c>
      <c r="AF82" s="3" t="str">
        <f>IFERROR(MID(VLOOKUP($B82,Seqs!$A:$B,2,0),AG82,1),"")</f>
        <v>C</v>
      </c>
      <c r="AG82" s="3">
        <v>178</v>
      </c>
      <c r="AH82" s="3" t="str">
        <f>IFERROR(MID(VLOOKUP($B82,Seqs!$A:$B,2,0),AI82,1),"")</f>
        <v>S</v>
      </c>
      <c r="AI82" s="3">
        <v>180</v>
      </c>
      <c r="AJ82" s="3" t="str">
        <f>IFERROR(MID(VLOOKUP($B82,Seqs!$A:$B,2,0),AK82,1),"")</f>
        <v>Y</v>
      </c>
      <c r="AK82" s="3">
        <v>187</v>
      </c>
      <c r="AL82" s="3" t="str">
        <f>IFERROR(MID(VLOOKUP($B82,Seqs!$A:$B,2,0),AM82,1),"")</f>
        <v>R</v>
      </c>
      <c r="AM82" s="3">
        <v>223</v>
      </c>
      <c r="AN82" s="3" t="str">
        <f>IFERROR(MID(VLOOKUP($B82,Seqs!$A:$B,2,0),AO82,1),"")</f>
        <v>K</v>
      </c>
      <c r="AO82" s="3">
        <v>228</v>
      </c>
      <c r="AP82" s="3" t="str">
        <f>IFERROR(MID(VLOOKUP($B82,Seqs!$A:$B,2,0),AQ82,1),"")</f>
        <v>G</v>
      </c>
      <c r="AQ82" s="3">
        <v>265</v>
      </c>
      <c r="AR82" s="3" t="str">
        <f>IFERROR(MID(VLOOKUP($B82,Seqs!$A:$B,2,0),AS82,1),"")</f>
        <v>N</v>
      </c>
      <c r="AS82" s="3">
        <v>268</v>
      </c>
      <c r="AT82" s="3" t="str">
        <f>IFERROR(MID(VLOOKUP($B82,Seqs!$A:$B,2,0),AU82,1),"")</f>
        <v>V</v>
      </c>
      <c r="AU82" s="3">
        <v>300</v>
      </c>
      <c r="AV82" s="3" t="str">
        <f>IFERROR(MID(VLOOKUP($B82,Seqs!$A:$B,2,0),AW82,1),"")</f>
        <v>G</v>
      </c>
      <c r="AW82" s="3">
        <v>301</v>
      </c>
      <c r="AX82" s="3" t="str">
        <f>IFERROR(MID(VLOOKUP($B82,Seqs!$A:$B,2,0),AY82,1),"")</f>
        <v>Q</v>
      </c>
      <c r="AY82" s="3">
        <v>313</v>
      </c>
      <c r="AZ82" s="80" t="str">
        <f>VLOOKUP(B82,Classification!A:D,2,0)</f>
        <v>A</v>
      </c>
      <c r="BA82" s="99" t="str">
        <f>VLOOKUP(B82,Classification!A:D,4,0)</f>
        <v>Chemokine</v>
      </c>
      <c r="BB82" s="27" t="b">
        <f t="shared" si="167"/>
        <v>1</v>
      </c>
      <c r="BC82" s="23">
        <f t="shared" si="140"/>
        <v>264</v>
      </c>
      <c r="BD82" s="2" t="s">
        <v>1386</v>
      </c>
      <c r="BE82" s="3" t="s">
        <v>1384</v>
      </c>
      <c r="BF82" s="50" t="s">
        <v>1387</v>
      </c>
      <c r="BG82" s="50" t="s">
        <v>1387</v>
      </c>
      <c r="BH82" s="1"/>
      <c r="BI82" s="73" t="s">
        <v>1296</v>
      </c>
      <c r="BJ82" s="59" t="s">
        <v>1296</v>
      </c>
      <c r="BK82" s="59" t="s">
        <v>1296</v>
      </c>
      <c r="BL82" s="59" t="s">
        <v>1296</v>
      </c>
      <c r="BM82" s="59" t="s">
        <v>1296</v>
      </c>
      <c r="BN82" s="59" t="s">
        <v>1296</v>
      </c>
      <c r="BO82" s="59" t="s">
        <v>1296</v>
      </c>
      <c r="BP82" s="59" t="s">
        <v>1296</v>
      </c>
      <c r="BQ82" s="59" t="s">
        <v>1296</v>
      </c>
      <c r="BR82" s="59" t="s">
        <v>1296</v>
      </c>
      <c r="BS82" s="59" t="s">
        <v>1296</v>
      </c>
      <c r="BT82" s="59" t="s">
        <v>1296</v>
      </c>
      <c r="BU82" s="73">
        <f t="shared" si="141"/>
        <v>25</v>
      </c>
      <c r="BV82" s="74" t="str">
        <f t="shared" si="142"/>
        <v>-</v>
      </c>
      <c r="BW82" s="75">
        <f t="shared" si="143"/>
        <v>63</v>
      </c>
      <c r="BX82" s="74">
        <f t="shared" si="144"/>
        <v>93</v>
      </c>
      <c r="BY82" s="75">
        <f t="shared" si="145"/>
        <v>97</v>
      </c>
      <c r="BZ82" s="74">
        <f t="shared" si="146"/>
        <v>133</v>
      </c>
      <c r="CA82" s="75">
        <f t="shared" si="147"/>
        <v>141</v>
      </c>
      <c r="CB82" s="74">
        <f t="shared" si="148"/>
        <v>178</v>
      </c>
      <c r="CC82" s="75">
        <f t="shared" si="149"/>
        <v>187</v>
      </c>
      <c r="CD82" s="74">
        <f t="shared" si="150"/>
        <v>228</v>
      </c>
      <c r="CE82" s="75">
        <f t="shared" si="151"/>
        <v>268</v>
      </c>
      <c r="CF82" s="74">
        <f t="shared" si="152"/>
        <v>301</v>
      </c>
      <c r="CG82" s="73">
        <f t="shared" si="153"/>
        <v>58</v>
      </c>
      <c r="CH82" s="74" t="str">
        <f t="shared" si="154"/>
        <v>-</v>
      </c>
      <c r="CI82" s="75">
        <f t="shared" si="155"/>
        <v>92</v>
      </c>
      <c r="CJ82" s="75">
        <f t="shared" si="156"/>
        <v>96</v>
      </c>
      <c r="CK82" s="75">
        <f t="shared" si="157"/>
        <v>132</v>
      </c>
      <c r="CL82" s="75">
        <f t="shared" si="158"/>
        <v>140</v>
      </c>
      <c r="CM82" s="75">
        <f t="shared" si="159"/>
        <v>167</v>
      </c>
      <c r="CN82" s="75">
        <f t="shared" si="160"/>
        <v>180</v>
      </c>
      <c r="CO82" s="75">
        <f t="shared" si="161"/>
        <v>223</v>
      </c>
      <c r="CP82" s="75">
        <f t="shared" si="162"/>
        <v>265</v>
      </c>
      <c r="CQ82" s="75">
        <f t="shared" si="163"/>
        <v>300</v>
      </c>
      <c r="CR82" s="75">
        <f t="shared" si="164"/>
        <v>313</v>
      </c>
      <c r="CS82" s="23" t="e">
        <f t="shared" si="165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si="166"/>
        <v>ccr9_human__wt</v>
      </c>
      <c r="B83" s="3" t="s">
        <v>177</v>
      </c>
      <c r="C83" s="3" t="s">
        <v>100</v>
      </c>
      <c r="D83" s="3" t="str">
        <f>IFERROR(MID(VLOOKUP($B83,Seqs!$A:$B,2,0),E83,1),"")</f>
        <v>V</v>
      </c>
      <c r="E83" s="3">
        <v>43</v>
      </c>
      <c r="F83" s="3" t="str">
        <f>IFERROR(MID(VLOOKUP($B83,Seqs!$A:$B,2,0),G83,1),"")</f>
        <v>C</v>
      </c>
      <c r="G83" s="3">
        <v>76</v>
      </c>
      <c r="H83" s="3" t="str">
        <f>IFERROR(MID(VLOOKUP($B83,Seqs!$A:$B,2,0),I83,1),"")</f>
        <v>T</v>
      </c>
      <c r="I83" s="23">
        <v>77</v>
      </c>
      <c r="J83" s="3" t="str">
        <f>IFERROR(MID(VLOOKUP($B83,Seqs!$A:$B,2,0),K83,1),"")</f>
        <v>K</v>
      </c>
      <c r="K83" s="23">
        <v>80</v>
      </c>
      <c r="L83" s="3" t="str">
        <f>IFERROR(MID(VLOOKUP($B83,Seqs!$A:$B,2,0),M83,1),"")</f>
        <v>T</v>
      </c>
      <c r="M83" s="3">
        <v>81</v>
      </c>
      <c r="N83" s="3" t="str">
        <f>IFERROR(MID(VLOOKUP($B83,Seqs!$A:$B,2,0),O83,1),"")</f>
        <v>D</v>
      </c>
      <c r="O83" s="3">
        <v>110</v>
      </c>
      <c r="P83" s="3" t="str">
        <f>IFERROR(MID(VLOOKUP($B83,Seqs!$A:$B,2,0),Q83,1),"")</f>
        <v>Q</v>
      </c>
      <c r="Q83" s="3">
        <v>111</v>
      </c>
      <c r="R83" s="3" t="str">
        <f>IFERROR(MID(VLOOKUP($B83,Seqs!$A:$B,2,0),S83,1),"")</f>
        <v>F</v>
      </c>
      <c r="S83" s="3">
        <v>114</v>
      </c>
      <c r="T83" s="3" t="str">
        <f>IFERROR(MID(VLOOKUP($B83,Seqs!$A:$B,2,0),U83,1),"")</f>
        <v>Q</v>
      </c>
      <c r="U83" s="3">
        <v>115</v>
      </c>
      <c r="V83" s="3" t="str">
        <f>IFERROR(MID(VLOOKUP($B83,Seqs!$A:$B,2,0),W83,1),"")</f>
        <v>Q</v>
      </c>
      <c r="W83" s="3">
        <v>150</v>
      </c>
      <c r="X83" s="3" t="str">
        <f>IFERROR(MID(VLOOKUP($B83,Seqs!$A:$B,2,0),Y83,1),"")</f>
        <v>A</v>
      </c>
      <c r="Y83" s="3">
        <v>151</v>
      </c>
      <c r="Z83" s="3" t="str">
        <f>IFERROR(MID(VLOOKUP($B83,Seqs!$A:$B,2,0),AA83,1),"")</f>
        <v>W</v>
      </c>
      <c r="AA83" s="3">
        <v>157</v>
      </c>
      <c r="AB83" s="3" t="str">
        <f>IFERROR(MID(VLOOKUP($B83,Seqs!$A:$B,2,0),AC83,1),"")</f>
        <v>R</v>
      </c>
      <c r="AC83" s="9">
        <v>158</v>
      </c>
      <c r="AD83" s="3" t="str">
        <f>IFERROR(MID(VLOOKUP($B83,Seqs!$A:$B,2,0),AE83,1),"")</f>
        <v>S</v>
      </c>
      <c r="AE83" s="3">
        <v>187</v>
      </c>
      <c r="AF83" s="3" t="str">
        <f>IFERROR(MID(VLOOKUP($B83,Seqs!$A:$B,2,0),AG83,1),"")</f>
        <v>C</v>
      </c>
      <c r="AG83" s="3">
        <v>198</v>
      </c>
      <c r="AH83" s="3" t="str">
        <f>IFERROR(MID(VLOOKUP($B83,Seqs!$A:$B,2,0),AI83,1),"")</f>
        <v>M</v>
      </c>
      <c r="AI83" s="3">
        <v>200</v>
      </c>
      <c r="AJ83" s="3" t="str">
        <f>IFERROR(MID(VLOOKUP($B83,Seqs!$A:$B,2,0),AK83,1),"")</f>
        <v>K</v>
      </c>
      <c r="AK83" s="3">
        <v>209</v>
      </c>
      <c r="AL83" s="3" t="str">
        <f>IFERROR(MID(VLOOKUP($B83,Seqs!$A:$B,2,0),AM83,1),"")</f>
        <v>A</v>
      </c>
      <c r="AM83" s="3">
        <v>244</v>
      </c>
      <c r="AN83" s="3" t="str">
        <f>IFERROR(MID(VLOOKUP($B83,Seqs!$A:$B,2,0),AO83,1),"")</f>
        <v>S</v>
      </c>
      <c r="AO83" s="3">
        <v>247</v>
      </c>
      <c r="AP83" s="3" t="str">
        <f>IFERROR(MID(VLOOKUP($B83,Seqs!$A:$B,2,0),AQ83,1),"")</f>
        <v>M</v>
      </c>
      <c r="AQ83" s="3">
        <v>284</v>
      </c>
      <c r="AR83" s="3" t="str">
        <f>IFERROR(MID(VLOOKUP($B83,Seqs!$A:$B,2,0),AS83,1),"")</f>
        <v>N</v>
      </c>
      <c r="AS83" s="3">
        <v>288</v>
      </c>
      <c r="AT83" s="3" t="str">
        <f>IFERROR(MID(VLOOKUP($B83,Seqs!$A:$B,2,0),AU83,1),"")</f>
        <v>V</v>
      </c>
      <c r="AU83" s="3">
        <v>320</v>
      </c>
      <c r="AV83" s="3" t="str">
        <f>IFERROR(MID(VLOOKUP($B83,Seqs!$A:$B,2,0),AW83,1),"")</f>
        <v>G</v>
      </c>
      <c r="AW83" s="3">
        <v>321</v>
      </c>
      <c r="AX83" s="3" t="str">
        <f>IFERROR(MID(VLOOKUP($B83,Seqs!$A:$B,2,0),AY83,1),"")</f>
        <v>A</v>
      </c>
      <c r="AY83" s="3">
        <v>341</v>
      </c>
      <c r="AZ83" s="80" t="str">
        <f>VLOOKUP(B83,Classification!A:D,2,0)</f>
        <v>A</v>
      </c>
      <c r="BA83" s="99" t="str">
        <f>VLOOKUP(B83,Classification!A:D,4,0)</f>
        <v>Chemokine</v>
      </c>
      <c r="BB83" s="27" t="b">
        <f t="shared" si="167"/>
        <v>1</v>
      </c>
      <c r="BC83" s="23">
        <f t="shared" si="140"/>
        <v>276</v>
      </c>
      <c r="BD83" s="58" t="s">
        <v>1382</v>
      </c>
      <c r="BE83" s="3" t="s">
        <v>1384</v>
      </c>
      <c r="BF83" s="50" t="s">
        <v>1382</v>
      </c>
      <c r="BG83" s="50" t="s">
        <v>1387</v>
      </c>
      <c r="BH83" s="1"/>
      <c r="BI83" s="73" t="s">
        <v>1296</v>
      </c>
      <c r="BJ83" s="59" t="s">
        <v>1296</v>
      </c>
      <c r="BK83" s="59" t="s">
        <v>1296</v>
      </c>
      <c r="BL83" s="59" t="s">
        <v>1296</v>
      </c>
      <c r="BM83" s="59" t="s">
        <v>1296</v>
      </c>
      <c r="BN83" s="59" t="s">
        <v>1296</v>
      </c>
      <c r="BO83" s="59" t="s">
        <v>1296</v>
      </c>
      <c r="BP83" s="59" t="s">
        <v>1296</v>
      </c>
      <c r="BQ83" s="59" t="s">
        <v>1296</v>
      </c>
      <c r="BR83" s="59" t="s">
        <v>1296</v>
      </c>
      <c r="BS83" s="59" t="s">
        <v>1296</v>
      </c>
      <c r="BT83" s="59" t="s">
        <v>1296</v>
      </c>
      <c r="BU83" s="73">
        <f t="shared" si="141"/>
        <v>43</v>
      </c>
      <c r="BV83" s="74">
        <f t="shared" si="142"/>
        <v>77</v>
      </c>
      <c r="BW83" s="75">
        <f t="shared" si="143"/>
        <v>81</v>
      </c>
      <c r="BX83" s="74">
        <f t="shared" si="144"/>
        <v>111</v>
      </c>
      <c r="BY83" s="75">
        <f t="shared" si="145"/>
        <v>115</v>
      </c>
      <c r="BZ83" s="74">
        <f t="shared" si="146"/>
        <v>151</v>
      </c>
      <c r="CA83" s="75">
        <f t="shared" si="147"/>
        <v>158</v>
      </c>
      <c r="CB83" s="74">
        <f t="shared" si="148"/>
        <v>198</v>
      </c>
      <c r="CC83" s="75">
        <f t="shared" si="149"/>
        <v>209</v>
      </c>
      <c r="CD83" s="74">
        <f t="shared" si="150"/>
        <v>247</v>
      </c>
      <c r="CE83" s="75">
        <f t="shared" si="151"/>
        <v>288</v>
      </c>
      <c r="CF83" s="74">
        <f t="shared" si="152"/>
        <v>321</v>
      </c>
      <c r="CG83" s="73">
        <f t="shared" si="153"/>
        <v>76</v>
      </c>
      <c r="CH83" s="74">
        <f t="shared" si="154"/>
        <v>80</v>
      </c>
      <c r="CI83" s="75">
        <f t="shared" si="155"/>
        <v>110</v>
      </c>
      <c r="CJ83" s="75">
        <f t="shared" si="156"/>
        <v>114</v>
      </c>
      <c r="CK83" s="75">
        <f t="shared" si="157"/>
        <v>150</v>
      </c>
      <c r="CL83" s="75">
        <f t="shared" si="158"/>
        <v>157</v>
      </c>
      <c r="CM83" s="75">
        <f t="shared" si="159"/>
        <v>187</v>
      </c>
      <c r="CN83" s="75">
        <f t="shared" si="160"/>
        <v>200</v>
      </c>
      <c r="CO83" s="75">
        <f t="shared" si="161"/>
        <v>244</v>
      </c>
      <c r="CP83" s="75">
        <f t="shared" si="162"/>
        <v>284</v>
      </c>
      <c r="CQ83" s="75">
        <f t="shared" si="163"/>
        <v>320</v>
      </c>
      <c r="CR83" s="75">
        <f t="shared" si="164"/>
        <v>341</v>
      </c>
      <c r="CS83" s="23">
        <f t="shared" si="165"/>
        <v>1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si="166"/>
        <v>ccr9_human_5LWE</v>
      </c>
      <c r="B84" s="3" t="s">
        <v>177</v>
      </c>
      <c r="C84" s="3" t="s">
        <v>1375</v>
      </c>
      <c r="D84" s="3" t="str">
        <f>IFERROR(MID(VLOOKUP($B84,Seqs!$A:$B,2,0),E84,1),"")</f>
        <v>V</v>
      </c>
      <c r="E84" s="3">
        <v>43</v>
      </c>
      <c r="F84" s="3" t="str">
        <f>IFERROR(MID(VLOOKUP($B84,Seqs!$A:$B,2,0),G84,1),"")</f>
        <v>C</v>
      </c>
      <c r="G84" s="3">
        <v>76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T</v>
      </c>
      <c r="M84" s="3">
        <v>81</v>
      </c>
      <c r="N84" s="3" t="str">
        <f>IFERROR(MID(VLOOKUP($B84,Seqs!$A:$B,2,0),O84,1),"")</f>
        <v>A</v>
      </c>
      <c r="O84" s="3">
        <v>108</v>
      </c>
      <c r="P84" s="3" t="str">
        <f>IFERROR(MID(VLOOKUP($B84,Seqs!$A:$B,2,0),Q84,1),"")</f>
        <v/>
      </c>
      <c r="Q84" s="3" t="s">
        <v>23</v>
      </c>
      <c r="R84" s="3" t="str">
        <f>IFERROR(MID(VLOOKUP($B84,Seqs!$A:$B,2,0),S84,1),"")</f>
        <v/>
      </c>
      <c r="S84" s="3" t="s">
        <v>23</v>
      </c>
      <c r="T84" s="3" t="str">
        <f>IFERROR(MID(VLOOKUP($B84,Seqs!$A:$B,2,0),U84,1),"")</f>
        <v>C</v>
      </c>
      <c r="U84" s="3">
        <v>119</v>
      </c>
      <c r="V84" s="3" t="str">
        <f>IFERROR(MID(VLOOKUP($B84,Seqs!$A:$B,2,0),W84,1),"")</f>
        <v>Q</v>
      </c>
      <c r="W84" s="3">
        <v>150</v>
      </c>
      <c r="X84" s="3" t="str">
        <f>IFERROR(MID(VLOOKUP($B84,Seqs!$A:$B,2,0),Y84,1),"")</f>
        <v>A</v>
      </c>
      <c r="Y84" s="3">
        <v>151</v>
      </c>
      <c r="Z84" s="3" t="str">
        <f>IFERROR(MID(VLOOKUP($B84,Seqs!$A:$B,2,0),AA84,1),"")</f>
        <v>W</v>
      </c>
      <c r="AA84" s="3">
        <v>157</v>
      </c>
      <c r="AB84" s="3" t="str">
        <f>IFERROR(MID(VLOOKUP($B84,Seqs!$A:$B,2,0),AC84,1),"")</f>
        <v>R</v>
      </c>
      <c r="AC84" s="9">
        <v>158</v>
      </c>
      <c r="AD84" s="3" t="str">
        <f>IFERROR(MID(VLOOKUP($B84,Seqs!$A:$B,2,0),AE84,1),"")</f>
        <v>I</v>
      </c>
      <c r="AE84" s="3">
        <v>184</v>
      </c>
      <c r="AF84" s="3" t="str">
        <f>IFERROR(MID(VLOOKUP($B84,Seqs!$A:$B,2,0),AG84,1),"")</f>
        <v/>
      </c>
      <c r="AG84" s="3" t="s">
        <v>23</v>
      </c>
      <c r="AH84" s="3" t="str">
        <f>IFERROR(MID(VLOOKUP($B84,Seqs!$A:$B,2,0),AI84,1),"")</f>
        <v/>
      </c>
      <c r="AI84" s="3" t="s">
        <v>23</v>
      </c>
      <c r="AJ84" s="3" t="str">
        <f>IFERROR(MID(VLOOKUP($B84,Seqs!$A:$B,2,0),AK84,1),"")</f>
        <v/>
      </c>
      <c r="AK84" s="3" t="s">
        <v>23</v>
      </c>
      <c r="AL84" s="3" t="str">
        <f>IFERROR(MID(VLOOKUP($B84,Seqs!$A:$B,2,0),AM84,1),"")</f>
        <v/>
      </c>
      <c r="AM84" s="3" t="s">
        <v>23</v>
      </c>
      <c r="AN84" s="3" t="str">
        <f>IFERROR(MID(VLOOKUP($B84,Seqs!$A:$B,2,0),AO84,1),"")</f>
        <v>S</v>
      </c>
      <c r="AO84" s="3">
        <v>247</v>
      </c>
      <c r="AP84" s="3" t="str">
        <f>IFERROR(MID(VLOOKUP($B84,Seqs!$A:$B,2,0),AQ84,1),"")</f>
        <v>M</v>
      </c>
      <c r="AQ84" s="3">
        <v>284</v>
      </c>
      <c r="AR84" s="3" t="str">
        <f>IFERROR(MID(VLOOKUP($B84,Seqs!$A:$B,2,0),AS84,1),"")</f>
        <v>N</v>
      </c>
      <c r="AS84" s="3">
        <v>288</v>
      </c>
      <c r="AT84" s="3" t="str">
        <f>IFERROR(MID(VLOOKUP($B84,Seqs!$A:$B,2,0),AU84,1),"")</f>
        <v>V</v>
      </c>
      <c r="AU84" s="3">
        <v>320</v>
      </c>
      <c r="AV84" s="3" t="str">
        <f>IFERROR(MID(VLOOKUP($B84,Seqs!$A:$B,2,0),AW84,1),"")</f>
        <v>G</v>
      </c>
      <c r="AW84" s="3">
        <v>321</v>
      </c>
      <c r="AX84" s="3" t="str">
        <f>IFERROR(MID(VLOOKUP($B84,Seqs!$A:$B,2,0),AY84,1),"")</f>
        <v>A</v>
      </c>
      <c r="AY84" s="3">
        <v>341</v>
      </c>
      <c r="AZ84" s="80" t="str">
        <f>VLOOKUP(B84,Classification!A:D,2,0)</f>
        <v>A</v>
      </c>
      <c r="BA84" s="99" t="str">
        <f>VLOOKUP(B84,Classification!A:D,4,0)</f>
        <v>Chemokine</v>
      </c>
      <c r="BB84" s="27" t="b">
        <f t="shared" si="167"/>
        <v>0</v>
      </c>
      <c r="BC84" s="23">
        <f t="shared" si="140"/>
        <v>224</v>
      </c>
      <c r="BD84" s="16" t="s">
        <v>1386</v>
      </c>
      <c r="BE84" s="3" t="s">
        <v>1384</v>
      </c>
      <c r="BF84" s="50" t="s">
        <v>1387</v>
      </c>
      <c r="BG84" s="50" t="s">
        <v>1387</v>
      </c>
      <c r="BH84" s="1"/>
      <c r="BI84" s="73" t="s">
        <v>1296</v>
      </c>
      <c r="BJ84" s="59" t="s">
        <v>1296</v>
      </c>
      <c r="BK84" s="59" t="s">
        <v>1296</v>
      </c>
      <c r="BL84" s="59" t="s">
        <v>1296</v>
      </c>
      <c r="BM84" s="59" t="s">
        <v>1296</v>
      </c>
      <c r="BN84" s="59" t="s">
        <v>1296</v>
      </c>
      <c r="BO84" s="59" t="s">
        <v>1296</v>
      </c>
      <c r="BP84" s="59" t="s">
        <v>1296</v>
      </c>
      <c r="BQ84" s="59" t="s">
        <v>1296</v>
      </c>
      <c r="BR84" s="59" t="s">
        <v>1296</v>
      </c>
      <c r="BS84" s="59" t="s">
        <v>1296</v>
      </c>
      <c r="BT84" s="59" t="s">
        <v>1296</v>
      </c>
      <c r="BU84" s="73">
        <f t="shared" si="141"/>
        <v>43</v>
      </c>
      <c r="BV84" s="74" t="str">
        <f t="shared" si="142"/>
        <v>-</v>
      </c>
      <c r="BW84" s="75">
        <f t="shared" si="143"/>
        <v>81</v>
      </c>
      <c r="BX84" s="74" t="str">
        <f t="shared" si="144"/>
        <v>-</v>
      </c>
      <c r="BY84" s="75">
        <f t="shared" si="145"/>
        <v>119</v>
      </c>
      <c r="BZ84" s="74">
        <f t="shared" si="146"/>
        <v>151</v>
      </c>
      <c r="CA84" s="75">
        <f t="shared" si="147"/>
        <v>158</v>
      </c>
      <c r="CB84" s="74" t="str">
        <f t="shared" si="148"/>
        <v>-</v>
      </c>
      <c r="CC84" s="75" t="str">
        <f t="shared" si="149"/>
        <v>-</v>
      </c>
      <c r="CD84" s="74">
        <f t="shared" si="150"/>
        <v>247</v>
      </c>
      <c r="CE84" s="75">
        <f t="shared" si="151"/>
        <v>288</v>
      </c>
      <c r="CF84" s="74">
        <f t="shared" si="152"/>
        <v>321</v>
      </c>
      <c r="CG84" s="73">
        <f t="shared" si="153"/>
        <v>76</v>
      </c>
      <c r="CH84" s="74" t="str">
        <f t="shared" si="154"/>
        <v>-</v>
      </c>
      <c r="CI84" s="75">
        <f t="shared" si="155"/>
        <v>108</v>
      </c>
      <c r="CJ84" s="75" t="str">
        <f t="shared" si="156"/>
        <v>-</v>
      </c>
      <c r="CK84" s="75">
        <f t="shared" si="157"/>
        <v>150</v>
      </c>
      <c r="CL84" s="75">
        <f t="shared" si="158"/>
        <v>157</v>
      </c>
      <c r="CM84" s="75">
        <f t="shared" si="159"/>
        <v>184</v>
      </c>
      <c r="CN84" s="75" t="str">
        <f t="shared" si="160"/>
        <v>-</v>
      </c>
      <c r="CO84" s="75" t="str">
        <f t="shared" si="161"/>
        <v>-</v>
      </c>
      <c r="CP84" s="75">
        <f t="shared" si="162"/>
        <v>284</v>
      </c>
      <c r="CQ84" s="75">
        <f t="shared" si="163"/>
        <v>320</v>
      </c>
      <c r="CR84" s="75">
        <f t="shared" si="164"/>
        <v>341</v>
      </c>
      <c r="CS84" s="23" t="e">
        <f t="shared" si="165"/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x14ac:dyDescent="0.2">
      <c r="A85" s="3" t="str">
        <f t="shared" ref="A85" si="168">CONCATENATE(B85,"_",C85)</f>
        <v>ccr9_human_5LWE_dist</v>
      </c>
      <c r="B85" s="3" t="s">
        <v>177</v>
      </c>
      <c r="C85" s="3" t="s">
        <v>1394</v>
      </c>
      <c r="D85" s="3" t="str">
        <f>IFERROR(MID(VLOOKUP($B85,Seqs!$A:$B,2,0),E85,1),"")</f>
        <v>V</v>
      </c>
      <c r="E85" s="3">
        <v>43</v>
      </c>
      <c r="F85" s="3" t="str">
        <f>IFERROR(MID(VLOOKUP($B85,Seqs!$A:$B,2,0),G85,1),"")</f>
        <v>C</v>
      </c>
      <c r="G85" s="3">
        <v>76</v>
      </c>
      <c r="H85" s="3" t="str">
        <f>IFERROR(MID(VLOOKUP($B85,Seqs!$A:$B,2,0),I85,1),"")</f>
        <v/>
      </c>
      <c r="I85" s="23" t="s">
        <v>23</v>
      </c>
      <c r="J85" s="3" t="str">
        <f>IFERROR(MID(VLOOKUP($B85,Seqs!$A:$B,2,0),K85,1),"")</f>
        <v/>
      </c>
      <c r="K85" s="23" t="s">
        <v>23</v>
      </c>
      <c r="L85" s="3" t="str">
        <f>IFERROR(MID(VLOOKUP($B85,Seqs!$A:$B,2,0),M85,1),"")</f>
        <v>T</v>
      </c>
      <c r="M85" s="3">
        <v>81</v>
      </c>
      <c r="N85" s="3" t="str">
        <f>IFERROR(MID(VLOOKUP($B85,Seqs!$A:$B,2,0),O85,1),"")</f>
        <v>A</v>
      </c>
      <c r="O85" s="3">
        <v>108</v>
      </c>
      <c r="P85" s="3" t="str">
        <f>IFERROR(MID(VLOOKUP($B85,Seqs!$A:$B,2,0),Q85,1),"")</f>
        <v/>
      </c>
      <c r="Q85" s="3" t="s">
        <v>23</v>
      </c>
      <c r="R85" s="3" t="str">
        <f>IFERROR(MID(VLOOKUP($B85,Seqs!$A:$B,2,0),S85,1),"")</f>
        <v/>
      </c>
      <c r="S85" s="3" t="s">
        <v>23</v>
      </c>
      <c r="T85" s="3" t="str">
        <f>IFERROR(MID(VLOOKUP($B85,Seqs!$A:$B,2,0),U85,1),"")</f>
        <v>C</v>
      </c>
      <c r="U85" s="3">
        <v>119</v>
      </c>
      <c r="V85" s="3" t="str">
        <f>IFERROR(MID(VLOOKUP($B85,Seqs!$A:$B,2,0),W85,1),"")</f>
        <v>Q</v>
      </c>
      <c r="W85" s="3">
        <v>150</v>
      </c>
      <c r="X85" s="3" t="str">
        <f>IFERROR(MID(VLOOKUP($B85,Seqs!$A:$B,2,0),Y85,1),"")</f>
        <v>A</v>
      </c>
      <c r="Y85" s="3">
        <v>151</v>
      </c>
      <c r="Z85" s="3" t="str">
        <f>IFERROR(MID(VLOOKUP($B85,Seqs!$A:$B,2,0),AA85,1),"")</f>
        <v>W</v>
      </c>
      <c r="AA85" s="3">
        <v>157</v>
      </c>
      <c r="AB85" s="3" t="str">
        <f>IFERROR(MID(VLOOKUP($B85,Seqs!$A:$B,2,0),AC85,1),"")</f>
        <v>R</v>
      </c>
      <c r="AC85" s="9">
        <v>158</v>
      </c>
      <c r="AD85" s="3" t="str">
        <f>IFERROR(MID(VLOOKUP($B85,Seqs!$A:$B,2,0),AE85,1),"")</f>
        <v>I</v>
      </c>
      <c r="AE85" s="3">
        <v>184</v>
      </c>
      <c r="AF85" s="3" t="str">
        <f>IFERROR(MID(VLOOKUP($B85,Seqs!$A:$B,2,0),AG85,1),"")</f>
        <v/>
      </c>
      <c r="AG85" s="3" t="s">
        <v>23</v>
      </c>
      <c r="AH85" s="3" t="str">
        <f>IFERROR(MID(VLOOKUP($B85,Seqs!$A:$B,2,0),AI85,1),"")</f>
        <v/>
      </c>
      <c r="AI85" s="3" t="s">
        <v>23</v>
      </c>
      <c r="AJ85" s="3" t="str">
        <f>IFERROR(MID(VLOOKUP($B85,Seqs!$A:$B,2,0),AK85,1),"")</f>
        <v>K</v>
      </c>
      <c r="AK85" s="3">
        <v>209</v>
      </c>
      <c r="AL85" s="3" t="str">
        <f>IFERROR(MID(VLOOKUP($B85,Seqs!$A:$B,2,0),AM85,1),"")</f>
        <v>A</v>
      </c>
      <c r="AM85" s="3">
        <v>244</v>
      </c>
      <c r="AN85" s="3" t="str">
        <f>IFERROR(MID(VLOOKUP($B85,Seqs!$A:$B,2,0),AO85,1),"")</f>
        <v>S</v>
      </c>
      <c r="AO85" s="3">
        <v>247</v>
      </c>
      <c r="AP85" s="3" t="str">
        <f>IFERROR(MID(VLOOKUP($B85,Seqs!$A:$B,2,0),AQ85,1),"")</f>
        <v>M</v>
      </c>
      <c r="AQ85" s="3">
        <v>284</v>
      </c>
      <c r="AR85" s="3" t="str">
        <f>IFERROR(MID(VLOOKUP($B85,Seqs!$A:$B,2,0),AS85,1),"")</f>
        <v>N</v>
      </c>
      <c r="AS85" s="3">
        <v>288</v>
      </c>
      <c r="AT85" s="3" t="str">
        <f>IFERROR(MID(VLOOKUP($B85,Seqs!$A:$B,2,0),AU85,1),"")</f>
        <v>V</v>
      </c>
      <c r="AU85" s="3">
        <v>320</v>
      </c>
      <c r="AV85" s="3" t="str">
        <f>IFERROR(MID(VLOOKUP($B85,Seqs!$A:$B,2,0),AW85,1),"")</f>
        <v>G</v>
      </c>
      <c r="AW85" s="3">
        <v>321</v>
      </c>
      <c r="AX85" s="3" t="str">
        <f>IFERROR(MID(VLOOKUP($B85,Seqs!$A:$B,2,0),AY85,1),"")</f>
        <v>A</v>
      </c>
      <c r="AY85" s="3">
        <v>341</v>
      </c>
      <c r="AZ85" s="80" t="str">
        <f>VLOOKUP(B85,Classification!A:D,2,0)</f>
        <v>A</v>
      </c>
      <c r="BA85" s="99" t="str">
        <f>VLOOKUP(B85,Classification!A:D,4,0)</f>
        <v>Chemokine</v>
      </c>
      <c r="BB85" s="27" t="b">
        <f t="shared" ref="BB85" si="16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170">_xlfn.AGGREGATE(9,6,CG85:CR85)-_xlfn.AGGREGATE(9,6,BU85:CF85)+12</f>
        <v>259</v>
      </c>
      <c r="BD85" s="16" t="s">
        <v>1386</v>
      </c>
      <c r="BE85" s="3" t="s">
        <v>1384</v>
      </c>
      <c r="BF85" s="50" t="s">
        <v>1387</v>
      </c>
      <c r="BG85" s="50" t="s">
        <v>1387</v>
      </c>
      <c r="BH85" s="1"/>
      <c r="BI85" s="73" t="s">
        <v>1296</v>
      </c>
      <c r="BJ85" s="59" t="s">
        <v>1296</v>
      </c>
      <c r="BK85" s="59" t="s">
        <v>1296</v>
      </c>
      <c r="BL85" s="59" t="s">
        <v>1296</v>
      </c>
      <c r="BM85" s="59" t="s">
        <v>1296</v>
      </c>
      <c r="BN85" s="59" t="s">
        <v>1296</v>
      </c>
      <c r="BO85" s="59" t="s">
        <v>1296</v>
      </c>
      <c r="BP85" s="59" t="s">
        <v>1296</v>
      </c>
      <c r="BQ85" s="59" t="s">
        <v>1296</v>
      </c>
      <c r="BR85" s="59" t="s">
        <v>1296</v>
      </c>
      <c r="BS85" s="59" t="s">
        <v>1296</v>
      </c>
      <c r="BT85" s="59" t="s">
        <v>1296</v>
      </c>
      <c r="BU85" s="73">
        <f t="shared" ref="BU85" si="171">E85</f>
        <v>43</v>
      </c>
      <c r="BV85" s="74" t="str">
        <f t="shared" ref="BV85" si="172">I85</f>
        <v>-</v>
      </c>
      <c r="BW85" s="75">
        <f t="shared" ref="BW85" si="173">M85</f>
        <v>81</v>
      </c>
      <c r="BX85" s="74" t="str">
        <f t="shared" ref="BX85" si="174">Q85</f>
        <v>-</v>
      </c>
      <c r="BY85" s="75">
        <f t="shared" ref="BY85" si="175">U85</f>
        <v>119</v>
      </c>
      <c r="BZ85" s="74">
        <f t="shared" ref="BZ85" si="176">Y85</f>
        <v>151</v>
      </c>
      <c r="CA85" s="75">
        <f t="shared" ref="CA85" si="177">AC85</f>
        <v>158</v>
      </c>
      <c r="CB85" s="74" t="str">
        <f t="shared" ref="CB85" si="178">AG85</f>
        <v>-</v>
      </c>
      <c r="CC85" s="75">
        <f t="shared" ref="CC85" si="179">AK85</f>
        <v>209</v>
      </c>
      <c r="CD85" s="74">
        <f t="shared" ref="CD85" si="180">AO85</f>
        <v>247</v>
      </c>
      <c r="CE85" s="75">
        <f t="shared" ref="CE85" si="181">AS85</f>
        <v>288</v>
      </c>
      <c r="CF85" s="74">
        <f t="shared" ref="CF85" si="182">AW85</f>
        <v>321</v>
      </c>
      <c r="CG85" s="73">
        <f t="shared" ref="CG85" si="183">G85</f>
        <v>76</v>
      </c>
      <c r="CH85" s="74" t="str">
        <f t="shared" ref="CH85" si="184">K85</f>
        <v>-</v>
      </c>
      <c r="CI85" s="75">
        <f t="shared" ref="CI85" si="185">O85</f>
        <v>108</v>
      </c>
      <c r="CJ85" s="75" t="str">
        <f t="shared" ref="CJ85" si="186">S85</f>
        <v>-</v>
      </c>
      <c r="CK85" s="75">
        <f t="shared" ref="CK85" si="187">W85</f>
        <v>150</v>
      </c>
      <c r="CL85" s="75">
        <f t="shared" ref="CL85" si="188">AA85</f>
        <v>157</v>
      </c>
      <c r="CM85" s="75">
        <f t="shared" ref="CM85" si="189">AE85</f>
        <v>184</v>
      </c>
      <c r="CN85" s="75" t="str">
        <f t="shared" ref="CN85" si="190">AI85</f>
        <v>-</v>
      </c>
      <c r="CO85" s="75">
        <f t="shared" ref="CO85" si="191">AM85</f>
        <v>244</v>
      </c>
      <c r="CP85" s="75">
        <f t="shared" ref="CP85" si="192">AQ85</f>
        <v>284</v>
      </c>
      <c r="CQ85" s="75">
        <f t="shared" ref="CQ85" si="193">AU85</f>
        <v>320</v>
      </c>
      <c r="CR85" s="75">
        <f t="shared" ref="CR85" si="194">AY85</f>
        <v>341</v>
      </c>
      <c r="CS85" s="23" t="e">
        <f t="shared" ref="CS85" si="195">M85-K85</f>
        <v>#VALUE!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spans="1:1029" x14ac:dyDescent="0.2">
      <c r="A86" s="3" t="str">
        <f t="shared" si="166"/>
        <v>cnr1_human__wt</v>
      </c>
      <c r="B86" s="3" t="s">
        <v>182</v>
      </c>
      <c r="C86" s="3" t="s">
        <v>100</v>
      </c>
      <c r="D86" s="3" t="str">
        <f>IFERROR(MID(VLOOKUP($B86,Seqs!$A:$B,2,0),E86,1),"")</f>
        <v>P</v>
      </c>
      <c r="E86" s="3">
        <v>113</v>
      </c>
      <c r="F86" s="3" t="str">
        <f>IFERROR(MID(VLOOKUP($B86,Seqs!$A:$B,2,0),G86,1),"")</f>
        <v>S</v>
      </c>
      <c r="G86" s="3">
        <v>144</v>
      </c>
      <c r="H86" s="3" t="str">
        <f>IFERROR(MID(VLOOKUP($B86,Seqs!$A:$B,2,0),I86,1),"")</f>
        <v>R</v>
      </c>
      <c r="I86" s="23">
        <v>145</v>
      </c>
      <c r="J86" s="3" t="str">
        <f>IFERROR(MID(VLOOKUP($B86,Seqs!$A:$B,2,0),K86,1),"")</f>
        <v>R</v>
      </c>
      <c r="K86" s="23">
        <v>148</v>
      </c>
      <c r="L86" s="3" t="str">
        <f>IFERROR(MID(VLOOKUP($B86,Seqs!$A:$B,2,0),M86,1),"")</f>
        <v>R</v>
      </c>
      <c r="M86" s="3">
        <v>150</v>
      </c>
      <c r="N86" s="3" t="str">
        <f>IFERROR(MID(VLOOKUP($B86,Seqs!$A:$B,2,0),O86,1),"")</f>
        <v>V</v>
      </c>
      <c r="O86" s="3">
        <v>179</v>
      </c>
      <c r="P86" s="3" t="str">
        <f>IFERROR(MID(VLOOKUP($B86,Seqs!$A:$B,2,0),Q86,1),"")</f>
        <v/>
      </c>
      <c r="Q86" s="3" t="s">
        <v>23</v>
      </c>
      <c r="R86" s="3" t="str">
        <f>IFERROR(MID(VLOOKUP($B86,Seqs!$A:$B,2,0),S86,1),"")</f>
        <v/>
      </c>
      <c r="S86" s="3" t="s">
        <v>23</v>
      </c>
      <c r="T86" s="3" t="str">
        <f>IFERROR(MID(VLOOKUP($B86,Seqs!$A:$B,2,0),U86,1),"")</f>
        <v>S</v>
      </c>
      <c r="U86" s="3">
        <v>185</v>
      </c>
      <c r="V86" s="3" t="str">
        <f>IFERROR(MID(VLOOKUP($B86,Seqs!$A:$B,2,0),W86,1),"")</f>
        <v>R</v>
      </c>
      <c r="W86" s="3">
        <v>220</v>
      </c>
      <c r="X86" s="3" t="str">
        <f>IFERROR(MID(VLOOKUP($B86,Seqs!$A:$B,2,0),Y86,1),"")</f>
        <v>P</v>
      </c>
      <c r="Y86" s="3">
        <v>221</v>
      </c>
      <c r="Z86" s="3" t="str">
        <f>IFERROR(MID(VLOOKUP($B86,Seqs!$A:$B,2,0),AA86,1),"")</f>
        <v>V</v>
      </c>
      <c r="AA86" s="3">
        <v>228</v>
      </c>
      <c r="AB86" s="3" t="str">
        <f>IFERROR(MID(VLOOKUP($B86,Seqs!$A:$B,2,0),AC86,1),"")</f>
        <v>T</v>
      </c>
      <c r="AC86" s="9">
        <v>229</v>
      </c>
      <c r="AD86" s="3" t="str">
        <f>IFERROR(MID(VLOOKUP($B86,Seqs!$A:$B,2,0),AE86,1),"")</f>
        <v>G</v>
      </c>
      <c r="AE86" s="3">
        <v>254</v>
      </c>
      <c r="AF86" s="3" t="str">
        <f>IFERROR(MID(VLOOKUP($B86,Seqs!$A:$B,2,0),AG86,1),"")</f>
        <v/>
      </c>
      <c r="AG86" s="3" t="s">
        <v>23</v>
      </c>
      <c r="AH86" s="3" t="str">
        <f>IFERROR(MID(VLOOKUP($B86,Seqs!$A:$B,2,0),AI86,1),"")</f>
        <v/>
      </c>
      <c r="AI86" s="3" t="s">
        <v>23</v>
      </c>
      <c r="AJ86" s="3" t="str">
        <f>IFERROR(MID(VLOOKUP($B86,Seqs!$A:$B,2,0),AK86,1),"")</f>
        <v>D</v>
      </c>
      <c r="AK86" s="3">
        <v>272</v>
      </c>
      <c r="AL86" s="3" t="str">
        <f>IFERROR(MID(VLOOKUP($B86,Seqs!$A:$B,2,0),AM86,1),"")</f>
        <v>G</v>
      </c>
      <c r="AM86" s="3">
        <v>312</v>
      </c>
      <c r="AN86" s="3" t="str">
        <f>IFERROR(MID(VLOOKUP($B86,Seqs!$A:$B,2,0),AO86,1),"")</f>
        <v>P</v>
      </c>
      <c r="AO86" s="3">
        <v>332</v>
      </c>
      <c r="AP86" s="3" t="str">
        <f>IFERROR(MID(VLOOKUP($B86,Seqs!$A:$B,2,0),AQ86,1),"")</f>
        <v>G</v>
      </c>
      <c r="AQ86" s="3">
        <v>369</v>
      </c>
      <c r="AR86" s="3" t="str">
        <f>IFERROR(MID(VLOOKUP($B86,Seqs!$A:$B,2,0),AS86,1),"")</f>
        <v>K</v>
      </c>
      <c r="AS86" s="3">
        <v>373</v>
      </c>
      <c r="AT86" s="3" t="str">
        <f>IFERROR(MID(VLOOKUP($B86,Seqs!$A:$B,2,0),AU86,1),"")</f>
        <v>R</v>
      </c>
      <c r="AU86" s="3">
        <v>400</v>
      </c>
      <c r="AV86" s="3" t="str">
        <f>IFERROR(MID(VLOOKUP($B86,Seqs!$A:$B,2,0),AW86,1),"")</f>
        <v>S</v>
      </c>
      <c r="AW86" s="3">
        <v>401</v>
      </c>
      <c r="AX86" s="3" t="str">
        <f>IFERROR(MID(VLOOKUP($B86,Seqs!$A:$B,2,0),AY86,1),"")</f>
        <v>P</v>
      </c>
      <c r="AY86" s="3">
        <v>413</v>
      </c>
      <c r="AZ86" s="80" t="str">
        <f>VLOOKUP(B86,Classification!A:D,2,0)</f>
        <v>A</v>
      </c>
      <c r="BA86" s="99" t="str">
        <f>VLOOKUP(B86,Classification!A:D,4,0)</f>
        <v>Cannabinoid</v>
      </c>
      <c r="BB86" s="27" t="b">
        <f t="shared" si="167"/>
        <v>1</v>
      </c>
      <c r="BC86" s="23">
        <f t="shared" si="140"/>
        <v>258</v>
      </c>
      <c r="BD86" s="58" t="s">
        <v>1382</v>
      </c>
      <c r="BE86" s="3" t="s">
        <v>1384</v>
      </c>
      <c r="BF86" s="50" t="s">
        <v>1382</v>
      </c>
      <c r="BG86" s="50" t="s">
        <v>1387</v>
      </c>
      <c r="BI86" s="73" t="s">
        <v>1296</v>
      </c>
      <c r="BJ86" s="59" t="s">
        <v>1296</v>
      </c>
      <c r="BK86" s="59" t="s">
        <v>1296</v>
      </c>
      <c r="BL86" s="59" t="s">
        <v>1296</v>
      </c>
      <c r="BM86" s="59" t="s">
        <v>1296</v>
      </c>
      <c r="BN86" s="59" t="s">
        <v>1296</v>
      </c>
      <c r="BO86" s="59" t="s">
        <v>1296</v>
      </c>
      <c r="BP86" s="59" t="s">
        <v>1296</v>
      </c>
      <c r="BQ86" s="59" t="s">
        <v>1296</v>
      </c>
      <c r="BR86" s="59" t="s">
        <v>1296</v>
      </c>
      <c r="BS86" s="59" t="s">
        <v>1296</v>
      </c>
      <c r="BT86" s="59" t="s">
        <v>1296</v>
      </c>
      <c r="BU86" s="73">
        <f t="shared" si="141"/>
        <v>113</v>
      </c>
      <c r="BV86" s="74">
        <f t="shared" si="142"/>
        <v>145</v>
      </c>
      <c r="BW86" s="75">
        <f t="shared" si="143"/>
        <v>150</v>
      </c>
      <c r="BX86" s="74" t="str">
        <f t="shared" si="144"/>
        <v>-</v>
      </c>
      <c r="BY86" s="75">
        <f t="shared" si="145"/>
        <v>185</v>
      </c>
      <c r="BZ86" s="74">
        <f t="shared" si="146"/>
        <v>221</v>
      </c>
      <c r="CA86" s="75">
        <f t="shared" si="147"/>
        <v>229</v>
      </c>
      <c r="CB86" s="74" t="str">
        <f t="shared" si="148"/>
        <v>-</v>
      </c>
      <c r="CC86" s="75">
        <f t="shared" si="149"/>
        <v>272</v>
      </c>
      <c r="CD86" s="74">
        <f t="shared" si="150"/>
        <v>332</v>
      </c>
      <c r="CE86" s="75">
        <f t="shared" si="151"/>
        <v>373</v>
      </c>
      <c r="CF86" s="74">
        <f t="shared" si="152"/>
        <v>401</v>
      </c>
      <c r="CG86" s="73">
        <f t="shared" si="153"/>
        <v>144</v>
      </c>
      <c r="CH86" s="74">
        <f t="shared" si="154"/>
        <v>148</v>
      </c>
      <c r="CI86" s="75">
        <f t="shared" si="155"/>
        <v>179</v>
      </c>
      <c r="CJ86" s="75" t="str">
        <f t="shared" si="156"/>
        <v>-</v>
      </c>
      <c r="CK86" s="75">
        <f t="shared" si="157"/>
        <v>220</v>
      </c>
      <c r="CL86" s="75">
        <f t="shared" si="158"/>
        <v>228</v>
      </c>
      <c r="CM86" s="75">
        <f t="shared" si="159"/>
        <v>254</v>
      </c>
      <c r="CN86" s="75" t="str">
        <f t="shared" si="160"/>
        <v>-</v>
      </c>
      <c r="CO86" s="75">
        <f t="shared" si="161"/>
        <v>312</v>
      </c>
      <c r="CP86" s="75">
        <f t="shared" si="162"/>
        <v>369</v>
      </c>
      <c r="CQ86" s="75">
        <f t="shared" si="163"/>
        <v>400</v>
      </c>
      <c r="CR86" s="75">
        <f t="shared" si="164"/>
        <v>413</v>
      </c>
      <c r="CS86" s="23">
        <f t="shared" si="165"/>
        <v>2</v>
      </c>
    </row>
    <row r="87" spans="1:1029" s="3" customFormat="1" x14ac:dyDescent="0.2">
      <c r="A87" s="3" t="str">
        <f t="shared" si="166"/>
        <v>cnr1_human_5TGZ</v>
      </c>
      <c r="B87" s="3" t="s">
        <v>182</v>
      </c>
      <c r="C87" s="3" t="s">
        <v>1368</v>
      </c>
      <c r="D87" s="3" t="str">
        <f>IFERROR(MID(VLOOKUP($B87,Seqs!$A:$B,2,0),E87,1),"")</f>
        <v>P</v>
      </c>
      <c r="E87" s="3">
        <v>113</v>
      </c>
      <c r="F87" s="3" t="str">
        <f>IFERROR(MID(VLOOKUP($B87,Seqs!$A:$B,2,0),G87,1),"")</f>
        <v>S</v>
      </c>
      <c r="G87" s="3">
        <v>144</v>
      </c>
      <c r="H87" s="3" t="str">
        <f>IFERROR(MID(VLOOKUP($B87,Seqs!$A:$B,2,0),I87,1),"")</f>
        <v>R</v>
      </c>
      <c r="I87" s="23">
        <v>145</v>
      </c>
      <c r="J87" s="3" t="str">
        <f>IFERROR(MID(VLOOKUP($B87,Seqs!$A:$B,2,0),K87,1),"")</f>
        <v>R</v>
      </c>
      <c r="K87" s="23">
        <v>148</v>
      </c>
      <c r="L87" s="3" t="str">
        <f>IFERROR(MID(VLOOKUP($B87,Seqs!$A:$B,2,0),M87,1),"")</f>
        <v>R</v>
      </c>
      <c r="M87" s="3">
        <v>150</v>
      </c>
      <c r="N87" s="3" t="str">
        <f>IFERROR(MID(VLOOKUP($B87,Seqs!$A:$B,2,0),O87,1),"")</f>
        <v>V</v>
      </c>
      <c r="O87" s="3">
        <v>179</v>
      </c>
      <c r="P87" s="3" t="str">
        <f>IFERROR(MID(VLOOKUP($B87,Seqs!$A:$B,2,0),Q87,1),"")</f>
        <v/>
      </c>
      <c r="Q87" s="3" t="s">
        <v>23</v>
      </c>
      <c r="R87" s="3" t="str">
        <f>IFERROR(MID(VLOOKUP($B87,Seqs!$A:$B,2,0),S87,1),"")</f>
        <v/>
      </c>
      <c r="S87" s="3" t="s">
        <v>23</v>
      </c>
      <c r="T87" s="3" t="str">
        <f>IFERROR(MID(VLOOKUP($B87,Seqs!$A:$B,2,0),U87,1),"")</f>
        <v>S</v>
      </c>
      <c r="U87" s="3">
        <v>185</v>
      </c>
      <c r="V87" s="3" t="str">
        <f>IFERROR(MID(VLOOKUP($B87,Seqs!$A:$B,2,0),W87,1),"")</f>
        <v>R</v>
      </c>
      <c r="W87" s="3">
        <v>220</v>
      </c>
      <c r="X87" s="3" t="str">
        <f>IFERROR(MID(VLOOKUP($B87,Seqs!$A:$B,2,0),Y87,1),"")</f>
        <v>P</v>
      </c>
      <c r="Y87" s="3">
        <v>221</v>
      </c>
      <c r="Z87" s="3" t="str">
        <f>IFERROR(MID(VLOOKUP($B87,Seqs!$A:$B,2,0),AA87,1),"")</f>
        <v>V</v>
      </c>
      <c r="AA87" s="3">
        <v>228</v>
      </c>
      <c r="AB87" s="3" t="str">
        <f>IFERROR(MID(VLOOKUP($B87,Seqs!$A:$B,2,0),AC87,1),"")</f>
        <v>T</v>
      </c>
      <c r="AC87" s="9">
        <v>229</v>
      </c>
      <c r="AD87" s="3" t="str">
        <f>IFERROR(MID(VLOOKUP($B87,Seqs!$A:$B,2,0),AE87,1),"")</f>
        <v>G</v>
      </c>
      <c r="AE87" s="3">
        <v>254</v>
      </c>
      <c r="AF87" s="3" t="str">
        <f>IFERROR(MID(VLOOKUP($B87,Seqs!$A:$B,2,0),AG87,1),"")</f>
        <v/>
      </c>
      <c r="AG87" s="3" t="s">
        <v>23</v>
      </c>
      <c r="AH87" s="3" t="str">
        <f>IFERROR(MID(VLOOKUP($B87,Seqs!$A:$B,2,0),AI87,1),"")</f>
        <v/>
      </c>
      <c r="AI87" s="3" t="s">
        <v>23</v>
      </c>
      <c r="AJ87" s="3" t="str">
        <f>IFERROR(MID(VLOOKUP($B87,Seqs!$A:$B,2,0),AK87,1),"")</f>
        <v>D</v>
      </c>
      <c r="AK87" s="3">
        <v>272</v>
      </c>
      <c r="AL87" s="3" t="str">
        <f>IFERROR(MID(VLOOKUP($B87,Seqs!$A:$B,2,0),AM87,1),"")</f>
        <v>H</v>
      </c>
      <c r="AM87" s="3">
        <v>304</v>
      </c>
      <c r="AN87" s="3" t="str">
        <f>IFERROR(MID(VLOOKUP($B87,Seqs!$A:$B,2,0),AO87,1),"")</f>
        <v>P</v>
      </c>
      <c r="AO87" s="3">
        <v>332</v>
      </c>
      <c r="AP87" s="3" t="str">
        <f>IFERROR(MID(VLOOKUP($B87,Seqs!$A:$B,2,0),AQ87,1),"")</f>
        <v>G</v>
      </c>
      <c r="AQ87" s="3">
        <v>369</v>
      </c>
      <c r="AR87" s="3" t="str">
        <f>IFERROR(MID(VLOOKUP($B87,Seqs!$A:$B,2,0),AS87,1),"")</f>
        <v>K</v>
      </c>
      <c r="AS87" s="3">
        <v>373</v>
      </c>
      <c r="AT87" s="3" t="str">
        <f>IFERROR(MID(VLOOKUP($B87,Seqs!$A:$B,2,0),AU87,1),"")</f>
        <v>R</v>
      </c>
      <c r="AU87" s="3">
        <v>400</v>
      </c>
      <c r="AV87" s="3" t="str">
        <f>IFERROR(MID(VLOOKUP($B87,Seqs!$A:$B,2,0),AW87,1),"")</f>
        <v>S</v>
      </c>
      <c r="AW87" s="3">
        <v>401</v>
      </c>
      <c r="AX87" s="3" t="str">
        <f>IFERROR(MID(VLOOKUP($B87,Seqs!$A:$B,2,0),AY87,1),"")</f>
        <v>M</v>
      </c>
      <c r="AY87" s="3">
        <v>411</v>
      </c>
      <c r="AZ87" s="80" t="str">
        <f>VLOOKUP(B87,Classification!A:D,2,0)</f>
        <v>A</v>
      </c>
      <c r="BA87" s="99" t="str">
        <f>VLOOKUP(B87,Classification!A:D,4,0)</f>
        <v>Cannabinoid</v>
      </c>
      <c r="BB87" s="27" t="b">
        <f t="shared" si="167"/>
        <v>1</v>
      </c>
      <c r="BC87" s="23">
        <f t="shared" si="140"/>
        <v>248</v>
      </c>
      <c r="BD87" s="16" t="s">
        <v>1386</v>
      </c>
      <c r="BE87" s="3" t="s">
        <v>1384</v>
      </c>
      <c r="BF87" s="50" t="s">
        <v>1387</v>
      </c>
      <c r="BG87" s="50" t="s">
        <v>1387</v>
      </c>
      <c r="BI87" s="73" t="s">
        <v>1296</v>
      </c>
      <c r="BJ87" s="59" t="s">
        <v>1296</v>
      </c>
      <c r="BK87" s="59" t="s">
        <v>1296</v>
      </c>
      <c r="BL87" s="59" t="s">
        <v>1296</v>
      </c>
      <c r="BM87" s="59" t="s">
        <v>1296</v>
      </c>
      <c r="BN87" s="59" t="s">
        <v>1296</v>
      </c>
      <c r="BO87" s="59" t="s">
        <v>1296</v>
      </c>
      <c r="BP87" s="59" t="s">
        <v>1296</v>
      </c>
      <c r="BQ87" s="59" t="s">
        <v>1296</v>
      </c>
      <c r="BR87" s="59" t="s">
        <v>1296</v>
      </c>
      <c r="BS87" s="59" t="s">
        <v>1296</v>
      </c>
      <c r="BT87" s="59" t="s">
        <v>1296</v>
      </c>
      <c r="BU87" s="73">
        <f t="shared" si="141"/>
        <v>113</v>
      </c>
      <c r="BV87" s="74">
        <f t="shared" si="142"/>
        <v>145</v>
      </c>
      <c r="BW87" s="75">
        <f t="shared" si="143"/>
        <v>150</v>
      </c>
      <c r="BX87" s="74" t="str">
        <f t="shared" si="144"/>
        <v>-</v>
      </c>
      <c r="BY87" s="75">
        <f t="shared" si="145"/>
        <v>185</v>
      </c>
      <c r="BZ87" s="74">
        <f t="shared" si="146"/>
        <v>221</v>
      </c>
      <c r="CA87" s="75">
        <f t="shared" si="147"/>
        <v>229</v>
      </c>
      <c r="CB87" s="74" t="str">
        <f t="shared" si="148"/>
        <v>-</v>
      </c>
      <c r="CC87" s="75">
        <f t="shared" si="149"/>
        <v>272</v>
      </c>
      <c r="CD87" s="74">
        <f t="shared" si="150"/>
        <v>332</v>
      </c>
      <c r="CE87" s="75">
        <f t="shared" si="151"/>
        <v>373</v>
      </c>
      <c r="CF87" s="74">
        <f t="shared" si="152"/>
        <v>401</v>
      </c>
      <c r="CG87" s="73">
        <f t="shared" si="153"/>
        <v>144</v>
      </c>
      <c r="CH87" s="74">
        <f t="shared" si="154"/>
        <v>148</v>
      </c>
      <c r="CI87" s="75">
        <f t="shared" si="155"/>
        <v>179</v>
      </c>
      <c r="CJ87" s="75" t="str">
        <f t="shared" si="156"/>
        <v>-</v>
      </c>
      <c r="CK87" s="75">
        <f t="shared" si="157"/>
        <v>220</v>
      </c>
      <c r="CL87" s="75">
        <f t="shared" si="158"/>
        <v>228</v>
      </c>
      <c r="CM87" s="75">
        <f t="shared" si="159"/>
        <v>254</v>
      </c>
      <c r="CN87" s="75" t="str">
        <f t="shared" si="160"/>
        <v>-</v>
      </c>
      <c r="CO87" s="75">
        <f t="shared" si="161"/>
        <v>304</v>
      </c>
      <c r="CP87" s="75">
        <f t="shared" si="162"/>
        <v>369</v>
      </c>
      <c r="CQ87" s="75">
        <f t="shared" si="163"/>
        <v>400</v>
      </c>
      <c r="CR87" s="75">
        <f t="shared" si="164"/>
        <v>411</v>
      </c>
      <c r="CS87" s="23">
        <f t="shared" si="165"/>
        <v>2</v>
      </c>
      <c r="AMO87" s="1"/>
    </row>
    <row r="88" spans="1:1029" x14ac:dyDescent="0.2">
      <c r="A88" s="3" t="str">
        <f t="shared" si="166"/>
        <v>cnr1_human_5U09</v>
      </c>
      <c r="B88" s="3" t="s">
        <v>182</v>
      </c>
      <c r="C88" s="3" t="s">
        <v>1374</v>
      </c>
      <c r="D88" s="3" t="str">
        <f>IFERROR(MID(VLOOKUP($B88,Seqs!$A:$B,2,0),E88,1),"")</f>
        <v>P</v>
      </c>
      <c r="E88" s="3">
        <v>113</v>
      </c>
      <c r="F88" s="3" t="str">
        <f>IFERROR(MID(VLOOKUP($B88,Seqs!$A:$B,2,0),G88,1),"")</f>
        <v>S</v>
      </c>
      <c r="G88" s="3">
        <v>144</v>
      </c>
      <c r="H88" s="3" t="str">
        <f>IFERROR(MID(VLOOKUP($B88,Seqs!$A:$B,2,0),I88,1),"")</f>
        <v>R</v>
      </c>
      <c r="I88" s="23">
        <v>145</v>
      </c>
      <c r="J88" s="3" t="str">
        <f>IFERROR(MID(VLOOKUP($B88,Seqs!$A:$B,2,0),K88,1),"")</f>
        <v>R</v>
      </c>
      <c r="K88" s="23">
        <v>148</v>
      </c>
      <c r="L88" s="3" t="str">
        <f>IFERROR(MID(VLOOKUP($B88,Seqs!$A:$B,2,0),M88,1),"")</f>
        <v>R</v>
      </c>
      <c r="M88" s="3">
        <v>150</v>
      </c>
      <c r="N88" s="3" t="str">
        <f>IFERROR(MID(VLOOKUP($B88,Seqs!$A:$B,2,0),O88,1),"")</f>
        <v>V</v>
      </c>
      <c r="O88" s="3">
        <v>179</v>
      </c>
      <c r="P88" s="3" t="str">
        <f>IFERROR(MID(VLOOKUP($B88,Seqs!$A:$B,2,0),Q88,1),"")</f>
        <v/>
      </c>
      <c r="Q88" s="3" t="s">
        <v>23</v>
      </c>
      <c r="R88" s="3" t="str">
        <f>IFERROR(MID(VLOOKUP($B88,Seqs!$A:$B,2,0),S88,1),"")</f>
        <v/>
      </c>
      <c r="S88" s="3" t="s">
        <v>23</v>
      </c>
      <c r="T88" s="3" t="str">
        <f>IFERROR(MID(VLOOKUP($B88,Seqs!$A:$B,2,0),U88,1),"")</f>
        <v>S</v>
      </c>
      <c r="U88" s="3">
        <v>185</v>
      </c>
      <c r="V88" s="3" t="str">
        <f>IFERROR(MID(VLOOKUP($B88,Seqs!$A:$B,2,0),W88,1),"")</f>
        <v>R</v>
      </c>
      <c r="W88" s="3">
        <v>220</v>
      </c>
      <c r="X88" s="3" t="str">
        <f>IFERROR(MID(VLOOKUP($B88,Seqs!$A:$B,2,0),Y88,1),"")</f>
        <v>P</v>
      </c>
      <c r="Y88" s="3">
        <v>221</v>
      </c>
      <c r="Z88" s="3" t="str">
        <f>IFERROR(MID(VLOOKUP($B88,Seqs!$A:$B,2,0),AA88,1),"")</f>
        <v>V</v>
      </c>
      <c r="AA88" s="3">
        <v>228</v>
      </c>
      <c r="AB88" s="3" t="str">
        <f>IFERROR(MID(VLOOKUP($B88,Seqs!$A:$B,2,0),AC88,1),"")</f>
        <v>T</v>
      </c>
      <c r="AC88" s="9">
        <v>229</v>
      </c>
      <c r="AD88" s="3" t="str">
        <f>IFERROR(MID(VLOOKUP($B88,Seqs!$A:$B,2,0),AE88,1),"")</f>
        <v>G</v>
      </c>
      <c r="AE88" s="3">
        <v>254</v>
      </c>
      <c r="AF88" s="3" t="str">
        <f>IFERROR(MID(VLOOKUP($B88,Seqs!$A:$B,2,0),AG88,1),"")</f>
        <v/>
      </c>
      <c r="AG88" s="3" t="s">
        <v>23</v>
      </c>
      <c r="AH88" s="3" t="str">
        <f>IFERROR(MID(VLOOKUP($B88,Seqs!$A:$B,2,0),AI88,1),"")</f>
        <v/>
      </c>
      <c r="AI88" s="3" t="s">
        <v>23</v>
      </c>
      <c r="AJ88" s="3" t="str">
        <f>IFERROR(MID(VLOOKUP($B88,Seqs!$A:$B,2,0),AK88,1),"")</f>
        <v>D</v>
      </c>
      <c r="AK88" s="3">
        <v>272</v>
      </c>
      <c r="AL88" s="3" t="str">
        <f>IFERROR(MID(VLOOKUP($B88,Seqs!$A:$B,2,0),AM88,1),"")</f>
        <v>A</v>
      </c>
      <c r="AM88" s="3">
        <v>301</v>
      </c>
      <c r="AN88" s="3" t="str">
        <f>IFERROR(MID(VLOOKUP($B88,Seqs!$A:$B,2,0),AO88,1),"")</f>
        <v>D</v>
      </c>
      <c r="AO88" s="3">
        <v>333</v>
      </c>
      <c r="AP88" s="3" t="str">
        <f>IFERROR(MID(VLOOKUP($B88,Seqs!$A:$B,2,0),AQ88,1),"")</f>
        <v>G</v>
      </c>
      <c r="AQ88" s="3">
        <v>369</v>
      </c>
      <c r="AR88" s="3" t="str">
        <f>IFERROR(MID(VLOOKUP($B88,Seqs!$A:$B,2,0),AS88,1),"")</f>
        <v>K</v>
      </c>
      <c r="AS88" s="3">
        <v>373</v>
      </c>
      <c r="AT88" s="3" t="str">
        <f>IFERROR(MID(VLOOKUP($B88,Seqs!$A:$B,2,0),AU88,1),"")</f>
        <v>R</v>
      </c>
      <c r="AU88" s="3">
        <v>400</v>
      </c>
      <c r="AV88" s="3" t="str">
        <f>IFERROR(MID(VLOOKUP($B88,Seqs!$A:$B,2,0),AW88,1),"")</f>
        <v>S</v>
      </c>
      <c r="AW88" s="3">
        <v>401</v>
      </c>
      <c r="AX88" s="3" t="str">
        <f>IFERROR(MID(VLOOKUP($B88,Seqs!$A:$B,2,0),AY88,1),"")</f>
        <v>M</v>
      </c>
      <c r="AY88" s="3">
        <v>411</v>
      </c>
      <c r="AZ88" s="80" t="str">
        <f>VLOOKUP(B88,Classification!A:D,2,0)</f>
        <v>A</v>
      </c>
      <c r="BA88" s="99" t="str">
        <f>VLOOKUP(B88,Classification!A:D,4,0)</f>
        <v>Cannabinoid</v>
      </c>
      <c r="BB88" s="27" t="b">
        <f t="shared" si="167"/>
        <v>1</v>
      </c>
      <c r="BC88" s="23">
        <f t="shared" si="140"/>
        <v>244</v>
      </c>
      <c r="BD88" s="2" t="s">
        <v>23</v>
      </c>
      <c r="BE88" s="3" t="s">
        <v>1384</v>
      </c>
      <c r="BF88" s="50" t="s">
        <v>1387</v>
      </c>
      <c r="BG88" s="50" t="s">
        <v>1387</v>
      </c>
      <c r="BI88" s="73" t="s">
        <v>1296</v>
      </c>
      <c r="BJ88" s="59" t="s">
        <v>1296</v>
      </c>
      <c r="BK88" s="59" t="s">
        <v>1296</v>
      </c>
      <c r="BL88" s="59" t="s">
        <v>1296</v>
      </c>
      <c r="BM88" s="59" t="s">
        <v>1296</v>
      </c>
      <c r="BN88" s="59" t="s">
        <v>1296</v>
      </c>
      <c r="BO88" s="59" t="s">
        <v>1296</v>
      </c>
      <c r="BP88" s="59" t="s">
        <v>1296</v>
      </c>
      <c r="BQ88" s="59" t="s">
        <v>1296</v>
      </c>
      <c r="BR88" s="59" t="s">
        <v>1296</v>
      </c>
      <c r="BS88" s="59" t="s">
        <v>1296</v>
      </c>
      <c r="BT88" s="59" t="s">
        <v>1296</v>
      </c>
      <c r="BU88" s="73">
        <f t="shared" si="141"/>
        <v>113</v>
      </c>
      <c r="BV88" s="74">
        <f t="shared" si="142"/>
        <v>145</v>
      </c>
      <c r="BW88" s="75">
        <f t="shared" si="143"/>
        <v>150</v>
      </c>
      <c r="BX88" s="74" t="str">
        <f t="shared" si="144"/>
        <v>-</v>
      </c>
      <c r="BY88" s="75">
        <f t="shared" si="145"/>
        <v>185</v>
      </c>
      <c r="BZ88" s="74">
        <f t="shared" si="146"/>
        <v>221</v>
      </c>
      <c r="CA88" s="75">
        <f t="shared" si="147"/>
        <v>229</v>
      </c>
      <c r="CB88" s="74" t="str">
        <f t="shared" si="148"/>
        <v>-</v>
      </c>
      <c r="CC88" s="75">
        <f t="shared" si="149"/>
        <v>272</v>
      </c>
      <c r="CD88" s="74">
        <f t="shared" si="150"/>
        <v>333</v>
      </c>
      <c r="CE88" s="75">
        <f t="shared" si="151"/>
        <v>373</v>
      </c>
      <c r="CF88" s="74">
        <f t="shared" si="152"/>
        <v>401</v>
      </c>
      <c r="CG88" s="73">
        <f t="shared" si="153"/>
        <v>144</v>
      </c>
      <c r="CH88" s="74">
        <f t="shared" si="154"/>
        <v>148</v>
      </c>
      <c r="CI88" s="75">
        <f t="shared" si="155"/>
        <v>179</v>
      </c>
      <c r="CJ88" s="75" t="str">
        <f t="shared" si="156"/>
        <v>-</v>
      </c>
      <c r="CK88" s="75">
        <f t="shared" si="157"/>
        <v>220</v>
      </c>
      <c r="CL88" s="75">
        <f t="shared" si="158"/>
        <v>228</v>
      </c>
      <c r="CM88" s="75">
        <f t="shared" si="159"/>
        <v>254</v>
      </c>
      <c r="CN88" s="75" t="str">
        <f t="shared" si="160"/>
        <v>-</v>
      </c>
      <c r="CO88" s="75">
        <f t="shared" si="161"/>
        <v>301</v>
      </c>
      <c r="CP88" s="75">
        <f t="shared" si="162"/>
        <v>369</v>
      </c>
      <c r="CQ88" s="75">
        <f t="shared" si="163"/>
        <v>400</v>
      </c>
      <c r="CR88" s="75">
        <f t="shared" si="164"/>
        <v>411</v>
      </c>
      <c r="CS88" s="23">
        <f t="shared" si="165"/>
        <v>2</v>
      </c>
    </row>
    <row r="89" spans="1:1029" x14ac:dyDescent="0.2">
      <c r="A89" s="3" t="str">
        <f t="shared" si="166"/>
        <v>cxcr4_human__wt</v>
      </c>
      <c r="B89" s="3" t="s">
        <v>1174</v>
      </c>
      <c r="C89" s="3" t="s">
        <v>100</v>
      </c>
      <c r="D89" s="3" t="str">
        <f>IFERROR(MID(VLOOKUP($B89,Seqs!$A:$B,2,0),E89,1),"")</f>
        <v>R</v>
      </c>
      <c r="E89" s="3">
        <v>30</v>
      </c>
      <c r="F89" s="3" t="str">
        <f>IFERROR(MID(VLOOKUP($B89,Seqs!$A:$B,2,0),G89,1),"")</f>
        <v>Q</v>
      </c>
      <c r="G89" s="3">
        <v>66</v>
      </c>
      <c r="H89" s="3" t="str">
        <f>IFERROR(MID(VLOOKUP($B89,Seqs!$A:$B,2,0),I89,1),"")</f>
        <v>K</v>
      </c>
      <c r="I89" s="23">
        <v>67</v>
      </c>
      <c r="J89" s="3" t="str">
        <f>IFERROR(MID(VLOOKUP($B89,Seqs!$A:$B,2,0),K89,1),"")</f>
        <v>R</v>
      </c>
      <c r="K89" s="23">
        <v>70</v>
      </c>
      <c r="L89" s="3" t="str">
        <f>IFERROR(MID(VLOOKUP($B89,Seqs!$A:$B,2,0),M89,1),"")</f>
        <v>S</v>
      </c>
      <c r="M89" s="3">
        <v>71</v>
      </c>
      <c r="N89" s="3" t="str">
        <f>IFERROR(MID(VLOOKUP($B89,Seqs!$A:$B,2,0),O89,1),"")</f>
        <v>A</v>
      </c>
      <c r="O89" s="3">
        <v>100</v>
      </c>
      <c r="P89" s="3" t="str">
        <f>IFERROR(MID(VLOOKUP($B89,Seqs!$A:$B,2,0),Q89,1),"")</f>
        <v>N</v>
      </c>
      <c r="Q89" s="3">
        <v>101</v>
      </c>
      <c r="R89" s="3" t="str">
        <f>IFERROR(MID(VLOOKUP($B89,Seqs!$A:$B,2,0),S89,1),"")</f>
        <v>F</v>
      </c>
      <c r="S89" s="3">
        <v>104</v>
      </c>
      <c r="T89" s="3" t="str">
        <f>IFERROR(MID(VLOOKUP($B89,Seqs!$A:$B,2,0),U89,1),"")</f>
        <v>G</v>
      </c>
      <c r="U89" s="3">
        <v>105</v>
      </c>
      <c r="V89" s="3" t="str">
        <f>IFERROR(MID(VLOOKUP($B89,Seqs!$A:$B,2,0),W89,1),"")</f>
        <v>H</v>
      </c>
      <c r="W89" s="3">
        <v>140</v>
      </c>
      <c r="X89" s="3" t="str">
        <f>IFERROR(MID(VLOOKUP($B89,Seqs!$A:$B,2,0),Y89,1),"")</f>
        <v>A</v>
      </c>
      <c r="Y89" s="3">
        <v>141</v>
      </c>
      <c r="Z89" s="3" t="str">
        <f>IFERROR(MID(VLOOKUP($B89,Seqs!$A:$B,2,0),AA89,1),"")</f>
        <v>R</v>
      </c>
      <c r="AA89" s="3">
        <v>148</v>
      </c>
      <c r="AB89" s="3" t="str">
        <f>IFERROR(MID(VLOOKUP($B89,Seqs!$A:$B,2,0),AC89,1),"")</f>
        <v>K</v>
      </c>
      <c r="AC89" s="9">
        <v>149</v>
      </c>
      <c r="AD89" s="3" t="str">
        <f>IFERROR(MID(VLOOKUP($B89,Seqs!$A:$B,2,0),AE89,1),"")</f>
        <v>A</v>
      </c>
      <c r="AE89" s="3">
        <v>175</v>
      </c>
      <c r="AF89" s="3" t="str">
        <f>IFERROR(MID(VLOOKUP($B89,Seqs!$A:$B,2,0),AG89,1),"")</f>
        <v>C</v>
      </c>
      <c r="AG89" s="3">
        <v>186</v>
      </c>
      <c r="AH89" s="3" t="str">
        <f>IFERROR(MID(VLOOKUP($B89,Seqs!$A:$B,2,0),AI89,1),"")</f>
        <v>R</v>
      </c>
      <c r="AI89" s="3">
        <v>188</v>
      </c>
      <c r="AJ89" s="3" t="str">
        <f>IFERROR(MID(VLOOKUP($B89,Seqs!$A:$B,2,0),AK89,1),"")</f>
        <v>D</v>
      </c>
      <c r="AK89" s="3">
        <v>193</v>
      </c>
      <c r="AL89" s="3" t="str">
        <f>IFERROR(MID(VLOOKUP($B89,Seqs!$A:$B,2,0),AM89,1),"")</f>
        <v>S</v>
      </c>
      <c r="AM89" s="3">
        <v>229</v>
      </c>
      <c r="AN89" s="3" t="str">
        <f>IFERROR(MID(VLOOKUP($B89,Seqs!$A:$B,2,0),AO89,1),"")</f>
        <v>K</v>
      </c>
      <c r="AO89" s="3">
        <v>234</v>
      </c>
      <c r="AP89" s="3" t="str">
        <f>IFERROR(MID(VLOOKUP($B89,Seqs!$A:$B,2,0),AQ89,1),"")</f>
        <v>E</v>
      </c>
      <c r="AQ89" s="3">
        <v>268</v>
      </c>
      <c r="AR89" s="3" t="str">
        <f>IFERROR(MID(VLOOKUP($B89,Seqs!$A:$B,2,0),AS89,1),"")</f>
        <v>G</v>
      </c>
      <c r="AS89" s="3">
        <v>273</v>
      </c>
      <c r="AT89" s="3" t="str">
        <f>IFERROR(MID(VLOOKUP($B89,Seqs!$A:$B,2,0),AU89,1),"")</f>
        <v>L</v>
      </c>
      <c r="AU89" s="3">
        <v>305</v>
      </c>
      <c r="AV89" s="3" t="str">
        <f>IFERROR(MID(VLOOKUP($B89,Seqs!$A:$B,2,0),AW89,1),"")</f>
        <v>G</v>
      </c>
      <c r="AW89" s="3">
        <v>306</v>
      </c>
      <c r="AX89" s="3" t="str">
        <f>IFERROR(MID(VLOOKUP($B89,Seqs!$A:$B,2,0),AY89,1),"")</f>
        <v>T</v>
      </c>
      <c r="AY89" s="3">
        <v>318</v>
      </c>
      <c r="AZ89" s="80" t="str">
        <f>VLOOKUP(B89,Classification!A:D,2,0)</f>
        <v>A</v>
      </c>
      <c r="BA89" s="99" t="str">
        <f>VLOOKUP(B89,Classification!A:D,4,0)</f>
        <v>Chemokine</v>
      </c>
      <c r="BB89" s="27" t="b">
        <f t="shared" si="167"/>
        <v>1</v>
      </c>
      <c r="BC89" s="23">
        <f t="shared" ref="BC89:BC94" si="196">_xlfn.AGGREGATE(9,6,CG89:CR89)-_xlfn.AGGREGATE(9,6,BU89:CF89)+12</f>
        <v>267</v>
      </c>
      <c r="BD89" s="35" t="s">
        <v>1382</v>
      </c>
      <c r="BE89" s="3" t="s">
        <v>1384</v>
      </c>
      <c r="BF89" s="50" t="s">
        <v>1382</v>
      </c>
      <c r="BG89" s="50" t="s">
        <v>1387</v>
      </c>
      <c r="BH89" s="1"/>
      <c r="BI89" s="73" t="s">
        <v>1296</v>
      </c>
      <c r="BJ89" s="59" t="s">
        <v>1296</v>
      </c>
      <c r="BK89" s="59" t="s">
        <v>1296</v>
      </c>
      <c r="BL89" s="59" t="s">
        <v>1296</v>
      </c>
      <c r="BM89" s="59" t="s">
        <v>1296</v>
      </c>
      <c r="BN89" s="59" t="s">
        <v>1296</v>
      </c>
      <c r="BO89" s="59" t="s">
        <v>1296</v>
      </c>
      <c r="BP89" s="59" t="s">
        <v>1296</v>
      </c>
      <c r="BQ89" s="59" t="s">
        <v>1296</v>
      </c>
      <c r="BR89" s="59" t="s">
        <v>1296</v>
      </c>
      <c r="BS89" s="59" t="s">
        <v>1296</v>
      </c>
      <c r="BT89" s="59" t="s">
        <v>1296</v>
      </c>
      <c r="BU89" s="73">
        <f t="shared" ref="BU89:BU94" si="197">E89</f>
        <v>30</v>
      </c>
      <c r="BV89" s="74">
        <f t="shared" ref="BV89:BV94" si="198">I89</f>
        <v>67</v>
      </c>
      <c r="BW89" s="75">
        <f t="shared" ref="BW89:BW94" si="199">M89</f>
        <v>71</v>
      </c>
      <c r="BX89" s="74">
        <f t="shared" ref="BX89:BX94" si="200">Q89</f>
        <v>101</v>
      </c>
      <c r="BY89" s="75">
        <f t="shared" ref="BY89:BY94" si="201">U89</f>
        <v>105</v>
      </c>
      <c r="BZ89" s="74">
        <f t="shared" ref="BZ89:BZ94" si="202">Y89</f>
        <v>141</v>
      </c>
      <c r="CA89" s="75">
        <f t="shared" ref="CA89:CA94" si="203">AC89</f>
        <v>149</v>
      </c>
      <c r="CB89" s="74">
        <f t="shared" ref="CB89:CB94" si="204">AG89</f>
        <v>186</v>
      </c>
      <c r="CC89" s="75">
        <f t="shared" ref="CC89:CC94" si="205">AK89</f>
        <v>193</v>
      </c>
      <c r="CD89" s="74">
        <f t="shared" ref="CD89:CD94" si="206">AO89</f>
        <v>234</v>
      </c>
      <c r="CE89" s="75">
        <f t="shared" ref="CE89:CE94" si="207">AS89</f>
        <v>273</v>
      </c>
      <c r="CF89" s="74">
        <f t="shared" ref="CF89:CF94" si="208">AW89</f>
        <v>306</v>
      </c>
      <c r="CG89" s="73">
        <f t="shared" ref="CG89:CG94" si="209">G89</f>
        <v>66</v>
      </c>
      <c r="CH89" s="74">
        <f t="shared" ref="CH89:CH94" si="210">K89</f>
        <v>70</v>
      </c>
      <c r="CI89" s="75">
        <f t="shared" ref="CI89:CI94" si="211">O89</f>
        <v>100</v>
      </c>
      <c r="CJ89" s="75">
        <f t="shared" ref="CJ89:CJ94" si="212">S89</f>
        <v>104</v>
      </c>
      <c r="CK89" s="75">
        <f t="shared" ref="CK89:CK94" si="213">W89</f>
        <v>140</v>
      </c>
      <c r="CL89" s="75">
        <f t="shared" ref="CL89:CL94" si="214">AA89</f>
        <v>148</v>
      </c>
      <c r="CM89" s="75">
        <f t="shared" ref="CM89:CM94" si="215">AE89</f>
        <v>175</v>
      </c>
      <c r="CN89" s="75">
        <f t="shared" ref="CN89:CN94" si="216">AI89</f>
        <v>188</v>
      </c>
      <c r="CO89" s="75">
        <f t="shared" ref="CO89:CO94" si="217">AM89</f>
        <v>229</v>
      </c>
      <c r="CP89" s="75">
        <f t="shared" ref="CP89:CP94" si="218">AQ89</f>
        <v>268</v>
      </c>
      <c r="CQ89" s="75">
        <f t="shared" ref="CQ89:CQ94" si="219">AU89</f>
        <v>305</v>
      </c>
      <c r="CR89" s="75">
        <f t="shared" ref="CR89:CR94" si="220">AY89</f>
        <v>318</v>
      </c>
      <c r="CS89" s="23">
        <f t="shared" ref="CS89:CS94" si="221">M89-K89</f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166"/>
        <v>cxcr4_human_3ODU</v>
      </c>
      <c r="B90" s="3" t="s">
        <v>1174</v>
      </c>
      <c r="C90" s="3" t="s">
        <v>63</v>
      </c>
      <c r="D90" s="3" t="str">
        <f>IFERROR(MID(VLOOKUP($B90,Seqs!$A:$B,2,0),E90,1),"")</f>
        <v>A</v>
      </c>
      <c r="E90" s="3">
        <v>34</v>
      </c>
      <c r="F90" s="3" t="str">
        <f>IFERROR(MID(VLOOKUP($B90,Seqs!$A:$B,2,0),G90,1),"")</f>
        <v>Q</v>
      </c>
      <c r="G90" s="3">
        <v>66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71</v>
      </c>
      <c r="N90" s="3" t="str">
        <f>IFERROR(MID(VLOOKUP($B90,Seqs!$A:$B,2,0),O90,1),"")</f>
        <v>A</v>
      </c>
      <c r="O90" s="3">
        <v>100</v>
      </c>
      <c r="P90" s="3" t="str">
        <f>IFERROR(MID(VLOOKUP($B90,Seqs!$A:$B,2,0),Q90,1),"")</f>
        <v>N</v>
      </c>
      <c r="Q90" s="3">
        <v>101</v>
      </c>
      <c r="R90" s="3" t="str">
        <f>IFERROR(MID(VLOOKUP($B90,Seqs!$A:$B,2,0),S90,1),"")</f>
        <v>F</v>
      </c>
      <c r="S90" s="3">
        <v>104</v>
      </c>
      <c r="T90" s="3" t="str">
        <f>IFERROR(MID(VLOOKUP($B90,Seqs!$A:$B,2,0),U90,1),"")</f>
        <v>G</v>
      </c>
      <c r="U90" s="3">
        <v>105</v>
      </c>
      <c r="V90" s="3" t="str">
        <f>IFERROR(MID(VLOOKUP($B90,Seqs!$A:$B,2,0),W90,1),"")</f>
        <v>H</v>
      </c>
      <c r="W90" s="3">
        <v>140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S</v>
      </c>
      <c r="AC90" s="9">
        <v>144</v>
      </c>
      <c r="AD90" s="3" t="str">
        <f>IFERROR(MID(VLOOKUP($B90,Seqs!$A:$B,2,0),AE90,1),"")</f>
        <v>A</v>
      </c>
      <c r="AE90" s="3">
        <v>175</v>
      </c>
      <c r="AF90" s="3" t="str">
        <f>IFERROR(MID(VLOOKUP($B90,Seqs!$A:$B,2,0),AG90,1),"")</f>
        <v>C</v>
      </c>
      <c r="AG90" s="3">
        <v>186</v>
      </c>
      <c r="AH90" s="3" t="str">
        <f>IFERROR(MID(VLOOKUP($B90,Seqs!$A:$B,2,0),AI90,1),"")</f>
        <v>R</v>
      </c>
      <c r="AI90" s="3">
        <v>188</v>
      </c>
      <c r="AJ90" s="3" t="str">
        <f>IFERROR(MID(VLOOKUP($B90,Seqs!$A:$B,2,0),AK90,1),"")</f>
        <v>D</v>
      </c>
      <c r="AK90" s="3">
        <v>193</v>
      </c>
      <c r="AL90" s="3" t="str">
        <f>IFERROR(MID(VLOOKUP($B90,Seqs!$A:$B,2,0),AM90,1),"")</f>
        <v>K</v>
      </c>
      <c r="AM90" s="3">
        <v>225</v>
      </c>
      <c r="AN90" s="3" t="str">
        <f>IFERROR(MID(VLOOKUP($B90,Seqs!$A:$B,2,0),AO90,1),"")</f>
        <v>G</v>
      </c>
      <c r="AO90" s="3">
        <v>231</v>
      </c>
      <c r="AP90" s="3" t="str">
        <f>IFERROR(MID(VLOOKUP($B90,Seqs!$A:$B,2,0),AQ90,1),"")</f>
        <v>E</v>
      </c>
      <c r="AQ90" s="3">
        <v>268</v>
      </c>
      <c r="AR90" s="3" t="str">
        <f>IFERROR(MID(VLOOKUP($B90,Seqs!$A:$B,2,0),AS90,1),"")</f>
        <v>G</v>
      </c>
      <c r="AS90" s="3">
        <v>273</v>
      </c>
      <c r="AT90" s="3" t="str">
        <f>IFERROR(MID(VLOOKUP($B90,Seqs!$A:$B,2,0),AU90,1),"")</f>
        <v>I</v>
      </c>
      <c r="AU90" s="3">
        <v>300</v>
      </c>
      <c r="AV90" s="3" t="str">
        <f>IFERROR(MID(VLOOKUP($B90,Seqs!$A:$B,2,0),AW90,1),"")</f>
        <v/>
      </c>
      <c r="AW90" s="3" t="s">
        <v>23</v>
      </c>
      <c r="AX90" s="3" t="str">
        <f>IFERROR(MID(VLOOKUP($B90,Seqs!$A:$B,2,0),AY90,1),"")</f>
        <v/>
      </c>
      <c r="AY90" s="3" t="s">
        <v>23</v>
      </c>
      <c r="AZ90" s="80" t="str">
        <f>VLOOKUP(B90,Classification!A:D,2,0)</f>
        <v>A</v>
      </c>
      <c r="BA90" s="99" t="str">
        <f>VLOOKUP(B90,Classification!A:D,4,0)</f>
        <v>Chemokine</v>
      </c>
      <c r="BB90" s="27" t="b">
        <f t="shared" si="167"/>
        <v>1</v>
      </c>
      <c r="BC90" s="23">
        <f t="shared" si="196"/>
        <v>240</v>
      </c>
      <c r="BD90" s="2" t="s">
        <v>1386</v>
      </c>
      <c r="BE90" s="3" t="s">
        <v>1384</v>
      </c>
      <c r="BF90" s="50" t="s">
        <v>1387</v>
      </c>
      <c r="BG90" s="50" t="s">
        <v>1387</v>
      </c>
      <c r="BH90" s="1"/>
      <c r="BI90" s="73" t="s">
        <v>1296</v>
      </c>
      <c r="BJ90" s="59" t="s">
        <v>1296</v>
      </c>
      <c r="BK90" s="59" t="s">
        <v>1296</v>
      </c>
      <c r="BL90" s="59" t="s">
        <v>1296</v>
      </c>
      <c r="BM90" s="59" t="s">
        <v>1296</v>
      </c>
      <c r="BN90" s="59" t="s">
        <v>1296</v>
      </c>
      <c r="BO90" s="59" t="s">
        <v>1296</v>
      </c>
      <c r="BP90" s="59" t="s">
        <v>1296</v>
      </c>
      <c r="BQ90" s="59" t="s">
        <v>1296</v>
      </c>
      <c r="BR90" s="59" t="s">
        <v>1296</v>
      </c>
      <c r="BS90" s="59" t="s">
        <v>1296</v>
      </c>
      <c r="BT90" s="59" t="s">
        <v>1296</v>
      </c>
      <c r="BU90" s="73">
        <f t="shared" si="197"/>
        <v>34</v>
      </c>
      <c r="BV90" s="74" t="str">
        <f t="shared" si="198"/>
        <v>-</v>
      </c>
      <c r="BW90" s="75">
        <f t="shared" si="199"/>
        <v>71</v>
      </c>
      <c r="BX90" s="74">
        <f t="shared" si="200"/>
        <v>101</v>
      </c>
      <c r="BY90" s="75">
        <f t="shared" si="201"/>
        <v>105</v>
      </c>
      <c r="BZ90" s="74" t="str">
        <f t="shared" si="202"/>
        <v>-</v>
      </c>
      <c r="CA90" s="75">
        <f t="shared" si="203"/>
        <v>144</v>
      </c>
      <c r="CB90" s="74">
        <f t="shared" si="204"/>
        <v>186</v>
      </c>
      <c r="CC90" s="75">
        <f t="shared" si="205"/>
        <v>193</v>
      </c>
      <c r="CD90" s="74">
        <f t="shared" si="206"/>
        <v>231</v>
      </c>
      <c r="CE90" s="75">
        <f t="shared" si="207"/>
        <v>273</v>
      </c>
      <c r="CF90" s="74" t="str">
        <f t="shared" si="208"/>
        <v>-</v>
      </c>
      <c r="CG90" s="73">
        <f t="shared" si="209"/>
        <v>66</v>
      </c>
      <c r="CH90" s="74" t="str">
        <f t="shared" si="210"/>
        <v>-</v>
      </c>
      <c r="CI90" s="75">
        <f t="shared" si="211"/>
        <v>100</v>
      </c>
      <c r="CJ90" s="75">
        <f t="shared" si="212"/>
        <v>104</v>
      </c>
      <c r="CK90" s="75">
        <f t="shared" si="213"/>
        <v>140</v>
      </c>
      <c r="CL90" s="75" t="str">
        <f t="shared" si="214"/>
        <v>-</v>
      </c>
      <c r="CM90" s="75">
        <f t="shared" si="215"/>
        <v>175</v>
      </c>
      <c r="CN90" s="75">
        <f t="shared" si="216"/>
        <v>188</v>
      </c>
      <c r="CO90" s="75">
        <f t="shared" si="217"/>
        <v>225</v>
      </c>
      <c r="CP90" s="75">
        <f t="shared" si="218"/>
        <v>268</v>
      </c>
      <c r="CQ90" s="75">
        <f t="shared" si="219"/>
        <v>300</v>
      </c>
      <c r="CR90" s="75" t="str">
        <f t="shared" si="220"/>
        <v>-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x14ac:dyDescent="0.2">
      <c r="A91" s="3" t="str">
        <f t="shared" si="166"/>
        <v>cxcr4_human_3OE0</v>
      </c>
      <c r="B91" s="3" t="s">
        <v>1174</v>
      </c>
      <c r="C91" s="3" t="s">
        <v>1034</v>
      </c>
      <c r="D91" s="3" t="str">
        <f>IFERROR(MID(VLOOKUP($B91,Seqs!$A:$B,2,0),E91,1),"")</f>
        <v>A</v>
      </c>
      <c r="E91" s="3">
        <v>34</v>
      </c>
      <c r="F91" s="3" t="str">
        <f>IFERROR(MID(VLOOKUP($B91,Seqs!$A:$B,2,0),G91,1),"")</f>
        <v>Q</v>
      </c>
      <c r="G91" s="3">
        <v>66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S</v>
      </c>
      <c r="M91" s="3">
        <v>71</v>
      </c>
      <c r="N91" s="3" t="str">
        <f>IFERROR(MID(VLOOKUP($B91,Seqs!$A:$B,2,0),O91,1),"")</f>
        <v>A</v>
      </c>
      <c r="O91" s="3">
        <v>100</v>
      </c>
      <c r="P91" s="3" t="str">
        <f>IFERROR(MID(VLOOKUP($B91,Seqs!$A:$B,2,0),Q91,1),"")</f>
        <v>N</v>
      </c>
      <c r="Q91" s="3">
        <v>101</v>
      </c>
      <c r="R91" s="3" t="str">
        <f>IFERROR(MID(VLOOKUP($B91,Seqs!$A:$B,2,0),S91,1),"")</f>
        <v>F</v>
      </c>
      <c r="S91" s="3">
        <v>104</v>
      </c>
      <c r="T91" s="3" t="str">
        <f>IFERROR(MID(VLOOKUP($B91,Seqs!$A:$B,2,0),U91,1),"")</f>
        <v>G</v>
      </c>
      <c r="U91" s="3">
        <v>105</v>
      </c>
      <c r="V91" s="3" t="str">
        <f>IFERROR(MID(VLOOKUP($B91,Seqs!$A:$B,2,0),W91,1),"")</f>
        <v>H</v>
      </c>
      <c r="W91" s="3">
        <v>140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S</v>
      </c>
      <c r="AC91" s="9">
        <v>144</v>
      </c>
      <c r="AD91" s="3" t="str">
        <f>IFERROR(MID(VLOOKUP($B91,Seqs!$A:$B,2,0),AE91,1),"")</f>
        <v>A</v>
      </c>
      <c r="AE91" s="3">
        <v>175</v>
      </c>
      <c r="AF91" s="3" t="str">
        <f>IFERROR(MID(VLOOKUP($B91,Seqs!$A:$B,2,0),AG91,1),"")</f>
        <v>C</v>
      </c>
      <c r="AG91" s="3">
        <v>186</v>
      </c>
      <c r="AH91" s="3" t="str">
        <f>IFERROR(MID(VLOOKUP($B91,Seqs!$A:$B,2,0),AI91,1),"")</f>
        <v>R</v>
      </c>
      <c r="AI91" s="3">
        <v>188</v>
      </c>
      <c r="AJ91" s="3" t="str">
        <f>IFERROR(MID(VLOOKUP($B91,Seqs!$A:$B,2,0),AK91,1),"")</f>
        <v>D</v>
      </c>
      <c r="AK91" s="3">
        <v>193</v>
      </c>
      <c r="AL91" s="3" t="str">
        <f>IFERROR(MID(VLOOKUP($B91,Seqs!$A:$B,2,0),AM91,1),"")</f>
        <v>H</v>
      </c>
      <c r="AM91" s="3">
        <v>228</v>
      </c>
      <c r="AN91" s="3" t="str">
        <f>IFERROR(MID(VLOOKUP($B91,Seqs!$A:$B,2,0),AO91,1),"")</f>
        <v>K</v>
      </c>
      <c r="AO91" s="3">
        <v>239</v>
      </c>
      <c r="AP91" s="3" t="str">
        <f>IFERROR(MID(VLOOKUP($B91,Seqs!$A:$B,2,0),AQ91,1),"")</f>
        <v>E</v>
      </c>
      <c r="AQ91" s="3">
        <v>268</v>
      </c>
      <c r="AR91" s="3" t="str">
        <f>IFERROR(MID(VLOOKUP($B91,Seqs!$A:$B,2,0),AS91,1),"")</f>
        <v>G</v>
      </c>
      <c r="AS91" s="3">
        <v>273</v>
      </c>
      <c r="AT91" s="3" t="str">
        <f>IFERROR(MID(VLOOKUP($B91,Seqs!$A:$B,2,0),AU91,1),"")</f>
        <v>I</v>
      </c>
      <c r="AU91" s="3">
        <v>300</v>
      </c>
      <c r="AV91" s="3" t="str">
        <f>IFERROR(MID(VLOOKUP($B91,Seqs!$A:$B,2,0),AW91,1),"")</f>
        <v/>
      </c>
      <c r="AW91" s="3" t="s">
        <v>23</v>
      </c>
      <c r="AX91" s="3" t="str">
        <f>IFERROR(MID(VLOOKUP($B91,Seqs!$A:$B,2,0),AY91,1),"")</f>
        <v/>
      </c>
      <c r="AY91" s="3" t="s">
        <v>23</v>
      </c>
      <c r="AZ91" s="80" t="str">
        <f>VLOOKUP(B91,Classification!A:D,2,0)</f>
        <v>A</v>
      </c>
      <c r="BA91" s="99" t="str">
        <f>VLOOKUP(B91,Classification!A:D,4,0)</f>
        <v>Chemokine</v>
      </c>
      <c r="BB91" s="27" t="b">
        <f t="shared" si="167"/>
        <v>1</v>
      </c>
      <c r="BC91" s="23">
        <f t="shared" si="196"/>
        <v>235</v>
      </c>
      <c r="BD91" s="4" t="s">
        <v>23</v>
      </c>
      <c r="BE91" s="3" t="s">
        <v>1384</v>
      </c>
      <c r="BF91" s="50" t="s">
        <v>1387</v>
      </c>
      <c r="BG91" s="50" t="s">
        <v>1387</v>
      </c>
      <c r="BH91" s="1"/>
      <c r="BI91" s="73" t="s">
        <v>1296</v>
      </c>
      <c r="BJ91" s="59" t="s">
        <v>1296</v>
      </c>
      <c r="BK91" s="59" t="s">
        <v>1296</v>
      </c>
      <c r="BL91" s="59" t="s">
        <v>1296</v>
      </c>
      <c r="BM91" s="59" t="s">
        <v>1296</v>
      </c>
      <c r="BN91" s="59" t="s">
        <v>1296</v>
      </c>
      <c r="BO91" s="59" t="s">
        <v>1296</v>
      </c>
      <c r="BP91" s="59" t="s">
        <v>1296</v>
      </c>
      <c r="BQ91" s="59" t="s">
        <v>1296</v>
      </c>
      <c r="BR91" s="59" t="s">
        <v>1296</v>
      </c>
      <c r="BS91" s="59" t="s">
        <v>1296</v>
      </c>
      <c r="BT91" s="59" t="s">
        <v>1296</v>
      </c>
      <c r="BU91" s="73">
        <f t="shared" si="197"/>
        <v>34</v>
      </c>
      <c r="BV91" s="74" t="str">
        <f t="shared" si="198"/>
        <v>-</v>
      </c>
      <c r="BW91" s="75">
        <f t="shared" si="199"/>
        <v>71</v>
      </c>
      <c r="BX91" s="74">
        <f t="shared" si="200"/>
        <v>101</v>
      </c>
      <c r="BY91" s="75">
        <f t="shared" si="201"/>
        <v>105</v>
      </c>
      <c r="BZ91" s="74" t="str">
        <f t="shared" si="202"/>
        <v>-</v>
      </c>
      <c r="CA91" s="75">
        <f t="shared" si="203"/>
        <v>144</v>
      </c>
      <c r="CB91" s="74">
        <f t="shared" si="204"/>
        <v>186</v>
      </c>
      <c r="CC91" s="75">
        <f t="shared" si="205"/>
        <v>193</v>
      </c>
      <c r="CD91" s="74">
        <f t="shared" si="206"/>
        <v>239</v>
      </c>
      <c r="CE91" s="75">
        <f t="shared" si="207"/>
        <v>273</v>
      </c>
      <c r="CF91" s="74" t="str">
        <f t="shared" si="208"/>
        <v>-</v>
      </c>
      <c r="CG91" s="73">
        <f t="shared" si="209"/>
        <v>66</v>
      </c>
      <c r="CH91" s="74" t="str">
        <f t="shared" si="210"/>
        <v>-</v>
      </c>
      <c r="CI91" s="75">
        <f t="shared" si="211"/>
        <v>100</v>
      </c>
      <c r="CJ91" s="75">
        <f t="shared" si="212"/>
        <v>104</v>
      </c>
      <c r="CK91" s="75">
        <f t="shared" si="213"/>
        <v>140</v>
      </c>
      <c r="CL91" s="75" t="str">
        <f t="shared" si="214"/>
        <v>-</v>
      </c>
      <c r="CM91" s="75">
        <f t="shared" si="215"/>
        <v>175</v>
      </c>
      <c r="CN91" s="75">
        <f t="shared" si="216"/>
        <v>188</v>
      </c>
      <c r="CO91" s="75">
        <f t="shared" si="217"/>
        <v>228</v>
      </c>
      <c r="CP91" s="75">
        <f t="shared" si="218"/>
        <v>268</v>
      </c>
      <c r="CQ91" s="75">
        <f t="shared" si="219"/>
        <v>300</v>
      </c>
      <c r="CR91" s="75" t="str">
        <f t="shared" si="220"/>
        <v>-</v>
      </c>
      <c r="CS91" s="23" t="e">
        <f t="shared" si="221"/>
        <v>#VALUE!</v>
      </c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</row>
    <row r="92" spans="1:1029" x14ac:dyDescent="0.2">
      <c r="A92" s="3" t="str">
        <f t="shared" si="166"/>
        <v>cxcr4_human_4RWS</v>
      </c>
      <c r="B92" s="3" t="s">
        <v>1174</v>
      </c>
      <c r="C92" s="3" t="s">
        <v>1055</v>
      </c>
      <c r="D92" s="3" t="str">
        <f>IFERROR(MID(VLOOKUP($B92,Seqs!$A:$B,2,0),E92,1),"")</f>
        <v>R</v>
      </c>
      <c r="E92" s="3">
        <v>30</v>
      </c>
      <c r="F92" s="3" t="str">
        <f>IFERROR(MID(VLOOKUP($B92,Seqs!$A:$B,2,0),G92,1),"")</f>
        <v>Q</v>
      </c>
      <c r="G92" s="3">
        <v>66</v>
      </c>
      <c r="H92" s="3" t="str">
        <f>IFERROR(MID(VLOOKUP($B92,Seqs!$A:$B,2,0),I92,1),"")</f>
        <v/>
      </c>
      <c r="I92" s="23" t="s">
        <v>23</v>
      </c>
      <c r="J92" s="3" t="str">
        <f>IFERROR(MID(VLOOKUP($B92,Seqs!$A:$B,2,0),K92,1),"")</f>
        <v/>
      </c>
      <c r="K92" s="23" t="s">
        <v>23</v>
      </c>
      <c r="L92" s="3" t="str">
        <f>IFERROR(MID(VLOOKUP($B92,Seqs!$A:$B,2,0),M92,1),"")</f>
        <v>S</v>
      </c>
      <c r="M92" s="3">
        <v>71</v>
      </c>
      <c r="N92" s="3" t="str">
        <f>IFERROR(MID(VLOOKUP($B92,Seqs!$A:$B,2,0),O92,1),"")</f>
        <v>A</v>
      </c>
      <c r="O92" s="3">
        <v>100</v>
      </c>
      <c r="P92" s="3" t="str">
        <f>IFERROR(MID(VLOOKUP($B92,Seqs!$A:$B,2,0),Q92,1),"")</f>
        <v>N</v>
      </c>
      <c r="Q92" s="3">
        <v>101</v>
      </c>
      <c r="R92" s="3" t="str">
        <f>IFERROR(MID(VLOOKUP($B92,Seqs!$A:$B,2,0),S92,1),"")</f>
        <v>F</v>
      </c>
      <c r="S92" s="3">
        <v>104</v>
      </c>
      <c r="T92" s="3" t="str">
        <f>IFERROR(MID(VLOOKUP($B92,Seqs!$A:$B,2,0),U92,1),"")</f>
        <v>G</v>
      </c>
      <c r="U92" s="3">
        <v>105</v>
      </c>
      <c r="V92" s="3" t="str">
        <f>IFERROR(MID(VLOOKUP($B92,Seqs!$A:$B,2,0),W92,1),"")</f>
        <v>H</v>
      </c>
      <c r="W92" s="3">
        <v>140</v>
      </c>
      <c r="X92" s="3" t="str">
        <f>IFERROR(MID(VLOOKUP($B92,Seqs!$A:$B,2,0),Y92,1),"")</f>
        <v/>
      </c>
      <c r="Y92" s="3" t="s">
        <v>23</v>
      </c>
      <c r="Z92" s="3" t="str">
        <f>IFERROR(MID(VLOOKUP($B92,Seqs!$A:$B,2,0),AA92,1),"")</f>
        <v/>
      </c>
      <c r="AA92" s="3" t="s">
        <v>23</v>
      </c>
      <c r="AB92" s="3" t="str">
        <f>IFERROR(MID(VLOOKUP($B92,Seqs!$A:$B,2,0),AC92,1),"")</f>
        <v>S</v>
      </c>
      <c r="AC92" s="9">
        <v>144</v>
      </c>
      <c r="AD92" s="3" t="str">
        <f>IFERROR(MID(VLOOKUP($B92,Seqs!$A:$B,2,0),AE92,1),"")</f>
        <v>A</v>
      </c>
      <c r="AE92" s="3">
        <v>175</v>
      </c>
      <c r="AF92" s="3" t="str">
        <f>IFERROR(MID(VLOOKUP($B92,Seqs!$A:$B,2,0),AG92,1),"")</f>
        <v>C</v>
      </c>
      <c r="AG92" s="3">
        <v>186</v>
      </c>
      <c r="AH92" s="3" t="str">
        <f>IFERROR(MID(VLOOKUP($B92,Seqs!$A:$B,2,0),AI92,1),"")</f>
        <v>R</v>
      </c>
      <c r="AI92" s="3">
        <v>188</v>
      </c>
      <c r="AJ92" s="3" t="str">
        <f>IFERROR(MID(VLOOKUP($B92,Seqs!$A:$B,2,0),AK92,1),"")</f>
        <v>D</v>
      </c>
      <c r="AK92" s="3">
        <v>193</v>
      </c>
      <c r="AL92" s="3" t="str">
        <f>IFERROR(MID(VLOOKUP($B92,Seqs!$A:$B,2,0),AM92,1),"")</f>
        <v>S</v>
      </c>
      <c r="AM92" s="3">
        <v>227</v>
      </c>
      <c r="AN92" s="3" t="str">
        <f>IFERROR(MID(VLOOKUP($B92,Seqs!$A:$B,2,0),AO92,1),"")</f>
        <v>K</v>
      </c>
      <c r="AO92" s="3">
        <v>239</v>
      </c>
      <c r="AP92" s="3" t="str">
        <f>IFERROR(MID(VLOOKUP($B92,Seqs!$A:$B,2,0),AQ92,1),"")</f>
        <v>E</v>
      </c>
      <c r="AQ92" s="3">
        <v>268</v>
      </c>
      <c r="AR92" s="3" t="str">
        <f>IFERROR(MID(VLOOKUP($B92,Seqs!$A:$B,2,0),AS92,1),"")</f>
        <v>G</v>
      </c>
      <c r="AS92" s="3">
        <v>273</v>
      </c>
      <c r="AT92" s="3" t="str">
        <f>IFERROR(MID(VLOOKUP($B92,Seqs!$A:$B,2,0),AU92,1),"")</f>
        <v>I</v>
      </c>
      <c r="AU92" s="3">
        <v>300</v>
      </c>
      <c r="AV92" s="3" t="str">
        <f>IFERROR(MID(VLOOKUP($B92,Seqs!$A:$B,2,0),AW92,1),"")</f>
        <v/>
      </c>
      <c r="AW92" s="3" t="s">
        <v>23</v>
      </c>
      <c r="AX92" s="3" t="str">
        <f>IFERROR(MID(VLOOKUP($B92,Seqs!$A:$B,2,0),AY92,1),"")</f>
        <v/>
      </c>
      <c r="AY92" s="3" t="s">
        <v>23</v>
      </c>
      <c r="AZ92" s="80" t="str">
        <f>VLOOKUP(B92,Classification!A:D,2,0)</f>
        <v>A</v>
      </c>
      <c r="BA92" s="99" t="str">
        <f>VLOOKUP(B92,Classification!A:D,4,0)</f>
        <v>Chemokine</v>
      </c>
      <c r="BB92" s="27" t="b">
        <f t="shared" si="167"/>
        <v>1</v>
      </c>
      <c r="BC92" s="23">
        <f t="shared" si="196"/>
        <v>238</v>
      </c>
      <c r="BD92" s="5" t="s">
        <v>23</v>
      </c>
      <c r="BE92" s="3" t="s">
        <v>1384</v>
      </c>
      <c r="BF92" s="50" t="s">
        <v>1387</v>
      </c>
      <c r="BG92" s="50" t="s">
        <v>1387</v>
      </c>
      <c r="BH92" s="1"/>
      <c r="BI92" s="73" t="s">
        <v>1296</v>
      </c>
      <c r="BJ92" s="59" t="s">
        <v>1296</v>
      </c>
      <c r="BK92" s="59" t="s">
        <v>1296</v>
      </c>
      <c r="BL92" s="59" t="s">
        <v>1296</v>
      </c>
      <c r="BM92" s="59" t="s">
        <v>1296</v>
      </c>
      <c r="BN92" s="59" t="s">
        <v>1296</v>
      </c>
      <c r="BO92" s="59" t="s">
        <v>1296</v>
      </c>
      <c r="BP92" s="59" t="s">
        <v>1296</v>
      </c>
      <c r="BQ92" s="59" t="s">
        <v>1296</v>
      </c>
      <c r="BR92" s="59" t="s">
        <v>1296</v>
      </c>
      <c r="BS92" s="59" t="s">
        <v>1296</v>
      </c>
      <c r="BT92" s="59" t="s">
        <v>1296</v>
      </c>
      <c r="BU92" s="73">
        <f t="shared" si="197"/>
        <v>30</v>
      </c>
      <c r="BV92" s="74" t="str">
        <f t="shared" si="198"/>
        <v>-</v>
      </c>
      <c r="BW92" s="75">
        <f t="shared" si="199"/>
        <v>71</v>
      </c>
      <c r="BX92" s="74">
        <f t="shared" si="200"/>
        <v>101</v>
      </c>
      <c r="BY92" s="75">
        <f t="shared" si="201"/>
        <v>105</v>
      </c>
      <c r="BZ92" s="74" t="str">
        <f t="shared" si="202"/>
        <v>-</v>
      </c>
      <c r="CA92" s="75">
        <f t="shared" si="203"/>
        <v>144</v>
      </c>
      <c r="CB92" s="74">
        <f t="shared" si="204"/>
        <v>186</v>
      </c>
      <c r="CC92" s="75">
        <f t="shared" si="205"/>
        <v>193</v>
      </c>
      <c r="CD92" s="74">
        <f t="shared" si="206"/>
        <v>239</v>
      </c>
      <c r="CE92" s="75">
        <f t="shared" si="207"/>
        <v>273</v>
      </c>
      <c r="CF92" s="74" t="str">
        <f t="shared" si="208"/>
        <v>-</v>
      </c>
      <c r="CG92" s="73">
        <f t="shared" si="209"/>
        <v>66</v>
      </c>
      <c r="CH92" s="74" t="str">
        <f t="shared" si="210"/>
        <v>-</v>
      </c>
      <c r="CI92" s="75">
        <f t="shared" si="211"/>
        <v>100</v>
      </c>
      <c r="CJ92" s="75">
        <f t="shared" si="212"/>
        <v>104</v>
      </c>
      <c r="CK92" s="75">
        <f t="shared" si="213"/>
        <v>140</v>
      </c>
      <c r="CL92" s="75" t="str">
        <f t="shared" si="214"/>
        <v>-</v>
      </c>
      <c r="CM92" s="75">
        <f t="shared" si="215"/>
        <v>175</v>
      </c>
      <c r="CN92" s="75">
        <f t="shared" si="216"/>
        <v>188</v>
      </c>
      <c r="CO92" s="75">
        <f t="shared" si="217"/>
        <v>227</v>
      </c>
      <c r="CP92" s="75">
        <f t="shared" si="218"/>
        <v>268</v>
      </c>
      <c r="CQ92" s="75">
        <f t="shared" si="219"/>
        <v>300</v>
      </c>
      <c r="CR92" s="75" t="str">
        <f t="shared" si="220"/>
        <v>-</v>
      </c>
      <c r="CS92" s="23" t="e">
        <f t="shared" si="221"/>
        <v>#VALUE!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si="166"/>
        <v>drd3_human__wt</v>
      </c>
      <c r="B93" s="3" t="s">
        <v>192</v>
      </c>
      <c r="C93" s="3" t="s">
        <v>100</v>
      </c>
      <c r="D93" s="3" t="str">
        <f>IFERROR(MID(VLOOKUP($B93,Seqs!$A:$B,2,0),E93,1),"")</f>
        <v>A</v>
      </c>
      <c r="E93" s="3">
        <v>26</v>
      </c>
      <c r="F93" s="3" t="str">
        <f>IFERROR(MID(VLOOKUP($B93,Seqs!$A:$B,2,0),G93,1),"")</f>
        <v>E</v>
      </c>
      <c r="G93" s="3">
        <v>57</v>
      </c>
      <c r="H93" s="3" t="str">
        <f>IFERROR(MID(VLOOKUP($B93,Seqs!$A:$B,2,0),I93,1),"")</f>
        <v>R</v>
      </c>
      <c r="I93" s="23">
        <v>58</v>
      </c>
      <c r="J93" s="3" t="str">
        <f>IFERROR(MID(VLOOKUP($B93,Seqs!$A:$B,2,0),K93,1),"")</f>
        <v>Q</v>
      </c>
      <c r="K93" s="23">
        <v>61</v>
      </c>
      <c r="L93" s="3" t="str">
        <f>IFERROR(MID(VLOOKUP($B93,Seqs!$A:$B,2,0),M93,1),"")</f>
        <v>T</v>
      </c>
      <c r="M93" s="3">
        <v>62</v>
      </c>
      <c r="N93" s="3" t="str">
        <f>IFERROR(MID(VLOOKUP($B93,Seqs!$A:$B,2,0),O93,1),"")</f>
        <v>T</v>
      </c>
      <c r="O93" s="3">
        <v>92</v>
      </c>
      <c r="P93" s="3" t="str">
        <f>IFERROR(MID(VLOOKUP($B93,Seqs!$A:$B,2,0),Q93,1),"")</f>
        <v>V</v>
      </c>
      <c r="Q93" s="3">
        <v>95</v>
      </c>
      <c r="R93" s="3" t="str">
        <f>IFERROR(MID(VLOOKUP($B93,Seqs!$A:$B,2,0),S93,1),"")</f>
        <v>F</v>
      </c>
      <c r="S93" s="3">
        <v>98</v>
      </c>
      <c r="T93" s="3" t="str">
        <f>IFERROR(MID(VLOOKUP($B93,Seqs!$A:$B,2,0),U93,1),"")</f>
        <v>S</v>
      </c>
      <c r="U93" s="3">
        <v>99</v>
      </c>
      <c r="V93" s="3" t="str">
        <f>IFERROR(MID(VLOOKUP($B93,Seqs!$A:$B,2,0),W93,1),"")</f>
        <v>M</v>
      </c>
      <c r="W93" s="3">
        <v>134</v>
      </c>
      <c r="X93" s="3" t="str">
        <f>IFERROR(MID(VLOOKUP($B93,Seqs!$A:$B,2,0),Y93,1),"")</f>
        <v>P</v>
      </c>
      <c r="Y93" s="3">
        <v>135</v>
      </c>
      <c r="Z93" s="3" t="str">
        <f>IFERROR(MID(VLOOKUP($B93,Seqs!$A:$B,2,0),AA93,1),"")</f>
        <v>G</v>
      </c>
      <c r="AA93" s="3">
        <v>143</v>
      </c>
      <c r="AB93" s="3" t="str">
        <f>IFERROR(MID(VLOOKUP($B93,Seqs!$A:$B,2,0),AC93,1),"")</f>
        <v>S</v>
      </c>
      <c r="AC93" s="9">
        <v>146</v>
      </c>
      <c r="AD93" s="3" t="str">
        <f>IFERROR(MID(VLOOKUP($B93,Seqs!$A:$B,2,0),AE93,1),"")</f>
        <v>G</v>
      </c>
      <c r="AE93" s="3">
        <v>171</v>
      </c>
      <c r="AF93" s="3" t="str">
        <f>IFERROR(MID(VLOOKUP($B93,Seqs!$A:$B,2,0),AG93,1),"")</f>
        <v>C</v>
      </c>
      <c r="AG93" s="3">
        <v>181</v>
      </c>
      <c r="AH93" s="3" t="str">
        <f>IFERROR(MID(VLOOKUP($B93,Seqs!$A:$B,2,0),AI93,1),"")</f>
        <v>I</v>
      </c>
      <c r="AI93" s="3">
        <v>183</v>
      </c>
      <c r="AJ93" s="3" t="str">
        <f>IFERROR(MID(VLOOKUP($B93,Seqs!$A:$B,2,0),AK93,1),"")</f>
        <v>N</v>
      </c>
      <c r="AK93" s="3">
        <v>185</v>
      </c>
      <c r="AL93" s="3" t="str">
        <f>IFERROR(MID(VLOOKUP($B93,Seqs!$A:$B,2,0),AM93,1),"")</f>
        <v>R</v>
      </c>
      <c r="AM93" s="3">
        <v>226</v>
      </c>
      <c r="AN93" s="3" t="str">
        <f>IFERROR(MID(VLOOKUP($B93,Seqs!$A:$B,2,0),AO93,1),"")</f>
        <v>R</v>
      </c>
      <c r="AO93" s="3">
        <v>318</v>
      </c>
      <c r="AP93" s="3" t="str">
        <f>IFERROR(MID(VLOOKUP($B93,Seqs!$A:$B,2,0),AQ93,1),"")</f>
        <v>H</v>
      </c>
      <c r="AQ93" s="3">
        <v>354</v>
      </c>
      <c r="AR93" s="3" t="str">
        <f>IFERROR(MID(VLOOKUP($B93,Seqs!$A:$B,2,0),AS93,1),"")</f>
        <v>S</v>
      </c>
      <c r="AS93" s="3">
        <v>361</v>
      </c>
      <c r="AT93" s="3" t="str">
        <f>IFERROR(MID(VLOOKUP($B93,Seqs!$A:$B,2,0),AU93,1),"")</f>
        <v>F</v>
      </c>
      <c r="AU93" s="3">
        <v>386</v>
      </c>
      <c r="AV93" s="3" t="str">
        <f>IFERROR(MID(VLOOKUP($B93,Seqs!$A:$B,2,0),AW93,1),"")</f>
        <v>N</v>
      </c>
      <c r="AW93" s="3">
        <v>387</v>
      </c>
      <c r="AX93" s="3" t="str">
        <f>IFERROR(MID(VLOOKUP($B93,Seqs!$A:$B,2,0),AY93,1),"")</f>
        <v>S</v>
      </c>
      <c r="AY93" s="3">
        <v>399</v>
      </c>
      <c r="AZ93" s="80" t="str">
        <f>VLOOKUP(B93,Classification!A:D,2,0)</f>
        <v>A</v>
      </c>
      <c r="BA93" s="99" t="str">
        <f>VLOOKUP(B93,Classification!A:D,4,0)</f>
        <v>Dopamine</v>
      </c>
      <c r="BB93" s="27" t="b">
        <f t="shared" si="167"/>
        <v>1</v>
      </c>
      <c r="BC93" s="23">
        <f t="shared" si="196"/>
        <v>263</v>
      </c>
      <c r="BD93" s="58" t="s">
        <v>1382</v>
      </c>
      <c r="BE93" s="3" t="s">
        <v>1384</v>
      </c>
      <c r="BF93" s="50" t="s">
        <v>1382</v>
      </c>
      <c r="BG93" s="50" t="s">
        <v>1387</v>
      </c>
      <c r="BH93" s="1"/>
      <c r="BI93" s="73" t="s">
        <v>1296</v>
      </c>
      <c r="BJ93" s="59" t="s">
        <v>1296</v>
      </c>
      <c r="BK93" s="59" t="s">
        <v>1296</v>
      </c>
      <c r="BL93" s="59" t="s">
        <v>1296</v>
      </c>
      <c r="BM93" s="59" t="s">
        <v>1296</v>
      </c>
      <c r="BN93" s="59" t="s">
        <v>1296</v>
      </c>
      <c r="BO93" s="59" t="s">
        <v>1296</v>
      </c>
      <c r="BP93" s="59" t="s">
        <v>1296</v>
      </c>
      <c r="BQ93" s="59" t="s">
        <v>1296</v>
      </c>
      <c r="BR93" s="59" t="s">
        <v>1296</v>
      </c>
      <c r="BS93" s="59" t="s">
        <v>1296</v>
      </c>
      <c r="BT93" s="59" t="s">
        <v>1296</v>
      </c>
      <c r="BU93" s="73">
        <f t="shared" si="197"/>
        <v>26</v>
      </c>
      <c r="BV93" s="74">
        <f t="shared" si="198"/>
        <v>58</v>
      </c>
      <c r="BW93" s="75">
        <f t="shared" si="199"/>
        <v>62</v>
      </c>
      <c r="BX93" s="74">
        <f t="shared" si="200"/>
        <v>95</v>
      </c>
      <c r="BY93" s="75">
        <f t="shared" si="201"/>
        <v>99</v>
      </c>
      <c r="BZ93" s="74">
        <f t="shared" si="202"/>
        <v>135</v>
      </c>
      <c r="CA93" s="75">
        <f t="shared" si="203"/>
        <v>146</v>
      </c>
      <c r="CB93" s="74">
        <f t="shared" si="204"/>
        <v>181</v>
      </c>
      <c r="CC93" s="75">
        <f t="shared" si="205"/>
        <v>185</v>
      </c>
      <c r="CD93" s="74">
        <f t="shared" si="206"/>
        <v>318</v>
      </c>
      <c r="CE93" s="75">
        <f t="shared" si="207"/>
        <v>361</v>
      </c>
      <c r="CF93" s="74">
        <f t="shared" si="208"/>
        <v>387</v>
      </c>
      <c r="CG93" s="73">
        <f t="shared" si="209"/>
        <v>57</v>
      </c>
      <c r="CH93" s="74">
        <f t="shared" si="210"/>
        <v>61</v>
      </c>
      <c r="CI93" s="75">
        <f t="shared" si="211"/>
        <v>92</v>
      </c>
      <c r="CJ93" s="75">
        <f t="shared" si="212"/>
        <v>98</v>
      </c>
      <c r="CK93" s="75">
        <f t="shared" si="213"/>
        <v>134</v>
      </c>
      <c r="CL93" s="75">
        <f t="shared" si="214"/>
        <v>143</v>
      </c>
      <c r="CM93" s="75">
        <f t="shared" si="215"/>
        <v>171</v>
      </c>
      <c r="CN93" s="75">
        <f t="shared" si="216"/>
        <v>183</v>
      </c>
      <c r="CO93" s="75">
        <f t="shared" si="217"/>
        <v>226</v>
      </c>
      <c r="CP93" s="75">
        <f t="shared" si="218"/>
        <v>354</v>
      </c>
      <c r="CQ93" s="75">
        <f t="shared" si="219"/>
        <v>386</v>
      </c>
      <c r="CR93" s="75">
        <f t="shared" si="220"/>
        <v>399</v>
      </c>
      <c r="CS93" s="23">
        <f t="shared" si="221"/>
        <v>1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166"/>
        <v>drd3_human_3PBL</v>
      </c>
      <c r="B94" s="3" t="s">
        <v>192</v>
      </c>
      <c r="C94" s="3" t="s">
        <v>72</v>
      </c>
      <c r="D94" s="3" t="str">
        <f>IFERROR(MID(VLOOKUP($B94,Seqs!$A:$B,2,0),E94,1),"")</f>
        <v>Y</v>
      </c>
      <c r="E94" s="3">
        <v>32</v>
      </c>
      <c r="F94" s="3" t="str">
        <f>IFERROR(MID(VLOOKUP($B94,Seqs!$A:$B,2,0),G94,1),"")</f>
        <v>E</v>
      </c>
      <c r="G94" s="3">
        <v>57</v>
      </c>
      <c r="H94" s="3" t="str">
        <f>IFERROR(MID(VLOOKUP($B94,Seqs!$A:$B,2,0),I94,1),"")</f>
        <v>R</v>
      </c>
      <c r="I94" s="23">
        <v>58</v>
      </c>
      <c r="J94" s="3" t="str">
        <f>IFERROR(MID(VLOOKUP($B94,Seqs!$A:$B,2,0),K94,1),"")</f>
        <v>Q</v>
      </c>
      <c r="K94" s="23">
        <v>61</v>
      </c>
      <c r="L94" s="3" t="str">
        <f>IFERROR(MID(VLOOKUP($B94,Seqs!$A:$B,2,0),M94,1),"")</f>
        <v>T</v>
      </c>
      <c r="M94" s="3">
        <v>62</v>
      </c>
      <c r="N94" s="3" t="str">
        <f>IFERROR(MID(VLOOKUP($B94,Seqs!$A:$B,2,0),O94,1),"")</f>
        <v>T</v>
      </c>
      <c r="O94" s="3">
        <v>92</v>
      </c>
      <c r="P94" s="3" t="str">
        <f>IFERROR(MID(VLOOKUP($B94,Seqs!$A:$B,2,0),Q94,1),"")</f>
        <v>V</v>
      </c>
      <c r="Q94" s="3">
        <v>95</v>
      </c>
      <c r="R94" s="3" t="str">
        <f>IFERROR(MID(VLOOKUP($B94,Seqs!$A:$B,2,0),S94,1),"")</f>
        <v>F</v>
      </c>
      <c r="S94" s="3">
        <v>98</v>
      </c>
      <c r="T94" s="3" t="str">
        <f>IFERROR(MID(VLOOKUP($B94,Seqs!$A:$B,2,0),U94,1),"")</f>
        <v>S</v>
      </c>
      <c r="U94" s="3">
        <v>99</v>
      </c>
      <c r="V94" s="3" t="str">
        <f>IFERROR(MID(VLOOKUP($B94,Seqs!$A:$B,2,0),W94,1),"")</f>
        <v>M</v>
      </c>
      <c r="W94" s="3">
        <v>134</v>
      </c>
      <c r="X94" s="3" t="str">
        <f>IFERROR(MID(VLOOKUP($B94,Seqs!$A:$B,2,0),Y94,1),"")</f>
        <v>P</v>
      </c>
      <c r="Y94" s="3">
        <v>135</v>
      </c>
      <c r="Z94" s="3" t="str">
        <f>IFERROR(MID(VLOOKUP($B94,Seqs!$A:$B,2,0),AA94,1),"")</f>
        <v>G</v>
      </c>
      <c r="AA94" s="3">
        <v>143</v>
      </c>
      <c r="AB94" s="3" t="str">
        <f>IFERROR(MID(VLOOKUP($B94,Seqs!$A:$B,2,0),AC94,1),"")</f>
        <v>S</v>
      </c>
      <c r="AC94" s="9">
        <v>146</v>
      </c>
      <c r="AD94" s="3" t="str">
        <f>IFERROR(MID(VLOOKUP($B94,Seqs!$A:$B,2,0),AE94,1),"")</f>
        <v>G</v>
      </c>
      <c r="AE94" s="3">
        <v>171</v>
      </c>
      <c r="AF94" s="3" t="str">
        <f>IFERROR(MID(VLOOKUP($B94,Seqs!$A:$B,2,0),AG94,1),"")</f>
        <v>C</v>
      </c>
      <c r="AG94" s="3">
        <v>181</v>
      </c>
      <c r="AH94" s="3" t="str">
        <f>IFERROR(MID(VLOOKUP($B94,Seqs!$A:$B,2,0),AI94,1),"")</f>
        <v>I</v>
      </c>
      <c r="AI94" s="3">
        <v>183</v>
      </c>
      <c r="AJ94" s="3" t="str">
        <f>IFERROR(MID(VLOOKUP($B94,Seqs!$A:$B,2,0),AK94,1),"")</f>
        <v>N</v>
      </c>
      <c r="AK94" s="3">
        <v>185</v>
      </c>
      <c r="AL94" s="3" t="str">
        <f>IFERROR(MID(VLOOKUP($B94,Seqs!$A:$B,2,0),AM94,1),"")</f>
        <v>K</v>
      </c>
      <c r="AM94" s="3">
        <v>216</v>
      </c>
      <c r="AN94" s="3" t="str">
        <f>IFERROR(MID(VLOOKUP($B94,Seqs!$A:$B,2,0),AO94,1),"")</f>
        <v>R</v>
      </c>
      <c r="AO94" s="3">
        <v>323</v>
      </c>
      <c r="AP94" s="3" t="str">
        <f>IFERROR(MID(VLOOKUP($B94,Seqs!$A:$B,2,0),AQ94,1),"")</f>
        <v>H</v>
      </c>
      <c r="AQ94" s="3">
        <v>354</v>
      </c>
      <c r="AR94" s="3" t="str">
        <f>IFERROR(MID(VLOOKUP($B94,Seqs!$A:$B,2,0),AS94,1),"")</f>
        <v>S</v>
      </c>
      <c r="AS94" s="3">
        <v>361</v>
      </c>
      <c r="AT94" s="3" t="str">
        <f>IFERROR(MID(VLOOKUP($B94,Seqs!$A:$B,2,0),AU94,1),"")</f>
        <v>F</v>
      </c>
      <c r="AU94" s="3">
        <v>386</v>
      </c>
      <c r="AV94" s="3" t="str">
        <f>IFERROR(MID(VLOOKUP($B94,Seqs!$A:$B,2,0),AW94,1),"")</f>
        <v>N</v>
      </c>
      <c r="AW94" s="3">
        <v>387</v>
      </c>
      <c r="AX94" s="3" t="str">
        <f>IFERROR(MID(VLOOKUP($B94,Seqs!$A:$B,2,0),AY94,1),"")</f>
        <v>S</v>
      </c>
      <c r="AY94" s="3">
        <v>399</v>
      </c>
      <c r="AZ94" s="80" t="str">
        <f>VLOOKUP(B94,Classification!A:D,2,0)</f>
        <v>A</v>
      </c>
      <c r="BA94" s="99" t="str">
        <f>VLOOKUP(B94,Classification!A:D,4,0)</f>
        <v>Dopamine</v>
      </c>
      <c r="BB94" s="27" t="b">
        <f t="shared" si="167"/>
        <v>1</v>
      </c>
      <c r="BC94" s="23">
        <f t="shared" si="196"/>
        <v>242</v>
      </c>
      <c r="BD94" s="2" t="s">
        <v>1386</v>
      </c>
      <c r="BE94" s="3" t="s">
        <v>1384</v>
      </c>
      <c r="BF94" s="50" t="s">
        <v>1387</v>
      </c>
      <c r="BG94" s="50" t="s">
        <v>1387</v>
      </c>
      <c r="BH94" s="1"/>
      <c r="BI94" s="73" t="s">
        <v>1296</v>
      </c>
      <c r="BJ94" s="59" t="s">
        <v>1296</v>
      </c>
      <c r="BK94" s="59" t="s">
        <v>1296</v>
      </c>
      <c r="BL94" s="59" t="s">
        <v>1296</v>
      </c>
      <c r="BM94" s="59" t="s">
        <v>1296</v>
      </c>
      <c r="BN94" s="59" t="s">
        <v>1296</v>
      </c>
      <c r="BO94" s="59" t="s">
        <v>1296</v>
      </c>
      <c r="BP94" s="59" t="s">
        <v>1296</v>
      </c>
      <c r="BQ94" s="59" t="s">
        <v>1296</v>
      </c>
      <c r="BR94" s="59" t="s">
        <v>1296</v>
      </c>
      <c r="BS94" s="59" t="s">
        <v>1296</v>
      </c>
      <c r="BT94" s="59" t="s">
        <v>1296</v>
      </c>
      <c r="BU94" s="73">
        <f t="shared" si="197"/>
        <v>32</v>
      </c>
      <c r="BV94" s="74">
        <f t="shared" si="198"/>
        <v>58</v>
      </c>
      <c r="BW94" s="75">
        <f t="shared" si="199"/>
        <v>62</v>
      </c>
      <c r="BX94" s="74">
        <f t="shared" si="200"/>
        <v>95</v>
      </c>
      <c r="BY94" s="75">
        <f t="shared" si="201"/>
        <v>99</v>
      </c>
      <c r="BZ94" s="74">
        <f t="shared" si="202"/>
        <v>135</v>
      </c>
      <c r="CA94" s="75">
        <f t="shared" si="203"/>
        <v>146</v>
      </c>
      <c r="CB94" s="74">
        <f t="shared" si="204"/>
        <v>181</v>
      </c>
      <c r="CC94" s="75">
        <f t="shared" si="205"/>
        <v>185</v>
      </c>
      <c r="CD94" s="74">
        <f t="shared" si="206"/>
        <v>323</v>
      </c>
      <c r="CE94" s="75">
        <f t="shared" si="207"/>
        <v>361</v>
      </c>
      <c r="CF94" s="74">
        <f t="shared" si="208"/>
        <v>387</v>
      </c>
      <c r="CG94" s="73">
        <f t="shared" si="209"/>
        <v>57</v>
      </c>
      <c r="CH94" s="74">
        <f t="shared" si="210"/>
        <v>61</v>
      </c>
      <c r="CI94" s="75">
        <f t="shared" si="211"/>
        <v>92</v>
      </c>
      <c r="CJ94" s="75">
        <f t="shared" si="212"/>
        <v>98</v>
      </c>
      <c r="CK94" s="75">
        <f t="shared" si="213"/>
        <v>134</v>
      </c>
      <c r="CL94" s="75">
        <f t="shared" si="214"/>
        <v>143</v>
      </c>
      <c r="CM94" s="75">
        <f t="shared" si="215"/>
        <v>171</v>
      </c>
      <c r="CN94" s="75">
        <f t="shared" si="216"/>
        <v>183</v>
      </c>
      <c r="CO94" s="75">
        <f t="shared" si="217"/>
        <v>216</v>
      </c>
      <c r="CP94" s="75">
        <f t="shared" si="218"/>
        <v>354</v>
      </c>
      <c r="CQ94" s="75">
        <f t="shared" si="219"/>
        <v>386</v>
      </c>
      <c r="CR94" s="75">
        <f t="shared" si="220"/>
        <v>399</v>
      </c>
      <c r="CS94" s="23">
        <f t="shared" si="221"/>
        <v>1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166"/>
        <v>ednrb_human__wt</v>
      </c>
      <c r="B95" s="2" t="s">
        <v>196</v>
      </c>
      <c r="C95" s="2" t="s">
        <v>100</v>
      </c>
      <c r="D95" s="3" t="str">
        <f>IFERROR(MID(VLOOKUP($B95,Seqs!$A:$B,2,0),E95,1),"")</f>
        <v>Q</v>
      </c>
      <c r="E95" s="2">
        <v>91</v>
      </c>
      <c r="F95" s="3" t="str">
        <f>IFERROR(MID(VLOOKUP($B95,Seqs!$A:$B,2,0),G95,1),"")</f>
        <v>N</v>
      </c>
      <c r="G95" s="2">
        <v>129</v>
      </c>
      <c r="H95" s="3" t="str">
        <f>IFERROR(MID(VLOOKUP($B95,Seqs!$A:$B,2,0),I95,1),"")</f>
        <v>K</v>
      </c>
      <c r="I95" s="58">
        <v>130</v>
      </c>
      <c r="J95" s="3" t="str">
        <f>IFERROR(MID(VLOOKUP($B95,Seqs!$A:$B,2,0),K95,1),"")</f>
        <v>N</v>
      </c>
      <c r="K95" s="58">
        <v>134</v>
      </c>
      <c r="L95" s="3" t="str">
        <f>IFERROR(MID(VLOOKUP($B95,Seqs!$A:$B,2,0),M95,1),"")</f>
        <v>G</v>
      </c>
      <c r="M95" s="2">
        <v>135</v>
      </c>
      <c r="N95" s="3" t="str">
        <f>IFERROR(MID(VLOOKUP($B95,Seqs!$A:$B,2,0),O95,1),"")</f>
        <v>A</v>
      </c>
      <c r="O95" s="2">
        <v>164</v>
      </c>
      <c r="P95" s="3" t="str">
        <f>IFERROR(MID(VLOOKUP($B95,Seqs!$A:$B,2,0),Q95,1),"")</f>
        <v>D</v>
      </c>
      <c r="Q95" s="2">
        <v>166</v>
      </c>
      <c r="R95" s="3" t="str">
        <f>IFERROR(MID(VLOOKUP($B95,Seqs!$A:$B,2,0),S95,1),"")</f>
        <v>F</v>
      </c>
      <c r="S95" s="2">
        <v>169</v>
      </c>
      <c r="T95" s="3" t="str">
        <f>IFERROR(MID(VLOOKUP($B95,Seqs!$A:$B,2,0),U95,1),"")</f>
        <v>G</v>
      </c>
      <c r="U95" s="4">
        <v>170</v>
      </c>
      <c r="V95" s="3" t="str">
        <f>IFERROR(MID(VLOOKUP($B95,Seqs!$A:$B,2,0),W95,1),"")</f>
        <v>S</v>
      </c>
      <c r="W95" s="2">
        <v>205</v>
      </c>
      <c r="X95" s="3" t="str">
        <f>IFERROR(MID(VLOOKUP($B95,Seqs!$A:$B,2,0),Y95,1),"")</f>
        <v>W</v>
      </c>
      <c r="Y95" s="2">
        <v>206</v>
      </c>
      <c r="Z95" s="3" t="str">
        <f>IFERROR(MID(VLOOKUP($B95,Seqs!$A:$B,2,0),AA95,1),"")</f>
        <v>G</v>
      </c>
      <c r="AA95" s="2">
        <v>213</v>
      </c>
      <c r="AB95" s="3" t="str">
        <f>IFERROR(MID(VLOOKUP($B95,Seqs!$A:$B,2,0),AC95,1),"")</f>
        <v>V</v>
      </c>
      <c r="AC95" s="41">
        <v>214</v>
      </c>
      <c r="AD95" s="3" t="str">
        <f>IFERROR(MID(VLOOKUP($B95,Seqs!$A:$B,2,0),AE95,1),"")</f>
        <v>F</v>
      </c>
      <c r="AE95" s="2">
        <v>240</v>
      </c>
      <c r="AF95" s="3" t="str">
        <f>IFERROR(MID(VLOOKUP($B95,Seqs!$A:$B,2,0),AG95,1),"")</f>
        <v>C</v>
      </c>
      <c r="AG95" s="2">
        <v>255</v>
      </c>
      <c r="AH95" s="3" t="str">
        <f>IFERROR(MID(VLOOKUP($B95,Seqs!$A:$B,2,0),AI95,1),"")</f>
        <v>L</v>
      </c>
      <c r="AI95" s="2">
        <v>257</v>
      </c>
      <c r="AJ95" s="3" t="str">
        <f>IFERROR(MID(VLOOKUP($B95,Seqs!$A:$B,2,0),AK95,1),"")</f>
        <v>A</v>
      </c>
      <c r="AK95" s="2">
        <v>264</v>
      </c>
      <c r="AL95" s="3" t="str">
        <f>IFERROR(MID(VLOOKUP($B95,Seqs!$A:$B,2,0),AM95,1),"")</f>
        <v>M</v>
      </c>
      <c r="AM95" s="2">
        <v>307</v>
      </c>
      <c r="AN95" s="3" t="str">
        <f>IFERROR(MID(VLOOKUP($B95,Seqs!$A:$B,2,0),AO95,1),"")</f>
        <v>N</v>
      </c>
      <c r="AO95" s="2">
        <v>312</v>
      </c>
      <c r="AP95" s="3" t="str">
        <f>IFERROR(MID(VLOOKUP($B95,Seqs!$A:$B,2,0),AQ95,1),"")</f>
        <v>Y</v>
      </c>
      <c r="AQ95" s="2">
        <v>350</v>
      </c>
      <c r="AR95" s="3" t="str">
        <f>IFERROR(MID(VLOOKUP($B95,Seqs!$A:$B,2,0),AS95,1),"")</f>
        <v>R</v>
      </c>
      <c r="AS95" s="2">
        <v>357</v>
      </c>
      <c r="AT95" s="3" t="str">
        <f>IFERROR(MID(VLOOKUP($B95,Seqs!$A:$B,2,0),AU95,1),"")</f>
        <v>V</v>
      </c>
      <c r="AU95" s="2">
        <v>389</v>
      </c>
      <c r="AV95" s="3" t="str">
        <f>IFERROR(MID(VLOOKUP($B95,Seqs!$A:$B,2,0),AW95,1),"")</f>
        <v>S</v>
      </c>
      <c r="AW95" s="2">
        <v>390</v>
      </c>
      <c r="AX95" s="3" t="str">
        <f>IFERROR(MID(VLOOKUP($B95,Seqs!$A:$B,2,0),AY95,1),"")</f>
        <v>C</v>
      </c>
      <c r="AY95" s="2">
        <v>403</v>
      </c>
      <c r="AZ95" s="80" t="str">
        <f>VLOOKUP(B95,Classification!A:D,2,0)</f>
        <v>A</v>
      </c>
      <c r="BA95" s="99" t="str">
        <f>VLOOKUP(B95,Classification!A:D,4,0)</f>
        <v>Endothelin</v>
      </c>
      <c r="BB95" s="27" t="b">
        <f t="shared" si="167"/>
        <v>1</v>
      </c>
      <c r="BC95" s="2"/>
      <c r="BD95" s="35" t="s">
        <v>1382</v>
      </c>
      <c r="BE95" s="3" t="s">
        <v>1384</v>
      </c>
      <c r="BF95" s="50" t="s">
        <v>1382</v>
      </c>
      <c r="BG95" s="50" t="s">
        <v>1387</v>
      </c>
      <c r="BH95" s="2"/>
      <c r="BI95" s="73"/>
      <c r="BT95" s="59"/>
      <c r="BU95" s="73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73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2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spans="1:1029" x14ac:dyDescent="0.2">
      <c r="A96" s="3" t="str">
        <f t="shared" si="166"/>
        <v>ednrb_human_5GLH</v>
      </c>
      <c r="B96" s="2" t="s">
        <v>196</v>
      </c>
      <c r="C96" s="2" t="s">
        <v>1337</v>
      </c>
      <c r="D96" s="3" t="str">
        <f>IFERROR(MID(VLOOKUP($B96,Seqs!$A:$B,2,0),E96,1),"")</f>
        <v>K</v>
      </c>
      <c r="E96" s="2">
        <v>97</v>
      </c>
      <c r="F96" s="3" t="str">
        <f>IFERROR(MID(VLOOKUP($B96,Seqs!$A:$B,2,0),G96,1),"")</f>
        <v>N</v>
      </c>
      <c r="G96" s="2">
        <v>129</v>
      </c>
      <c r="H96" s="3" t="str">
        <f>IFERROR(MID(VLOOKUP($B96,Seqs!$A:$B,2,0),I96,1),"")</f>
        <v/>
      </c>
      <c r="I96" s="58" t="s">
        <v>23</v>
      </c>
      <c r="J96" s="3" t="str">
        <f>IFERROR(MID(VLOOKUP($B96,Seqs!$A:$B,2,0),K96,1),"")</f>
        <v/>
      </c>
      <c r="K96" s="58" t="s">
        <v>23</v>
      </c>
      <c r="L96" s="3" t="str">
        <f>IFERROR(MID(VLOOKUP($B96,Seqs!$A:$B,2,0),M96,1),"")</f>
        <v>P</v>
      </c>
      <c r="M96" s="2">
        <v>136</v>
      </c>
      <c r="N96" s="3" t="str">
        <f>IFERROR(MID(VLOOKUP($B96,Seqs!$A:$B,2,0),O96,1),"")</f>
        <v>A</v>
      </c>
      <c r="O96" s="2">
        <v>164</v>
      </c>
      <c r="P96" s="3" t="str">
        <f>IFERROR(MID(VLOOKUP($B96,Seqs!$A:$B,2,0),Q96,1),"")</f>
        <v>D</v>
      </c>
      <c r="Q96" s="2">
        <v>166</v>
      </c>
      <c r="R96" s="3" t="str">
        <f>IFERROR(MID(VLOOKUP($B96,Seqs!$A:$B,2,0),S96,1),"")</f>
        <v>F</v>
      </c>
      <c r="S96" s="2">
        <v>169</v>
      </c>
      <c r="T96" s="3" t="str">
        <f>IFERROR(MID(VLOOKUP($B96,Seqs!$A:$B,2,0),U96,1),"")</f>
        <v>G</v>
      </c>
      <c r="U96" s="4">
        <v>170</v>
      </c>
      <c r="V96" s="3" t="str">
        <f>IFERROR(MID(VLOOKUP($B96,Seqs!$A:$B,2,0),W96,1),"")</f>
        <v>S</v>
      </c>
      <c r="W96" s="2">
        <v>205</v>
      </c>
      <c r="X96" s="3" t="str">
        <f>IFERROR(MID(VLOOKUP($B96,Seqs!$A:$B,2,0),Y96,1),"")</f>
        <v/>
      </c>
      <c r="Y96" s="2" t="s">
        <v>23</v>
      </c>
      <c r="Z96" s="3" t="str">
        <f>IFERROR(MID(VLOOKUP($B96,Seqs!$A:$B,2,0),AA96,1),"")</f>
        <v/>
      </c>
      <c r="AA96" s="2" t="s">
        <v>23</v>
      </c>
      <c r="AB96" s="3" t="str">
        <f>IFERROR(MID(VLOOKUP($B96,Seqs!$A:$B,2,0),AC96,1),"")</f>
        <v>T</v>
      </c>
      <c r="AC96" s="41">
        <v>218</v>
      </c>
      <c r="AD96" s="3" t="str">
        <f>IFERROR(MID(VLOOKUP($B96,Seqs!$A:$B,2,0),AE96,1),"")</f>
        <v>F</v>
      </c>
      <c r="AE96" s="2">
        <v>240</v>
      </c>
      <c r="AF96" s="3" t="str">
        <f>IFERROR(MID(VLOOKUP($B96,Seqs!$A:$B,2,0),AG96,1),"")</f>
        <v>C</v>
      </c>
      <c r="AG96" s="2">
        <v>255</v>
      </c>
      <c r="AH96" s="3" t="str">
        <f>IFERROR(MID(VLOOKUP($B96,Seqs!$A:$B,2,0),AI96,1),"")</f>
        <v>L</v>
      </c>
      <c r="AI96" s="2">
        <v>257</v>
      </c>
      <c r="AJ96" s="3" t="str">
        <f>IFERROR(MID(VLOOKUP($B96,Seqs!$A:$B,2,0),AK96,1),"")</f>
        <v>A</v>
      </c>
      <c r="AK96" s="2">
        <v>264</v>
      </c>
      <c r="AL96" s="3" t="str">
        <f>IFERROR(MID(VLOOKUP($B96,Seqs!$A:$B,2,0),AM96,1),"")</f>
        <v>K</v>
      </c>
      <c r="AM96" s="2">
        <v>303</v>
      </c>
      <c r="AN96" s="3" t="str">
        <f>IFERROR(MID(VLOOKUP($B96,Seqs!$A:$B,2,0),AO96,1),"")</f>
        <v>N</v>
      </c>
      <c r="AO96" s="2">
        <v>312</v>
      </c>
      <c r="AP96" s="3" t="str">
        <f>IFERROR(MID(VLOOKUP($B96,Seqs!$A:$B,2,0),AQ96,1),"")</f>
        <v>Y</v>
      </c>
      <c r="AQ96" s="2">
        <v>350</v>
      </c>
      <c r="AR96" s="3" t="str">
        <f>IFERROR(MID(VLOOKUP($B96,Seqs!$A:$B,2,0),AS96,1),"")</f>
        <v>R</v>
      </c>
      <c r="AS96" s="2">
        <v>357</v>
      </c>
      <c r="AT96" s="3" t="str">
        <f>IFERROR(MID(VLOOKUP($B96,Seqs!$A:$B,2,0),AU96,1),"")</f>
        <v>V</v>
      </c>
      <c r="AU96" s="2">
        <v>389</v>
      </c>
      <c r="AV96" s="3" t="str">
        <f>IFERROR(MID(VLOOKUP($B96,Seqs!$A:$B,2,0),AW96,1),"")</f>
        <v>S</v>
      </c>
      <c r="AW96" s="2">
        <v>390</v>
      </c>
      <c r="AX96" s="3" t="str">
        <f>IFERROR(MID(VLOOKUP($B96,Seqs!$A:$B,2,0),AY96,1),"")</f>
        <v>L</v>
      </c>
      <c r="AY96" s="2">
        <v>401</v>
      </c>
      <c r="AZ96" s="80" t="str">
        <f>VLOOKUP(B96,Classification!A:D,2,0)</f>
        <v>A</v>
      </c>
      <c r="BA96" s="99" t="str">
        <f>VLOOKUP(B96,Classification!A:D,4,0)</f>
        <v>Endothelin</v>
      </c>
      <c r="BB96" s="27" t="b">
        <f t="shared" si="167"/>
        <v>1</v>
      </c>
      <c r="BC96" s="23">
        <f t="shared" ref="BC96:BC128" si="222">_xlfn.AGGREGATE(9,6,CG96:CR96)-_xlfn.AGGREGATE(9,6,BU96:CF96)+12</f>
        <v>254</v>
      </c>
      <c r="BD96" s="2" t="s">
        <v>23</v>
      </c>
      <c r="BE96" s="3" t="s">
        <v>1384</v>
      </c>
      <c r="BF96" s="50" t="s">
        <v>1387</v>
      </c>
      <c r="BG96" s="50" t="s">
        <v>1387</v>
      </c>
      <c r="BH96" s="2"/>
      <c r="BI96" s="73" t="s">
        <v>1296</v>
      </c>
      <c r="BJ96" s="59" t="s">
        <v>1296</v>
      </c>
      <c r="BK96" s="59" t="s">
        <v>1296</v>
      </c>
      <c r="BL96" s="59" t="s">
        <v>1296</v>
      </c>
      <c r="BM96" s="59" t="s">
        <v>1296</v>
      </c>
      <c r="BN96" s="59" t="s">
        <v>1296</v>
      </c>
      <c r="BO96" s="59" t="s">
        <v>1296</v>
      </c>
      <c r="BP96" s="59" t="s">
        <v>1296</v>
      </c>
      <c r="BQ96" s="59" t="s">
        <v>1296</v>
      </c>
      <c r="BR96" s="59" t="s">
        <v>1296</v>
      </c>
      <c r="BS96" s="59" t="s">
        <v>1296</v>
      </c>
      <c r="BT96" s="59" t="s">
        <v>1296</v>
      </c>
      <c r="BU96" s="73">
        <f t="shared" ref="BU96:BU128" si="223">E96</f>
        <v>97</v>
      </c>
      <c r="BV96" s="74" t="str">
        <f t="shared" ref="BV96:BV128" si="224">I96</f>
        <v>-</v>
      </c>
      <c r="BW96" s="75">
        <f t="shared" ref="BW96:BW128" si="225">M96</f>
        <v>136</v>
      </c>
      <c r="BX96" s="74">
        <f t="shared" ref="BX96:BX128" si="226">Q96</f>
        <v>166</v>
      </c>
      <c r="BY96" s="75">
        <f t="shared" ref="BY96:BY128" si="227">U96</f>
        <v>170</v>
      </c>
      <c r="BZ96" s="74" t="str">
        <f t="shared" ref="BZ96:BZ128" si="228">Y96</f>
        <v>-</v>
      </c>
      <c r="CA96" s="75">
        <f t="shared" ref="CA96:CA128" si="229">AC96</f>
        <v>218</v>
      </c>
      <c r="CB96" s="74">
        <f t="shared" ref="CB96:CB128" si="230">AG96</f>
        <v>255</v>
      </c>
      <c r="CC96" s="75">
        <f t="shared" ref="CC96:CC128" si="231">AK96</f>
        <v>264</v>
      </c>
      <c r="CD96" s="74">
        <f t="shared" ref="CD96:CD128" si="232">AO96</f>
        <v>312</v>
      </c>
      <c r="CE96" s="75">
        <f t="shared" ref="CE96:CE128" si="233">AS96</f>
        <v>357</v>
      </c>
      <c r="CF96" s="74">
        <f t="shared" ref="CF96:CF128" si="234">AW96</f>
        <v>390</v>
      </c>
      <c r="CG96" s="73">
        <f t="shared" ref="CG96:CG128" si="235">G96</f>
        <v>129</v>
      </c>
      <c r="CH96" s="74" t="str">
        <f t="shared" ref="CH96:CH128" si="236">K96</f>
        <v>-</v>
      </c>
      <c r="CI96" s="75">
        <f t="shared" ref="CI96:CI128" si="237">O96</f>
        <v>164</v>
      </c>
      <c r="CJ96" s="75">
        <f t="shared" ref="CJ96:CJ128" si="238">S96</f>
        <v>169</v>
      </c>
      <c r="CK96" s="75">
        <f t="shared" ref="CK96:CK128" si="239">W96</f>
        <v>205</v>
      </c>
      <c r="CL96" s="75" t="str">
        <f t="shared" ref="CL96:CL128" si="240">AA96</f>
        <v>-</v>
      </c>
      <c r="CM96" s="75">
        <f t="shared" ref="CM96:CM128" si="241">AE96</f>
        <v>240</v>
      </c>
      <c r="CN96" s="75">
        <f t="shared" ref="CN96:CN128" si="242">AI96</f>
        <v>257</v>
      </c>
      <c r="CO96" s="75">
        <f t="shared" ref="CO96:CO128" si="243">AM96</f>
        <v>303</v>
      </c>
      <c r="CP96" s="75">
        <f t="shared" ref="CP96:CP128" si="244">AQ96</f>
        <v>350</v>
      </c>
      <c r="CQ96" s="75">
        <f t="shared" ref="CQ96:CQ128" si="245">AU96</f>
        <v>389</v>
      </c>
      <c r="CR96" s="75">
        <f t="shared" ref="CR96:CR128" si="246">AY96</f>
        <v>401</v>
      </c>
      <c r="CS96" s="23" t="e">
        <f t="shared" ref="CS96:CS128" si="247">M96-K96</f>
        <v>#VALUE!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spans="1:1028" x14ac:dyDescent="0.2">
      <c r="A97" s="3" t="str">
        <f t="shared" si="166"/>
        <v>ednrb_human_5GLI</v>
      </c>
      <c r="B97" s="2" t="s">
        <v>196</v>
      </c>
      <c r="C97" s="2" t="s">
        <v>1336</v>
      </c>
      <c r="D97" s="3" t="str">
        <f>IFERROR(MID(VLOOKUP($B97,Seqs!$A:$B,2,0),E97,1),"")</f>
        <v>Q</v>
      </c>
      <c r="E97" s="2">
        <v>91</v>
      </c>
      <c r="F97" s="3" t="str">
        <f>IFERROR(MID(VLOOKUP($B97,Seqs!$A:$B,2,0),G97,1),"")</f>
        <v>N</v>
      </c>
      <c r="G97" s="2">
        <v>129</v>
      </c>
      <c r="H97" s="3" t="str">
        <f>IFERROR(MID(VLOOKUP($B97,Seqs!$A:$B,2,0),I97,1),"")</f>
        <v>K</v>
      </c>
      <c r="I97" s="58">
        <v>130</v>
      </c>
      <c r="J97" s="3" t="str">
        <f>IFERROR(MID(VLOOKUP($B97,Seqs!$A:$B,2,0),K97,1),"")</f>
        <v>N</v>
      </c>
      <c r="K97" s="58">
        <v>134</v>
      </c>
      <c r="L97" s="3" t="str">
        <f>IFERROR(MID(VLOOKUP($B97,Seqs!$A:$B,2,0),M97,1),"")</f>
        <v>G</v>
      </c>
      <c r="M97" s="2">
        <v>135</v>
      </c>
      <c r="N97" s="3" t="str">
        <f>IFERROR(MID(VLOOKUP($B97,Seqs!$A:$B,2,0),O97,1),"")</f>
        <v>A</v>
      </c>
      <c r="O97" s="2">
        <v>164</v>
      </c>
      <c r="P97" s="3" t="str">
        <f>IFERROR(MID(VLOOKUP($B97,Seqs!$A:$B,2,0),Q97,1),"")</f>
        <v>D</v>
      </c>
      <c r="Q97" s="2">
        <v>166</v>
      </c>
      <c r="R97" s="3" t="str">
        <f>IFERROR(MID(VLOOKUP($B97,Seqs!$A:$B,2,0),S97,1),"")</f>
        <v>F</v>
      </c>
      <c r="S97" s="2">
        <v>169</v>
      </c>
      <c r="T97" s="3" t="str">
        <f>IFERROR(MID(VLOOKUP($B97,Seqs!$A:$B,2,0),U97,1),"")</f>
        <v>G</v>
      </c>
      <c r="U97" s="4">
        <v>170</v>
      </c>
      <c r="V97" s="3" t="str">
        <f>IFERROR(MID(VLOOKUP($B97,Seqs!$A:$B,2,0),W97,1),"")</f>
        <v>S</v>
      </c>
      <c r="W97" s="2">
        <v>205</v>
      </c>
      <c r="X97" s="3" t="str">
        <f>IFERROR(MID(VLOOKUP($B97,Seqs!$A:$B,2,0),Y97,1),"")</f>
        <v/>
      </c>
      <c r="Y97" s="2" t="s">
        <v>23</v>
      </c>
      <c r="Z97" s="3" t="str">
        <f>IFERROR(MID(VLOOKUP($B97,Seqs!$A:$B,2,0),AA97,1),"")</f>
        <v/>
      </c>
      <c r="AA97" s="2" t="s">
        <v>23</v>
      </c>
      <c r="AB97" s="3" t="str">
        <f>IFERROR(MID(VLOOKUP($B97,Seqs!$A:$B,2,0),AC97,1),"")</f>
        <v>K</v>
      </c>
      <c r="AC97" s="41">
        <v>216</v>
      </c>
      <c r="AD97" s="3" t="str">
        <f>IFERROR(MID(VLOOKUP($B97,Seqs!$A:$B,2,0),AE97,1),"")</f>
        <v>F</v>
      </c>
      <c r="AE97" s="2">
        <v>240</v>
      </c>
      <c r="AF97" s="3" t="str">
        <f>IFERROR(MID(VLOOKUP($B97,Seqs!$A:$B,2,0),AG97,1),"")</f>
        <v>C</v>
      </c>
      <c r="AG97" s="2">
        <v>255</v>
      </c>
      <c r="AH97" s="3" t="str">
        <f>IFERROR(MID(VLOOKUP($B97,Seqs!$A:$B,2,0),AI97,1),"")</f>
        <v>L</v>
      </c>
      <c r="AI97" s="2">
        <v>257</v>
      </c>
      <c r="AJ97" s="3" t="str">
        <f>IFERROR(MID(VLOOKUP($B97,Seqs!$A:$B,2,0),AK97,1),"")</f>
        <v>A</v>
      </c>
      <c r="AK97" s="2">
        <v>264</v>
      </c>
      <c r="AL97" s="3" t="str">
        <f>IFERROR(MID(VLOOKUP($B97,Seqs!$A:$B,2,0),AM97,1),"")</f>
        <v>K</v>
      </c>
      <c r="AM97" s="2">
        <v>303</v>
      </c>
      <c r="AN97" s="3" t="str">
        <f>IFERROR(MID(VLOOKUP($B97,Seqs!$A:$B,2,0),AO97,1),"")</f>
        <v>N</v>
      </c>
      <c r="AO97" s="2">
        <v>312</v>
      </c>
      <c r="AP97" s="3" t="str">
        <f>IFERROR(MID(VLOOKUP($B97,Seqs!$A:$B,2,0),AQ97,1),"")</f>
        <v>Y</v>
      </c>
      <c r="AQ97" s="2">
        <v>350</v>
      </c>
      <c r="AR97" s="3" t="str">
        <f>IFERROR(MID(VLOOKUP($B97,Seqs!$A:$B,2,0),AS97,1),"")</f>
        <v>R</v>
      </c>
      <c r="AS97" s="2">
        <v>357</v>
      </c>
      <c r="AT97" s="3" t="str">
        <f>IFERROR(MID(VLOOKUP($B97,Seqs!$A:$B,2,0),AU97,1),"")</f>
        <v>V</v>
      </c>
      <c r="AU97" s="2">
        <v>389</v>
      </c>
      <c r="AV97" s="3" t="str">
        <f>IFERROR(MID(VLOOKUP($B97,Seqs!$A:$B,2,0),AW97,1),"")</f>
        <v>S</v>
      </c>
      <c r="AW97" s="2">
        <v>390</v>
      </c>
      <c r="AX97" s="3" t="str">
        <f>IFERROR(MID(VLOOKUP($B97,Seqs!$A:$B,2,0),AY97,1),"")</f>
        <v>C</v>
      </c>
      <c r="AY97" s="2">
        <v>403</v>
      </c>
      <c r="AZ97" s="80" t="str">
        <f>VLOOKUP(B97,Classification!A:D,2,0)</f>
        <v>A</v>
      </c>
      <c r="BA97" s="99" t="str">
        <f>VLOOKUP(B97,Classification!A:D,4,0)</f>
        <v>Endothelin</v>
      </c>
      <c r="BB97" s="27" t="b">
        <f t="shared" si="167"/>
        <v>1</v>
      </c>
      <c r="BC97" s="23">
        <f t="shared" si="222"/>
        <v>269</v>
      </c>
      <c r="BD97" s="2" t="s">
        <v>1386</v>
      </c>
      <c r="BE97" s="3" t="s">
        <v>1384</v>
      </c>
      <c r="BF97" s="50" t="s">
        <v>1387</v>
      </c>
      <c r="BG97" s="50" t="s">
        <v>1387</v>
      </c>
      <c r="BH97" s="2"/>
      <c r="BI97" s="73" t="s">
        <v>1296</v>
      </c>
      <c r="BJ97" s="59" t="s">
        <v>1296</v>
      </c>
      <c r="BK97" s="59" t="s">
        <v>1296</v>
      </c>
      <c r="BL97" s="59" t="s">
        <v>1296</v>
      </c>
      <c r="BM97" s="59" t="s">
        <v>1296</v>
      </c>
      <c r="BN97" s="59" t="s">
        <v>1296</v>
      </c>
      <c r="BO97" s="59" t="s">
        <v>1296</v>
      </c>
      <c r="BP97" s="59" t="s">
        <v>1296</v>
      </c>
      <c r="BQ97" s="59" t="s">
        <v>1296</v>
      </c>
      <c r="BR97" s="59" t="s">
        <v>1296</v>
      </c>
      <c r="BS97" s="59" t="s">
        <v>1296</v>
      </c>
      <c r="BT97" s="59" t="s">
        <v>1296</v>
      </c>
      <c r="BU97" s="73">
        <f t="shared" si="223"/>
        <v>91</v>
      </c>
      <c r="BV97" s="74">
        <f t="shared" si="224"/>
        <v>130</v>
      </c>
      <c r="BW97" s="75">
        <f t="shared" si="225"/>
        <v>135</v>
      </c>
      <c r="BX97" s="74">
        <f t="shared" si="226"/>
        <v>166</v>
      </c>
      <c r="BY97" s="75">
        <f t="shared" si="227"/>
        <v>170</v>
      </c>
      <c r="BZ97" s="74" t="str">
        <f t="shared" si="228"/>
        <v>-</v>
      </c>
      <c r="CA97" s="75">
        <f t="shared" si="229"/>
        <v>216</v>
      </c>
      <c r="CB97" s="74">
        <f t="shared" si="230"/>
        <v>255</v>
      </c>
      <c r="CC97" s="75">
        <f t="shared" si="231"/>
        <v>264</v>
      </c>
      <c r="CD97" s="74">
        <f t="shared" si="232"/>
        <v>312</v>
      </c>
      <c r="CE97" s="75">
        <f t="shared" si="233"/>
        <v>357</v>
      </c>
      <c r="CF97" s="74">
        <f t="shared" si="234"/>
        <v>390</v>
      </c>
      <c r="CG97" s="73">
        <f t="shared" si="235"/>
        <v>129</v>
      </c>
      <c r="CH97" s="74">
        <f t="shared" si="236"/>
        <v>134</v>
      </c>
      <c r="CI97" s="75">
        <f t="shared" si="237"/>
        <v>164</v>
      </c>
      <c r="CJ97" s="75">
        <f t="shared" si="238"/>
        <v>169</v>
      </c>
      <c r="CK97" s="75">
        <f t="shared" si="239"/>
        <v>205</v>
      </c>
      <c r="CL97" s="75" t="str">
        <f t="shared" si="240"/>
        <v>-</v>
      </c>
      <c r="CM97" s="75">
        <f t="shared" si="241"/>
        <v>240</v>
      </c>
      <c r="CN97" s="75">
        <f t="shared" si="242"/>
        <v>257</v>
      </c>
      <c r="CO97" s="75">
        <f t="shared" si="243"/>
        <v>303</v>
      </c>
      <c r="CP97" s="75">
        <f t="shared" si="244"/>
        <v>350</v>
      </c>
      <c r="CQ97" s="75">
        <f t="shared" si="245"/>
        <v>389</v>
      </c>
      <c r="CR97" s="75">
        <f t="shared" si="246"/>
        <v>403</v>
      </c>
      <c r="CS97" s="23">
        <f t="shared" si="247"/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166"/>
        <v>ffar1_human__wt</v>
      </c>
      <c r="B98" s="3" t="s">
        <v>1175</v>
      </c>
      <c r="C98" s="3" t="s">
        <v>100</v>
      </c>
      <c r="D98" s="3" t="str">
        <f>IFERROR(MID(VLOOKUP($B98,Seqs!$A:$B,2,0),E98,1),"")</f>
        <v>Q</v>
      </c>
      <c r="E98" s="3">
        <v>6</v>
      </c>
      <c r="F98" s="3" t="str">
        <f>IFERROR(MID(VLOOKUP($B98,Seqs!$A:$B,2,0),G98,1),"")</f>
        <v>R</v>
      </c>
      <c r="G98" s="3">
        <v>37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T</v>
      </c>
      <c r="M98" s="3">
        <v>39</v>
      </c>
      <c r="N98" s="3" t="str">
        <f>IFERROR(MID(VLOOKUP($B98,Seqs!$A:$B,2,0),O98,1),"")</f>
        <v>A</v>
      </c>
      <c r="O98" s="3">
        <v>68</v>
      </c>
      <c r="P98" s="3" t="str">
        <f>IFERROR(MID(VLOOKUP($B98,Seqs!$A:$B,2,0),Q98,1),"")</f>
        <v>A</v>
      </c>
      <c r="Q98" s="3">
        <v>71</v>
      </c>
      <c r="R98" s="3" t="str">
        <f>IFERROR(MID(VLOOKUP($B98,Seqs!$A:$B,2,0),S98,1),"")</f>
        <v>L</v>
      </c>
      <c r="S98" s="3">
        <v>74</v>
      </c>
      <c r="T98" s="3" t="str">
        <f>IFERROR(MID(VLOOKUP($B98,Seqs!$A:$B,2,0),U98,1),"")</f>
        <v>P</v>
      </c>
      <c r="U98" s="3">
        <v>75</v>
      </c>
      <c r="V98" s="3" t="str">
        <f>IFERROR(MID(VLOOKUP($B98,Seqs!$A:$B,2,0),W98,1),"")</f>
        <v>F</v>
      </c>
      <c r="W98" s="3">
        <v>110</v>
      </c>
      <c r="X98" s="3" t="str">
        <f>IFERROR(MID(VLOOKUP($B98,Seqs!$A:$B,2,0),Y98,1),"")</f>
        <v>P</v>
      </c>
      <c r="Y98" s="3">
        <v>111</v>
      </c>
      <c r="Z98" s="3" t="str">
        <f>IFERROR(MID(VLOOKUP($B98,Seqs!$A:$B,2,0),AA98,1),"")</f>
        <v>R</v>
      </c>
      <c r="AA98" s="3">
        <v>118</v>
      </c>
      <c r="AB98" s="3" t="str">
        <f>IFERROR(MID(VLOOKUP($B98,Seqs!$A:$B,2,0),AC98,1),"")</f>
        <v>R</v>
      </c>
      <c r="AC98" s="9">
        <v>119</v>
      </c>
      <c r="AD98" s="3" t="str">
        <f>IFERROR(MID(VLOOKUP($B98,Seqs!$A:$B,2,0),AE98,1),"")</f>
        <v>E</v>
      </c>
      <c r="AE98" s="3">
        <v>145</v>
      </c>
      <c r="AF98" s="3" t="str">
        <f>IFERROR(MID(VLOOKUP($B98,Seqs!$A:$B,2,0),AG98,1),"")</f>
        <v>C</v>
      </c>
      <c r="AG98" s="3">
        <v>170</v>
      </c>
      <c r="AH98" s="3" t="str">
        <f>IFERROR(MID(VLOOKUP($B98,Seqs!$A:$B,2,0),AI98,1),"")</f>
        <v>E</v>
      </c>
      <c r="AI98" s="3">
        <v>172</v>
      </c>
      <c r="AJ98" s="3" t="str">
        <f>IFERROR(MID(VLOOKUP($B98,Seqs!$A:$B,2,0),AK98,1),"")</f>
        <v>P</v>
      </c>
      <c r="AK98" s="3">
        <v>176</v>
      </c>
      <c r="AL98" s="3" t="str">
        <f>IFERROR(MID(VLOOKUP($B98,Seqs!$A:$B,2,0),AM98,1),"")</f>
        <v>R</v>
      </c>
      <c r="AM98" s="3">
        <v>211</v>
      </c>
      <c r="AN98" s="3" t="str">
        <f>IFERROR(MID(VLOOKUP($B98,Seqs!$A:$B,2,0),AO98,1),"")</f>
        <v>R</v>
      </c>
      <c r="AO98" s="3">
        <v>217</v>
      </c>
      <c r="AP98" s="3" t="str">
        <f>IFERROR(MID(VLOOKUP($B98,Seqs!$A:$B,2,0),AQ98,1),"")</f>
        <v>Y</v>
      </c>
      <c r="AQ98" s="3">
        <v>250</v>
      </c>
      <c r="AR98" s="3" t="str">
        <f>IFERROR(MID(VLOOKUP($B98,Seqs!$A:$B,2,0),AS98,1),"")</f>
        <v>G</v>
      </c>
      <c r="AS98" s="3">
        <v>255</v>
      </c>
      <c r="AT98" s="3" t="str">
        <f>IFERROR(MID(VLOOKUP($B98,Seqs!$A:$B,2,0),AU98,1),"")</f>
        <v>L</v>
      </c>
      <c r="AU98" s="3">
        <v>279</v>
      </c>
      <c r="AV98" s="3" t="str">
        <f>IFERROR(MID(VLOOKUP($B98,Seqs!$A:$B,2,0),AW98,1),"")</f>
        <v>G</v>
      </c>
      <c r="AW98" s="3">
        <v>280</v>
      </c>
      <c r="AX98" s="3" t="str">
        <f>IFERROR(MID(VLOOKUP($B98,Seqs!$A:$B,2,0),AY98,1),"")</f>
        <v>Q</v>
      </c>
      <c r="AY98" s="3">
        <v>294</v>
      </c>
      <c r="AZ98" s="80" t="str">
        <f>VLOOKUP(B98,Classification!A:D,2,0)</f>
        <v>A</v>
      </c>
      <c r="BA98" s="99" t="str">
        <f>VLOOKUP(B98,Classification!A:D,4,0)</f>
        <v>Freefattyacid</v>
      </c>
      <c r="BB98" s="27" t="b">
        <f t="shared" si="167"/>
        <v>1</v>
      </c>
      <c r="BC98" s="23">
        <f t="shared" si="222"/>
        <v>251</v>
      </c>
      <c r="BD98" s="35" t="s">
        <v>1382</v>
      </c>
      <c r="BE98" s="3" t="s">
        <v>1384</v>
      </c>
      <c r="BF98" s="50" t="s">
        <v>1382</v>
      </c>
      <c r="BG98" s="50" t="s">
        <v>1387</v>
      </c>
      <c r="BH98" s="1"/>
      <c r="BI98" s="73" t="s">
        <v>1296</v>
      </c>
      <c r="BJ98" s="59" t="s">
        <v>1296</v>
      </c>
      <c r="BK98" s="59" t="s">
        <v>1296</v>
      </c>
      <c r="BL98" s="59" t="s">
        <v>1296</v>
      </c>
      <c r="BM98" s="59" t="s">
        <v>1296</v>
      </c>
      <c r="BN98" s="59" t="s">
        <v>1296</v>
      </c>
      <c r="BO98" s="59" t="s">
        <v>1296</v>
      </c>
      <c r="BP98" s="59" t="s">
        <v>1296</v>
      </c>
      <c r="BQ98" s="59" t="s">
        <v>1296</v>
      </c>
      <c r="BR98" s="59" t="s">
        <v>1296</v>
      </c>
      <c r="BS98" s="59" t="s">
        <v>1296</v>
      </c>
      <c r="BT98" s="59" t="s">
        <v>1296</v>
      </c>
      <c r="BU98" s="73">
        <f t="shared" si="223"/>
        <v>6</v>
      </c>
      <c r="BV98" s="74" t="str">
        <f t="shared" si="224"/>
        <v>-</v>
      </c>
      <c r="BW98" s="75">
        <f t="shared" si="225"/>
        <v>39</v>
      </c>
      <c r="BX98" s="74">
        <f t="shared" si="226"/>
        <v>71</v>
      </c>
      <c r="BY98" s="75">
        <f t="shared" si="227"/>
        <v>75</v>
      </c>
      <c r="BZ98" s="74">
        <f t="shared" si="228"/>
        <v>111</v>
      </c>
      <c r="CA98" s="75">
        <f t="shared" si="229"/>
        <v>119</v>
      </c>
      <c r="CB98" s="74">
        <f t="shared" si="230"/>
        <v>170</v>
      </c>
      <c r="CC98" s="75">
        <f t="shared" si="231"/>
        <v>176</v>
      </c>
      <c r="CD98" s="74">
        <f t="shared" si="232"/>
        <v>217</v>
      </c>
      <c r="CE98" s="75">
        <f t="shared" si="233"/>
        <v>255</v>
      </c>
      <c r="CF98" s="74">
        <f t="shared" si="234"/>
        <v>280</v>
      </c>
      <c r="CG98" s="73">
        <f t="shared" si="235"/>
        <v>37</v>
      </c>
      <c r="CH98" s="74" t="str">
        <f t="shared" si="236"/>
        <v>-</v>
      </c>
      <c r="CI98" s="75">
        <f t="shared" si="237"/>
        <v>68</v>
      </c>
      <c r="CJ98" s="75">
        <f t="shared" si="238"/>
        <v>74</v>
      </c>
      <c r="CK98" s="75">
        <f t="shared" si="239"/>
        <v>110</v>
      </c>
      <c r="CL98" s="75">
        <f t="shared" si="240"/>
        <v>118</v>
      </c>
      <c r="CM98" s="75">
        <f t="shared" si="241"/>
        <v>145</v>
      </c>
      <c r="CN98" s="75">
        <f t="shared" si="242"/>
        <v>172</v>
      </c>
      <c r="CO98" s="75">
        <f t="shared" si="243"/>
        <v>211</v>
      </c>
      <c r="CP98" s="75">
        <f t="shared" si="244"/>
        <v>250</v>
      </c>
      <c r="CQ98" s="75">
        <f t="shared" si="245"/>
        <v>279</v>
      </c>
      <c r="CR98" s="75">
        <f t="shared" si="246"/>
        <v>294</v>
      </c>
      <c r="CS98" s="23" t="e">
        <f t="shared" si="247"/>
        <v>#VALUE!</v>
      </c>
    </row>
    <row r="99" spans="1:1028" x14ac:dyDescent="0.2">
      <c r="A99" s="3" t="str">
        <f t="shared" si="166"/>
        <v>ffar1_human_4PHU</v>
      </c>
      <c r="B99" s="3" t="s">
        <v>1175</v>
      </c>
      <c r="C99" s="3" t="s">
        <v>52</v>
      </c>
      <c r="D99" s="3" t="str">
        <f>IFERROR(MID(VLOOKUP($B99,Seqs!$A:$B,2,0),E99,1),"")</f>
        <v>Q</v>
      </c>
      <c r="E99" s="3">
        <v>6</v>
      </c>
      <c r="F99" s="3" t="str">
        <f>IFERROR(MID(VLOOKUP($B99,Seqs!$A:$B,2,0),G99,1),"")</f>
        <v>R</v>
      </c>
      <c r="G99" s="3">
        <v>37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T</v>
      </c>
      <c r="M99" s="3">
        <v>39</v>
      </c>
      <c r="N99" s="3" t="str">
        <f>IFERROR(MID(VLOOKUP($B99,Seqs!$A:$B,2,0),O99,1),"")</f>
        <v>A</v>
      </c>
      <c r="O99" s="3">
        <v>68</v>
      </c>
      <c r="P99" s="3" t="str">
        <f>IFERROR(MID(VLOOKUP($B99,Seqs!$A:$B,2,0),Q99,1),"")</f>
        <v>A</v>
      </c>
      <c r="Q99" s="3">
        <v>71</v>
      </c>
      <c r="R99" s="3" t="str">
        <f>IFERROR(MID(VLOOKUP($B99,Seqs!$A:$B,2,0),S99,1),"")</f>
        <v>L</v>
      </c>
      <c r="S99" s="3">
        <v>74</v>
      </c>
      <c r="T99" s="3" t="str">
        <f>IFERROR(MID(VLOOKUP($B99,Seqs!$A:$B,2,0),U99,1),"")</f>
        <v>P</v>
      </c>
      <c r="U99" s="3">
        <v>75</v>
      </c>
      <c r="V99" s="3" t="str">
        <f>IFERROR(MID(VLOOKUP($B99,Seqs!$A:$B,2,0),W99,1),"")</f>
        <v>F</v>
      </c>
      <c r="W99" s="3">
        <v>110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C</v>
      </c>
      <c r="AC99" s="9">
        <v>121</v>
      </c>
      <c r="AD99" s="3" t="str">
        <f>IFERROR(MID(VLOOKUP($B99,Seqs!$A:$B,2,0),AE99,1),"")</f>
        <v>E</v>
      </c>
      <c r="AE99" s="3">
        <v>145</v>
      </c>
      <c r="AF99" s="3" t="str">
        <f>IFERROR(MID(VLOOKUP($B99,Seqs!$A:$B,2,0),AG99,1),"")</f>
        <v>C</v>
      </c>
      <c r="AG99" s="3">
        <v>170</v>
      </c>
      <c r="AH99" s="3" t="str">
        <f>IFERROR(MID(VLOOKUP($B99,Seqs!$A:$B,2,0),AI99,1),"")</f>
        <v>E</v>
      </c>
      <c r="AI99" s="3">
        <v>172</v>
      </c>
      <c r="AJ99" s="3" t="str">
        <f>IFERROR(MID(VLOOKUP($B99,Seqs!$A:$B,2,0),AK99,1),"")</f>
        <v>P</v>
      </c>
      <c r="AK99" s="3">
        <v>176</v>
      </c>
      <c r="AL99" s="3" t="str">
        <f>IFERROR(MID(VLOOKUP($B99,Seqs!$A:$B,2,0),AM99,1),"")</f>
        <v>A</v>
      </c>
      <c r="AM99" s="3">
        <v>210</v>
      </c>
      <c r="AN99" s="3" t="str">
        <f>IFERROR(MID(VLOOKUP($B99,Seqs!$A:$B,2,0),AO99,1),"")</f>
        <v>L</v>
      </c>
      <c r="AO99" s="3">
        <v>214</v>
      </c>
      <c r="AP99" s="3" t="str">
        <f>IFERROR(MID(VLOOKUP($B99,Seqs!$A:$B,2,0),AQ99,1),"")</f>
        <v>Y</v>
      </c>
      <c r="AQ99" s="3">
        <v>250</v>
      </c>
      <c r="AR99" s="3" t="str">
        <f>IFERROR(MID(VLOOKUP($B99,Seqs!$A:$B,2,0),AS99,1),"")</f>
        <v>G</v>
      </c>
      <c r="AS99" s="3">
        <v>255</v>
      </c>
      <c r="AT99" s="3" t="str">
        <f>IFERROR(MID(VLOOKUP($B99,Seqs!$A:$B,2,0),AU99,1),"")</f>
        <v>L</v>
      </c>
      <c r="AU99" s="3">
        <v>274</v>
      </c>
      <c r="AV99" s="3" t="str">
        <f>IFERROR(MID(VLOOKUP($B99,Seqs!$A:$B,2,0),AW99,1),"")</f>
        <v/>
      </c>
      <c r="AW99" s="3" t="s">
        <v>23</v>
      </c>
      <c r="AX99" s="3" t="str">
        <f>IFERROR(MID(VLOOKUP($B99,Seqs!$A:$B,2,0),AY99,1),"")</f>
        <v/>
      </c>
      <c r="AY99" s="3" t="s">
        <v>23</v>
      </c>
      <c r="AZ99" s="80" t="str">
        <f>VLOOKUP(B99,Classification!A:D,2,0)</f>
        <v>A</v>
      </c>
      <c r="BA99" s="99" t="str">
        <f>VLOOKUP(B99,Classification!A:D,4,0)</f>
        <v>Freefattyacid</v>
      </c>
      <c r="BB99" s="27" t="b">
        <f t="shared" si="167"/>
        <v>1</v>
      </c>
      <c r="BC99" s="23">
        <f t="shared" si="222"/>
        <v>225</v>
      </c>
      <c r="BD99" s="16" t="s">
        <v>1386</v>
      </c>
      <c r="BE99" s="3" t="s">
        <v>1384</v>
      </c>
      <c r="BF99" s="50" t="s">
        <v>1387</v>
      </c>
      <c r="BG99" s="50" t="s">
        <v>1387</v>
      </c>
      <c r="BH99" s="1"/>
      <c r="BI99" s="73" t="s">
        <v>1296</v>
      </c>
      <c r="BJ99" s="59" t="s">
        <v>1296</v>
      </c>
      <c r="BK99" s="59" t="s">
        <v>1296</v>
      </c>
      <c r="BL99" s="59" t="s">
        <v>1296</v>
      </c>
      <c r="BM99" s="59" t="s">
        <v>1296</v>
      </c>
      <c r="BN99" s="59" t="s">
        <v>1296</v>
      </c>
      <c r="BO99" s="59" t="s">
        <v>1296</v>
      </c>
      <c r="BP99" s="59" t="s">
        <v>1296</v>
      </c>
      <c r="BQ99" s="59" t="s">
        <v>1296</v>
      </c>
      <c r="BR99" s="59" t="s">
        <v>1296</v>
      </c>
      <c r="BS99" s="59" t="s">
        <v>1296</v>
      </c>
      <c r="BT99" s="59" t="s">
        <v>1296</v>
      </c>
      <c r="BU99" s="73">
        <f t="shared" si="223"/>
        <v>6</v>
      </c>
      <c r="BV99" s="74" t="str">
        <f t="shared" si="224"/>
        <v>-</v>
      </c>
      <c r="BW99" s="75">
        <f t="shared" si="225"/>
        <v>39</v>
      </c>
      <c r="BX99" s="74">
        <f t="shared" si="226"/>
        <v>71</v>
      </c>
      <c r="BY99" s="75">
        <f t="shared" si="227"/>
        <v>75</v>
      </c>
      <c r="BZ99" s="74" t="str">
        <f t="shared" si="228"/>
        <v>-</v>
      </c>
      <c r="CA99" s="75">
        <f t="shared" si="229"/>
        <v>121</v>
      </c>
      <c r="CB99" s="74">
        <f t="shared" si="230"/>
        <v>170</v>
      </c>
      <c r="CC99" s="75">
        <f t="shared" si="231"/>
        <v>176</v>
      </c>
      <c r="CD99" s="74">
        <f t="shared" si="232"/>
        <v>214</v>
      </c>
      <c r="CE99" s="75">
        <f t="shared" si="233"/>
        <v>255</v>
      </c>
      <c r="CF99" s="74" t="str">
        <f t="shared" si="234"/>
        <v>-</v>
      </c>
      <c r="CG99" s="73">
        <f t="shared" si="235"/>
        <v>37</v>
      </c>
      <c r="CH99" s="74" t="str">
        <f t="shared" si="236"/>
        <v>-</v>
      </c>
      <c r="CI99" s="75">
        <f t="shared" si="237"/>
        <v>68</v>
      </c>
      <c r="CJ99" s="75">
        <f t="shared" si="238"/>
        <v>74</v>
      </c>
      <c r="CK99" s="75">
        <f t="shared" si="239"/>
        <v>110</v>
      </c>
      <c r="CL99" s="75" t="str">
        <f t="shared" si="240"/>
        <v>-</v>
      </c>
      <c r="CM99" s="75">
        <f t="shared" si="241"/>
        <v>145</v>
      </c>
      <c r="CN99" s="75">
        <f t="shared" si="242"/>
        <v>172</v>
      </c>
      <c r="CO99" s="75">
        <f t="shared" si="243"/>
        <v>210</v>
      </c>
      <c r="CP99" s="75">
        <f t="shared" si="244"/>
        <v>250</v>
      </c>
      <c r="CQ99" s="75">
        <f t="shared" si="245"/>
        <v>274</v>
      </c>
      <c r="CR99" s="75" t="str">
        <f t="shared" si="246"/>
        <v>-</v>
      </c>
      <c r="CS99" s="23" t="e">
        <f t="shared" si="247"/>
        <v>#VALUE!</v>
      </c>
    </row>
    <row r="100" spans="1:1028" x14ac:dyDescent="0.2">
      <c r="A100" s="3" t="str">
        <f t="shared" si="166"/>
        <v>hrh1_human__wt</v>
      </c>
      <c r="B100" s="3" t="s">
        <v>278</v>
      </c>
      <c r="C100" s="3" t="s">
        <v>100</v>
      </c>
      <c r="D100" s="3" t="str">
        <f>IFERROR(MID(VLOOKUP($B100,Seqs!$A:$B,2,0),E100,1),"")</f>
        <v>P</v>
      </c>
      <c r="E100" s="3">
        <v>29</v>
      </c>
      <c r="F100" s="3" t="str">
        <f>IFERROR(MID(VLOOKUP($B100,Seqs!$A:$B,2,0),G100,1),"")</f>
        <v>E</v>
      </c>
      <c r="G100" s="3">
        <v>55</v>
      </c>
      <c r="H100" s="3" t="str">
        <f>IFERROR(MID(VLOOKUP($B100,Seqs!$A:$B,2,0),I100,1),"")</f>
        <v>R</v>
      </c>
      <c r="I100" s="23">
        <v>56</v>
      </c>
      <c r="J100" s="3" t="str">
        <f>IFERROR(MID(VLOOKUP($B100,Seqs!$A:$B,2,0),K100,1),"")</f>
        <v>H</v>
      </c>
      <c r="K100" s="23">
        <v>59</v>
      </c>
      <c r="L100" s="3" t="str">
        <f>IFERROR(MID(VLOOKUP($B100,Seqs!$A:$B,2,0),M100,1),"")</f>
        <v>T</v>
      </c>
      <c r="M100" s="3">
        <v>60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K</v>
      </c>
      <c r="Q100" s="3">
        <v>92</v>
      </c>
      <c r="R100" s="3" t="str">
        <f>IFERROR(MID(VLOOKUP($B100,Seqs!$A:$B,2,0),S100,1),"")</f>
        <v>L</v>
      </c>
      <c r="S100" s="3">
        <v>95</v>
      </c>
      <c r="T100" s="3" t="str">
        <f>IFERROR(MID(VLOOKUP($B100,Seqs!$A:$B,2,0),U100,1),"")</f>
        <v>G</v>
      </c>
      <c r="U100" s="3">
        <v>96</v>
      </c>
      <c r="V100" s="3" t="str">
        <f>IFERROR(MID(VLOOKUP($B100,Seqs!$A:$B,2,0),W100,1),"")</f>
        <v>Q</v>
      </c>
      <c r="W100" s="3">
        <v>131</v>
      </c>
      <c r="X100" s="3" t="str">
        <f>IFERROR(MID(VLOOKUP($B100,Seqs!$A:$B,2,0),Y100,1),"")</f>
        <v>P</v>
      </c>
      <c r="Y100" s="3">
        <v>132</v>
      </c>
      <c r="Z100" s="3" t="str">
        <f>IFERROR(MID(VLOOKUP($B100,Seqs!$A:$B,2,0),AA100,1),"")</f>
        <v>R</v>
      </c>
      <c r="AA100" s="3">
        <v>139</v>
      </c>
      <c r="AB100" s="3" t="str">
        <f>IFERROR(MID(VLOOKUP($B100,Seqs!$A:$B,2,0),AC100,1),"")</f>
        <v>T</v>
      </c>
      <c r="AC100" s="9">
        <v>140</v>
      </c>
      <c r="AD100" s="3" t="str">
        <f>IFERROR(MID(VLOOKUP($B100,Seqs!$A:$B,2,0),AE100,1),"")</f>
        <v>G</v>
      </c>
      <c r="AE100" s="3">
        <v>164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T</v>
      </c>
      <c r="AI100" s="3">
        <v>182</v>
      </c>
      <c r="AJ100" s="3" t="str">
        <f>IFERROR(MID(VLOOKUP($B100,Seqs!$A:$B,2,0),AK100,1),"")</f>
        <v>V</v>
      </c>
      <c r="AK100" s="3">
        <v>187</v>
      </c>
      <c r="AL100" s="3" t="str">
        <f>IFERROR(MID(VLOOKUP($B100,Seqs!$A:$B,2,0),AM100,1),"")</f>
        <v>N</v>
      </c>
      <c r="AM100" s="3">
        <v>228</v>
      </c>
      <c r="AN100" s="3" t="str">
        <f>IFERROR(MID(VLOOKUP($B100,Seqs!$A:$B,2,0),AO100,1),"")</f>
        <v>G</v>
      </c>
      <c r="AO100" s="3">
        <v>404</v>
      </c>
      <c r="AP100" s="3" t="str">
        <f>IFERROR(MID(VLOOKUP($B100,Seqs!$A:$B,2,0),AQ100,1),"")</f>
        <v>C</v>
      </c>
      <c r="AQ100" s="3">
        <v>441</v>
      </c>
      <c r="AR100" s="3" t="str">
        <f>IFERROR(MID(VLOOKUP($B100,Seqs!$A:$B,2,0),AS100,1),"")</f>
        <v>N</v>
      </c>
      <c r="AS100" s="3">
        <v>446</v>
      </c>
      <c r="AT100" s="3" t="str">
        <f>IFERROR(MID(VLOOKUP($B100,Seqs!$A:$B,2,0),AU100,1),"")</f>
        <v>C</v>
      </c>
      <c r="AU100" s="3">
        <v>471</v>
      </c>
      <c r="AV100" s="3" t="str">
        <f>IFERROR(MID(VLOOKUP($B100,Seqs!$A:$B,2,0),AW100,1),"")</f>
        <v>N</v>
      </c>
      <c r="AW100" s="3">
        <v>472</v>
      </c>
      <c r="AX100" s="3" t="str">
        <f>IFERROR(MID(VLOOKUP($B100,Seqs!$A:$B,2,0),AY100,1),"")</f>
        <v>H</v>
      </c>
      <c r="AY100" s="3">
        <v>484</v>
      </c>
      <c r="AZ100" s="80" t="str">
        <f>VLOOKUP(B100,Classification!A:D,2,0)</f>
        <v>A</v>
      </c>
      <c r="BA100" s="99" t="str">
        <f>VLOOKUP(B100,Classification!A:D,4,0)</f>
        <v>Histamine</v>
      </c>
      <c r="BB100" s="27" t="b">
        <f t="shared" si="167"/>
        <v>1</v>
      </c>
      <c r="BC100" s="23">
        <f t="shared" si="222"/>
        <v>257</v>
      </c>
      <c r="BD100" s="35" t="s">
        <v>1382</v>
      </c>
      <c r="BE100" s="3" t="s">
        <v>1384</v>
      </c>
      <c r="BF100" s="50" t="s">
        <v>1382</v>
      </c>
      <c r="BG100" s="50" t="s">
        <v>1387</v>
      </c>
      <c r="BH100" s="1"/>
      <c r="BI100" s="73" t="s">
        <v>1296</v>
      </c>
      <c r="BJ100" s="59" t="s">
        <v>1296</v>
      </c>
      <c r="BK100" s="59" t="s">
        <v>1296</v>
      </c>
      <c r="BL100" s="59" t="s">
        <v>1296</v>
      </c>
      <c r="BM100" s="59" t="s">
        <v>1296</v>
      </c>
      <c r="BN100" s="59" t="s">
        <v>1296</v>
      </c>
      <c r="BO100" s="59" t="s">
        <v>1296</v>
      </c>
      <c r="BP100" s="59" t="s">
        <v>1296</v>
      </c>
      <c r="BQ100" s="59" t="s">
        <v>1296</v>
      </c>
      <c r="BR100" s="59" t="s">
        <v>1296</v>
      </c>
      <c r="BS100" s="59" t="s">
        <v>1296</v>
      </c>
      <c r="BT100" s="59" t="s">
        <v>1296</v>
      </c>
      <c r="BU100" s="73">
        <f t="shared" si="223"/>
        <v>29</v>
      </c>
      <c r="BV100" s="74">
        <f t="shared" si="224"/>
        <v>56</v>
      </c>
      <c r="BW100" s="75">
        <f t="shared" si="225"/>
        <v>60</v>
      </c>
      <c r="BX100" s="74">
        <f t="shared" si="226"/>
        <v>92</v>
      </c>
      <c r="BY100" s="75">
        <f t="shared" si="227"/>
        <v>96</v>
      </c>
      <c r="BZ100" s="74">
        <f t="shared" si="228"/>
        <v>132</v>
      </c>
      <c r="CA100" s="75">
        <f t="shared" si="229"/>
        <v>140</v>
      </c>
      <c r="CB100" s="74">
        <f t="shared" si="230"/>
        <v>180</v>
      </c>
      <c r="CC100" s="75">
        <f t="shared" si="231"/>
        <v>187</v>
      </c>
      <c r="CD100" s="74">
        <f t="shared" si="232"/>
        <v>404</v>
      </c>
      <c r="CE100" s="75">
        <f t="shared" si="233"/>
        <v>446</v>
      </c>
      <c r="CF100" s="74">
        <f t="shared" si="234"/>
        <v>472</v>
      </c>
      <c r="CG100" s="73">
        <f t="shared" si="235"/>
        <v>55</v>
      </c>
      <c r="CH100" s="74">
        <f t="shared" si="236"/>
        <v>59</v>
      </c>
      <c r="CI100" s="75">
        <f t="shared" si="237"/>
        <v>90</v>
      </c>
      <c r="CJ100" s="75">
        <f t="shared" si="238"/>
        <v>95</v>
      </c>
      <c r="CK100" s="75">
        <f t="shared" si="239"/>
        <v>131</v>
      </c>
      <c r="CL100" s="75">
        <f t="shared" si="240"/>
        <v>139</v>
      </c>
      <c r="CM100" s="75">
        <f t="shared" si="241"/>
        <v>164</v>
      </c>
      <c r="CN100" s="75">
        <f t="shared" si="242"/>
        <v>182</v>
      </c>
      <c r="CO100" s="75">
        <f t="shared" si="243"/>
        <v>228</v>
      </c>
      <c r="CP100" s="75">
        <f t="shared" si="244"/>
        <v>441</v>
      </c>
      <c r="CQ100" s="75">
        <f t="shared" si="245"/>
        <v>471</v>
      </c>
      <c r="CR100" s="75">
        <f t="shared" si="246"/>
        <v>484</v>
      </c>
      <c r="CS100" s="23">
        <f t="shared" si="247"/>
        <v>1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166"/>
        <v>hrh1_human_3RZE</v>
      </c>
      <c r="B101" s="3" t="s">
        <v>278</v>
      </c>
      <c r="C101" s="3" t="s">
        <v>73</v>
      </c>
      <c r="D101" s="3" t="str">
        <f>IFERROR(MID(VLOOKUP($B101,Seqs!$A:$B,2,0),E101,1),"")</f>
        <v>V</v>
      </c>
      <c r="E101" s="3">
        <v>33</v>
      </c>
      <c r="F101" s="3" t="str">
        <f>IFERROR(MID(VLOOKUP($B101,Seqs!$A:$B,2,0),G101,1),"")</f>
        <v>E</v>
      </c>
      <c r="G101" s="3">
        <v>55</v>
      </c>
      <c r="H101" s="3" t="str">
        <f>IFERROR(MID(VLOOKUP($B101,Seqs!$A:$B,2,0),I101,1),"")</f>
        <v>R</v>
      </c>
      <c r="I101" s="23">
        <v>56</v>
      </c>
      <c r="J101" s="3" t="str">
        <f>IFERROR(MID(VLOOKUP($B101,Seqs!$A:$B,2,0),K101,1),"")</f>
        <v>H</v>
      </c>
      <c r="K101" s="23">
        <v>59</v>
      </c>
      <c r="L101" s="3" t="str">
        <f>IFERROR(MID(VLOOKUP($B101,Seqs!$A:$B,2,0),M101,1),"")</f>
        <v>T</v>
      </c>
      <c r="M101" s="3">
        <v>60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K</v>
      </c>
      <c r="Q101" s="3">
        <v>92</v>
      </c>
      <c r="R101" s="3" t="str">
        <f>IFERROR(MID(VLOOKUP($B101,Seqs!$A:$B,2,0),S101,1),"")</f>
        <v>L</v>
      </c>
      <c r="S101" s="3">
        <v>95</v>
      </c>
      <c r="T101" s="3" t="str">
        <f>IFERROR(MID(VLOOKUP($B101,Seqs!$A:$B,2,0),U101,1),"")</f>
        <v>G</v>
      </c>
      <c r="U101" s="3">
        <v>96</v>
      </c>
      <c r="V101" s="3" t="str">
        <f>IFERROR(MID(VLOOKUP($B101,Seqs!$A:$B,2,0),W101,1),"")</f>
        <v>Q</v>
      </c>
      <c r="W101" s="3">
        <v>131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9">
        <v>140</v>
      </c>
      <c r="AD101" s="3" t="str">
        <f>IFERROR(MID(VLOOKUP($B101,Seqs!$A:$B,2,0),AE101,1),"")</f>
        <v>G</v>
      </c>
      <c r="AE101" s="3">
        <v>164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T</v>
      </c>
      <c r="AI101" s="3">
        <v>182</v>
      </c>
      <c r="AJ101" s="3" t="str">
        <f>IFERROR(MID(VLOOKUP($B101,Seqs!$A:$B,2,0),AK101,1),"")</f>
        <v>V</v>
      </c>
      <c r="AK101" s="3">
        <v>187</v>
      </c>
      <c r="AL101" s="3" t="str">
        <f>IFERROR(MID(VLOOKUP($B101,Seqs!$A:$B,2,0),AM101,1),"")</f>
        <v>V</v>
      </c>
      <c r="AM101" s="3">
        <v>217</v>
      </c>
      <c r="AN101" s="3" t="str">
        <f>IFERROR(MID(VLOOKUP($B101,Seqs!$A:$B,2,0),AO101,1),"")</f>
        <v>N</v>
      </c>
      <c r="AO101" s="3">
        <v>408</v>
      </c>
      <c r="AP101" s="3" t="str">
        <f>IFERROR(MID(VLOOKUP($B101,Seqs!$A:$B,2,0),AQ101,1),"")</f>
        <v>C</v>
      </c>
      <c r="AQ101" s="3">
        <v>441</v>
      </c>
      <c r="AR101" s="3" t="str">
        <f>IFERROR(MID(VLOOKUP($B101,Seqs!$A:$B,2,0),AS101,1),"")</f>
        <v>N</v>
      </c>
      <c r="AS101" s="3">
        <v>446</v>
      </c>
      <c r="AT101" s="3" t="str">
        <f>IFERROR(MID(VLOOKUP($B101,Seqs!$A:$B,2,0),AU101,1),"")</f>
        <v>C</v>
      </c>
      <c r="AU101" s="3">
        <v>471</v>
      </c>
      <c r="AV101" s="3" t="str">
        <f>IFERROR(MID(VLOOKUP($B101,Seqs!$A:$B,2,0),AW101,1),"")</f>
        <v>N</v>
      </c>
      <c r="AW101" s="3">
        <v>472</v>
      </c>
      <c r="AX101" s="3" t="str">
        <f>IFERROR(MID(VLOOKUP($B101,Seqs!$A:$B,2,0),AY101,1),"")</f>
        <v>H</v>
      </c>
      <c r="AY101" s="3">
        <v>484</v>
      </c>
      <c r="AZ101" s="80" t="str">
        <f>VLOOKUP(B101,Classification!A:D,2,0)</f>
        <v>A</v>
      </c>
      <c r="BA101" s="99" t="str">
        <f>VLOOKUP(B101,Classification!A:D,4,0)</f>
        <v>Histamine</v>
      </c>
      <c r="BB101" s="27" t="b">
        <f t="shared" si="167"/>
        <v>1</v>
      </c>
      <c r="BC101" s="23">
        <f t="shared" si="222"/>
        <v>231</v>
      </c>
      <c r="BD101" s="16" t="s">
        <v>1386</v>
      </c>
      <c r="BE101" s="3" t="s">
        <v>1384</v>
      </c>
      <c r="BF101" s="50" t="s">
        <v>1387</v>
      </c>
      <c r="BG101" s="50" t="s">
        <v>1387</v>
      </c>
      <c r="BH101" s="1"/>
      <c r="BI101" s="73" t="s">
        <v>1296</v>
      </c>
      <c r="BJ101" s="59" t="s">
        <v>1296</v>
      </c>
      <c r="BK101" s="59" t="s">
        <v>1296</v>
      </c>
      <c r="BL101" s="59" t="s">
        <v>1296</v>
      </c>
      <c r="BM101" s="59" t="s">
        <v>1296</v>
      </c>
      <c r="BN101" s="59" t="s">
        <v>1296</v>
      </c>
      <c r="BO101" s="59" t="s">
        <v>1296</v>
      </c>
      <c r="BP101" s="59" t="s">
        <v>1296</v>
      </c>
      <c r="BQ101" s="59" t="s">
        <v>1296</v>
      </c>
      <c r="BR101" s="59" t="s">
        <v>1296</v>
      </c>
      <c r="BS101" s="59" t="s">
        <v>1296</v>
      </c>
      <c r="BT101" s="59" t="s">
        <v>1296</v>
      </c>
      <c r="BU101" s="73">
        <f t="shared" si="223"/>
        <v>33</v>
      </c>
      <c r="BV101" s="74">
        <f t="shared" si="224"/>
        <v>56</v>
      </c>
      <c r="BW101" s="75">
        <f t="shared" si="225"/>
        <v>60</v>
      </c>
      <c r="BX101" s="74">
        <f t="shared" si="226"/>
        <v>92</v>
      </c>
      <c r="BY101" s="75">
        <f t="shared" si="227"/>
        <v>96</v>
      </c>
      <c r="BZ101" s="74" t="str">
        <f t="shared" si="228"/>
        <v>-</v>
      </c>
      <c r="CA101" s="75">
        <f t="shared" si="229"/>
        <v>140</v>
      </c>
      <c r="CB101" s="74">
        <f t="shared" si="230"/>
        <v>180</v>
      </c>
      <c r="CC101" s="75">
        <f t="shared" si="231"/>
        <v>187</v>
      </c>
      <c r="CD101" s="74">
        <f t="shared" si="232"/>
        <v>408</v>
      </c>
      <c r="CE101" s="75">
        <f t="shared" si="233"/>
        <v>446</v>
      </c>
      <c r="CF101" s="74">
        <f t="shared" si="234"/>
        <v>472</v>
      </c>
      <c r="CG101" s="73">
        <f t="shared" si="235"/>
        <v>55</v>
      </c>
      <c r="CH101" s="74">
        <f t="shared" si="236"/>
        <v>59</v>
      </c>
      <c r="CI101" s="75">
        <f t="shared" si="237"/>
        <v>90</v>
      </c>
      <c r="CJ101" s="75">
        <f t="shared" si="238"/>
        <v>95</v>
      </c>
      <c r="CK101" s="75">
        <f t="shared" si="239"/>
        <v>131</v>
      </c>
      <c r="CL101" s="75" t="str">
        <f t="shared" si="240"/>
        <v>-</v>
      </c>
      <c r="CM101" s="75">
        <f t="shared" si="241"/>
        <v>164</v>
      </c>
      <c r="CN101" s="75">
        <f t="shared" si="242"/>
        <v>182</v>
      </c>
      <c r="CO101" s="75">
        <f t="shared" si="243"/>
        <v>217</v>
      </c>
      <c r="CP101" s="75">
        <f t="shared" si="244"/>
        <v>441</v>
      </c>
      <c r="CQ101" s="75">
        <f t="shared" si="245"/>
        <v>471</v>
      </c>
      <c r="CR101" s="75">
        <f t="shared" si="246"/>
        <v>484</v>
      </c>
      <c r="CS101" s="23">
        <f t="shared" si="247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ref="A102:A134" si="248">CONCATENATE(B102,"_",C102)</f>
        <v>lpar1_human__wt</v>
      </c>
      <c r="B102" s="3" t="s">
        <v>103</v>
      </c>
      <c r="C102" s="3" t="s">
        <v>100</v>
      </c>
      <c r="D102" s="3" t="str">
        <f>IFERROR(MID(VLOOKUP($B102,Seqs!$A:$B,2,0),E102,1),"")</f>
        <v>T</v>
      </c>
      <c r="E102" s="3">
        <v>47</v>
      </c>
      <c r="F102" s="3" t="str">
        <f>IFERROR(MID(VLOOKUP($B102,Seqs!$A:$B,2,0),G102,1),"")</f>
        <v>N</v>
      </c>
      <c r="G102" s="3">
        <v>77</v>
      </c>
      <c r="H102" s="3" t="str">
        <f>IFERROR(MID(VLOOKUP($B102,Seqs!$A:$B,2,0),I102,1),"")</f>
        <v>R</v>
      </c>
      <c r="I102" s="23">
        <v>78</v>
      </c>
      <c r="J102" s="3" t="str">
        <f>IFERROR(MID(VLOOKUP($B102,Seqs!$A:$B,2,0),K102,1),"")</f>
        <v>H</v>
      </c>
      <c r="K102" s="23">
        <v>81</v>
      </c>
      <c r="L102" s="3" t="str">
        <f>IFERROR(MID(VLOOKUP($B102,Seqs!$A:$B,2,0),M102,1),"")</f>
        <v>F</v>
      </c>
      <c r="M102" s="3">
        <v>82</v>
      </c>
      <c r="N102" s="3" t="str">
        <f>IFERROR(MID(VLOOKUP($B102,Seqs!$A:$B,2,0),O102,1),"")</f>
        <v>N</v>
      </c>
      <c r="O102" s="3">
        <v>108</v>
      </c>
      <c r="P102" s="3" t="str">
        <f>IFERROR(MID(VLOOKUP($B102,Seqs!$A:$B,2,0),Q102,1),"")</f>
        <v>G</v>
      </c>
      <c r="Q102" s="3">
        <v>110</v>
      </c>
      <c r="R102" s="3" t="str">
        <f>IFERROR(MID(VLOOKUP($B102,Seqs!$A:$B,2,0),S102,1),"")</f>
        <v>L</v>
      </c>
      <c r="S102" s="3">
        <v>116</v>
      </c>
      <c r="T102" s="3" t="str">
        <f>IFERROR(MID(VLOOKUP($B102,Seqs!$A:$B,2,0),U102,1),"")</f>
        <v>T</v>
      </c>
      <c r="U102" s="3">
        <v>117</v>
      </c>
      <c r="V102" s="3" t="str">
        <f>IFERROR(MID(VLOOKUP($B102,Seqs!$A:$B,2,0),W102,1),"")</f>
        <v>R</v>
      </c>
      <c r="W102" s="3">
        <v>152</v>
      </c>
      <c r="X102" s="3" t="str">
        <f>IFERROR(MID(VLOOKUP($B102,Seqs!$A:$B,2,0),Y102,1),"")</f>
        <v>M</v>
      </c>
      <c r="Y102" s="110">
        <v>153</v>
      </c>
      <c r="Z102" s="3" t="str">
        <f>IFERROR(MID(VLOOKUP($B102,Seqs!$A:$B,2,0),AA102,1),"")</f>
        <v>M</v>
      </c>
      <c r="AA102" s="110">
        <v>159</v>
      </c>
      <c r="AB102" s="3" t="str">
        <f>IFERROR(MID(VLOOKUP($B102,Seqs!$A:$B,2,0),AC102,1),"")</f>
        <v>S</v>
      </c>
      <c r="AC102" s="110">
        <v>160</v>
      </c>
      <c r="AD102" s="3" t="str">
        <f>IFERROR(MID(VLOOKUP($B102,Seqs!$A:$B,2,0),AE102,1),"")</f>
        <v>G</v>
      </c>
      <c r="AE102" s="3">
        <v>185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S</v>
      </c>
      <c r="AK102" s="3">
        <v>203</v>
      </c>
      <c r="AL102" s="3" t="str">
        <f>IFERROR(MID(VLOOKUP($B102,Seqs!$A:$B,2,0),AM102,1),"")</f>
        <v>S</v>
      </c>
      <c r="AM102" s="3">
        <v>240</v>
      </c>
      <c r="AN102" s="3" t="str">
        <f>IFERROR(MID(VLOOKUP($B102,Seqs!$A:$B,2,0),AO102,1),"")</f>
        <v>G</v>
      </c>
      <c r="AO102" s="3">
        <v>245</v>
      </c>
      <c r="AP102" s="3" t="str">
        <f>IFERROR(MID(VLOOKUP($B102,Seqs!$A:$B,2,0),AQ102,1),"")</f>
        <v>C</v>
      </c>
      <c r="AQ102" s="3">
        <v>284</v>
      </c>
      <c r="AR102" s="3" t="str">
        <f>IFERROR(MID(VLOOKUP($B102,Seqs!$A:$B,2,0),AS102,1),"")</f>
        <v>D</v>
      </c>
      <c r="AS102" s="3">
        <v>288</v>
      </c>
      <c r="AT102" s="3" t="str">
        <f>IFERROR(MID(VLOOKUP($B102,Seqs!$A:$B,2,0),AU102,1),"")</f>
        <v>R</v>
      </c>
      <c r="AU102" s="3">
        <v>314</v>
      </c>
      <c r="AV102" s="3" t="str">
        <f>IFERROR(MID(VLOOKUP($B102,Seqs!$A:$B,2,0),AW102,1),"")</f>
        <v>D</v>
      </c>
      <c r="AW102" s="3">
        <v>315</v>
      </c>
      <c r="AX102" s="3" t="str">
        <f>IFERROR(MID(VLOOKUP($B102,Seqs!$A:$B,2,0),AY102,1),"")</f>
        <v>C</v>
      </c>
      <c r="AY102" s="3">
        <v>327</v>
      </c>
      <c r="AZ102" s="80" t="str">
        <f>VLOOKUP(B102,Classification!A:D,2,0)</f>
        <v>A</v>
      </c>
      <c r="BA102" s="99" t="str">
        <f>VLOOKUP(B102,Classification!A:D,4,0)</f>
        <v>Lysophospholipid(LPA)</v>
      </c>
      <c r="BB102" s="27" t="b">
        <f t="shared" ref="BB102:BB134" si="249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si="222"/>
        <v>257</v>
      </c>
      <c r="BD102" s="58" t="s">
        <v>1382</v>
      </c>
      <c r="BE102" s="3" t="s">
        <v>1384</v>
      </c>
      <c r="BF102" s="50" t="s">
        <v>1382</v>
      </c>
      <c r="BG102" s="50" t="s">
        <v>1387</v>
      </c>
      <c r="BH102" s="1"/>
      <c r="BI102" s="73" t="s">
        <v>1296</v>
      </c>
      <c r="BJ102" s="59" t="s">
        <v>1296</v>
      </c>
      <c r="BK102" s="59" t="s">
        <v>1296</v>
      </c>
      <c r="BL102" s="59" t="s">
        <v>1296</v>
      </c>
      <c r="BM102" s="59" t="s">
        <v>1296</v>
      </c>
      <c r="BN102" s="59" t="s">
        <v>1296</v>
      </c>
      <c r="BO102" s="59" t="s">
        <v>1296</v>
      </c>
      <c r="BP102" s="59" t="s">
        <v>1296</v>
      </c>
      <c r="BQ102" s="59" t="s">
        <v>1296</v>
      </c>
      <c r="BR102" s="59" t="s">
        <v>1296</v>
      </c>
      <c r="BS102" s="59" t="s">
        <v>1296</v>
      </c>
      <c r="BT102" s="59" t="s">
        <v>1296</v>
      </c>
      <c r="BU102" s="73">
        <f t="shared" si="223"/>
        <v>47</v>
      </c>
      <c r="BV102" s="74">
        <f t="shared" si="224"/>
        <v>78</v>
      </c>
      <c r="BW102" s="75">
        <f t="shared" si="225"/>
        <v>82</v>
      </c>
      <c r="BX102" s="74">
        <f t="shared" si="226"/>
        <v>110</v>
      </c>
      <c r="BY102" s="75">
        <f t="shared" si="227"/>
        <v>117</v>
      </c>
      <c r="BZ102" s="74">
        <f t="shared" si="228"/>
        <v>153</v>
      </c>
      <c r="CA102" s="75">
        <f t="shared" si="229"/>
        <v>160</v>
      </c>
      <c r="CB102" s="74" t="str">
        <f t="shared" si="230"/>
        <v>-</v>
      </c>
      <c r="CC102" s="75">
        <f t="shared" si="231"/>
        <v>203</v>
      </c>
      <c r="CD102" s="74">
        <f t="shared" si="232"/>
        <v>245</v>
      </c>
      <c r="CE102" s="75">
        <f t="shared" si="233"/>
        <v>288</v>
      </c>
      <c r="CF102" s="74">
        <f t="shared" si="234"/>
        <v>315</v>
      </c>
      <c r="CG102" s="73">
        <f t="shared" si="235"/>
        <v>77</v>
      </c>
      <c r="CH102" s="74">
        <f t="shared" si="236"/>
        <v>81</v>
      </c>
      <c r="CI102" s="75">
        <f t="shared" si="237"/>
        <v>108</v>
      </c>
      <c r="CJ102" s="75">
        <f t="shared" si="238"/>
        <v>116</v>
      </c>
      <c r="CK102" s="75">
        <f t="shared" si="239"/>
        <v>152</v>
      </c>
      <c r="CL102" s="75">
        <f t="shared" si="240"/>
        <v>159</v>
      </c>
      <c r="CM102" s="75">
        <f t="shared" si="241"/>
        <v>185</v>
      </c>
      <c r="CN102" s="75" t="str">
        <f t="shared" si="242"/>
        <v>-</v>
      </c>
      <c r="CO102" s="75">
        <f t="shared" si="243"/>
        <v>240</v>
      </c>
      <c r="CP102" s="75">
        <f t="shared" si="244"/>
        <v>284</v>
      </c>
      <c r="CQ102" s="75">
        <f t="shared" si="245"/>
        <v>314</v>
      </c>
      <c r="CR102" s="75">
        <f t="shared" si="246"/>
        <v>327</v>
      </c>
      <c r="CS102" s="23">
        <f t="shared" si="247"/>
        <v>1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48"/>
        <v>lpar1_human_4Z34</v>
      </c>
      <c r="B103" s="3" t="s">
        <v>103</v>
      </c>
      <c r="C103" s="3" t="s">
        <v>1059</v>
      </c>
      <c r="D103" s="3" t="str">
        <f>IFERROR(MID(VLOOKUP($B103,Seqs!$A:$B,2,0),E103,1),"")</f>
        <v>T</v>
      </c>
      <c r="E103" s="3">
        <v>47</v>
      </c>
      <c r="F103" s="3" t="str">
        <f>IFERROR(MID(VLOOKUP($B103,Seqs!$A:$B,2,0),G103,1),"")</f>
        <v>N</v>
      </c>
      <c r="G103" s="3">
        <v>77</v>
      </c>
      <c r="H103" s="3" t="str">
        <f>IFERROR(MID(VLOOKUP($B103,Seqs!$A:$B,2,0),I103,1),"")</f>
        <v>R</v>
      </c>
      <c r="I103" s="23">
        <v>78</v>
      </c>
      <c r="J103" s="3" t="str">
        <f>IFERROR(MID(VLOOKUP($B103,Seqs!$A:$B,2,0),K103,1),"")</f>
        <v>H</v>
      </c>
      <c r="K103" s="23">
        <v>81</v>
      </c>
      <c r="L103" s="3" t="str">
        <f>IFERROR(MID(VLOOKUP($B103,Seqs!$A:$B,2,0),M103,1),"")</f>
        <v>F</v>
      </c>
      <c r="M103" s="3">
        <v>82</v>
      </c>
      <c r="N103" s="3" t="str">
        <f>IFERROR(MID(VLOOKUP($B103,Seqs!$A:$B,2,0),O103,1),"")</f>
        <v>N</v>
      </c>
      <c r="O103" s="3">
        <v>108</v>
      </c>
      <c r="P103" s="3" t="str">
        <f>IFERROR(MID(VLOOKUP($B103,Seqs!$A:$B,2,0),Q103,1),"")</f>
        <v>G</v>
      </c>
      <c r="Q103" s="3">
        <v>110</v>
      </c>
      <c r="R103" s="3" t="str">
        <f>IFERROR(MID(VLOOKUP($B103,Seqs!$A:$B,2,0),S103,1),"")</f>
        <v>L</v>
      </c>
      <c r="S103" s="3">
        <v>116</v>
      </c>
      <c r="T103" s="3" t="str">
        <f>IFERROR(MID(VLOOKUP($B103,Seqs!$A:$B,2,0),U103,1),"")</f>
        <v>T</v>
      </c>
      <c r="U103" s="3">
        <v>117</v>
      </c>
      <c r="V103" s="3" t="str">
        <f>IFERROR(MID(VLOOKUP($B103,Seqs!$A:$B,2,0),W103,1),"")</f>
        <v>R</v>
      </c>
      <c r="W103" s="3">
        <v>152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157</v>
      </c>
      <c r="AD103" s="3" t="str">
        <f>IFERROR(MID(VLOOKUP($B103,Seqs!$A:$B,2,0),AE103,1),"")</f>
        <v>G</v>
      </c>
      <c r="AE103" s="3">
        <v>185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S</v>
      </c>
      <c r="AK103" s="3">
        <v>203</v>
      </c>
      <c r="AL103" s="3" t="str">
        <f>IFERROR(MID(VLOOKUP($B103,Seqs!$A:$B,2,0),AM103,1),"")</f>
        <v>R</v>
      </c>
      <c r="AM103" s="3">
        <v>235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C</v>
      </c>
      <c r="AQ103" s="3">
        <v>284</v>
      </c>
      <c r="AR103" s="3" t="str">
        <f>IFERROR(MID(VLOOKUP($B103,Seqs!$A:$B,2,0),AS103,1),"")</f>
        <v>E</v>
      </c>
      <c r="AS103" s="3">
        <v>293</v>
      </c>
      <c r="AT103" s="3" t="str">
        <f>IFERROR(MID(VLOOKUP($B103,Seqs!$A:$B,2,0),AU103,1),"")</f>
        <v>R</v>
      </c>
      <c r="AU103" s="3">
        <v>314</v>
      </c>
      <c r="AV103" s="3" t="str">
        <f>IFERROR(MID(VLOOKUP($B103,Seqs!$A:$B,2,0),AW103,1),"")</f>
        <v>D</v>
      </c>
      <c r="AW103" s="3">
        <v>315</v>
      </c>
      <c r="AX103" s="3" t="str">
        <f>IFERROR(MID(VLOOKUP($B103,Seqs!$A:$B,2,0),AY103,1),"")</f>
        <v>C</v>
      </c>
      <c r="AY103" s="3">
        <v>327</v>
      </c>
      <c r="AZ103" s="80" t="str">
        <f>VLOOKUP(B103,Classification!A:D,2,0)</f>
        <v>A</v>
      </c>
      <c r="BA103" s="99" t="str">
        <f>VLOOKUP(B103,Classification!A:D,4,0)</f>
        <v>Lysophospholipid(LPA)</v>
      </c>
      <c r="BB103" s="27" t="b">
        <f t="shared" si="249"/>
        <v>1</v>
      </c>
      <c r="BC103" s="23">
        <f t="shared" si="222"/>
        <v>244</v>
      </c>
      <c r="BD103" s="16" t="s">
        <v>1386</v>
      </c>
      <c r="BE103" s="3" t="s">
        <v>1384</v>
      </c>
      <c r="BF103" s="50" t="s">
        <v>1387</v>
      </c>
      <c r="BG103" s="50" t="s">
        <v>1387</v>
      </c>
      <c r="BH103" s="1"/>
      <c r="BI103" s="73" t="s">
        <v>1296</v>
      </c>
      <c r="BJ103" s="59" t="s">
        <v>1296</v>
      </c>
      <c r="BK103" s="59" t="s">
        <v>1296</v>
      </c>
      <c r="BL103" s="59" t="s">
        <v>1296</v>
      </c>
      <c r="BM103" s="59" t="s">
        <v>1296</v>
      </c>
      <c r="BN103" s="59" t="s">
        <v>1296</v>
      </c>
      <c r="BO103" s="59" t="s">
        <v>1296</v>
      </c>
      <c r="BP103" s="59" t="s">
        <v>1296</v>
      </c>
      <c r="BQ103" s="59" t="s">
        <v>1296</v>
      </c>
      <c r="BR103" s="59" t="s">
        <v>1296</v>
      </c>
      <c r="BS103" s="59" t="s">
        <v>1296</v>
      </c>
      <c r="BT103" s="59" t="s">
        <v>1296</v>
      </c>
      <c r="BU103" s="73">
        <f t="shared" si="223"/>
        <v>47</v>
      </c>
      <c r="BV103" s="74">
        <f t="shared" si="224"/>
        <v>78</v>
      </c>
      <c r="BW103" s="75">
        <f t="shared" si="225"/>
        <v>82</v>
      </c>
      <c r="BX103" s="74">
        <f t="shared" si="226"/>
        <v>110</v>
      </c>
      <c r="BY103" s="75">
        <f t="shared" si="227"/>
        <v>117</v>
      </c>
      <c r="BZ103" s="74" t="str">
        <f t="shared" si="228"/>
        <v>-</v>
      </c>
      <c r="CA103" s="75">
        <f t="shared" si="229"/>
        <v>157</v>
      </c>
      <c r="CB103" s="74" t="str">
        <f t="shared" si="230"/>
        <v>-</v>
      </c>
      <c r="CC103" s="75">
        <f t="shared" si="231"/>
        <v>203</v>
      </c>
      <c r="CD103" s="74">
        <f t="shared" si="232"/>
        <v>245</v>
      </c>
      <c r="CE103" s="75">
        <f t="shared" si="233"/>
        <v>293</v>
      </c>
      <c r="CF103" s="74">
        <f t="shared" si="234"/>
        <v>315</v>
      </c>
      <c r="CG103" s="73">
        <f t="shared" si="235"/>
        <v>77</v>
      </c>
      <c r="CH103" s="74">
        <f t="shared" si="236"/>
        <v>81</v>
      </c>
      <c r="CI103" s="75">
        <f t="shared" si="237"/>
        <v>108</v>
      </c>
      <c r="CJ103" s="75">
        <f t="shared" si="238"/>
        <v>116</v>
      </c>
      <c r="CK103" s="75">
        <f t="shared" si="239"/>
        <v>152</v>
      </c>
      <c r="CL103" s="75" t="str">
        <f t="shared" si="240"/>
        <v>-</v>
      </c>
      <c r="CM103" s="75">
        <f t="shared" si="241"/>
        <v>185</v>
      </c>
      <c r="CN103" s="75" t="str">
        <f t="shared" si="242"/>
        <v>-</v>
      </c>
      <c r="CO103" s="75">
        <f t="shared" si="243"/>
        <v>235</v>
      </c>
      <c r="CP103" s="75">
        <f t="shared" si="244"/>
        <v>284</v>
      </c>
      <c r="CQ103" s="75">
        <f t="shared" si="245"/>
        <v>314</v>
      </c>
      <c r="CR103" s="75">
        <f t="shared" si="246"/>
        <v>327</v>
      </c>
      <c r="CS103" s="23">
        <f t="shared" si="247"/>
        <v>1</v>
      </c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48"/>
        <v>lpar1_human_4Z35</v>
      </c>
      <c r="B104" s="3" t="s">
        <v>103</v>
      </c>
      <c r="C104" s="3" t="s">
        <v>89</v>
      </c>
      <c r="D104" s="3" t="str">
        <f>IFERROR(MID(VLOOKUP($B104,Seqs!$A:$B,2,0),E104,1),"")</f>
        <v>T</v>
      </c>
      <c r="E104" s="3">
        <v>47</v>
      </c>
      <c r="F104" s="3" t="str">
        <f>IFERROR(MID(VLOOKUP($B104,Seqs!$A:$B,2,0),G104,1),"")</f>
        <v>N</v>
      </c>
      <c r="G104" s="3">
        <v>77</v>
      </c>
      <c r="H104" s="3" t="str">
        <f>IFERROR(MID(VLOOKUP($B104,Seqs!$A:$B,2,0),I104,1),"")</f>
        <v>R</v>
      </c>
      <c r="I104" s="23">
        <v>78</v>
      </c>
      <c r="J104" s="3" t="str">
        <f>IFERROR(MID(VLOOKUP($B104,Seqs!$A:$B,2,0),K104,1),"")</f>
        <v>H</v>
      </c>
      <c r="K104" s="23">
        <v>81</v>
      </c>
      <c r="L104" s="3" t="str">
        <f>IFERROR(MID(VLOOKUP($B104,Seqs!$A:$B,2,0),M104,1),"")</f>
        <v>F</v>
      </c>
      <c r="M104" s="3">
        <v>82</v>
      </c>
      <c r="N104" s="3" t="str">
        <f>IFERROR(MID(VLOOKUP($B104,Seqs!$A:$B,2,0),O104,1),"")</f>
        <v>N</v>
      </c>
      <c r="O104" s="3">
        <v>108</v>
      </c>
      <c r="P104" s="3" t="str">
        <f>IFERROR(MID(VLOOKUP($B104,Seqs!$A:$B,2,0),Q104,1),"")</f>
        <v>G</v>
      </c>
      <c r="Q104" s="3">
        <v>110</v>
      </c>
      <c r="R104" s="3" t="str">
        <f>IFERROR(MID(VLOOKUP($B104,Seqs!$A:$B,2,0),S104,1),"")</f>
        <v>L</v>
      </c>
      <c r="S104" s="3">
        <v>116</v>
      </c>
      <c r="T104" s="3" t="str">
        <f>IFERROR(MID(VLOOKUP($B104,Seqs!$A:$B,2,0),U104,1),"")</f>
        <v>T</v>
      </c>
      <c r="U104" s="3">
        <v>117</v>
      </c>
      <c r="V104" s="3" t="str">
        <f>IFERROR(MID(VLOOKUP($B104,Seqs!$A:$B,2,0),W104,1),"")</f>
        <v>R</v>
      </c>
      <c r="W104" s="3">
        <v>152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157</v>
      </c>
      <c r="AD104" s="3" t="str">
        <f>IFERROR(MID(VLOOKUP($B104,Seqs!$A:$B,2,0),AE104,1),"")</f>
        <v>G</v>
      </c>
      <c r="AE104" s="3">
        <v>185</v>
      </c>
      <c r="AF104" s="3" t="str">
        <f>IFERROR(MID(VLOOKUP($B104,Seqs!$A:$B,2,0),AG104,1),"")</f>
        <v/>
      </c>
      <c r="AG104" s="3" t="s">
        <v>23</v>
      </c>
      <c r="AH104" s="3" t="str">
        <f>IFERROR(MID(VLOOKUP($B104,Seqs!$A:$B,2,0),AI104,1),"")</f>
        <v/>
      </c>
      <c r="AI104" s="3" t="s">
        <v>23</v>
      </c>
      <c r="AJ104" s="3" t="str">
        <f>IFERROR(MID(VLOOKUP($B104,Seqs!$A:$B,2,0),AK104,1),"")</f>
        <v>S</v>
      </c>
      <c r="AK104" s="3">
        <v>203</v>
      </c>
      <c r="AL104" s="3" t="str">
        <f>IFERROR(MID(VLOOKUP($B104,Seqs!$A:$B,2,0),AM104,1),"")</f>
        <v>R</v>
      </c>
      <c r="AM104" s="3">
        <v>235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C</v>
      </c>
      <c r="AQ104" s="3">
        <v>284</v>
      </c>
      <c r="AR104" s="3" t="str">
        <f>IFERROR(MID(VLOOKUP($B104,Seqs!$A:$B,2,0),AS104,1),"")</f>
        <v>E</v>
      </c>
      <c r="AS104" s="3">
        <v>293</v>
      </c>
      <c r="AT104" s="3" t="str">
        <f>IFERROR(MID(VLOOKUP($B104,Seqs!$A:$B,2,0),AU104,1),"")</f>
        <v>R</v>
      </c>
      <c r="AU104" s="3">
        <v>314</v>
      </c>
      <c r="AV104" s="3" t="str">
        <f>IFERROR(MID(VLOOKUP($B104,Seqs!$A:$B,2,0),AW104,1),"")</f>
        <v>D</v>
      </c>
      <c r="AW104" s="3">
        <v>315</v>
      </c>
      <c r="AX104" s="3" t="str">
        <f>IFERROR(MID(VLOOKUP($B104,Seqs!$A:$B,2,0),AY104,1),"")</f>
        <v>C</v>
      </c>
      <c r="AY104" s="3">
        <v>327</v>
      </c>
      <c r="AZ104" s="80" t="str">
        <f>VLOOKUP(B104,Classification!A:D,2,0)</f>
        <v>A</v>
      </c>
      <c r="BA104" s="99" t="str">
        <f>VLOOKUP(B104,Classification!A:D,4,0)</f>
        <v>Lysophospholipid(LPA)</v>
      </c>
      <c r="BB104" s="27" t="b">
        <f t="shared" si="249"/>
        <v>1</v>
      </c>
      <c r="BC104" s="23">
        <f t="shared" si="222"/>
        <v>244</v>
      </c>
      <c r="BD104" s="5" t="s">
        <v>23</v>
      </c>
      <c r="BE104" s="3" t="s">
        <v>1384</v>
      </c>
      <c r="BF104" s="50" t="s">
        <v>1387</v>
      </c>
      <c r="BG104" s="50" t="s">
        <v>1387</v>
      </c>
      <c r="BH104" s="1"/>
      <c r="BI104" s="73" t="s">
        <v>1296</v>
      </c>
      <c r="BJ104" s="59" t="s">
        <v>1296</v>
      </c>
      <c r="BK104" s="59" t="s">
        <v>1296</v>
      </c>
      <c r="BL104" s="59" t="s">
        <v>1296</v>
      </c>
      <c r="BM104" s="59" t="s">
        <v>1296</v>
      </c>
      <c r="BN104" s="59" t="s">
        <v>1296</v>
      </c>
      <c r="BO104" s="59" t="s">
        <v>1296</v>
      </c>
      <c r="BP104" s="59" t="s">
        <v>1296</v>
      </c>
      <c r="BQ104" s="59" t="s">
        <v>1296</v>
      </c>
      <c r="BR104" s="59" t="s">
        <v>1296</v>
      </c>
      <c r="BS104" s="59" t="s">
        <v>1296</v>
      </c>
      <c r="BT104" s="59" t="s">
        <v>1296</v>
      </c>
      <c r="BU104" s="73">
        <f t="shared" si="223"/>
        <v>47</v>
      </c>
      <c r="BV104" s="74">
        <f t="shared" si="224"/>
        <v>78</v>
      </c>
      <c r="BW104" s="75">
        <f t="shared" si="225"/>
        <v>82</v>
      </c>
      <c r="BX104" s="74">
        <f t="shared" si="226"/>
        <v>110</v>
      </c>
      <c r="BY104" s="75">
        <f t="shared" si="227"/>
        <v>117</v>
      </c>
      <c r="BZ104" s="74" t="str">
        <f t="shared" si="228"/>
        <v>-</v>
      </c>
      <c r="CA104" s="75">
        <f t="shared" si="229"/>
        <v>157</v>
      </c>
      <c r="CB104" s="74" t="str">
        <f t="shared" si="230"/>
        <v>-</v>
      </c>
      <c r="CC104" s="75">
        <f t="shared" si="231"/>
        <v>203</v>
      </c>
      <c r="CD104" s="74">
        <f t="shared" si="232"/>
        <v>245</v>
      </c>
      <c r="CE104" s="75">
        <f t="shared" si="233"/>
        <v>293</v>
      </c>
      <c r="CF104" s="74">
        <f t="shared" si="234"/>
        <v>315</v>
      </c>
      <c r="CG104" s="73">
        <f t="shared" si="235"/>
        <v>77</v>
      </c>
      <c r="CH104" s="74">
        <f t="shared" si="236"/>
        <v>81</v>
      </c>
      <c r="CI104" s="75">
        <f t="shared" si="237"/>
        <v>108</v>
      </c>
      <c r="CJ104" s="75">
        <f t="shared" si="238"/>
        <v>116</v>
      </c>
      <c r="CK104" s="75">
        <f t="shared" si="239"/>
        <v>152</v>
      </c>
      <c r="CL104" s="75" t="str">
        <f t="shared" si="240"/>
        <v>-</v>
      </c>
      <c r="CM104" s="75">
        <f t="shared" si="241"/>
        <v>185</v>
      </c>
      <c r="CN104" s="75" t="str">
        <f t="shared" si="242"/>
        <v>-</v>
      </c>
      <c r="CO104" s="75">
        <f t="shared" si="243"/>
        <v>235</v>
      </c>
      <c r="CP104" s="75">
        <f t="shared" si="244"/>
        <v>284</v>
      </c>
      <c r="CQ104" s="75">
        <f t="shared" si="245"/>
        <v>314</v>
      </c>
      <c r="CR104" s="75">
        <f t="shared" si="246"/>
        <v>327</v>
      </c>
      <c r="CS104" s="23">
        <f t="shared" si="247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48"/>
        <v>lpar1_human_4Z36</v>
      </c>
      <c r="B105" s="3" t="s">
        <v>103</v>
      </c>
      <c r="C105" s="3" t="s">
        <v>1060</v>
      </c>
      <c r="D105" s="3" t="str">
        <f>IFERROR(MID(VLOOKUP($B105,Seqs!$A:$B,2,0),E105,1),"")</f>
        <v>T</v>
      </c>
      <c r="E105" s="3">
        <v>47</v>
      </c>
      <c r="F105" s="3" t="str">
        <f>IFERROR(MID(VLOOKUP($B105,Seqs!$A:$B,2,0),G105,1),"")</f>
        <v>N</v>
      </c>
      <c r="G105" s="3">
        <v>77</v>
      </c>
      <c r="H105" s="3" t="str">
        <f>IFERROR(MID(VLOOKUP($B105,Seqs!$A:$B,2,0),I105,1),"")</f>
        <v>R</v>
      </c>
      <c r="I105" s="23">
        <v>78</v>
      </c>
      <c r="J105" s="3" t="str">
        <f>IFERROR(MID(VLOOKUP($B105,Seqs!$A:$B,2,0),K105,1),"")</f>
        <v>H</v>
      </c>
      <c r="K105" s="23">
        <v>81</v>
      </c>
      <c r="L105" s="3" t="str">
        <f>IFERROR(MID(VLOOKUP($B105,Seqs!$A:$B,2,0),M105,1),"")</f>
        <v>F</v>
      </c>
      <c r="M105" s="3">
        <v>82</v>
      </c>
      <c r="N105" s="3" t="str">
        <f>IFERROR(MID(VLOOKUP($B105,Seqs!$A:$B,2,0),O105,1),"")</f>
        <v>N</v>
      </c>
      <c r="O105" s="3">
        <v>108</v>
      </c>
      <c r="P105" s="3" t="str">
        <f>IFERROR(MID(VLOOKUP($B105,Seqs!$A:$B,2,0),Q105,1),"")</f>
        <v>G</v>
      </c>
      <c r="Q105" s="3">
        <v>110</v>
      </c>
      <c r="R105" s="3" t="str">
        <f>IFERROR(MID(VLOOKUP($B105,Seqs!$A:$B,2,0),S105,1),"")</f>
        <v>L</v>
      </c>
      <c r="S105" s="3">
        <v>116</v>
      </c>
      <c r="T105" s="3" t="str">
        <f>IFERROR(MID(VLOOKUP($B105,Seqs!$A:$B,2,0),U105,1),"")</f>
        <v>T</v>
      </c>
      <c r="U105" s="3">
        <v>117</v>
      </c>
      <c r="V105" s="3" t="str">
        <f>IFERROR(MID(VLOOKUP($B105,Seqs!$A:$B,2,0),W105,1),"")</f>
        <v>R</v>
      </c>
      <c r="W105" s="3">
        <v>152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157</v>
      </c>
      <c r="AD105" s="3" t="str">
        <f>IFERROR(MID(VLOOKUP($B105,Seqs!$A:$B,2,0),AE105,1),"")</f>
        <v>G</v>
      </c>
      <c r="AE105" s="3">
        <v>185</v>
      </c>
      <c r="AF105" s="3" t="str">
        <f>IFERROR(MID(VLOOKUP($B105,Seqs!$A:$B,2,0),AG105,1),"")</f>
        <v/>
      </c>
      <c r="AG105" s="3" t="s">
        <v>23</v>
      </c>
      <c r="AH105" s="3" t="str">
        <f>IFERROR(MID(VLOOKUP($B105,Seqs!$A:$B,2,0),AI105,1),"")</f>
        <v/>
      </c>
      <c r="AI105" s="3" t="s">
        <v>23</v>
      </c>
      <c r="AJ105" s="3" t="str">
        <f>IFERROR(MID(VLOOKUP($B105,Seqs!$A:$B,2,0),AK105,1),"")</f>
        <v>S</v>
      </c>
      <c r="AK105" s="3">
        <v>203</v>
      </c>
      <c r="AL105" s="3" t="str">
        <f>IFERROR(MID(VLOOKUP($B105,Seqs!$A:$B,2,0),AM105,1),"")</f>
        <v>R</v>
      </c>
      <c r="AM105" s="3">
        <v>235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C</v>
      </c>
      <c r="AQ105" s="3">
        <v>284</v>
      </c>
      <c r="AR105" s="3" t="str">
        <f>IFERROR(MID(VLOOKUP($B105,Seqs!$A:$B,2,0),AS105,1),"")</f>
        <v>E</v>
      </c>
      <c r="AS105" s="3">
        <v>293</v>
      </c>
      <c r="AT105" s="3" t="str">
        <f>IFERROR(MID(VLOOKUP($B105,Seqs!$A:$B,2,0),AU105,1),"")</f>
        <v>R</v>
      </c>
      <c r="AU105" s="3">
        <v>314</v>
      </c>
      <c r="AV105" s="3" t="str">
        <f>IFERROR(MID(VLOOKUP($B105,Seqs!$A:$B,2,0),AW105,1),"")</f>
        <v>D</v>
      </c>
      <c r="AW105" s="3">
        <v>315</v>
      </c>
      <c r="AX105" s="3" t="str">
        <f>IFERROR(MID(VLOOKUP($B105,Seqs!$A:$B,2,0),AY105,1),"")</f>
        <v>C</v>
      </c>
      <c r="AY105" s="3">
        <v>327</v>
      </c>
      <c r="AZ105" s="80" t="str">
        <f>VLOOKUP(B105,Classification!A:D,2,0)</f>
        <v>A</v>
      </c>
      <c r="BA105" s="99" t="str">
        <f>VLOOKUP(B105,Classification!A:D,4,0)</f>
        <v>Lysophospholipid(LPA)</v>
      </c>
      <c r="BB105" s="27" t="b">
        <f t="shared" si="249"/>
        <v>1</v>
      </c>
      <c r="BC105" s="23">
        <f t="shared" si="222"/>
        <v>244</v>
      </c>
      <c r="BD105" s="5" t="s">
        <v>23</v>
      </c>
      <c r="BE105" s="3" t="s">
        <v>1384</v>
      </c>
      <c r="BF105" s="50" t="s">
        <v>1387</v>
      </c>
      <c r="BG105" s="50" t="s">
        <v>1387</v>
      </c>
      <c r="BH105" s="1"/>
      <c r="BI105" s="73" t="s">
        <v>1296</v>
      </c>
      <c r="BJ105" s="59" t="s">
        <v>1296</v>
      </c>
      <c r="BK105" s="59" t="s">
        <v>1296</v>
      </c>
      <c r="BL105" s="59" t="s">
        <v>1296</v>
      </c>
      <c r="BM105" s="59" t="s">
        <v>1296</v>
      </c>
      <c r="BN105" s="59" t="s">
        <v>1296</v>
      </c>
      <c r="BO105" s="59" t="s">
        <v>1296</v>
      </c>
      <c r="BP105" s="59" t="s">
        <v>1296</v>
      </c>
      <c r="BQ105" s="59" t="s">
        <v>1296</v>
      </c>
      <c r="BR105" s="59" t="s">
        <v>1296</v>
      </c>
      <c r="BS105" s="59" t="s">
        <v>1296</v>
      </c>
      <c r="BT105" s="59" t="s">
        <v>1296</v>
      </c>
      <c r="BU105" s="73">
        <f t="shared" si="223"/>
        <v>47</v>
      </c>
      <c r="BV105" s="74">
        <f t="shared" si="224"/>
        <v>78</v>
      </c>
      <c r="BW105" s="75">
        <f t="shared" si="225"/>
        <v>82</v>
      </c>
      <c r="BX105" s="74">
        <f t="shared" si="226"/>
        <v>110</v>
      </c>
      <c r="BY105" s="75">
        <f t="shared" si="227"/>
        <v>117</v>
      </c>
      <c r="BZ105" s="74" t="str">
        <f t="shared" si="228"/>
        <v>-</v>
      </c>
      <c r="CA105" s="75">
        <f t="shared" si="229"/>
        <v>157</v>
      </c>
      <c r="CB105" s="74" t="str">
        <f t="shared" si="230"/>
        <v>-</v>
      </c>
      <c r="CC105" s="75">
        <f t="shared" si="231"/>
        <v>203</v>
      </c>
      <c r="CD105" s="74">
        <f t="shared" si="232"/>
        <v>245</v>
      </c>
      <c r="CE105" s="75">
        <f t="shared" si="233"/>
        <v>293</v>
      </c>
      <c r="CF105" s="74">
        <f t="shared" si="234"/>
        <v>315</v>
      </c>
      <c r="CG105" s="73">
        <f t="shared" si="235"/>
        <v>77</v>
      </c>
      <c r="CH105" s="74">
        <f t="shared" si="236"/>
        <v>81</v>
      </c>
      <c r="CI105" s="75">
        <f t="shared" si="237"/>
        <v>108</v>
      </c>
      <c r="CJ105" s="75">
        <f t="shared" si="238"/>
        <v>116</v>
      </c>
      <c r="CK105" s="75">
        <f t="shared" si="239"/>
        <v>152</v>
      </c>
      <c r="CL105" s="75" t="str">
        <f t="shared" si="240"/>
        <v>-</v>
      </c>
      <c r="CM105" s="75">
        <f t="shared" si="241"/>
        <v>185</v>
      </c>
      <c r="CN105" s="75" t="str">
        <f t="shared" si="242"/>
        <v>-</v>
      </c>
      <c r="CO105" s="75">
        <f t="shared" si="243"/>
        <v>235</v>
      </c>
      <c r="CP105" s="75">
        <f t="shared" si="244"/>
        <v>284</v>
      </c>
      <c r="CQ105" s="75">
        <f t="shared" si="245"/>
        <v>314</v>
      </c>
      <c r="CR105" s="75">
        <f t="shared" si="246"/>
        <v>327</v>
      </c>
      <c r="CS105" s="23">
        <f t="shared" si="247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48"/>
        <v>ntr1_rat__wt</v>
      </c>
      <c r="B106" s="3" t="s">
        <v>916</v>
      </c>
      <c r="C106" s="3" t="s">
        <v>100</v>
      </c>
      <c r="D106" s="3" t="str">
        <f>IFERROR(MID(VLOOKUP($B106,Seqs!$A:$B,2,0),E106,1),"")</f>
        <v>I</v>
      </c>
      <c r="E106" s="3">
        <v>61</v>
      </c>
      <c r="F106" s="3" t="str">
        <f>IFERROR(MID(VLOOKUP($B106,Seqs!$A:$B,2,0),G106,1),"")</f>
        <v>K</v>
      </c>
      <c r="G106" s="3">
        <v>92</v>
      </c>
      <c r="H106" s="3" t="str">
        <f>IFERROR(MID(VLOOKUP($B106,Seqs!$A:$B,2,0),I106,1),"")</f>
        <v>K</v>
      </c>
      <c r="I106" s="23">
        <v>93</v>
      </c>
      <c r="J106" s="3" t="str">
        <f>IFERROR(MID(VLOOKUP($B106,Seqs!$A:$B,2,0),K106,1),"")</f>
        <v>Q</v>
      </c>
      <c r="K106" s="23">
        <v>96</v>
      </c>
      <c r="L106" s="3" t="str">
        <f>IFERROR(MID(VLOOKUP($B106,Seqs!$A:$B,2,0),M106,1),"")</f>
        <v>S</v>
      </c>
      <c r="M106" s="3">
        <v>97</v>
      </c>
      <c r="N106" s="3" t="str">
        <f>IFERROR(MID(VLOOKUP($B106,Seqs!$A:$B,2,0),O106,1),"")</f>
        <v>V</v>
      </c>
      <c r="O106" s="3">
        <v>131</v>
      </c>
      <c r="P106" s="3" t="str">
        <f>IFERROR(MID(VLOOKUP($B106,Seqs!$A:$B,2,0),Q106,1),"")</f>
        <v>P</v>
      </c>
      <c r="Q106" s="3">
        <v>134</v>
      </c>
      <c r="R106" s="3" t="str">
        <f>IFERROR(MID(VLOOKUP($B106,Seqs!$A:$B,2,0),S106,1),"")</f>
        <v>F</v>
      </c>
      <c r="S106" s="3">
        <v>137</v>
      </c>
      <c r="T106" s="3" t="str">
        <f>IFERROR(MID(VLOOKUP($B106,Seqs!$A:$B,2,0),U106,1),"")</f>
        <v>G</v>
      </c>
      <c r="U106" s="3">
        <v>138</v>
      </c>
      <c r="V106" s="3" t="str">
        <f>IFERROR(MID(VLOOKUP($B106,Seqs!$A:$B,2,0),W106,1),"")</f>
        <v>H</v>
      </c>
      <c r="W106" s="3">
        <v>173</v>
      </c>
      <c r="X106" s="3" t="str">
        <f>IFERROR(MID(VLOOKUP($B106,Seqs!$A:$B,2,0),Y106,1),"")</f>
        <v>P</v>
      </c>
      <c r="Y106" s="3">
        <v>174</v>
      </c>
      <c r="Z106" s="3" t="str">
        <f>IFERROR(MID(VLOOKUP($B106,Seqs!$A:$B,2,0),AA106,1),"")</f>
        <v>M</v>
      </c>
      <c r="AA106" s="3">
        <v>181</v>
      </c>
      <c r="AB106" s="3" t="str">
        <f>IFERROR(MID(VLOOKUP($B106,Seqs!$A:$B,2,0),AC106,1),"")</f>
        <v>S</v>
      </c>
      <c r="AC106" s="9">
        <v>182</v>
      </c>
      <c r="AD106" s="3" t="str">
        <f>IFERROR(MID(VLOOKUP($B106,Seqs!$A:$B,2,0),AE106,1),"")</f>
        <v>M</v>
      </c>
      <c r="AE106" s="3">
        <v>208</v>
      </c>
      <c r="AF106" s="3" t="str">
        <f>IFERROR(MID(VLOOKUP($B106,Seqs!$A:$B,2,0),AG106,1),"")</f>
        <v>C</v>
      </c>
      <c r="AG106" s="3">
        <v>225</v>
      </c>
      <c r="AH106" s="3" t="str">
        <f>IFERROR(MID(VLOOKUP($B106,Seqs!$A:$B,2,0),AI106,1),"")</f>
        <v>P</v>
      </c>
      <c r="AI106" s="3">
        <v>227</v>
      </c>
      <c r="AJ106" s="3" t="str">
        <f>IFERROR(MID(VLOOKUP($B106,Seqs!$A:$B,2,0),AK106,1),"")</f>
        <v>T</v>
      </c>
      <c r="AK106" s="3">
        <v>231</v>
      </c>
      <c r="AL106" s="3" t="str">
        <f>IFERROR(MID(VLOOKUP($B106,Seqs!$A:$B,2,0),AM106,1),"")</f>
        <v>G</v>
      </c>
      <c r="AM106" s="3">
        <v>275</v>
      </c>
      <c r="AN106" s="3" t="str">
        <f>IFERROR(MID(VLOOKUP($B106,Seqs!$A:$B,2,0),AO106,1),"")</f>
        <v>P</v>
      </c>
      <c r="AO106" s="3">
        <v>297</v>
      </c>
      <c r="AP106" s="3" t="str">
        <f>IFERROR(MID(VLOOKUP($B106,Seqs!$A:$B,2,0),AQ106,1),"")</f>
        <v>I</v>
      </c>
      <c r="AQ106" s="3">
        <v>334</v>
      </c>
      <c r="AR106" s="3" t="str">
        <f>IFERROR(MID(VLOOKUP($B106,Seqs!$A:$B,2,0),AS106,1),"")</f>
        <v>T</v>
      </c>
      <c r="AS106" s="3">
        <v>340</v>
      </c>
      <c r="AT106" s="3" t="str">
        <f>IFERROR(MID(VLOOKUP($B106,Seqs!$A:$B,2,0),AU106,1),"")</f>
        <v>V</v>
      </c>
      <c r="AU106" s="3">
        <v>372</v>
      </c>
      <c r="AV106" s="3" t="str">
        <f>IFERROR(MID(VLOOKUP($B106,Seqs!$A:$B,2,0),AW106,1),"")</f>
        <v>S</v>
      </c>
      <c r="AW106" s="3">
        <v>373</v>
      </c>
      <c r="AX106" s="3" t="str">
        <f>IFERROR(MID(VLOOKUP($B106,Seqs!$A:$B,2,0),AY106,1),"")</f>
        <v>L</v>
      </c>
      <c r="AY106" s="3">
        <v>384</v>
      </c>
      <c r="AZ106" s="80" t="str">
        <f>VLOOKUP(B106,Classification!A:D,2,0)</f>
        <v>A</v>
      </c>
      <c r="BA106" s="99" t="str">
        <f>VLOOKUP(B106,Classification!A:D,4,0)</f>
        <v>Neurotensin</v>
      </c>
      <c r="BB106" s="27" t="b">
        <f t="shared" si="249"/>
        <v>1</v>
      </c>
      <c r="BC106" s="23">
        <f t="shared" si="222"/>
        <v>277</v>
      </c>
      <c r="BD106" s="58" t="s">
        <v>1382</v>
      </c>
      <c r="BE106" s="3" t="s">
        <v>1384</v>
      </c>
      <c r="BF106" s="50" t="s">
        <v>1382</v>
      </c>
      <c r="BG106" s="50" t="s">
        <v>1387</v>
      </c>
      <c r="BH106" s="3" t="s">
        <v>1172</v>
      </c>
      <c r="BI106" s="73" t="s">
        <v>1296</v>
      </c>
      <c r="BJ106" s="59" t="s">
        <v>1296</v>
      </c>
      <c r="BK106" s="59" t="s">
        <v>1296</v>
      </c>
      <c r="BL106" s="59" t="s">
        <v>1296</v>
      </c>
      <c r="BM106" s="59" t="s">
        <v>1296</v>
      </c>
      <c r="BN106" s="59" t="s">
        <v>1296</v>
      </c>
      <c r="BO106" s="59" t="s">
        <v>1296</v>
      </c>
      <c r="BP106" s="59" t="s">
        <v>1296</v>
      </c>
      <c r="BQ106" s="59" t="s">
        <v>1296</v>
      </c>
      <c r="BR106" s="59" t="s">
        <v>1296</v>
      </c>
      <c r="BS106" s="59" t="s">
        <v>1296</v>
      </c>
      <c r="BT106" s="59" t="s">
        <v>1296</v>
      </c>
      <c r="BU106" s="73">
        <f t="shared" si="223"/>
        <v>61</v>
      </c>
      <c r="BV106" s="74">
        <f t="shared" si="224"/>
        <v>93</v>
      </c>
      <c r="BW106" s="75">
        <f t="shared" si="225"/>
        <v>97</v>
      </c>
      <c r="BX106" s="74">
        <f t="shared" si="226"/>
        <v>134</v>
      </c>
      <c r="BY106" s="75">
        <f t="shared" si="227"/>
        <v>138</v>
      </c>
      <c r="BZ106" s="74">
        <f t="shared" si="228"/>
        <v>174</v>
      </c>
      <c r="CA106" s="75">
        <f t="shared" si="229"/>
        <v>182</v>
      </c>
      <c r="CB106" s="74">
        <f t="shared" si="230"/>
        <v>225</v>
      </c>
      <c r="CC106" s="75">
        <f t="shared" si="231"/>
        <v>231</v>
      </c>
      <c r="CD106" s="74">
        <f t="shared" si="232"/>
        <v>297</v>
      </c>
      <c r="CE106" s="75">
        <f t="shared" si="233"/>
        <v>340</v>
      </c>
      <c r="CF106" s="74">
        <f t="shared" si="234"/>
        <v>373</v>
      </c>
      <c r="CG106" s="73">
        <f t="shared" si="235"/>
        <v>92</v>
      </c>
      <c r="CH106" s="74">
        <f t="shared" si="236"/>
        <v>96</v>
      </c>
      <c r="CI106" s="75">
        <f t="shared" si="237"/>
        <v>131</v>
      </c>
      <c r="CJ106" s="75">
        <f t="shared" si="238"/>
        <v>137</v>
      </c>
      <c r="CK106" s="75">
        <f t="shared" si="239"/>
        <v>173</v>
      </c>
      <c r="CL106" s="75">
        <f t="shared" si="240"/>
        <v>181</v>
      </c>
      <c r="CM106" s="75">
        <f t="shared" si="241"/>
        <v>208</v>
      </c>
      <c r="CN106" s="75">
        <f t="shared" si="242"/>
        <v>227</v>
      </c>
      <c r="CO106" s="75">
        <f t="shared" si="243"/>
        <v>275</v>
      </c>
      <c r="CP106" s="75">
        <f t="shared" si="244"/>
        <v>334</v>
      </c>
      <c r="CQ106" s="75">
        <f t="shared" si="245"/>
        <v>372</v>
      </c>
      <c r="CR106" s="75">
        <f t="shared" si="246"/>
        <v>384</v>
      </c>
      <c r="CS106" s="23">
        <f t="shared" si="247"/>
        <v>1</v>
      </c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248"/>
        <v>ntr1_rat_4BUO</v>
      </c>
      <c r="B107" s="3" t="s">
        <v>916</v>
      </c>
      <c r="C107" s="3" t="s">
        <v>1341</v>
      </c>
      <c r="D107" s="3" t="str">
        <f>IFERROR(MID(VLOOKUP($B107,Seqs!$A:$B,2,0),E107,1),"")</f>
        <v>I</v>
      </c>
      <c r="E107" s="3">
        <v>61</v>
      </c>
      <c r="F107" s="3" t="str">
        <f>IFERROR(MID(VLOOKUP($B107,Seqs!$A:$B,2,0),G107,1),"")</f>
        <v>R</v>
      </c>
      <c r="G107" s="3">
        <v>91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S</v>
      </c>
      <c r="M107" s="3">
        <v>97</v>
      </c>
      <c r="N107" s="3" t="str">
        <f>IFERROR(MID(VLOOKUP($B107,Seqs!$A:$B,2,0),O107,1),"")</f>
        <v>V</v>
      </c>
      <c r="O107" s="3">
        <v>131</v>
      </c>
      <c r="P107" s="3" t="str">
        <f>IFERROR(MID(VLOOKUP($B107,Seqs!$A:$B,2,0),Q107,1),"")</f>
        <v>P</v>
      </c>
      <c r="Q107" s="3">
        <v>134</v>
      </c>
      <c r="R107" s="3" t="str">
        <f>IFERROR(MID(VLOOKUP($B107,Seqs!$A:$B,2,0),S107,1),"")</f>
        <v>F</v>
      </c>
      <c r="S107" s="3">
        <v>137</v>
      </c>
      <c r="T107" s="3" t="str">
        <f>IFERROR(MID(VLOOKUP($B107,Seqs!$A:$B,2,0),U107,1),"")</f>
        <v>G</v>
      </c>
      <c r="U107" s="3">
        <v>138</v>
      </c>
      <c r="V107" s="3" t="str">
        <f>IFERROR(MID(VLOOKUP($B107,Seqs!$A:$B,2,0),W107,1),"")</f>
        <v>H</v>
      </c>
      <c r="W107" s="3">
        <v>173</v>
      </c>
      <c r="X107" s="3" t="str">
        <f>IFERROR(MID(VLOOKUP($B107,Seqs!$A:$B,2,0),Y107,1),"")</f>
        <v>P</v>
      </c>
      <c r="Y107" s="3">
        <v>174</v>
      </c>
      <c r="Z107" s="3" t="str">
        <f>IFERROR(MID(VLOOKUP($B107,Seqs!$A:$B,2,0),AA107,1),"")</f>
        <v>K</v>
      </c>
      <c r="AA107" s="3">
        <v>178</v>
      </c>
      <c r="AB107" s="3" t="str">
        <f>IFERROR(MID(VLOOKUP($B107,Seqs!$A:$B,2,0),AC107,1),"")</f>
        <v>S</v>
      </c>
      <c r="AC107" s="9">
        <v>182</v>
      </c>
      <c r="AD107" s="3" t="str">
        <f>IFERROR(MID(VLOOKUP($B107,Seqs!$A:$B,2,0),AE107,1),"")</f>
        <v>M</v>
      </c>
      <c r="AE107" s="3">
        <v>208</v>
      </c>
      <c r="AF107" s="3" t="str">
        <f>IFERROR(MID(VLOOKUP($B107,Seqs!$A:$B,2,0),AG107,1),"")</f>
        <v>C</v>
      </c>
      <c r="AG107" s="3">
        <v>225</v>
      </c>
      <c r="AH107" s="3" t="str">
        <f>IFERROR(MID(VLOOKUP($B107,Seqs!$A:$B,2,0),AI107,1),"")</f>
        <v>P</v>
      </c>
      <c r="AI107" s="3">
        <v>227</v>
      </c>
      <c r="AJ107" s="3" t="str">
        <f>IFERROR(MID(VLOOKUP($B107,Seqs!$A:$B,2,0),AK107,1),"")</f>
        <v>T</v>
      </c>
      <c r="AK107" s="3">
        <v>231</v>
      </c>
      <c r="AL107" s="3" t="str">
        <f>IFERROR(MID(VLOOKUP($B107,Seqs!$A:$B,2,0),AM107,1),"")</f>
        <v>Q</v>
      </c>
      <c r="AM107" s="3">
        <v>270</v>
      </c>
      <c r="AN107" s="3" t="str">
        <f>IFERROR(MID(VLOOKUP($B107,Seqs!$A:$B,2,0),AO107,1),"")</f>
        <v>G</v>
      </c>
      <c r="AO107" s="3">
        <v>298</v>
      </c>
      <c r="AP107" s="3" t="str">
        <f>IFERROR(MID(VLOOKUP($B107,Seqs!$A:$B,2,0),AQ107,1),"")</f>
        <v>I</v>
      </c>
      <c r="AQ107" s="3">
        <v>334</v>
      </c>
      <c r="AR107" s="3" t="str">
        <f>IFERROR(MID(VLOOKUP($B107,Seqs!$A:$B,2,0),AS107,1),"")</f>
        <v>T</v>
      </c>
      <c r="AS107" s="3">
        <v>340</v>
      </c>
      <c r="AT107" s="3" t="str">
        <f>IFERROR(MID(VLOOKUP($B107,Seqs!$A:$B,2,0),AU107,1),"")</f>
        <v>V</v>
      </c>
      <c r="AU107" s="3">
        <v>372</v>
      </c>
      <c r="AV107" s="3" t="str">
        <f>IFERROR(MID(VLOOKUP($B107,Seqs!$A:$B,2,0),AW107,1),"")</f>
        <v>S</v>
      </c>
      <c r="AW107" s="3">
        <v>373</v>
      </c>
      <c r="AX107" s="3" t="str">
        <f>IFERROR(MID(VLOOKUP($B107,Seqs!$A:$B,2,0),AY107,1),"")</f>
        <v>L</v>
      </c>
      <c r="AY107" s="3">
        <v>384</v>
      </c>
      <c r="AZ107" s="80" t="str">
        <f>VLOOKUP(B107,Classification!A:D,2,0)</f>
        <v>A</v>
      </c>
      <c r="BA107" s="99" t="str">
        <f>VLOOKUP(B107,Classification!A:D,4,0)</f>
        <v>Neurotensin</v>
      </c>
      <c r="BB107" s="27" t="b">
        <f t="shared" si="249"/>
        <v>1</v>
      </c>
      <c r="BC107" s="23">
        <f t="shared" si="222"/>
        <v>264</v>
      </c>
      <c r="BD107" s="16" t="s">
        <v>1386</v>
      </c>
      <c r="BE107" s="3" t="s">
        <v>1384</v>
      </c>
      <c r="BF107" s="50" t="s">
        <v>1387</v>
      </c>
      <c r="BG107" s="50" t="s">
        <v>1387</v>
      </c>
      <c r="BH107" s="1"/>
      <c r="BI107" s="73" t="s">
        <v>1296</v>
      </c>
      <c r="BJ107" s="59" t="s">
        <v>1296</v>
      </c>
      <c r="BK107" s="59" t="s">
        <v>1296</v>
      </c>
      <c r="BL107" s="59" t="s">
        <v>1296</v>
      </c>
      <c r="BM107" s="59" t="s">
        <v>1296</v>
      </c>
      <c r="BN107" s="59" t="s">
        <v>1296</v>
      </c>
      <c r="BO107" s="59" t="s">
        <v>1296</v>
      </c>
      <c r="BP107" s="59" t="s">
        <v>1296</v>
      </c>
      <c r="BQ107" s="59" t="s">
        <v>1296</v>
      </c>
      <c r="BR107" s="59" t="s">
        <v>1296</v>
      </c>
      <c r="BS107" s="59" t="s">
        <v>1296</v>
      </c>
      <c r="BT107" s="59" t="s">
        <v>1296</v>
      </c>
      <c r="BU107" s="73">
        <f t="shared" si="223"/>
        <v>61</v>
      </c>
      <c r="BV107" s="74" t="str">
        <f t="shared" si="224"/>
        <v>-</v>
      </c>
      <c r="BW107" s="75">
        <f t="shared" si="225"/>
        <v>97</v>
      </c>
      <c r="BX107" s="74">
        <f t="shared" si="226"/>
        <v>134</v>
      </c>
      <c r="BY107" s="75">
        <f t="shared" si="227"/>
        <v>138</v>
      </c>
      <c r="BZ107" s="74">
        <f t="shared" si="228"/>
        <v>174</v>
      </c>
      <c r="CA107" s="75">
        <f t="shared" si="229"/>
        <v>182</v>
      </c>
      <c r="CB107" s="74">
        <f t="shared" si="230"/>
        <v>225</v>
      </c>
      <c r="CC107" s="75">
        <f t="shared" si="231"/>
        <v>231</v>
      </c>
      <c r="CD107" s="74">
        <f t="shared" si="232"/>
        <v>298</v>
      </c>
      <c r="CE107" s="75">
        <f t="shared" si="233"/>
        <v>340</v>
      </c>
      <c r="CF107" s="74">
        <f t="shared" si="234"/>
        <v>373</v>
      </c>
      <c r="CG107" s="73">
        <f t="shared" si="235"/>
        <v>91</v>
      </c>
      <c r="CH107" s="74" t="str">
        <f t="shared" si="236"/>
        <v>-</v>
      </c>
      <c r="CI107" s="75">
        <f t="shared" si="237"/>
        <v>131</v>
      </c>
      <c r="CJ107" s="75">
        <f t="shared" si="238"/>
        <v>137</v>
      </c>
      <c r="CK107" s="75">
        <f t="shared" si="239"/>
        <v>173</v>
      </c>
      <c r="CL107" s="75">
        <f t="shared" si="240"/>
        <v>178</v>
      </c>
      <c r="CM107" s="75">
        <f t="shared" si="241"/>
        <v>208</v>
      </c>
      <c r="CN107" s="75">
        <f t="shared" si="242"/>
        <v>227</v>
      </c>
      <c r="CO107" s="75">
        <f t="shared" si="243"/>
        <v>270</v>
      </c>
      <c r="CP107" s="75">
        <f t="shared" si="244"/>
        <v>334</v>
      </c>
      <c r="CQ107" s="75">
        <f t="shared" si="245"/>
        <v>372</v>
      </c>
      <c r="CR107" s="75">
        <f t="shared" si="246"/>
        <v>384</v>
      </c>
      <c r="CS107" s="23" t="e">
        <f t="shared" si="247"/>
        <v>#VALUE!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248"/>
        <v>ntr1_rat_4GRV</v>
      </c>
      <c r="B108" s="3" t="s">
        <v>916</v>
      </c>
      <c r="C108" s="3" t="s">
        <v>50</v>
      </c>
      <c r="D108" s="3" t="str">
        <f>IFERROR(MID(VLOOKUP($B108,Seqs!$A:$B,2,0),E108,1),"")</f>
        <v>I</v>
      </c>
      <c r="E108" s="3">
        <v>61</v>
      </c>
      <c r="F108" s="3" t="str">
        <f>IFERROR(MID(VLOOKUP($B108,Seqs!$A:$B,2,0),G108,1),"")</f>
        <v>T</v>
      </c>
      <c r="G108" s="3">
        <v>88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Q</v>
      </c>
      <c r="M108" s="3">
        <v>99</v>
      </c>
      <c r="N108" s="3" t="str">
        <f>IFERROR(MID(VLOOKUP($B108,Seqs!$A:$B,2,0),O108,1),"")</f>
        <v>V</v>
      </c>
      <c r="O108" s="3">
        <v>131</v>
      </c>
      <c r="P108" s="3" t="str">
        <f>IFERROR(MID(VLOOKUP($B108,Seqs!$A:$B,2,0),Q108,1),"")</f>
        <v>P</v>
      </c>
      <c r="Q108" s="3">
        <v>134</v>
      </c>
      <c r="R108" s="3" t="str">
        <f>IFERROR(MID(VLOOKUP($B108,Seqs!$A:$B,2,0),S108,1),"")</f>
        <v>F</v>
      </c>
      <c r="S108" s="3">
        <v>137</v>
      </c>
      <c r="T108" s="3" t="str">
        <f>IFERROR(MID(VLOOKUP($B108,Seqs!$A:$B,2,0),U108,1),"")</f>
        <v>G</v>
      </c>
      <c r="U108" s="3">
        <v>138</v>
      </c>
      <c r="V108" s="3" t="str">
        <f>IFERROR(MID(VLOOKUP($B108,Seqs!$A:$B,2,0),W108,1),"")</f>
        <v>H</v>
      </c>
      <c r="W108" s="3">
        <v>173</v>
      </c>
      <c r="X108" s="3" t="str">
        <f>IFERROR(MID(VLOOKUP($B108,Seqs!$A:$B,2,0),Y108,1),"")</f>
        <v>P</v>
      </c>
      <c r="Y108" s="3">
        <v>174</v>
      </c>
      <c r="Z108" s="3" t="str">
        <f>IFERROR(MID(VLOOKUP($B108,Seqs!$A:$B,2,0),AA108,1),"")</f>
        <v>S</v>
      </c>
      <c r="AA108" s="3">
        <v>182</v>
      </c>
      <c r="AB108" s="3" t="str">
        <f>IFERROR(MID(VLOOKUP($B108,Seqs!$A:$B,2,0),AC108,1),"")</f>
        <v>T</v>
      </c>
      <c r="AC108" s="9">
        <v>186</v>
      </c>
      <c r="AD108" s="3" t="str">
        <f>IFERROR(MID(VLOOKUP($B108,Seqs!$A:$B,2,0),AE108,1),"")</f>
        <v>M</v>
      </c>
      <c r="AE108" s="3">
        <v>208</v>
      </c>
      <c r="AF108" s="3" t="str">
        <f>IFERROR(MID(VLOOKUP($B108,Seqs!$A:$B,2,0),AG108,1),"")</f>
        <v>C</v>
      </c>
      <c r="AG108" s="3">
        <v>225</v>
      </c>
      <c r="AH108" s="3" t="str">
        <f>IFERROR(MID(VLOOKUP($B108,Seqs!$A:$B,2,0),AI108,1),"")</f>
        <v>P</v>
      </c>
      <c r="AI108" s="3">
        <v>227</v>
      </c>
      <c r="AJ108" s="3" t="str">
        <f>IFERROR(MID(VLOOKUP($B108,Seqs!$A:$B,2,0),AK108,1),"")</f>
        <v>T</v>
      </c>
      <c r="AK108" s="3">
        <v>231</v>
      </c>
      <c r="AL108" s="3" t="str">
        <f>IFERROR(MID(VLOOKUP($B108,Seqs!$A:$B,2,0),AM108,1),"")</f>
        <v>T</v>
      </c>
      <c r="AM108" s="3">
        <v>265</v>
      </c>
      <c r="AN108" s="3" t="str">
        <f>IFERROR(MID(VLOOKUP($B108,Seqs!$A:$B,2,0),AO108,1),"")</f>
        <v>A</v>
      </c>
      <c r="AO108" s="3">
        <v>302</v>
      </c>
      <c r="AP108" s="3" t="str">
        <f>IFERROR(MID(VLOOKUP($B108,Seqs!$A:$B,2,0),AQ108,1),"")</f>
        <v>I</v>
      </c>
      <c r="AQ108" s="3">
        <v>334</v>
      </c>
      <c r="AR108" s="3" t="str">
        <f>IFERROR(MID(VLOOKUP($B108,Seqs!$A:$B,2,0),AS108,1),"")</f>
        <v>T</v>
      </c>
      <c r="AS108" s="3">
        <v>340</v>
      </c>
      <c r="AT108" s="3" t="str">
        <f>IFERROR(MID(VLOOKUP($B108,Seqs!$A:$B,2,0),AU108,1),"")</f>
        <v>S</v>
      </c>
      <c r="AU108" s="3">
        <v>361</v>
      </c>
      <c r="AV108" s="3" t="str">
        <f>IFERROR(MID(VLOOKUP($B108,Seqs!$A:$B,2,0),AW108,1),"")</f>
        <v/>
      </c>
      <c r="AW108" s="3" t="s">
        <v>23</v>
      </c>
      <c r="AX108" s="3" t="str">
        <f>IFERROR(MID(VLOOKUP($B108,Seqs!$A:$B,2,0),AY108,1),"")</f>
        <v/>
      </c>
      <c r="AY108" s="3" t="s">
        <v>23</v>
      </c>
      <c r="AZ108" s="80" t="str">
        <f>VLOOKUP(B108,Classification!A:D,2,0)</f>
        <v>A</v>
      </c>
      <c r="BA108" s="99" t="str">
        <f>VLOOKUP(B108,Classification!A:D,4,0)</f>
        <v>Neurotensin</v>
      </c>
      <c r="BB108" s="27" t="b">
        <f t="shared" si="249"/>
        <v>1</v>
      </c>
      <c r="BC108" s="23">
        <f t="shared" si="222"/>
        <v>228</v>
      </c>
      <c r="BD108" s="5" t="s">
        <v>23</v>
      </c>
      <c r="BE108" s="3" t="s">
        <v>1384</v>
      </c>
      <c r="BF108" s="50" t="s">
        <v>1387</v>
      </c>
      <c r="BG108" s="50" t="s">
        <v>1387</v>
      </c>
      <c r="BH108" s="1"/>
      <c r="BI108" s="73" t="s">
        <v>1296</v>
      </c>
      <c r="BJ108" s="59" t="s">
        <v>1296</v>
      </c>
      <c r="BK108" s="59" t="s">
        <v>1296</v>
      </c>
      <c r="BL108" s="59" t="s">
        <v>1296</v>
      </c>
      <c r="BM108" s="59" t="s">
        <v>1296</v>
      </c>
      <c r="BN108" s="59" t="s">
        <v>1296</v>
      </c>
      <c r="BO108" s="59" t="s">
        <v>1296</v>
      </c>
      <c r="BP108" s="59" t="s">
        <v>1296</v>
      </c>
      <c r="BQ108" s="59" t="s">
        <v>1296</v>
      </c>
      <c r="BR108" s="59" t="s">
        <v>1296</v>
      </c>
      <c r="BS108" s="59" t="s">
        <v>1296</v>
      </c>
      <c r="BT108" s="59" t="s">
        <v>1296</v>
      </c>
      <c r="BU108" s="73">
        <f t="shared" si="223"/>
        <v>61</v>
      </c>
      <c r="BV108" s="74" t="str">
        <f t="shared" si="224"/>
        <v>-</v>
      </c>
      <c r="BW108" s="75">
        <f t="shared" si="225"/>
        <v>99</v>
      </c>
      <c r="BX108" s="74">
        <f t="shared" si="226"/>
        <v>134</v>
      </c>
      <c r="BY108" s="75">
        <f t="shared" si="227"/>
        <v>138</v>
      </c>
      <c r="BZ108" s="74">
        <f t="shared" si="228"/>
        <v>174</v>
      </c>
      <c r="CA108" s="75">
        <f t="shared" si="229"/>
        <v>186</v>
      </c>
      <c r="CB108" s="74">
        <f t="shared" si="230"/>
        <v>225</v>
      </c>
      <c r="CC108" s="75">
        <f t="shared" si="231"/>
        <v>231</v>
      </c>
      <c r="CD108" s="74">
        <f t="shared" si="232"/>
        <v>302</v>
      </c>
      <c r="CE108" s="75">
        <f t="shared" si="233"/>
        <v>340</v>
      </c>
      <c r="CF108" s="74" t="str">
        <f t="shared" si="234"/>
        <v>-</v>
      </c>
      <c r="CG108" s="73">
        <f t="shared" si="235"/>
        <v>88</v>
      </c>
      <c r="CH108" s="74" t="str">
        <f t="shared" si="236"/>
        <v>-</v>
      </c>
      <c r="CI108" s="75">
        <f t="shared" si="237"/>
        <v>131</v>
      </c>
      <c r="CJ108" s="75">
        <f t="shared" si="238"/>
        <v>137</v>
      </c>
      <c r="CK108" s="75">
        <f t="shared" si="239"/>
        <v>173</v>
      </c>
      <c r="CL108" s="75">
        <f t="shared" si="240"/>
        <v>182</v>
      </c>
      <c r="CM108" s="75">
        <f t="shared" si="241"/>
        <v>208</v>
      </c>
      <c r="CN108" s="75">
        <f t="shared" si="242"/>
        <v>227</v>
      </c>
      <c r="CO108" s="75">
        <f t="shared" si="243"/>
        <v>265</v>
      </c>
      <c r="CP108" s="75">
        <f t="shared" si="244"/>
        <v>334</v>
      </c>
      <c r="CQ108" s="75">
        <f t="shared" si="245"/>
        <v>361</v>
      </c>
      <c r="CR108" s="75" t="str">
        <f t="shared" si="246"/>
        <v>-</v>
      </c>
      <c r="CS108" s="23" t="e">
        <f t="shared" si="247"/>
        <v>#VALUE!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248"/>
        <v>ntr1_rat_4XEE</v>
      </c>
      <c r="B109" s="3" t="s">
        <v>916</v>
      </c>
      <c r="C109" s="3" t="s">
        <v>1359</v>
      </c>
      <c r="D109" s="3" t="str">
        <f>IFERROR(MID(VLOOKUP($B109,Seqs!$A:$B,2,0),E109,1),"")</f>
        <v>I</v>
      </c>
      <c r="E109" s="3">
        <v>61</v>
      </c>
      <c r="F109" s="3" t="str">
        <f>IFERROR(MID(VLOOKUP($B109,Seqs!$A:$B,2,0),G109,1),"")</f>
        <v>R</v>
      </c>
      <c r="G109" s="3">
        <v>91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100</v>
      </c>
      <c r="N109" s="3" t="str">
        <f>IFERROR(MID(VLOOKUP($B109,Seqs!$A:$B,2,0),O109,1),"")</f>
        <v>V</v>
      </c>
      <c r="O109" s="3">
        <v>131</v>
      </c>
      <c r="P109" s="3" t="str">
        <f>IFERROR(MID(VLOOKUP($B109,Seqs!$A:$B,2,0),Q109,1),"")</f>
        <v>P</v>
      </c>
      <c r="Q109" s="3">
        <v>134</v>
      </c>
      <c r="R109" s="3" t="str">
        <f>IFERROR(MID(VLOOKUP($B109,Seqs!$A:$B,2,0),S109,1),"")</f>
        <v>F</v>
      </c>
      <c r="S109" s="3">
        <v>137</v>
      </c>
      <c r="T109" s="3" t="str">
        <f>IFERROR(MID(VLOOKUP($B109,Seqs!$A:$B,2,0),U109,1),"")</f>
        <v>G</v>
      </c>
      <c r="U109" s="3">
        <v>138</v>
      </c>
      <c r="V109" s="3" t="str">
        <f>IFERROR(MID(VLOOKUP($B109,Seqs!$A:$B,2,0),W109,1),"")</f>
        <v>H</v>
      </c>
      <c r="W109" s="3">
        <v>173</v>
      </c>
      <c r="X109" s="3" t="str">
        <f>IFERROR(MID(VLOOKUP($B109,Seqs!$A:$B,2,0),Y109,1),"")</f>
        <v>P</v>
      </c>
      <c r="Y109" s="3">
        <v>174</v>
      </c>
      <c r="Z109" s="3" t="str">
        <f>IFERROR(MID(VLOOKUP($B109,Seqs!$A:$B,2,0),AA109,1),"")</f>
        <v>M</v>
      </c>
      <c r="AA109" s="3">
        <v>181</v>
      </c>
      <c r="AB109" s="3" t="str">
        <f>IFERROR(MID(VLOOKUP($B109,Seqs!$A:$B,2,0),AC109,1),"")</f>
        <v>S</v>
      </c>
      <c r="AC109" s="9">
        <v>182</v>
      </c>
      <c r="AD109" s="3" t="str">
        <f>IFERROR(MID(VLOOKUP($B109,Seqs!$A:$B,2,0),AE109,1),"")</f>
        <v>M</v>
      </c>
      <c r="AE109" s="3">
        <v>208</v>
      </c>
      <c r="AF109" s="3" t="str">
        <f>IFERROR(MID(VLOOKUP($B109,Seqs!$A:$B,2,0),AG109,1),"")</f>
        <v>C</v>
      </c>
      <c r="AG109" s="3">
        <v>225</v>
      </c>
      <c r="AH109" s="3" t="str">
        <f>IFERROR(MID(VLOOKUP($B109,Seqs!$A:$B,2,0),AI109,1),"")</f>
        <v>P</v>
      </c>
      <c r="AI109" s="3">
        <v>227</v>
      </c>
      <c r="AJ109" s="3" t="str">
        <f>IFERROR(MID(VLOOKUP($B109,Seqs!$A:$B,2,0),AK109,1),"")</f>
        <v>T</v>
      </c>
      <c r="AK109" s="3">
        <v>231</v>
      </c>
      <c r="AL109" s="3" t="str">
        <f>IFERROR(MID(VLOOKUP($B109,Seqs!$A:$B,2,0),AM109,1),"")</f>
        <v>V</v>
      </c>
      <c r="AM109" s="3">
        <v>268</v>
      </c>
      <c r="AN109" s="3" t="str">
        <f>IFERROR(MID(VLOOKUP($B109,Seqs!$A:$B,2,0),AO109,1),"")</f>
        <v>Q</v>
      </c>
      <c r="AO109" s="3">
        <v>301</v>
      </c>
      <c r="AP109" s="3" t="str">
        <f>IFERROR(MID(VLOOKUP($B109,Seqs!$A:$B,2,0),AQ109,1),"")</f>
        <v>I</v>
      </c>
      <c r="AQ109" s="3">
        <v>334</v>
      </c>
      <c r="AR109" s="3" t="str">
        <f>IFERROR(MID(VLOOKUP($B109,Seqs!$A:$B,2,0),AS109,1),"")</f>
        <v>T</v>
      </c>
      <c r="AS109" s="3">
        <v>340</v>
      </c>
      <c r="AT109" s="3" t="str">
        <f>IFERROR(MID(VLOOKUP($B109,Seqs!$A:$B,2,0),AU109,1),"")</f>
        <v>I</v>
      </c>
      <c r="AU109" s="3">
        <v>364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80" t="str">
        <f>VLOOKUP(B109,Classification!A:D,2,0)</f>
        <v>A</v>
      </c>
      <c r="BA109" s="99" t="str">
        <f>VLOOKUP(B109,Classification!A:D,4,0)</f>
        <v>Neurotensin</v>
      </c>
      <c r="BB109" s="27" t="b">
        <f t="shared" si="249"/>
        <v>1</v>
      </c>
      <c r="BC109" s="23">
        <f t="shared" si="222"/>
        <v>240</v>
      </c>
      <c r="BD109" s="4" t="s">
        <v>23</v>
      </c>
      <c r="BE109" s="3" t="s">
        <v>1384</v>
      </c>
      <c r="BF109" s="50" t="s">
        <v>1387</v>
      </c>
      <c r="BG109" s="50" t="s">
        <v>1387</v>
      </c>
      <c r="BH109" s="1"/>
      <c r="BI109" s="73" t="s">
        <v>1296</v>
      </c>
      <c r="BJ109" s="59" t="s">
        <v>1296</v>
      </c>
      <c r="BK109" s="59" t="s">
        <v>1296</v>
      </c>
      <c r="BL109" s="59" t="s">
        <v>1296</v>
      </c>
      <c r="BM109" s="59" t="s">
        <v>1296</v>
      </c>
      <c r="BN109" s="59" t="s">
        <v>1296</v>
      </c>
      <c r="BO109" s="59" t="s">
        <v>1296</v>
      </c>
      <c r="BP109" s="59" t="s">
        <v>1296</v>
      </c>
      <c r="BQ109" s="59" t="s">
        <v>1296</v>
      </c>
      <c r="BR109" s="59" t="s">
        <v>1296</v>
      </c>
      <c r="BS109" s="59" t="s">
        <v>1296</v>
      </c>
      <c r="BT109" s="59" t="s">
        <v>1296</v>
      </c>
      <c r="BU109" s="73">
        <f t="shared" si="223"/>
        <v>61</v>
      </c>
      <c r="BV109" s="74" t="str">
        <f t="shared" si="224"/>
        <v>-</v>
      </c>
      <c r="BW109" s="75">
        <f t="shared" si="225"/>
        <v>100</v>
      </c>
      <c r="BX109" s="74">
        <f t="shared" si="226"/>
        <v>134</v>
      </c>
      <c r="BY109" s="75">
        <f t="shared" si="227"/>
        <v>138</v>
      </c>
      <c r="BZ109" s="74">
        <f t="shared" si="228"/>
        <v>174</v>
      </c>
      <c r="CA109" s="75">
        <f t="shared" si="229"/>
        <v>182</v>
      </c>
      <c r="CB109" s="74">
        <f t="shared" si="230"/>
        <v>225</v>
      </c>
      <c r="CC109" s="75">
        <f t="shared" si="231"/>
        <v>231</v>
      </c>
      <c r="CD109" s="74">
        <f t="shared" si="232"/>
        <v>301</v>
      </c>
      <c r="CE109" s="75">
        <f t="shared" si="233"/>
        <v>340</v>
      </c>
      <c r="CF109" s="74" t="str">
        <f t="shared" si="234"/>
        <v>-</v>
      </c>
      <c r="CG109" s="73">
        <f t="shared" si="235"/>
        <v>91</v>
      </c>
      <c r="CH109" s="74" t="str">
        <f t="shared" si="236"/>
        <v>-</v>
      </c>
      <c r="CI109" s="75">
        <f t="shared" si="237"/>
        <v>131</v>
      </c>
      <c r="CJ109" s="75">
        <f t="shared" si="238"/>
        <v>137</v>
      </c>
      <c r="CK109" s="75">
        <f t="shared" si="239"/>
        <v>173</v>
      </c>
      <c r="CL109" s="75">
        <f t="shared" si="240"/>
        <v>181</v>
      </c>
      <c r="CM109" s="75">
        <f t="shared" si="241"/>
        <v>208</v>
      </c>
      <c r="CN109" s="75">
        <f t="shared" si="242"/>
        <v>227</v>
      </c>
      <c r="CO109" s="75">
        <f t="shared" si="243"/>
        <v>268</v>
      </c>
      <c r="CP109" s="75">
        <f t="shared" si="244"/>
        <v>334</v>
      </c>
      <c r="CQ109" s="75">
        <f t="shared" si="245"/>
        <v>364</v>
      </c>
      <c r="CR109" s="75" t="str">
        <f t="shared" si="246"/>
        <v>-</v>
      </c>
      <c r="CS109" s="23" t="e">
        <f t="shared" si="247"/>
        <v>#VALUE!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si="248"/>
        <v>ntr1_rat_4XES</v>
      </c>
      <c r="B110" s="3" t="s">
        <v>916</v>
      </c>
      <c r="C110" s="3" t="s">
        <v>1360</v>
      </c>
      <c r="D110" s="3" t="str">
        <f>IFERROR(MID(VLOOKUP($B110,Seqs!$A:$B,2,0),E110,1),"")</f>
        <v>I</v>
      </c>
      <c r="E110" s="3">
        <v>61</v>
      </c>
      <c r="F110" s="3" t="str">
        <f>IFERROR(MID(VLOOKUP($B110,Seqs!$A:$B,2,0),G110,1),"")</f>
        <v>K</v>
      </c>
      <c r="G110" s="3">
        <v>92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97</v>
      </c>
      <c r="N110" s="3" t="str">
        <f>IFERROR(MID(VLOOKUP($B110,Seqs!$A:$B,2,0),O110,1),"")</f>
        <v>V</v>
      </c>
      <c r="O110" s="3">
        <v>131</v>
      </c>
      <c r="P110" s="3" t="str">
        <f>IFERROR(MID(VLOOKUP($B110,Seqs!$A:$B,2,0),Q110,1),"")</f>
        <v>P</v>
      </c>
      <c r="Q110" s="3">
        <v>134</v>
      </c>
      <c r="R110" s="3" t="str">
        <f>IFERROR(MID(VLOOKUP($B110,Seqs!$A:$B,2,0),S110,1),"")</f>
        <v>F</v>
      </c>
      <c r="S110" s="3">
        <v>137</v>
      </c>
      <c r="T110" s="3" t="str">
        <f>IFERROR(MID(VLOOKUP($B110,Seqs!$A:$B,2,0),U110,1),"")</f>
        <v>G</v>
      </c>
      <c r="U110" s="3">
        <v>138</v>
      </c>
      <c r="V110" s="3" t="str">
        <f>IFERROR(MID(VLOOKUP($B110,Seqs!$A:$B,2,0),W110,1),"")</f>
        <v>H</v>
      </c>
      <c r="W110" s="3">
        <v>173</v>
      </c>
      <c r="X110" s="3" t="str">
        <f>IFERROR(MID(VLOOKUP($B110,Seqs!$A:$B,2,0),Y110,1),"")</f>
        <v>P</v>
      </c>
      <c r="Y110" s="3">
        <v>174</v>
      </c>
      <c r="Z110" s="3" t="str">
        <f>IFERROR(MID(VLOOKUP($B110,Seqs!$A:$B,2,0),AA110,1),"")</f>
        <v>M</v>
      </c>
      <c r="AA110" s="3">
        <v>181</v>
      </c>
      <c r="AB110" s="3" t="str">
        <f>IFERROR(MID(VLOOKUP($B110,Seqs!$A:$B,2,0),AC110,1),"")</f>
        <v>S</v>
      </c>
      <c r="AC110" s="9">
        <v>182</v>
      </c>
      <c r="AD110" s="3" t="str">
        <f>IFERROR(MID(VLOOKUP($B110,Seqs!$A:$B,2,0),AE110,1),"")</f>
        <v>M</v>
      </c>
      <c r="AE110" s="3">
        <v>208</v>
      </c>
      <c r="AF110" s="3" t="str">
        <f>IFERROR(MID(VLOOKUP($B110,Seqs!$A:$B,2,0),AG110,1),"")</f>
        <v>C</v>
      </c>
      <c r="AG110" s="3">
        <v>225</v>
      </c>
      <c r="AH110" s="3" t="str">
        <f>IFERROR(MID(VLOOKUP($B110,Seqs!$A:$B,2,0),AI110,1),"")</f>
        <v>P</v>
      </c>
      <c r="AI110" s="3">
        <v>227</v>
      </c>
      <c r="AJ110" s="3" t="str">
        <f>IFERROR(MID(VLOOKUP($B110,Seqs!$A:$B,2,0),AK110,1),"")</f>
        <v>T</v>
      </c>
      <c r="AK110" s="3">
        <v>231</v>
      </c>
      <c r="AL110" s="3" t="str">
        <f>IFERROR(MID(VLOOKUP($B110,Seqs!$A:$B,2,0),AM110,1),"")</f>
        <v>V</v>
      </c>
      <c r="AM110" s="3">
        <v>268</v>
      </c>
      <c r="AN110" s="3" t="str">
        <f>IFERROR(MID(VLOOKUP($B110,Seqs!$A:$B,2,0),AO110,1),"")</f>
        <v>A</v>
      </c>
      <c r="AO110" s="3">
        <v>302</v>
      </c>
      <c r="AP110" s="3" t="str">
        <f>IFERROR(MID(VLOOKUP($B110,Seqs!$A:$B,2,0),AQ110,1),"")</f>
        <v>I</v>
      </c>
      <c r="AQ110" s="3">
        <v>334</v>
      </c>
      <c r="AR110" s="3" t="str">
        <f>IFERROR(MID(VLOOKUP($B110,Seqs!$A:$B,2,0),AS110,1),"")</f>
        <v>T</v>
      </c>
      <c r="AS110" s="3">
        <v>340</v>
      </c>
      <c r="AT110" s="3" t="str">
        <f>IFERROR(MID(VLOOKUP($B110,Seqs!$A:$B,2,0),AU110,1),"")</f>
        <v>I</v>
      </c>
      <c r="AU110" s="3">
        <v>364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80" t="str">
        <f>VLOOKUP(B110,Classification!A:D,2,0)</f>
        <v>A</v>
      </c>
      <c r="BA110" s="99" t="str">
        <f>VLOOKUP(B110,Classification!A:D,4,0)</f>
        <v>Neurotensin</v>
      </c>
      <c r="BB110" s="27" t="b">
        <f t="shared" si="249"/>
        <v>1</v>
      </c>
      <c r="BC110" s="23">
        <f t="shared" si="222"/>
        <v>243</v>
      </c>
      <c r="BD110" s="5" t="s">
        <v>23</v>
      </c>
      <c r="BE110" s="3" t="s">
        <v>1384</v>
      </c>
      <c r="BF110" s="50" t="s">
        <v>1387</v>
      </c>
      <c r="BG110" s="50" t="s">
        <v>1387</v>
      </c>
      <c r="BH110" s="1"/>
      <c r="BI110" s="73" t="s">
        <v>1296</v>
      </c>
      <c r="BJ110" s="59" t="s">
        <v>1296</v>
      </c>
      <c r="BK110" s="59" t="s">
        <v>1296</v>
      </c>
      <c r="BL110" s="59" t="s">
        <v>1296</v>
      </c>
      <c r="BM110" s="59" t="s">
        <v>1296</v>
      </c>
      <c r="BN110" s="59" t="s">
        <v>1296</v>
      </c>
      <c r="BO110" s="59" t="s">
        <v>1296</v>
      </c>
      <c r="BP110" s="59" t="s">
        <v>1296</v>
      </c>
      <c r="BQ110" s="59" t="s">
        <v>1296</v>
      </c>
      <c r="BR110" s="59" t="s">
        <v>1296</v>
      </c>
      <c r="BS110" s="59" t="s">
        <v>1296</v>
      </c>
      <c r="BT110" s="59" t="s">
        <v>1296</v>
      </c>
      <c r="BU110" s="73">
        <f t="shared" si="223"/>
        <v>61</v>
      </c>
      <c r="BV110" s="74" t="str">
        <f t="shared" si="224"/>
        <v>-</v>
      </c>
      <c r="BW110" s="75">
        <f t="shared" si="225"/>
        <v>97</v>
      </c>
      <c r="BX110" s="74">
        <f t="shared" si="226"/>
        <v>134</v>
      </c>
      <c r="BY110" s="75">
        <f t="shared" si="227"/>
        <v>138</v>
      </c>
      <c r="BZ110" s="74">
        <f t="shared" si="228"/>
        <v>174</v>
      </c>
      <c r="CA110" s="75">
        <f t="shared" si="229"/>
        <v>182</v>
      </c>
      <c r="CB110" s="74">
        <f t="shared" si="230"/>
        <v>225</v>
      </c>
      <c r="CC110" s="75">
        <f t="shared" si="231"/>
        <v>231</v>
      </c>
      <c r="CD110" s="74">
        <f t="shared" si="232"/>
        <v>302</v>
      </c>
      <c r="CE110" s="75">
        <f t="shared" si="233"/>
        <v>340</v>
      </c>
      <c r="CF110" s="74" t="str">
        <f t="shared" si="234"/>
        <v>-</v>
      </c>
      <c r="CG110" s="73">
        <f t="shared" si="235"/>
        <v>92</v>
      </c>
      <c r="CH110" s="74" t="str">
        <f t="shared" si="236"/>
        <v>-</v>
      </c>
      <c r="CI110" s="75">
        <f t="shared" si="237"/>
        <v>131</v>
      </c>
      <c r="CJ110" s="75">
        <f t="shared" si="238"/>
        <v>137</v>
      </c>
      <c r="CK110" s="75">
        <f t="shared" si="239"/>
        <v>173</v>
      </c>
      <c r="CL110" s="75">
        <f t="shared" si="240"/>
        <v>181</v>
      </c>
      <c r="CM110" s="75">
        <f t="shared" si="241"/>
        <v>208</v>
      </c>
      <c r="CN110" s="75">
        <f t="shared" si="242"/>
        <v>227</v>
      </c>
      <c r="CO110" s="75">
        <f t="shared" si="243"/>
        <v>268</v>
      </c>
      <c r="CP110" s="75">
        <f t="shared" si="244"/>
        <v>334</v>
      </c>
      <c r="CQ110" s="75">
        <f t="shared" si="245"/>
        <v>364</v>
      </c>
      <c r="CR110" s="75" t="str">
        <f t="shared" si="246"/>
        <v>-</v>
      </c>
      <c r="CS110" s="23" t="e">
        <f t="shared" si="247"/>
        <v>#VALUE!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s="12" customFormat="1" x14ac:dyDescent="0.2">
      <c r="A111" s="9" t="str">
        <f t="shared" ref="A111" si="250">CONCATENATE(B111,"_",C111)</f>
        <v>ntr1_rat_5T04</v>
      </c>
      <c r="B111" s="9" t="s">
        <v>916</v>
      </c>
      <c r="C111" s="9" t="s">
        <v>1395</v>
      </c>
      <c r="D111" s="9" t="str">
        <f>IFERROR(MID(VLOOKUP($B111,Seqs!$A:$B,2,0),E111,1),"")</f>
        <v>I</v>
      </c>
      <c r="E111" s="9">
        <v>61</v>
      </c>
      <c r="F111" s="9" t="str">
        <f>IFERROR(MID(VLOOKUP($B111,Seqs!$A:$B,2,0),G111,1),"")</f>
        <v>T</v>
      </c>
      <c r="G111" s="9">
        <v>88</v>
      </c>
      <c r="H111" s="9" t="str">
        <f>IFERROR(MID(VLOOKUP($B111,Seqs!$A:$B,2,0),I111,1),"")</f>
        <v/>
      </c>
      <c r="I111" s="114" t="s">
        <v>23</v>
      </c>
      <c r="J111" s="9" t="str">
        <f>IFERROR(MID(VLOOKUP($B111,Seqs!$A:$B,2,0),K111,1),"")</f>
        <v/>
      </c>
      <c r="K111" s="114" t="s">
        <v>23</v>
      </c>
      <c r="L111" s="9" t="str">
        <f>IFERROR(MID(VLOOKUP($B111,Seqs!$A:$B,2,0),M111,1),"")</f>
        <v>H</v>
      </c>
      <c r="M111" s="9">
        <v>103</v>
      </c>
      <c r="N111" s="9" t="str">
        <f>IFERROR(MID(VLOOKUP($B111,Seqs!$A:$B,2,0),O111,1),"")</f>
        <v>V</v>
      </c>
      <c r="O111" s="9">
        <v>131</v>
      </c>
      <c r="P111" s="9" t="str">
        <f>IFERROR(MID(VLOOKUP($B111,Seqs!$A:$B,2,0),Q111,1),"")</f>
        <v>P</v>
      </c>
      <c r="Q111" s="9">
        <v>134</v>
      </c>
      <c r="R111" s="9" t="str">
        <f>IFERROR(MID(VLOOKUP($B111,Seqs!$A:$B,2,0),S111,1),"")</f>
        <v>F</v>
      </c>
      <c r="S111" s="9">
        <v>137</v>
      </c>
      <c r="T111" s="9" t="str">
        <f>IFERROR(MID(VLOOKUP($B111,Seqs!$A:$B,2,0),U111,1),"")</f>
        <v>G</v>
      </c>
      <c r="U111" s="9">
        <v>138</v>
      </c>
      <c r="V111" s="9" t="str">
        <f>IFERROR(MID(VLOOKUP($B111,Seqs!$A:$B,2,0),W111,1),"")</f>
        <v>H</v>
      </c>
      <c r="W111" s="9">
        <v>173</v>
      </c>
      <c r="X111" s="9" t="str">
        <f>IFERROR(MID(VLOOKUP($B111,Seqs!$A:$B,2,0),Y111,1),"")</f>
        <v>P</v>
      </c>
      <c r="Y111" s="9">
        <v>174</v>
      </c>
      <c r="Z111" s="9" t="str">
        <f>IFERROR(MID(VLOOKUP($B111,Seqs!$A:$B,2,0),AA111,1),"")</f>
        <v>M</v>
      </c>
      <c r="AA111" s="9">
        <v>181</v>
      </c>
      <c r="AB111" s="9" t="str">
        <f>IFERROR(MID(VLOOKUP($B111,Seqs!$A:$B,2,0),AC111,1),"")</f>
        <v>S</v>
      </c>
      <c r="AC111" s="9">
        <v>182</v>
      </c>
      <c r="AD111" s="9" t="str">
        <f>IFERROR(MID(VLOOKUP($B111,Seqs!$A:$B,2,0),AE111,1),"")</f>
        <v>M</v>
      </c>
      <c r="AE111" s="9">
        <v>208</v>
      </c>
      <c r="AF111" s="9" t="str">
        <f>IFERROR(MID(VLOOKUP($B111,Seqs!$A:$B,2,0),AG111,1),"")</f>
        <v>C</v>
      </c>
      <c r="AG111" s="9">
        <v>225</v>
      </c>
      <c r="AH111" s="9" t="str">
        <f>IFERROR(MID(VLOOKUP($B111,Seqs!$A:$B,2,0),AI111,1),"")</f>
        <v>P</v>
      </c>
      <c r="AI111" s="9">
        <v>227</v>
      </c>
      <c r="AJ111" s="9" t="str">
        <f>IFERROR(MID(VLOOKUP($B111,Seqs!$A:$B,2,0),AK111,1),"")</f>
        <v>T</v>
      </c>
      <c r="AK111" s="9">
        <v>231</v>
      </c>
      <c r="AL111" s="9" t="str">
        <f>IFERROR(MID(VLOOKUP($B111,Seqs!$A:$B,2,0),AM111,1),"")</f>
        <v>V</v>
      </c>
      <c r="AM111" s="9">
        <v>268</v>
      </c>
      <c r="AN111" s="9" t="str">
        <f>IFERROR(MID(VLOOKUP($B111,Seqs!$A:$B,2,0),AO111,1),"")</f>
        <v>P</v>
      </c>
      <c r="AO111" s="9">
        <v>297</v>
      </c>
      <c r="AP111" s="9" t="str">
        <f>IFERROR(MID(VLOOKUP($B111,Seqs!$A:$B,2,0),AQ111,1),"")</f>
        <v>I</v>
      </c>
      <c r="AQ111" s="9">
        <v>334</v>
      </c>
      <c r="AR111" s="9" t="str">
        <f>IFERROR(MID(VLOOKUP($B111,Seqs!$A:$B,2,0),AS111,1),"")</f>
        <v>T</v>
      </c>
      <c r="AS111" s="9">
        <v>340</v>
      </c>
      <c r="AT111" s="9" t="str">
        <f>IFERROR(MID(VLOOKUP($B111,Seqs!$A:$B,2,0),AU111,1),"")</f>
        <v>I</v>
      </c>
      <c r="AU111" s="9">
        <v>364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5" t="str">
        <f>VLOOKUP(B111,Classification!A:D,2,0)</f>
        <v>A</v>
      </c>
      <c r="BA111" s="103" t="str">
        <f>VLOOKUP(B111,Classification!A:D,4,0)</f>
        <v>Neurotensin</v>
      </c>
      <c r="BB111" s="37" t="b">
        <f t="shared" ref="BB111" si="251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4">
        <f t="shared" ref="BC111" si="252">_xlfn.AGGREGATE(9,6,CG111:CR111)-_xlfn.AGGREGATE(9,6,BU111:CF111)+12</f>
        <v>238</v>
      </c>
      <c r="BD111" s="13" t="s">
        <v>1385</v>
      </c>
      <c r="BE111" s="9" t="s">
        <v>1300</v>
      </c>
      <c r="BF111" s="52" t="s">
        <v>1387</v>
      </c>
      <c r="BG111" s="52" t="s">
        <v>1387</v>
      </c>
      <c r="BI111" s="116" t="s">
        <v>1296</v>
      </c>
      <c r="BJ111" s="117" t="s">
        <v>1296</v>
      </c>
      <c r="BK111" s="117" t="s">
        <v>1296</v>
      </c>
      <c r="BL111" s="117" t="s">
        <v>1296</v>
      </c>
      <c r="BM111" s="117" t="s">
        <v>1296</v>
      </c>
      <c r="BN111" s="117" t="s">
        <v>1296</v>
      </c>
      <c r="BO111" s="117" t="s">
        <v>1296</v>
      </c>
      <c r="BP111" s="117" t="s">
        <v>1296</v>
      </c>
      <c r="BQ111" s="117" t="s">
        <v>1296</v>
      </c>
      <c r="BR111" s="117" t="s">
        <v>1296</v>
      </c>
      <c r="BS111" s="117" t="s">
        <v>1296</v>
      </c>
      <c r="BT111" s="117" t="s">
        <v>1296</v>
      </c>
      <c r="BU111" s="116">
        <f t="shared" ref="BU111" si="253">E111</f>
        <v>61</v>
      </c>
      <c r="BV111" s="118" t="str">
        <f t="shared" ref="BV111" si="254">I111</f>
        <v>-</v>
      </c>
      <c r="BW111" s="119">
        <f t="shared" ref="BW111" si="255">M111</f>
        <v>103</v>
      </c>
      <c r="BX111" s="118">
        <f t="shared" ref="BX111" si="256">Q111</f>
        <v>134</v>
      </c>
      <c r="BY111" s="119">
        <f t="shared" ref="BY111" si="257">U111</f>
        <v>138</v>
      </c>
      <c r="BZ111" s="118">
        <f t="shared" ref="BZ111" si="258">Y111</f>
        <v>174</v>
      </c>
      <c r="CA111" s="119">
        <f t="shared" ref="CA111" si="259">AC111</f>
        <v>182</v>
      </c>
      <c r="CB111" s="118">
        <f t="shared" ref="CB111" si="260">AG111</f>
        <v>225</v>
      </c>
      <c r="CC111" s="119">
        <f t="shared" ref="CC111" si="261">AK111</f>
        <v>231</v>
      </c>
      <c r="CD111" s="118">
        <f t="shared" ref="CD111" si="262">AO111</f>
        <v>297</v>
      </c>
      <c r="CE111" s="119">
        <f t="shared" ref="CE111" si="263">AS111</f>
        <v>340</v>
      </c>
      <c r="CF111" s="118" t="str">
        <f t="shared" ref="CF111" si="264">AW111</f>
        <v>-</v>
      </c>
      <c r="CG111" s="116">
        <f t="shared" ref="CG111" si="265">G111</f>
        <v>88</v>
      </c>
      <c r="CH111" s="118" t="str">
        <f t="shared" ref="CH111" si="266">K111</f>
        <v>-</v>
      </c>
      <c r="CI111" s="119">
        <f t="shared" ref="CI111" si="267">O111</f>
        <v>131</v>
      </c>
      <c r="CJ111" s="119">
        <f t="shared" ref="CJ111" si="268">S111</f>
        <v>137</v>
      </c>
      <c r="CK111" s="119">
        <f t="shared" ref="CK111" si="269">W111</f>
        <v>173</v>
      </c>
      <c r="CL111" s="119">
        <f t="shared" ref="CL111" si="270">AA111</f>
        <v>181</v>
      </c>
      <c r="CM111" s="119">
        <f t="shared" ref="CM111" si="271">AE111</f>
        <v>208</v>
      </c>
      <c r="CN111" s="119">
        <f t="shared" ref="CN111" si="272">AI111</f>
        <v>227</v>
      </c>
      <c r="CO111" s="119">
        <f t="shared" ref="CO111" si="273">AM111</f>
        <v>268</v>
      </c>
      <c r="CP111" s="119">
        <f t="shared" ref="CP111" si="274">AQ111</f>
        <v>334</v>
      </c>
      <c r="CQ111" s="119">
        <f t="shared" ref="CQ111" si="275">AU111</f>
        <v>364</v>
      </c>
      <c r="CR111" s="119" t="str">
        <f t="shared" ref="CR111" si="276">AY111</f>
        <v>-</v>
      </c>
      <c r="CS111" s="114" t="e">
        <f t="shared" ref="CS111" si="277">M111-K111</f>
        <v>#VALUE!</v>
      </c>
    </row>
    <row r="112" spans="1:1028" x14ac:dyDescent="0.2">
      <c r="A112" s="3" t="str">
        <f t="shared" si="248"/>
        <v>oprd_human__wt</v>
      </c>
      <c r="B112" s="3" t="s">
        <v>335</v>
      </c>
      <c r="C112" s="3" t="s">
        <v>100</v>
      </c>
      <c r="D112" s="3" t="str">
        <f>IFERROR(MID(VLOOKUP($B112,Seqs!$A:$B,2,0),E112,1),"")</f>
        <v>G</v>
      </c>
      <c r="E112" s="3">
        <v>39</v>
      </c>
      <c r="F112" s="3" t="str">
        <f>IFERROR(MID(VLOOKUP($B112,Seqs!$A:$B,2,0),G112,1),"")</f>
        <v>Y</v>
      </c>
      <c r="G112" s="3">
        <v>77</v>
      </c>
      <c r="H112" s="3" t="str">
        <f>IFERROR(MID(VLOOKUP($B112,Seqs!$A:$B,2,0),I112,1),"")</f>
        <v>T</v>
      </c>
      <c r="I112" s="23">
        <v>78</v>
      </c>
      <c r="J112" s="3" t="str">
        <f>IFERROR(MID(VLOOKUP($B112,Seqs!$A:$B,2,0),K112,1),"")</f>
        <v>K</v>
      </c>
      <c r="K112" s="23">
        <v>81</v>
      </c>
      <c r="L112" s="3" t="str">
        <f>IFERROR(MID(VLOOKUP($B112,Seqs!$A:$B,2,0),M112,1),"")</f>
        <v>T</v>
      </c>
      <c r="M112" s="3">
        <v>82</v>
      </c>
      <c r="N112" s="3" t="str">
        <f>IFERROR(MID(VLOOKUP($B112,Seqs!$A:$B,2,0),O112,1),"")</f>
        <v>M</v>
      </c>
      <c r="O112" s="3">
        <v>111</v>
      </c>
      <c r="P112" s="3" t="str">
        <f>IFERROR(MID(VLOOKUP($B112,Seqs!$A:$B,2,0),Q112,1),"")</f>
        <v>T</v>
      </c>
      <c r="Q112" s="3">
        <v>113</v>
      </c>
      <c r="R112" s="3" t="str">
        <f>IFERROR(MID(VLOOKUP($B112,Seqs!$A:$B,2,0),S112,1),"")</f>
        <v>F</v>
      </c>
      <c r="S112" s="3">
        <v>116</v>
      </c>
      <c r="T112" s="3" t="str">
        <f>IFERROR(MID(VLOOKUP($B112,Seqs!$A:$B,2,0),U112,1),"")</f>
        <v>G</v>
      </c>
      <c r="U112" s="3">
        <v>117</v>
      </c>
      <c r="V112" s="3" t="str">
        <f>IFERROR(MID(VLOOKUP($B112,Seqs!$A:$B,2,0),W112,1),"")</f>
        <v>H</v>
      </c>
      <c r="W112" s="3">
        <v>152</v>
      </c>
      <c r="X112" s="3" t="str">
        <f>IFERROR(MID(VLOOKUP($B112,Seqs!$A:$B,2,0),Y112,1),"")</f>
        <v>P</v>
      </c>
      <c r="Y112" s="3">
        <v>153</v>
      </c>
      <c r="Z112" s="3" t="str">
        <f>IFERROR(MID(VLOOKUP($B112,Seqs!$A:$B,2,0),AA112,1),"")</f>
        <v>R</v>
      </c>
      <c r="AA112" s="3">
        <v>160</v>
      </c>
      <c r="AB112" s="3" t="str">
        <f>IFERROR(MID(VLOOKUP($B112,Seqs!$A:$B,2,0),AC112,1),"")</f>
        <v>T</v>
      </c>
      <c r="AC112" s="9">
        <v>161</v>
      </c>
      <c r="AD112" s="3" t="str">
        <f>IFERROR(MID(VLOOKUP($B112,Seqs!$A:$B,2,0),AE112,1),"")</f>
        <v>A</v>
      </c>
      <c r="AE112" s="3">
        <v>187</v>
      </c>
      <c r="AF112" s="3" t="str">
        <f>IFERROR(MID(VLOOKUP($B112,Seqs!$A:$B,2,0),AG112,1),"")</f>
        <v>C</v>
      </c>
      <c r="AG112" s="3">
        <v>198</v>
      </c>
      <c r="AH112" s="3" t="str">
        <f>IFERROR(MID(VLOOKUP($B112,Seqs!$A:$B,2,0),AI112,1),"")</f>
        <v>L</v>
      </c>
      <c r="AI112" s="3">
        <v>200</v>
      </c>
      <c r="AJ112" s="3" t="str">
        <f>IFERROR(MID(VLOOKUP($B112,Seqs!$A:$B,2,0),AK112,1),"")</f>
        <v>S</v>
      </c>
      <c r="AK112" s="3">
        <v>206</v>
      </c>
      <c r="AL112" s="3" t="str">
        <f>IFERROR(MID(VLOOKUP($B112,Seqs!$A:$B,2,0),AM112,1),"")</f>
        <v>V</v>
      </c>
      <c r="AM112" s="3">
        <v>243</v>
      </c>
      <c r="AN112" s="3" t="str">
        <f>IFERROR(MID(VLOOKUP($B112,Seqs!$A:$B,2,0),AO112,1),"")</f>
        <v>S</v>
      </c>
      <c r="AO112" s="3">
        <v>249</v>
      </c>
      <c r="AP112" s="3" t="str">
        <f>IFERROR(MID(VLOOKUP($B112,Seqs!$A:$B,2,0),AQ112,1),"")</f>
        <v>V</v>
      </c>
      <c r="AQ112" s="3">
        <v>287</v>
      </c>
      <c r="AR112" s="3" t="str">
        <f>IFERROR(MID(VLOOKUP($B112,Seqs!$A:$B,2,0),AS112,1),"")</f>
        <v>D</v>
      </c>
      <c r="AS112" s="3">
        <v>293</v>
      </c>
      <c r="AT112" s="3" t="str">
        <f>IFERROR(MID(VLOOKUP($B112,Seqs!$A:$B,2,0),AU112,1),"")</f>
        <v>L</v>
      </c>
      <c r="AU112" s="3">
        <v>321</v>
      </c>
      <c r="AV112" s="3" t="str">
        <f>IFERROR(MID(VLOOKUP($B112,Seqs!$A:$B,2,0),AW112,1),"")</f>
        <v>D</v>
      </c>
      <c r="AW112" s="3">
        <v>322</v>
      </c>
      <c r="AX112" s="3" t="str">
        <f>IFERROR(MID(VLOOKUP($B112,Seqs!$A:$B,2,0),AY112,1),"")</f>
        <v>K</v>
      </c>
      <c r="AY112" s="3">
        <v>335</v>
      </c>
      <c r="AZ112" s="80" t="str">
        <f>VLOOKUP(B112,Classification!A:D,2,0)</f>
        <v>A</v>
      </c>
      <c r="BA112" s="99" t="str">
        <f>VLOOKUP(B112,Classification!A:D,4,0)</f>
        <v>Opioid</v>
      </c>
      <c r="BB112" s="27" t="b">
        <f t="shared" si="249"/>
        <v>1</v>
      </c>
      <c r="BC112" s="23">
        <f t="shared" si="222"/>
        <v>271</v>
      </c>
      <c r="BD112" s="58" t="s">
        <v>1382</v>
      </c>
      <c r="BE112" s="3" t="s">
        <v>1384</v>
      </c>
      <c r="BF112" s="50" t="s">
        <v>1382</v>
      </c>
      <c r="BG112" s="50" t="s">
        <v>1387</v>
      </c>
      <c r="BH112" s="1"/>
      <c r="BI112" s="73" t="s">
        <v>1296</v>
      </c>
      <c r="BJ112" s="59" t="s">
        <v>1296</v>
      </c>
      <c r="BK112" s="59" t="s">
        <v>1296</v>
      </c>
      <c r="BL112" s="59" t="s">
        <v>1296</v>
      </c>
      <c r="BM112" s="59" t="s">
        <v>1296</v>
      </c>
      <c r="BN112" s="59" t="s">
        <v>1296</v>
      </c>
      <c r="BO112" s="59" t="s">
        <v>1296</v>
      </c>
      <c r="BP112" s="59" t="s">
        <v>1296</v>
      </c>
      <c r="BQ112" s="59" t="s">
        <v>1296</v>
      </c>
      <c r="BR112" s="59" t="s">
        <v>1296</v>
      </c>
      <c r="BS112" s="59" t="s">
        <v>1296</v>
      </c>
      <c r="BT112" s="59" t="s">
        <v>1296</v>
      </c>
      <c r="BU112" s="73">
        <f t="shared" si="223"/>
        <v>39</v>
      </c>
      <c r="BV112" s="74">
        <f t="shared" si="224"/>
        <v>78</v>
      </c>
      <c r="BW112" s="75">
        <f t="shared" si="225"/>
        <v>82</v>
      </c>
      <c r="BX112" s="74">
        <f t="shared" si="226"/>
        <v>113</v>
      </c>
      <c r="BY112" s="75">
        <f t="shared" si="227"/>
        <v>117</v>
      </c>
      <c r="BZ112" s="74">
        <f t="shared" si="228"/>
        <v>153</v>
      </c>
      <c r="CA112" s="75">
        <f t="shared" si="229"/>
        <v>161</v>
      </c>
      <c r="CB112" s="74">
        <f t="shared" si="230"/>
        <v>198</v>
      </c>
      <c r="CC112" s="75">
        <f t="shared" si="231"/>
        <v>206</v>
      </c>
      <c r="CD112" s="74">
        <f t="shared" si="232"/>
        <v>249</v>
      </c>
      <c r="CE112" s="75">
        <f t="shared" si="233"/>
        <v>293</v>
      </c>
      <c r="CF112" s="74">
        <f t="shared" si="234"/>
        <v>322</v>
      </c>
      <c r="CG112" s="73">
        <f t="shared" si="235"/>
        <v>77</v>
      </c>
      <c r="CH112" s="74">
        <f t="shared" si="236"/>
        <v>81</v>
      </c>
      <c r="CI112" s="75">
        <f t="shared" si="237"/>
        <v>111</v>
      </c>
      <c r="CJ112" s="75">
        <f t="shared" si="238"/>
        <v>116</v>
      </c>
      <c r="CK112" s="75">
        <f t="shared" si="239"/>
        <v>152</v>
      </c>
      <c r="CL112" s="75">
        <f t="shared" si="240"/>
        <v>160</v>
      </c>
      <c r="CM112" s="75">
        <f t="shared" si="241"/>
        <v>187</v>
      </c>
      <c r="CN112" s="75">
        <f t="shared" si="242"/>
        <v>200</v>
      </c>
      <c r="CO112" s="75">
        <f t="shared" si="243"/>
        <v>243</v>
      </c>
      <c r="CP112" s="75">
        <f t="shared" si="244"/>
        <v>287</v>
      </c>
      <c r="CQ112" s="75">
        <f t="shared" si="245"/>
        <v>321</v>
      </c>
      <c r="CR112" s="75">
        <f t="shared" si="246"/>
        <v>335</v>
      </c>
      <c r="CS112" s="23">
        <f t="shared" si="247"/>
        <v>1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248"/>
        <v>oprd_human_4N6H</v>
      </c>
      <c r="B113" s="3" t="s">
        <v>335</v>
      </c>
      <c r="C113" s="3" t="s">
        <v>87</v>
      </c>
      <c r="D113" s="3" t="str">
        <f>IFERROR(MID(VLOOKUP($B113,Seqs!$A:$B,2,0),E113,1),"")</f>
        <v>G</v>
      </c>
      <c r="E113" s="3">
        <v>39</v>
      </c>
      <c r="F113" s="3" t="str">
        <f>IFERROR(MID(VLOOKUP($B113,Seqs!$A:$B,2,0),G113,1),"")</f>
        <v>Y</v>
      </c>
      <c r="G113" s="3">
        <v>77</v>
      </c>
      <c r="H113" s="3" t="str">
        <f>IFERROR(MID(VLOOKUP($B113,Seqs!$A:$B,2,0),I113,1),"")</f>
        <v>T</v>
      </c>
      <c r="I113" s="23">
        <v>78</v>
      </c>
      <c r="J113" s="3" t="str">
        <f>IFERROR(MID(VLOOKUP($B113,Seqs!$A:$B,2,0),K113,1),"")</f>
        <v>K</v>
      </c>
      <c r="K113" s="23">
        <v>81</v>
      </c>
      <c r="L113" s="3" t="str">
        <f>IFERROR(MID(VLOOKUP($B113,Seqs!$A:$B,2,0),M113,1),"")</f>
        <v>T</v>
      </c>
      <c r="M113" s="3">
        <v>82</v>
      </c>
      <c r="N113" s="3" t="str">
        <f>IFERROR(MID(VLOOKUP($B113,Seqs!$A:$B,2,0),O113,1),"")</f>
        <v>M</v>
      </c>
      <c r="O113" s="3">
        <v>111</v>
      </c>
      <c r="P113" s="3" t="str">
        <f>IFERROR(MID(VLOOKUP($B113,Seqs!$A:$B,2,0),Q113,1),"")</f>
        <v>T</v>
      </c>
      <c r="Q113" s="3">
        <v>113</v>
      </c>
      <c r="R113" s="3" t="str">
        <f>IFERROR(MID(VLOOKUP($B113,Seqs!$A:$B,2,0),S113,1),"")</f>
        <v>F</v>
      </c>
      <c r="S113" s="3">
        <v>116</v>
      </c>
      <c r="T113" s="3" t="str">
        <f>IFERROR(MID(VLOOKUP($B113,Seqs!$A:$B,2,0),U113,1),"")</f>
        <v>G</v>
      </c>
      <c r="U113" s="3">
        <v>117</v>
      </c>
      <c r="V113" s="3" t="str">
        <f>IFERROR(MID(VLOOKUP($B113,Seqs!$A:$B,2,0),W113,1),"")</f>
        <v>H</v>
      </c>
      <c r="W113" s="3">
        <v>152</v>
      </c>
      <c r="X113" s="3" t="str">
        <f>IFERROR(MID(VLOOKUP($B113,Seqs!$A:$B,2,0),Y113,1),"")</f>
        <v>P</v>
      </c>
      <c r="Y113" s="3">
        <v>153</v>
      </c>
      <c r="Z113" s="3" t="str">
        <f>IFERROR(MID(VLOOKUP($B113,Seqs!$A:$B,2,0),AA113,1),"")</f>
        <v>R</v>
      </c>
      <c r="AA113" s="3">
        <v>160</v>
      </c>
      <c r="AB113" s="3" t="str">
        <f>IFERROR(MID(VLOOKUP($B113,Seqs!$A:$B,2,0),AC113,1),"")</f>
        <v>T</v>
      </c>
      <c r="AC113" s="9">
        <v>161</v>
      </c>
      <c r="AD113" s="3" t="str">
        <f>IFERROR(MID(VLOOKUP($B113,Seqs!$A:$B,2,0),AE113,1),"")</f>
        <v>A</v>
      </c>
      <c r="AE113" s="3">
        <v>187</v>
      </c>
      <c r="AF113" s="3" t="str">
        <f>IFERROR(MID(VLOOKUP($B113,Seqs!$A:$B,2,0),AG113,1),"")</f>
        <v>C</v>
      </c>
      <c r="AG113" s="3">
        <v>198</v>
      </c>
      <c r="AH113" s="3" t="str">
        <f>IFERROR(MID(VLOOKUP($B113,Seqs!$A:$B,2,0),AI113,1),"")</f>
        <v>L</v>
      </c>
      <c r="AI113" s="3">
        <v>200</v>
      </c>
      <c r="AJ113" s="3" t="str">
        <f>IFERROR(MID(VLOOKUP($B113,Seqs!$A:$B,2,0),AK113,1),"")</f>
        <v>S</v>
      </c>
      <c r="AK113" s="3">
        <v>206</v>
      </c>
      <c r="AL113" s="3" t="str">
        <f>IFERROR(MID(VLOOKUP($B113,Seqs!$A:$B,2,0),AM113,1),"")</f>
        <v>V</v>
      </c>
      <c r="AM113" s="3">
        <v>243</v>
      </c>
      <c r="AN113" s="3" t="str">
        <f>IFERROR(MID(VLOOKUP($B113,Seqs!$A:$B,2,0),AO113,1),"")</f>
        <v>S</v>
      </c>
      <c r="AO113" s="3">
        <v>249</v>
      </c>
      <c r="AP113" s="3" t="str">
        <f>IFERROR(MID(VLOOKUP($B113,Seqs!$A:$B,2,0),AQ113,1),"")</f>
        <v>V</v>
      </c>
      <c r="AQ113" s="3">
        <v>287</v>
      </c>
      <c r="AR113" s="3" t="str">
        <f>IFERROR(MID(VLOOKUP($B113,Seqs!$A:$B,2,0),AS113,1),"")</f>
        <v>D</v>
      </c>
      <c r="AS113" s="3">
        <v>293</v>
      </c>
      <c r="AT113" s="3" t="str">
        <f>IFERROR(MID(VLOOKUP($B113,Seqs!$A:$B,2,0),AU113,1),"")</f>
        <v>L</v>
      </c>
      <c r="AU113" s="3">
        <v>321</v>
      </c>
      <c r="AV113" s="3" t="str">
        <f>IFERROR(MID(VLOOKUP($B113,Seqs!$A:$B,2,0),AW113,1),"")</f>
        <v>D</v>
      </c>
      <c r="AW113" s="3">
        <v>322</v>
      </c>
      <c r="AX113" s="3" t="str">
        <f>IFERROR(MID(VLOOKUP($B113,Seqs!$A:$B,2,0),AY113,1),"")</f>
        <v>K</v>
      </c>
      <c r="AY113" s="3">
        <v>335</v>
      </c>
      <c r="AZ113" s="80" t="str">
        <f>VLOOKUP(B113,Classification!A:D,2,0)</f>
        <v>A</v>
      </c>
      <c r="BA113" s="99" t="str">
        <f>VLOOKUP(B113,Classification!A:D,4,0)</f>
        <v>Opioid</v>
      </c>
      <c r="BB113" s="27" t="b">
        <f t="shared" si="249"/>
        <v>1</v>
      </c>
      <c r="BC113" s="23">
        <f t="shared" si="222"/>
        <v>271</v>
      </c>
      <c r="BD113" s="16" t="s">
        <v>1386</v>
      </c>
      <c r="BE113" s="3" t="s">
        <v>1384</v>
      </c>
      <c r="BF113" s="50" t="s">
        <v>1387</v>
      </c>
      <c r="BG113" s="50" t="s">
        <v>1387</v>
      </c>
      <c r="BI113" s="73" t="s">
        <v>1296</v>
      </c>
      <c r="BJ113" s="59" t="s">
        <v>1296</v>
      </c>
      <c r="BK113" s="59" t="s">
        <v>1296</v>
      </c>
      <c r="BL113" s="59" t="s">
        <v>1296</v>
      </c>
      <c r="BM113" s="59" t="s">
        <v>1296</v>
      </c>
      <c r="BN113" s="59" t="s">
        <v>1296</v>
      </c>
      <c r="BO113" s="59" t="s">
        <v>1296</v>
      </c>
      <c r="BP113" s="59" t="s">
        <v>1296</v>
      </c>
      <c r="BQ113" s="59" t="s">
        <v>1296</v>
      </c>
      <c r="BR113" s="59" t="s">
        <v>1296</v>
      </c>
      <c r="BS113" s="59" t="s">
        <v>1296</v>
      </c>
      <c r="BT113" s="59" t="s">
        <v>1296</v>
      </c>
      <c r="BU113" s="73">
        <f t="shared" si="223"/>
        <v>39</v>
      </c>
      <c r="BV113" s="74">
        <f t="shared" si="224"/>
        <v>78</v>
      </c>
      <c r="BW113" s="75">
        <f t="shared" si="225"/>
        <v>82</v>
      </c>
      <c r="BX113" s="74">
        <f t="shared" si="226"/>
        <v>113</v>
      </c>
      <c r="BY113" s="75">
        <f t="shared" si="227"/>
        <v>117</v>
      </c>
      <c r="BZ113" s="74">
        <f t="shared" si="228"/>
        <v>153</v>
      </c>
      <c r="CA113" s="75">
        <f t="shared" si="229"/>
        <v>161</v>
      </c>
      <c r="CB113" s="74">
        <f t="shared" si="230"/>
        <v>198</v>
      </c>
      <c r="CC113" s="75">
        <f t="shared" si="231"/>
        <v>206</v>
      </c>
      <c r="CD113" s="74">
        <f t="shared" si="232"/>
        <v>249</v>
      </c>
      <c r="CE113" s="75">
        <f t="shared" si="233"/>
        <v>293</v>
      </c>
      <c r="CF113" s="74">
        <f t="shared" si="234"/>
        <v>322</v>
      </c>
      <c r="CG113" s="73">
        <f t="shared" si="235"/>
        <v>77</v>
      </c>
      <c r="CH113" s="74">
        <f t="shared" si="236"/>
        <v>81</v>
      </c>
      <c r="CI113" s="75">
        <f t="shared" si="237"/>
        <v>111</v>
      </c>
      <c r="CJ113" s="75">
        <f t="shared" si="238"/>
        <v>116</v>
      </c>
      <c r="CK113" s="75">
        <f t="shared" si="239"/>
        <v>152</v>
      </c>
      <c r="CL113" s="75">
        <f t="shared" si="240"/>
        <v>160</v>
      </c>
      <c r="CM113" s="75">
        <f t="shared" si="241"/>
        <v>187</v>
      </c>
      <c r="CN113" s="75">
        <f t="shared" si="242"/>
        <v>200</v>
      </c>
      <c r="CO113" s="75">
        <f t="shared" si="243"/>
        <v>243</v>
      </c>
      <c r="CP113" s="75">
        <f t="shared" si="244"/>
        <v>287</v>
      </c>
      <c r="CQ113" s="75">
        <f t="shared" si="245"/>
        <v>321</v>
      </c>
      <c r="CR113" s="75">
        <f t="shared" si="246"/>
        <v>335</v>
      </c>
      <c r="CS113" s="23">
        <f t="shared" si="247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s="2" customFormat="1" x14ac:dyDescent="0.2">
      <c r="A114" s="3" t="str">
        <f t="shared" si="248"/>
        <v>oprd_human_4RWD</v>
      </c>
      <c r="B114" s="1" t="s">
        <v>335</v>
      </c>
      <c r="C114" s="1" t="s">
        <v>1347</v>
      </c>
      <c r="D114" s="3" t="str">
        <f>IFERROR(MID(VLOOKUP($B114,Seqs!$A:$B,2,0),E114,1),"")</f>
        <v>A</v>
      </c>
      <c r="E114" s="3">
        <v>43</v>
      </c>
      <c r="F114" s="3" t="str">
        <f>IFERROR(MID(VLOOKUP($B114,Seqs!$A:$B,2,0),G114,1),"")</f>
        <v>Y</v>
      </c>
      <c r="G114" s="3">
        <v>77</v>
      </c>
      <c r="H114" s="3" t="str">
        <f>IFERROR(MID(VLOOKUP($B114,Seqs!$A:$B,2,0),I114,1),"")</f>
        <v>T</v>
      </c>
      <c r="I114" s="23">
        <v>78</v>
      </c>
      <c r="J114" s="3" t="str">
        <f>IFERROR(MID(VLOOKUP($B114,Seqs!$A:$B,2,0),K114,1),"")</f>
        <v>K</v>
      </c>
      <c r="K114" s="23">
        <v>81</v>
      </c>
      <c r="L114" s="3" t="str">
        <f>IFERROR(MID(VLOOKUP($B114,Seqs!$A:$B,2,0),M114,1),"")</f>
        <v>T</v>
      </c>
      <c r="M114" s="3">
        <v>82</v>
      </c>
      <c r="N114" s="3" t="str">
        <f>IFERROR(MID(VLOOKUP($B114,Seqs!$A:$B,2,0),O114,1),"")</f>
        <v>M</v>
      </c>
      <c r="O114" s="3">
        <v>111</v>
      </c>
      <c r="P114" s="3" t="str">
        <f>IFERROR(MID(VLOOKUP($B114,Seqs!$A:$B,2,0),Q114,1),"")</f>
        <v>T</v>
      </c>
      <c r="Q114" s="3">
        <v>113</v>
      </c>
      <c r="R114" s="3" t="str">
        <f>IFERROR(MID(VLOOKUP($B114,Seqs!$A:$B,2,0),S114,1),"")</f>
        <v>F</v>
      </c>
      <c r="S114" s="3">
        <v>116</v>
      </c>
      <c r="T114" s="3" t="str">
        <f>IFERROR(MID(VLOOKUP($B114,Seqs!$A:$B,2,0),U114,1),"")</f>
        <v>G</v>
      </c>
      <c r="U114" s="3">
        <v>117</v>
      </c>
      <c r="V114" s="3" t="str">
        <f>IFERROR(MID(VLOOKUP($B114,Seqs!$A:$B,2,0),W114,1),"")</f>
        <v>H</v>
      </c>
      <c r="W114" s="3">
        <v>152</v>
      </c>
      <c r="X114" s="3" t="str">
        <f>IFERROR(MID(VLOOKUP($B114,Seqs!$A:$B,2,0),Y114,1),"")</f>
        <v>P</v>
      </c>
      <c r="Y114" s="3">
        <v>153</v>
      </c>
      <c r="Z114" s="3" t="str">
        <f>IFERROR(MID(VLOOKUP($B114,Seqs!$A:$B,2,0),AA114,1),"")</f>
        <v>R</v>
      </c>
      <c r="AA114" s="3">
        <v>160</v>
      </c>
      <c r="AB114" s="3" t="str">
        <f>IFERROR(MID(VLOOKUP($B114,Seqs!$A:$B,2,0),AC114,1),"")</f>
        <v>T</v>
      </c>
      <c r="AC114" s="9">
        <v>161</v>
      </c>
      <c r="AD114" s="3" t="str">
        <f>IFERROR(MID(VLOOKUP($B114,Seqs!$A:$B,2,0),AE114,1),"")</f>
        <v>A</v>
      </c>
      <c r="AE114" s="3">
        <v>187</v>
      </c>
      <c r="AF114" s="3" t="str">
        <f>IFERROR(MID(VLOOKUP($B114,Seqs!$A:$B,2,0),AG114,1),"")</f>
        <v>C</v>
      </c>
      <c r="AG114" s="3">
        <v>198</v>
      </c>
      <c r="AH114" s="3" t="str">
        <f>IFERROR(MID(VLOOKUP($B114,Seqs!$A:$B,2,0),AI114,1),"")</f>
        <v>L</v>
      </c>
      <c r="AI114" s="3">
        <v>200</v>
      </c>
      <c r="AJ114" s="3" t="str">
        <f>IFERROR(MID(VLOOKUP($B114,Seqs!$A:$B,2,0),AK114,1),"")</f>
        <v>S</v>
      </c>
      <c r="AK114" s="3">
        <v>206</v>
      </c>
      <c r="AL114" s="3" t="str">
        <f>IFERROR(MID(VLOOKUP($B114,Seqs!$A:$B,2,0),AM114,1),"")</f>
        <v>V</v>
      </c>
      <c r="AM114" s="3">
        <v>243</v>
      </c>
      <c r="AN114" s="3" t="str">
        <f>IFERROR(MID(VLOOKUP($B114,Seqs!$A:$B,2,0),AO114,1),"")</f>
        <v>S</v>
      </c>
      <c r="AO114" s="3">
        <v>249</v>
      </c>
      <c r="AP114" s="3" t="str">
        <f>IFERROR(MID(VLOOKUP($B114,Seqs!$A:$B,2,0),AQ114,1),"")</f>
        <v>V</v>
      </c>
      <c r="AQ114" s="3">
        <v>287</v>
      </c>
      <c r="AR114" s="3" t="str">
        <f>IFERROR(MID(VLOOKUP($B114,Seqs!$A:$B,2,0),AS114,1),"")</f>
        <v>D</v>
      </c>
      <c r="AS114" s="3">
        <v>293</v>
      </c>
      <c r="AT114" s="3" t="str">
        <f>IFERROR(MID(VLOOKUP($B114,Seqs!$A:$B,2,0),AU114,1),"")</f>
        <v>L</v>
      </c>
      <c r="AU114" s="3">
        <v>321</v>
      </c>
      <c r="AV114" s="3" t="str">
        <f>IFERROR(MID(VLOOKUP($B114,Seqs!$A:$B,2,0),AW114,1),"")</f>
        <v>D</v>
      </c>
      <c r="AW114" s="3">
        <v>322</v>
      </c>
      <c r="AX114" s="3" t="str">
        <f>IFERROR(MID(VLOOKUP($B114,Seqs!$A:$B,2,0),AY114,1),"")</f>
        <v>C</v>
      </c>
      <c r="AY114" s="3">
        <v>333</v>
      </c>
      <c r="AZ114" s="80" t="str">
        <f>VLOOKUP(B114,Classification!A:D,2,0)</f>
        <v>A</v>
      </c>
      <c r="BA114" s="99" t="str">
        <f>VLOOKUP(B114,Classification!A:D,4,0)</f>
        <v>Opioid</v>
      </c>
      <c r="BB114" s="27" t="b">
        <f t="shared" si="249"/>
        <v>1</v>
      </c>
      <c r="BC114" s="23">
        <f t="shared" si="222"/>
        <v>265</v>
      </c>
      <c r="BD114" s="16" t="s">
        <v>23</v>
      </c>
      <c r="BE114" s="3" t="s">
        <v>1384</v>
      </c>
      <c r="BF114" s="50" t="s">
        <v>1387</v>
      </c>
      <c r="BG114" s="50" t="s">
        <v>1387</v>
      </c>
      <c r="BH114" s="3"/>
      <c r="BI114" s="73" t="s">
        <v>1296</v>
      </c>
      <c r="BJ114" s="59" t="s">
        <v>1296</v>
      </c>
      <c r="BK114" s="59" t="s">
        <v>1296</v>
      </c>
      <c r="BL114" s="59" t="s">
        <v>1296</v>
      </c>
      <c r="BM114" s="59" t="s">
        <v>1296</v>
      </c>
      <c r="BN114" s="59" t="s">
        <v>1296</v>
      </c>
      <c r="BO114" s="59" t="s">
        <v>1296</v>
      </c>
      <c r="BP114" s="59" t="s">
        <v>1296</v>
      </c>
      <c r="BQ114" s="59" t="s">
        <v>1296</v>
      </c>
      <c r="BR114" s="59" t="s">
        <v>1296</v>
      </c>
      <c r="BS114" s="59" t="s">
        <v>1296</v>
      </c>
      <c r="BT114" s="59" t="s">
        <v>1296</v>
      </c>
      <c r="BU114" s="73">
        <f t="shared" si="223"/>
        <v>43</v>
      </c>
      <c r="BV114" s="74">
        <f t="shared" si="224"/>
        <v>78</v>
      </c>
      <c r="BW114" s="75">
        <f t="shared" si="225"/>
        <v>82</v>
      </c>
      <c r="BX114" s="74">
        <f t="shared" si="226"/>
        <v>113</v>
      </c>
      <c r="BY114" s="75">
        <f t="shared" si="227"/>
        <v>117</v>
      </c>
      <c r="BZ114" s="74">
        <f t="shared" si="228"/>
        <v>153</v>
      </c>
      <c r="CA114" s="75">
        <f t="shared" si="229"/>
        <v>161</v>
      </c>
      <c r="CB114" s="74">
        <f t="shared" si="230"/>
        <v>198</v>
      </c>
      <c r="CC114" s="75">
        <f t="shared" si="231"/>
        <v>206</v>
      </c>
      <c r="CD114" s="74">
        <f t="shared" si="232"/>
        <v>249</v>
      </c>
      <c r="CE114" s="75">
        <f t="shared" si="233"/>
        <v>293</v>
      </c>
      <c r="CF114" s="74">
        <f t="shared" si="234"/>
        <v>322</v>
      </c>
      <c r="CG114" s="73">
        <f t="shared" si="235"/>
        <v>77</v>
      </c>
      <c r="CH114" s="74">
        <f t="shared" si="236"/>
        <v>81</v>
      </c>
      <c r="CI114" s="75">
        <f t="shared" si="237"/>
        <v>111</v>
      </c>
      <c r="CJ114" s="75">
        <f t="shared" si="238"/>
        <v>116</v>
      </c>
      <c r="CK114" s="75">
        <f t="shared" si="239"/>
        <v>152</v>
      </c>
      <c r="CL114" s="75">
        <f t="shared" si="240"/>
        <v>160</v>
      </c>
      <c r="CM114" s="75">
        <f t="shared" si="241"/>
        <v>187</v>
      </c>
      <c r="CN114" s="75">
        <f t="shared" si="242"/>
        <v>200</v>
      </c>
      <c r="CO114" s="75">
        <f t="shared" si="243"/>
        <v>243</v>
      </c>
      <c r="CP114" s="75">
        <f t="shared" si="244"/>
        <v>287</v>
      </c>
      <c r="CQ114" s="75">
        <f t="shared" si="245"/>
        <v>321</v>
      </c>
      <c r="CR114" s="75">
        <f t="shared" si="246"/>
        <v>333</v>
      </c>
      <c r="CS114" s="23">
        <f t="shared" si="247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2" customFormat="1" x14ac:dyDescent="0.2">
      <c r="A115" s="3" t="str">
        <f t="shared" si="248"/>
        <v>oprd_mouse__wt</v>
      </c>
      <c r="B115" s="3" t="s">
        <v>918</v>
      </c>
      <c r="C115" s="3" t="s">
        <v>100</v>
      </c>
      <c r="D115" s="3" t="str">
        <f>IFERROR(MID(VLOOKUP($B115,Seqs!$A:$B,2,0),E115,1),"")</f>
        <v>R</v>
      </c>
      <c r="E115" s="3">
        <v>41</v>
      </c>
      <c r="F115" s="3" t="str">
        <f>IFERROR(MID(VLOOKUP($B115,Seqs!$A:$B,2,0),G115,1),"")</f>
        <v>Y</v>
      </c>
      <c r="G115" s="3">
        <v>77</v>
      </c>
      <c r="H115" s="3" t="str">
        <f>IFERROR(MID(VLOOKUP($B115,Seqs!$A:$B,2,0),I115,1),"")</f>
        <v>T</v>
      </c>
      <c r="I115" s="23">
        <v>78</v>
      </c>
      <c r="J115" s="3" t="str">
        <f>IFERROR(MID(VLOOKUP($B115,Seqs!$A:$B,2,0),K115,1),"")</f>
        <v>K</v>
      </c>
      <c r="K115" s="23">
        <v>81</v>
      </c>
      <c r="L115" s="3" t="str">
        <f>IFERROR(MID(VLOOKUP($B115,Seqs!$A:$B,2,0),M115,1),"")</f>
        <v>T</v>
      </c>
      <c r="M115" s="3">
        <v>82</v>
      </c>
      <c r="N115" s="3" t="str">
        <f>IFERROR(MID(VLOOKUP($B115,Seqs!$A:$B,2,0),O115,1),"")</f>
        <v>M</v>
      </c>
      <c r="O115" s="3">
        <v>111</v>
      </c>
      <c r="P115" s="3" t="str">
        <f>IFERROR(MID(VLOOKUP($B115,Seqs!$A:$B,2,0),Q115,1),"")</f>
        <v>T</v>
      </c>
      <c r="Q115" s="3">
        <v>113</v>
      </c>
      <c r="R115" s="3" t="str">
        <f>IFERROR(MID(VLOOKUP($B115,Seqs!$A:$B,2,0),S115,1),"")</f>
        <v>F</v>
      </c>
      <c r="S115" s="3">
        <v>116</v>
      </c>
      <c r="T115" s="3" t="str">
        <f>IFERROR(MID(VLOOKUP($B115,Seqs!$A:$B,2,0),U115,1),"")</f>
        <v>G</v>
      </c>
      <c r="U115" s="3">
        <v>117</v>
      </c>
      <c r="V115" s="3" t="str">
        <f>IFERROR(MID(VLOOKUP($B115,Seqs!$A:$B,2,0),W115,1),"")</f>
        <v>H</v>
      </c>
      <c r="W115" s="3">
        <v>152</v>
      </c>
      <c r="X115" s="3" t="str">
        <f>IFERROR(MID(VLOOKUP($B115,Seqs!$A:$B,2,0),Y115,1),"")</f>
        <v>P</v>
      </c>
      <c r="Y115" s="3">
        <v>153</v>
      </c>
      <c r="Z115" s="3" t="str">
        <f>IFERROR(MID(VLOOKUP($B115,Seqs!$A:$B,2,0),AA115,1),"")</f>
        <v>R</v>
      </c>
      <c r="AA115" s="3">
        <v>160</v>
      </c>
      <c r="AB115" s="3" t="str">
        <f>IFERROR(MID(VLOOKUP($B115,Seqs!$A:$B,2,0),AC115,1),"")</f>
        <v>T</v>
      </c>
      <c r="AC115" s="9">
        <v>161</v>
      </c>
      <c r="AD115" s="3" t="str">
        <f>IFERROR(MID(VLOOKUP($B115,Seqs!$A:$B,2,0),AE115,1),"")</f>
        <v>A</v>
      </c>
      <c r="AE115" s="3">
        <v>187</v>
      </c>
      <c r="AF115" s="3" t="str">
        <f>IFERROR(MID(VLOOKUP($B115,Seqs!$A:$B,2,0),AG115,1),"")</f>
        <v>C</v>
      </c>
      <c r="AG115" s="3">
        <v>198</v>
      </c>
      <c r="AH115" s="3" t="str">
        <f>IFERROR(MID(VLOOKUP($B115,Seqs!$A:$B,2,0),AI115,1),"")</f>
        <v>L</v>
      </c>
      <c r="AI115" s="3">
        <v>200</v>
      </c>
      <c r="AJ115" s="3" t="str">
        <f>IFERROR(MID(VLOOKUP($B115,Seqs!$A:$B,2,0),AK115,1),"")</f>
        <v>S</v>
      </c>
      <c r="AK115" s="3">
        <v>206</v>
      </c>
      <c r="AL115" s="3" t="str">
        <f>IFERROR(MID(VLOOKUP($B115,Seqs!$A:$B,2,0),AM115,1),"")</f>
        <v>V</v>
      </c>
      <c r="AM115" s="3">
        <v>243</v>
      </c>
      <c r="AN115" s="3" t="str">
        <f>IFERROR(MID(VLOOKUP($B115,Seqs!$A:$B,2,0),AO115,1),"")</f>
        <v>S</v>
      </c>
      <c r="AO115" s="3">
        <v>249</v>
      </c>
      <c r="AP115" s="3" t="str">
        <f>IFERROR(MID(VLOOKUP($B115,Seqs!$A:$B,2,0),AQ115,1),"")</f>
        <v>V</v>
      </c>
      <c r="AQ115" s="3">
        <v>287</v>
      </c>
      <c r="AR115" s="3" t="str">
        <f>IFERROR(MID(VLOOKUP($B115,Seqs!$A:$B,2,0),AS115,1),"")</f>
        <v>D</v>
      </c>
      <c r="AS115" s="3">
        <v>293</v>
      </c>
      <c r="AT115" s="3" t="str">
        <f>IFERROR(MID(VLOOKUP($B115,Seqs!$A:$B,2,0),AU115,1),"")</f>
        <v>L</v>
      </c>
      <c r="AU115" s="3">
        <v>321</v>
      </c>
      <c r="AV115" s="3" t="str">
        <f>IFERROR(MID(VLOOKUP($B115,Seqs!$A:$B,2,0),AW115,1),"")</f>
        <v>D</v>
      </c>
      <c r="AW115" s="3">
        <v>322</v>
      </c>
      <c r="AX115" s="3" t="str">
        <f>IFERROR(MID(VLOOKUP($B115,Seqs!$A:$B,2,0),AY115,1),"")</f>
        <v>T</v>
      </c>
      <c r="AY115" s="3">
        <v>335</v>
      </c>
      <c r="AZ115" s="80" t="str">
        <f>VLOOKUP(B115,Classification!A:D,2,0)</f>
        <v>A</v>
      </c>
      <c r="BA115" s="99" t="str">
        <f>VLOOKUP(B115,Classification!A:D,4,0)</f>
        <v>Opioid</v>
      </c>
      <c r="BB115" s="27" t="b">
        <f t="shared" si="249"/>
        <v>1</v>
      </c>
      <c r="BC115" s="23">
        <f t="shared" si="222"/>
        <v>269</v>
      </c>
      <c r="BD115" s="58" t="s">
        <v>1382</v>
      </c>
      <c r="BE115" s="3" t="s">
        <v>1384</v>
      </c>
      <c r="BF115" s="50" t="s">
        <v>1382</v>
      </c>
      <c r="BG115" s="50" t="s">
        <v>1387</v>
      </c>
      <c r="BH115" s="1"/>
      <c r="BI115" s="73" t="s">
        <v>1296</v>
      </c>
      <c r="BJ115" s="59" t="s">
        <v>1296</v>
      </c>
      <c r="BK115" s="59" t="s">
        <v>1296</v>
      </c>
      <c r="BL115" s="59" t="s">
        <v>1296</v>
      </c>
      <c r="BM115" s="59" t="s">
        <v>1296</v>
      </c>
      <c r="BN115" s="59" t="s">
        <v>1296</v>
      </c>
      <c r="BO115" s="59" t="s">
        <v>1296</v>
      </c>
      <c r="BP115" s="59" t="s">
        <v>1296</v>
      </c>
      <c r="BQ115" s="59" t="s">
        <v>1296</v>
      </c>
      <c r="BR115" s="59" t="s">
        <v>1296</v>
      </c>
      <c r="BS115" s="59" t="s">
        <v>1296</v>
      </c>
      <c r="BT115" s="59" t="s">
        <v>1296</v>
      </c>
      <c r="BU115" s="73">
        <f t="shared" si="223"/>
        <v>41</v>
      </c>
      <c r="BV115" s="74">
        <f t="shared" si="224"/>
        <v>78</v>
      </c>
      <c r="BW115" s="75">
        <f t="shared" si="225"/>
        <v>82</v>
      </c>
      <c r="BX115" s="74">
        <f t="shared" si="226"/>
        <v>113</v>
      </c>
      <c r="BY115" s="75">
        <f t="shared" si="227"/>
        <v>117</v>
      </c>
      <c r="BZ115" s="74">
        <f t="shared" si="228"/>
        <v>153</v>
      </c>
      <c r="CA115" s="75">
        <f t="shared" si="229"/>
        <v>161</v>
      </c>
      <c r="CB115" s="74">
        <f t="shared" si="230"/>
        <v>198</v>
      </c>
      <c r="CC115" s="75">
        <f t="shared" si="231"/>
        <v>206</v>
      </c>
      <c r="CD115" s="74">
        <f t="shared" si="232"/>
        <v>249</v>
      </c>
      <c r="CE115" s="75">
        <f t="shared" si="233"/>
        <v>293</v>
      </c>
      <c r="CF115" s="74">
        <f t="shared" si="234"/>
        <v>322</v>
      </c>
      <c r="CG115" s="73">
        <f t="shared" si="235"/>
        <v>77</v>
      </c>
      <c r="CH115" s="74">
        <f t="shared" si="236"/>
        <v>81</v>
      </c>
      <c r="CI115" s="75">
        <f t="shared" si="237"/>
        <v>111</v>
      </c>
      <c r="CJ115" s="75">
        <f t="shared" si="238"/>
        <v>116</v>
      </c>
      <c r="CK115" s="75">
        <f t="shared" si="239"/>
        <v>152</v>
      </c>
      <c r="CL115" s="75">
        <f t="shared" si="240"/>
        <v>160</v>
      </c>
      <c r="CM115" s="75">
        <f t="shared" si="241"/>
        <v>187</v>
      </c>
      <c r="CN115" s="75">
        <f t="shared" si="242"/>
        <v>200</v>
      </c>
      <c r="CO115" s="75">
        <f t="shared" si="243"/>
        <v>243</v>
      </c>
      <c r="CP115" s="75">
        <f t="shared" si="244"/>
        <v>287</v>
      </c>
      <c r="CQ115" s="75">
        <f t="shared" si="245"/>
        <v>321</v>
      </c>
      <c r="CR115" s="75">
        <f t="shared" si="246"/>
        <v>335</v>
      </c>
      <c r="CS115" s="23">
        <f t="shared" si="247"/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s="2" customFormat="1" x14ac:dyDescent="0.2">
      <c r="A116" s="3" t="str">
        <f t="shared" si="248"/>
        <v>oprd_mouse_4EJ4</v>
      </c>
      <c r="B116" s="3" t="s">
        <v>918</v>
      </c>
      <c r="C116" s="3" t="s">
        <v>64</v>
      </c>
      <c r="D116" s="3" t="str">
        <f>IFERROR(MID(VLOOKUP($B116,Seqs!$A:$B,2,0),E116,1),"")</f>
        <v>R</v>
      </c>
      <c r="E116" s="3">
        <v>41</v>
      </c>
      <c r="F116" s="3" t="str">
        <f>IFERROR(MID(VLOOKUP($B116,Seqs!$A:$B,2,0),G116,1),"")</f>
        <v>Y</v>
      </c>
      <c r="G116" s="3">
        <v>77</v>
      </c>
      <c r="H116" s="3" t="str">
        <f>IFERROR(MID(VLOOKUP($B116,Seqs!$A:$B,2,0),I116,1),"")</f>
        <v>T</v>
      </c>
      <c r="I116" s="23">
        <v>78</v>
      </c>
      <c r="J116" s="3" t="str">
        <f>IFERROR(MID(VLOOKUP($B116,Seqs!$A:$B,2,0),K116,1),"")</f>
        <v>K</v>
      </c>
      <c r="K116" s="23">
        <v>81</v>
      </c>
      <c r="L116" s="3" t="str">
        <f>IFERROR(MID(VLOOKUP($B116,Seqs!$A:$B,2,0),M116,1),"")</f>
        <v>T</v>
      </c>
      <c r="M116" s="3">
        <v>82</v>
      </c>
      <c r="N116" s="3" t="str">
        <f>IFERROR(MID(VLOOKUP($B116,Seqs!$A:$B,2,0),O116,1),"")</f>
        <v>M</v>
      </c>
      <c r="O116" s="3">
        <v>111</v>
      </c>
      <c r="P116" s="3" t="str">
        <f>IFERROR(MID(VLOOKUP($B116,Seqs!$A:$B,2,0),Q116,1),"")</f>
        <v>T</v>
      </c>
      <c r="Q116" s="3">
        <v>113</v>
      </c>
      <c r="R116" s="3" t="str">
        <f>IFERROR(MID(VLOOKUP($B116,Seqs!$A:$B,2,0),S116,1),"")</f>
        <v>F</v>
      </c>
      <c r="S116" s="3">
        <v>116</v>
      </c>
      <c r="T116" s="3" t="str">
        <f>IFERROR(MID(VLOOKUP($B116,Seqs!$A:$B,2,0),U116,1),"")</f>
        <v>G</v>
      </c>
      <c r="U116" s="3">
        <v>117</v>
      </c>
      <c r="V116" s="3" t="str">
        <f>IFERROR(MID(VLOOKUP($B116,Seqs!$A:$B,2,0),W116,1),"")</f>
        <v>H</v>
      </c>
      <c r="W116" s="3">
        <v>152</v>
      </c>
      <c r="X116" s="3" t="str">
        <f>IFERROR(MID(VLOOKUP($B116,Seqs!$A:$B,2,0),Y116,1),"")</f>
        <v>P</v>
      </c>
      <c r="Y116" s="3">
        <v>153</v>
      </c>
      <c r="Z116" s="3" t="str">
        <f>IFERROR(MID(VLOOKUP($B116,Seqs!$A:$B,2,0),AA116,1),"")</f>
        <v>R</v>
      </c>
      <c r="AA116" s="3">
        <v>160</v>
      </c>
      <c r="AB116" s="3" t="str">
        <f>IFERROR(MID(VLOOKUP($B116,Seqs!$A:$B,2,0),AC116,1),"")</f>
        <v>T</v>
      </c>
      <c r="AC116" s="9">
        <v>161</v>
      </c>
      <c r="AD116" s="3" t="str">
        <f>IFERROR(MID(VLOOKUP($B116,Seqs!$A:$B,2,0),AE116,1),"")</f>
        <v>A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L</v>
      </c>
      <c r="AI116" s="3">
        <v>200</v>
      </c>
      <c r="AJ116" s="3" t="str">
        <f>IFERROR(MID(VLOOKUP($B116,Seqs!$A:$B,2,0),AK116,1),"")</f>
        <v>S</v>
      </c>
      <c r="AK116" s="3">
        <v>206</v>
      </c>
      <c r="AL116" s="3" t="str">
        <f>IFERROR(MID(VLOOKUP($B116,Seqs!$A:$B,2,0),AM116,1),"")</f>
        <v>L</v>
      </c>
      <c r="AM116" s="3">
        <v>238</v>
      </c>
      <c r="AN116" s="3" t="str">
        <f>IFERROR(MID(VLOOKUP($B116,Seqs!$A:$B,2,0),AO116,1),"")</f>
        <v>R</v>
      </c>
      <c r="AO116" s="3">
        <v>258</v>
      </c>
      <c r="AP116" s="3" t="str">
        <f>IFERROR(MID(VLOOKUP($B116,Seqs!$A:$B,2,0),AQ116,1),"")</f>
        <v>V</v>
      </c>
      <c r="AQ116" s="3">
        <v>287</v>
      </c>
      <c r="AR116" s="3" t="str">
        <f>IFERROR(MID(VLOOKUP($B116,Seqs!$A:$B,2,0),AS116,1),"")</f>
        <v>D</v>
      </c>
      <c r="AS116" s="3">
        <v>293</v>
      </c>
      <c r="AT116" s="3" t="str">
        <f>IFERROR(MID(VLOOKUP($B116,Seqs!$A:$B,2,0),AU116,1),"")</f>
        <v>L</v>
      </c>
      <c r="AU116" s="3">
        <v>321</v>
      </c>
      <c r="AV116" s="3" t="str">
        <f>IFERROR(MID(VLOOKUP($B116,Seqs!$A:$B,2,0),AW116,1),"")</f>
        <v>D</v>
      </c>
      <c r="AW116" s="3">
        <v>322</v>
      </c>
      <c r="AX116" s="3" t="str">
        <f>IFERROR(MID(VLOOKUP($B116,Seqs!$A:$B,2,0),AY116,1),"")</f>
        <v>C</v>
      </c>
      <c r="AY116" s="3">
        <v>328</v>
      </c>
      <c r="AZ116" s="80" t="str">
        <f>VLOOKUP(B116,Classification!A:D,2,0)</f>
        <v>A</v>
      </c>
      <c r="BA116" s="99" t="str">
        <f>VLOOKUP(B116,Classification!A:D,4,0)</f>
        <v>Opioid</v>
      </c>
      <c r="BB116" s="27" t="b">
        <f t="shared" si="249"/>
        <v>1</v>
      </c>
      <c r="BC116" s="23">
        <f t="shared" si="222"/>
        <v>248</v>
      </c>
      <c r="BD116" s="2" t="s">
        <v>1386</v>
      </c>
      <c r="BE116" s="3" t="s">
        <v>1384</v>
      </c>
      <c r="BF116" s="50" t="s">
        <v>1387</v>
      </c>
      <c r="BG116" s="50" t="s">
        <v>1387</v>
      </c>
      <c r="BH116" s="1"/>
      <c r="BI116" s="73" t="s">
        <v>1296</v>
      </c>
      <c r="BJ116" s="59" t="s">
        <v>1296</v>
      </c>
      <c r="BK116" s="59" t="s">
        <v>1296</v>
      </c>
      <c r="BL116" s="59" t="s">
        <v>1296</v>
      </c>
      <c r="BM116" s="59" t="s">
        <v>1296</v>
      </c>
      <c r="BN116" s="59" t="s">
        <v>1296</v>
      </c>
      <c r="BO116" s="59" t="s">
        <v>1296</v>
      </c>
      <c r="BP116" s="59" t="s">
        <v>1296</v>
      </c>
      <c r="BQ116" s="59" t="s">
        <v>1296</v>
      </c>
      <c r="BR116" s="59" t="s">
        <v>1296</v>
      </c>
      <c r="BS116" s="59" t="s">
        <v>1296</v>
      </c>
      <c r="BT116" s="59" t="s">
        <v>1296</v>
      </c>
      <c r="BU116" s="73">
        <f t="shared" si="223"/>
        <v>41</v>
      </c>
      <c r="BV116" s="74">
        <f t="shared" si="224"/>
        <v>78</v>
      </c>
      <c r="BW116" s="75">
        <f t="shared" si="225"/>
        <v>82</v>
      </c>
      <c r="BX116" s="74">
        <f t="shared" si="226"/>
        <v>113</v>
      </c>
      <c r="BY116" s="75">
        <f t="shared" si="227"/>
        <v>117</v>
      </c>
      <c r="BZ116" s="74">
        <f t="shared" si="228"/>
        <v>153</v>
      </c>
      <c r="CA116" s="75">
        <f t="shared" si="229"/>
        <v>161</v>
      </c>
      <c r="CB116" s="74">
        <f t="shared" si="230"/>
        <v>198</v>
      </c>
      <c r="CC116" s="75">
        <f t="shared" si="231"/>
        <v>206</v>
      </c>
      <c r="CD116" s="74">
        <f t="shared" si="232"/>
        <v>258</v>
      </c>
      <c r="CE116" s="75">
        <f t="shared" si="233"/>
        <v>293</v>
      </c>
      <c r="CF116" s="74">
        <f t="shared" si="234"/>
        <v>322</v>
      </c>
      <c r="CG116" s="73">
        <f t="shared" si="235"/>
        <v>77</v>
      </c>
      <c r="CH116" s="74">
        <f t="shared" si="236"/>
        <v>81</v>
      </c>
      <c r="CI116" s="75">
        <f t="shared" si="237"/>
        <v>111</v>
      </c>
      <c r="CJ116" s="75">
        <f t="shared" si="238"/>
        <v>116</v>
      </c>
      <c r="CK116" s="75">
        <f t="shared" si="239"/>
        <v>152</v>
      </c>
      <c r="CL116" s="75">
        <f t="shared" si="240"/>
        <v>160</v>
      </c>
      <c r="CM116" s="75">
        <f t="shared" si="241"/>
        <v>187</v>
      </c>
      <c r="CN116" s="75">
        <f t="shared" si="242"/>
        <v>200</v>
      </c>
      <c r="CO116" s="75">
        <f t="shared" si="243"/>
        <v>238</v>
      </c>
      <c r="CP116" s="75">
        <f t="shared" si="244"/>
        <v>287</v>
      </c>
      <c r="CQ116" s="75">
        <f t="shared" si="245"/>
        <v>321</v>
      </c>
      <c r="CR116" s="75">
        <f t="shared" si="246"/>
        <v>328</v>
      </c>
      <c r="CS116" s="23">
        <f t="shared" si="247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248"/>
        <v>oprk_human__wt</v>
      </c>
      <c r="B117" s="3" t="s">
        <v>336</v>
      </c>
      <c r="C117" s="3" t="s">
        <v>100</v>
      </c>
      <c r="D117" s="3" t="str">
        <f>IFERROR(MID(VLOOKUP($B117,Seqs!$A:$B,2,0),E117,1),"")</f>
        <v>A</v>
      </c>
      <c r="E117" s="3">
        <v>57</v>
      </c>
      <c r="F117" s="3" t="str">
        <f>IFERROR(MID(VLOOKUP($B117,Seqs!$A:$B,2,0),G117,1),"")</f>
        <v>Y</v>
      </c>
      <c r="G117" s="3">
        <v>87</v>
      </c>
      <c r="H117" s="3" t="str">
        <f>IFERROR(MID(VLOOKUP($B117,Seqs!$A:$B,2,0),I117,1),"")</f>
        <v>T</v>
      </c>
      <c r="I117" s="23">
        <v>88</v>
      </c>
      <c r="J117" s="3" t="str">
        <f>IFERROR(MID(VLOOKUP($B117,Seqs!$A:$B,2,0),K117,1),"")</f>
        <v>K</v>
      </c>
      <c r="K117" s="23">
        <v>91</v>
      </c>
      <c r="L117" s="3" t="str">
        <f>IFERROR(MID(VLOOKUP($B117,Seqs!$A:$B,2,0),M117,1),"")</f>
        <v>T</v>
      </c>
      <c r="M117" s="3">
        <v>92</v>
      </c>
      <c r="N117" s="3" t="str">
        <f>IFERROR(MID(VLOOKUP($B117,Seqs!$A:$B,2,0),O117,1),"")</f>
        <v>M</v>
      </c>
      <c r="O117" s="3">
        <v>121</v>
      </c>
      <c r="P117" s="3" t="str">
        <f>IFERROR(MID(VLOOKUP($B117,Seqs!$A:$B,2,0),Q117,1),"")</f>
        <v>S</v>
      </c>
      <c r="Q117" s="3">
        <v>123</v>
      </c>
      <c r="R117" s="3" t="str">
        <f>IFERROR(MID(VLOOKUP($B117,Seqs!$A:$B,2,0),S117,1),"")</f>
        <v>F</v>
      </c>
      <c r="S117" s="3">
        <v>126</v>
      </c>
      <c r="T117" s="3" t="str">
        <f>IFERROR(MID(VLOOKUP($B117,Seqs!$A:$B,2,0),U117,1),"")</f>
        <v>G</v>
      </c>
      <c r="U117" s="3">
        <v>127</v>
      </c>
      <c r="V117" s="3" t="str">
        <f>IFERROR(MID(VLOOKUP($B117,Seqs!$A:$B,2,0),W117,1),"")</f>
        <v>H</v>
      </c>
      <c r="W117" s="3">
        <v>162</v>
      </c>
      <c r="X117" s="3" t="str">
        <f>IFERROR(MID(VLOOKUP($B117,Seqs!$A:$B,2,0),Y117,1),"")</f>
        <v>P</v>
      </c>
      <c r="Y117" s="3">
        <v>163</v>
      </c>
      <c r="Z117" s="3" t="str">
        <f>IFERROR(MID(VLOOKUP($B117,Seqs!$A:$B,2,0),AA117,1),"")</f>
        <v>R</v>
      </c>
      <c r="AA117" s="3">
        <v>170</v>
      </c>
      <c r="AB117" s="3" t="str">
        <f>IFERROR(MID(VLOOKUP($B117,Seqs!$A:$B,2,0),AC117,1),"")</f>
        <v>T</v>
      </c>
      <c r="AC117" s="9">
        <v>171</v>
      </c>
      <c r="AD117" s="3" t="str">
        <f>IFERROR(MID(VLOOKUP($B117,Seqs!$A:$B,2,0),AE117,1),"")</f>
        <v>G</v>
      </c>
      <c r="AE117" s="3">
        <v>197</v>
      </c>
      <c r="AF117" s="3" t="str">
        <f>IFERROR(MID(VLOOKUP($B117,Seqs!$A:$B,2,0),AG117,1),"")</f>
        <v>C</v>
      </c>
      <c r="AG117" s="3">
        <v>210</v>
      </c>
      <c r="AH117" s="3" t="str">
        <f>IFERROR(MID(VLOOKUP($B117,Seqs!$A:$B,2,0),AI117,1),"")</f>
        <v>L</v>
      </c>
      <c r="AI117" s="3">
        <v>212</v>
      </c>
      <c r="AJ117" s="3" t="str">
        <f>IFERROR(MID(VLOOKUP($B117,Seqs!$A:$B,2,0),AK117,1),"")</f>
        <v>Y</v>
      </c>
      <c r="AK117" s="3">
        <v>219</v>
      </c>
      <c r="AL117" s="3" t="str">
        <f>IFERROR(MID(VLOOKUP($B117,Seqs!$A:$B,2,0),AM117,1),"")</f>
        <v>V</v>
      </c>
      <c r="AM117" s="3">
        <v>256</v>
      </c>
      <c r="AN117" s="3" t="str">
        <f>IFERROR(MID(VLOOKUP($B117,Seqs!$A:$B,2,0),AO117,1),"")</f>
        <v>S</v>
      </c>
      <c r="AO117" s="3">
        <v>262</v>
      </c>
      <c r="AP117" s="3" t="str">
        <f>IFERROR(MID(VLOOKUP($B117,Seqs!$A:$B,2,0),AQ117,1),"")</f>
        <v>G</v>
      </c>
      <c r="AQ117" s="3">
        <v>300</v>
      </c>
      <c r="AR117" s="3" t="str">
        <f>IFERROR(MID(VLOOKUP($B117,Seqs!$A:$B,2,0),AS117,1),"")</f>
        <v>S</v>
      </c>
      <c r="AS117" s="3">
        <v>305</v>
      </c>
      <c r="AT117" s="3" t="str">
        <f>IFERROR(MID(VLOOKUP($B117,Seqs!$A:$B,2,0),AU117,1),"")</f>
        <v>L</v>
      </c>
      <c r="AU117" s="3">
        <v>333</v>
      </c>
      <c r="AV117" s="3" t="str">
        <f>IFERROR(MID(VLOOKUP($B117,Seqs!$A:$B,2,0),AW117,1),"")</f>
        <v>D</v>
      </c>
      <c r="AW117" s="3">
        <v>334</v>
      </c>
      <c r="AX117" s="3" t="str">
        <f>IFERROR(MID(VLOOKUP($B117,Seqs!$A:$B,2,0),AY117,1),"")</f>
        <v>F</v>
      </c>
      <c r="AY117" s="3">
        <v>346</v>
      </c>
      <c r="AZ117" s="80" t="str">
        <f>VLOOKUP(B117,Classification!A:D,2,0)</f>
        <v>A</v>
      </c>
      <c r="BA117" s="99" t="str">
        <f>VLOOKUP(B117,Classification!A:D,4,0)</f>
        <v>Opioid</v>
      </c>
      <c r="BB117" s="27" t="b">
        <f t="shared" si="249"/>
        <v>1</v>
      </c>
      <c r="BC117" s="23">
        <f t="shared" si="222"/>
        <v>262</v>
      </c>
      <c r="BD117" s="58" t="s">
        <v>1382</v>
      </c>
      <c r="BE117" s="3" t="s">
        <v>1384</v>
      </c>
      <c r="BF117" s="50" t="s">
        <v>1382</v>
      </c>
      <c r="BG117" s="50" t="s">
        <v>1387</v>
      </c>
      <c r="BH117" s="1"/>
      <c r="BI117" s="73" t="s">
        <v>1296</v>
      </c>
      <c r="BJ117" s="59" t="s">
        <v>1296</v>
      </c>
      <c r="BK117" s="59" t="s">
        <v>1296</v>
      </c>
      <c r="BL117" s="59" t="s">
        <v>1296</v>
      </c>
      <c r="BM117" s="59" t="s">
        <v>1296</v>
      </c>
      <c r="BN117" s="59" t="s">
        <v>1296</v>
      </c>
      <c r="BO117" s="59" t="s">
        <v>1296</v>
      </c>
      <c r="BP117" s="59" t="s">
        <v>1296</v>
      </c>
      <c r="BQ117" s="59" t="s">
        <v>1296</v>
      </c>
      <c r="BR117" s="59" t="s">
        <v>1296</v>
      </c>
      <c r="BS117" s="59" t="s">
        <v>1296</v>
      </c>
      <c r="BT117" s="59" t="s">
        <v>1296</v>
      </c>
      <c r="BU117" s="73">
        <f t="shared" si="223"/>
        <v>57</v>
      </c>
      <c r="BV117" s="74">
        <f t="shared" si="224"/>
        <v>88</v>
      </c>
      <c r="BW117" s="75">
        <f t="shared" si="225"/>
        <v>92</v>
      </c>
      <c r="BX117" s="74">
        <f t="shared" si="226"/>
        <v>123</v>
      </c>
      <c r="BY117" s="75">
        <f t="shared" si="227"/>
        <v>127</v>
      </c>
      <c r="BZ117" s="74">
        <f t="shared" si="228"/>
        <v>163</v>
      </c>
      <c r="CA117" s="75">
        <f t="shared" si="229"/>
        <v>171</v>
      </c>
      <c r="CB117" s="74">
        <f t="shared" si="230"/>
        <v>210</v>
      </c>
      <c r="CC117" s="75">
        <f t="shared" si="231"/>
        <v>219</v>
      </c>
      <c r="CD117" s="74">
        <f t="shared" si="232"/>
        <v>262</v>
      </c>
      <c r="CE117" s="75">
        <f t="shared" si="233"/>
        <v>305</v>
      </c>
      <c r="CF117" s="74">
        <f t="shared" si="234"/>
        <v>334</v>
      </c>
      <c r="CG117" s="73">
        <f t="shared" si="235"/>
        <v>87</v>
      </c>
      <c r="CH117" s="74">
        <f t="shared" si="236"/>
        <v>91</v>
      </c>
      <c r="CI117" s="75">
        <f t="shared" si="237"/>
        <v>121</v>
      </c>
      <c r="CJ117" s="75">
        <f t="shared" si="238"/>
        <v>126</v>
      </c>
      <c r="CK117" s="75">
        <f t="shared" si="239"/>
        <v>162</v>
      </c>
      <c r="CL117" s="75">
        <f t="shared" si="240"/>
        <v>170</v>
      </c>
      <c r="CM117" s="75">
        <f t="shared" si="241"/>
        <v>197</v>
      </c>
      <c r="CN117" s="75">
        <f t="shared" si="242"/>
        <v>212</v>
      </c>
      <c r="CO117" s="75">
        <f t="shared" si="243"/>
        <v>256</v>
      </c>
      <c r="CP117" s="75">
        <f t="shared" si="244"/>
        <v>300</v>
      </c>
      <c r="CQ117" s="75">
        <f t="shared" si="245"/>
        <v>333</v>
      </c>
      <c r="CR117" s="75">
        <f t="shared" si="246"/>
        <v>346</v>
      </c>
      <c r="CS117" s="23">
        <f t="shared" si="247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248"/>
        <v>oprk_human_4DJH</v>
      </c>
      <c r="B118" s="3" t="s">
        <v>336</v>
      </c>
      <c r="C118" s="3" t="s">
        <v>88</v>
      </c>
      <c r="D118" s="3" t="str">
        <f>IFERROR(MID(VLOOKUP($B118,Seqs!$A:$B,2,0),E118,1),"")</f>
        <v>A</v>
      </c>
      <c r="E118" s="3">
        <v>57</v>
      </c>
      <c r="F118" s="3" t="str">
        <f>IFERROR(MID(VLOOKUP($B118,Seqs!$A:$B,2,0),G118,1),"")</f>
        <v>Y</v>
      </c>
      <c r="G118" s="3">
        <v>87</v>
      </c>
      <c r="H118" s="3" t="str">
        <f>IFERROR(MID(VLOOKUP($B118,Seqs!$A:$B,2,0),I118,1),"")</f>
        <v>T</v>
      </c>
      <c r="I118" s="23">
        <v>88</v>
      </c>
      <c r="J118" s="3" t="str">
        <f>IFERROR(MID(VLOOKUP($B118,Seqs!$A:$B,2,0),K118,1),"")</f>
        <v>K</v>
      </c>
      <c r="K118" s="23">
        <v>91</v>
      </c>
      <c r="L118" s="3" t="str">
        <f>IFERROR(MID(VLOOKUP($B118,Seqs!$A:$B,2,0),M118,1),"")</f>
        <v>T</v>
      </c>
      <c r="M118" s="3">
        <v>92</v>
      </c>
      <c r="N118" s="3" t="str">
        <f>IFERROR(MID(VLOOKUP($B118,Seqs!$A:$B,2,0),O118,1),"")</f>
        <v>M</v>
      </c>
      <c r="O118" s="3">
        <v>121</v>
      </c>
      <c r="P118" s="3" t="str">
        <f>IFERROR(MID(VLOOKUP($B118,Seqs!$A:$B,2,0),Q118,1),"")</f>
        <v>S</v>
      </c>
      <c r="Q118" s="3">
        <v>123</v>
      </c>
      <c r="R118" s="3" t="str">
        <f>IFERROR(MID(VLOOKUP($B118,Seqs!$A:$B,2,0),S118,1),"")</f>
        <v>F</v>
      </c>
      <c r="S118" s="3">
        <v>126</v>
      </c>
      <c r="T118" s="3" t="str">
        <f>IFERROR(MID(VLOOKUP($B118,Seqs!$A:$B,2,0),U118,1),"")</f>
        <v>G</v>
      </c>
      <c r="U118" s="3">
        <v>127</v>
      </c>
      <c r="V118" s="3" t="str">
        <f>IFERROR(MID(VLOOKUP($B118,Seqs!$A:$B,2,0),W118,1),"")</f>
        <v>H</v>
      </c>
      <c r="W118" s="3">
        <v>162</v>
      </c>
      <c r="X118" s="3" t="str">
        <f>IFERROR(MID(VLOOKUP($B118,Seqs!$A:$B,2,0),Y118,1),"")</f>
        <v>P</v>
      </c>
      <c r="Y118" s="3">
        <v>163</v>
      </c>
      <c r="Z118" s="3" t="str">
        <f>IFERROR(MID(VLOOKUP($B118,Seqs!$A:$B,2,0),AA118,1),"")</f>
        <v>L</v>
      </c>
      <c r="AA118" s="3">
        <v>167</v>
      </c>
      <c r="AB118" s="3" t="str">
        <f>IFERROR(MID(VLOOKUP($B118,Seqs!$A:$B,2,0),AC118,1),"")</f>
        <v>R</v>
      </c>
      <c r="AC118" s="9">
        <v>170</v>
      </c>
      <c r="AD118" s="3" t="str">
        <f>IFERROR(MID(VLOOKUP($B118,Seqs!$A:$B,2,0),AE118,1),"")</f>
        <v>G</v>
      </c>
      <c r="AE118" s="3">
        <v>197</v>
      </c>
      <c r="AF118" s="3" t="str">
        <f>IFERROR(MID(VLOOKUP($B118,Seqs!$A:$B,2,0),AG118,1),"")</f>
        <v>C</v>
      </c>
      <c r="AG118" s="3">
        <v>210</v>
      </c>
      <c r="AH118" s="3" t="str">
        <f>IFERROR(MID(VLOOKUP($B118,Seqs!$A:$B,2,0),AI118,1),"")</f>
        <v>L</v>
      </c>
      <c r="AI118" s="3">
        <v>212</v>
      </c>
      <c r="AJ118" s="3" t="str">
        <f>IFERROR(MID(VLOOKUP($B118,Seqs!$A:$B,2,0),AK118,1),"")</f>
        <v>Y</v>
      </c>
      <c r="AK118" s="3">
        <v>219</v>
      </c>
      <c r="AL118" s="3" t="str">
        <f>IFERROR(MID(VLOOKUP($B118,Seqs!$A:$B,2,0),AM118,1),"")</f>
        <v>V</v>
      </c>
      <c r="AM118" s="3">
        <v>256</v>
      </c>
      <c r="AN118" s="3" t="str">
        <f>IFERROR(MID(VLOOKUP($B118,Seqs!$A:$B,2,0),AO118,1),"")</f>
        <v>R</v>
      </c>
      <c r="AO118" s="3">
        <v>267</v>
      </c>
      <c r="AP118" s="3" t="str">
        <f>IFERROR(MID(VLOOKUP($B118,Seqs!$A:$B,2,0),AQ118,1),"")</f>
        <v>G</v>
      </c>
      <c r="AQ118" s="3">
        <v>300</v>
      </c>
      <c r="AR118" s="3" t="str">
        <f>IFERROR(MID(VLOOKUP($B118,Seqs!$A:$B,2,0),AS118,1),"")</f>
        <v>A</v>
      </c>
      <c r="AS118" s="3">
        <v>308</v>
      </c>
      <c r="AT118" s="3" t="str">
        <f>IFERROR(MID(VLOOKUP($B118,Seqs!$A:$B,2,0),AU118,1),"")</f>
        <v>L</v>
      </c>
      <c r="AU118" s="3">
        <v>333</v>
      </c>
      <c r="AV118" s="3" t="str">
        <f>IFERROR(MID(VLOOKUP($B118,Seqs!$A:$B,2,0),AW118,1),"")</f>
        <v>D</v>
      </c>
      <c r="AW118" s="3">
        <v>334</v>
      </c>
      <c r="AX118" s="3" t="str">
        <f>IFERROR(MID(VLOOKUP($B118,Seqs!$A:$B,2,0),AY118,1),"")</f>
        <v>F</v>
      </c>
      <c r="AY118" s="3">
        <v>346</v>
      </c>
      <c r="AZ118" s="80" t="str">
        <f>VLOOKUP(B118,Classification!A:D,2,0)</f>
        <v>A</v>
      </c>
      <c r="BA118" s="99" t="str">
        <f>VLOOKUP(B118,Classification!A:D,4,0)</f>
        <v>Opioid</v>
      </c>
      <c r="BB118" s="27" t="b">
        <f t="shared" si="249"/>
        <v>1</v>
      </c>
      <c r="BC118" s="23">
        <f t="shared" si="222"/>
        <v>252</v>
      </c>
      <c r="BD118" s="2" t="s">
        <v>1386</v>
      </c>
      <c r="BE118" s="3" t="s">
        <v>1384</v>
      </c>
      <c r="BF118" s="50" t="s">
        <v>1387</v>
      </c>
      <c r="BG118" s="50" t="s">
        <v>1387</v>
      </c>
      <c r="BH118" s="1"/>
      <c r="BI118" s="73" t="s">
        <v>1296</v>
      </c>
      <c r="BJ118" s="59" t="s">
        <v>1296</v>
      </c>
      <c r="BK118" s="59" t="s">
        <v>1296</v>
      </c>
      <c r="BL118" s="59" t="s">
        <v>1296</v>
      </c>
      <c r="BM118" s="59" t="s">
        <v>1296</v>
      </c>
      <c r="BN118" s="59" t="s">
        <v>1296</v>
      </c>
      <c r="BO118" s="59" t="s">
        <v>1296</v>
      </c>
      <c r="BP118" s="59" t="s">
        <v>1296</v>
      </c>
      <c r="BQ118" s="59" t="s">
        <v>1296</v>
      </c>
      <c r="BR118" s="59" t="s">
        <v>1296</v>
      </c>
      <c r="BS118" s="59" t="s">
        <v>1296</v>
      </c>
      <c r="BT118" s="59" t="s">
        <v>1296</v>
      </c>
      <c r="BU118" s="73">
        <f t="shared" si="223"/>
        <v>57</v>
      </c>
      <c r="BV118" s="74">
        <f t="shared" si="224"/>
        <v>88</v>
      </c>
      <c r="BW118" s="75">
        <f t="shared" si="225"/>
        <v>92</v>
      </c>
      <c r="BX118" s="74">
        <f t="shared" si="226"/>
        <v>123</v>
      </c>
      <c r="BY118" s="75">
        <f t="shared" si="227"/>
        <v>127</v>
      </c>
      <c r="BZ118" s="74">
        <f t="shared" si="228"/>
        <v>163</v>
      </c>
      <c r="CA118" s="75">
        <f t="shared" si="229"/>
        <v>170</v>
      </c>
      <c r="CB118" s="74">
        <f t="shared" si="230"/>
        <v>210</v>
      </c>
      <c r="CC118" s="75">
        <f t="shared" si="231"/>
        <v>219</v>
      </c>
      <c r="CD118" s="74">
        <f t="shared" si="232"/>
        <v>267</v>
      </c>
      <c r="CE118" s="75">
        <f t="shared" si="233"/>
        <v>308</v>
      </c>
      <c r="CF118" s="74">
        <f t="shared" si="234"/>
        <v>334</v>
      </c>
      <c r="CG118" s="73">
        <f t="shared" si="235"/>
        <v>87</v>
      </c>
      <c r="CH118" s="74">
        <f t="shared" si="236"/>
        <v>91</v>
      </c>
      <c r="CI118" s="75">
        <f t="shared" si="237"/>
        <v>121</v>
      </c>
      <c r="CJ118" s="75">
        <f t="shared" si="238"/>
        <v>126</v>
      </c>
      <c r="CK118" s="75">
        <f t="shared" si="239"/>
        <v>162</v>
      </c>
      <c r="CL118" s="75">
        <f t="shared" si="240"/>
        <v>167</v>
      </c>
      <c r="CM118" s="75">
        <f t="shared" si="241"/>
        <v>197</v>
      </c>
      <c r="CN118" s="75">
        <f t="shared" si="242"/>
        <v>212</v>
      </c>
      <c r="CO118" s="75">
        <f t="shared" si="243"/>
        <v>256</v>
      </c>
      <c r="CP118" s="75">
        <f t="shared" si="244"/>
        <v>300</v>
      </c>
      <c r="CQ118" s="75">
        <f t="shared" si="245"/>
        <v>333</v>
      </c>
      <c r="CR118" s="75">
        <f t="shared" si="246"/>
        <v>346</v>
      </c>
      <c r="CS118" s="23">
        <f t="shared" si="247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si="248"/>
        <v>oprm_mouse__wt</v>
      </c>
      <c r="B119" s="3" t="s">
        <v>920</v>
      </c>
      <c r="C119" s="3" t="s">
        <v>100</v>
      </c>
      <c r="D119" s="3" t="str">
        <f>IFERROR(MID(VLOOKUP($B119,Seqs!$A:$B,2,0),E119,1),"")</f>
        <v>M</v>
      </c>
      <c r="E119" s="3">
        <v>65</v>
      </c>
      <c r="F119" s="3" t="str">
        <f>IFERROR(MID(VLOOKUP($B119,Seqs!$A:$B,2,0),G119,1),"")</f>
        <v>Y</v>
      </c>
      <c r="G119" s="3">
        <v>96</v>
      </c>
      <c r="H119" s="3" t="str">
        <f>IFERROR(MID(VLOOKUP($B119,Seqs!$A:$B,2,0),I119,1),"")</f>
        <v>T</v>
      </c>
      <c r="I119" s="23">
        <v>97</v>
      </c>
      <c r="J119" s="3" t="str">
        <f>IFERROR(MID(VLOOKUP($B119,Seqs!$A:$B,2,0),K119,1),"")</f>
        <v>K</v>
      </c>
      <c r="K119" s="23">
        <v>100</v>
      </c>
      <c r="L119" s="3" t="str">
        <f>IFERROR(MID(VLOOKUP($B119,Seqs!$A:$B,2,0),M119,1),"")</f>
        <v>T</v>
      </c>
      <c r="M119" s="3">
        <v>101</v>
      </c>
      <c r="N119" s="3" t="str">
        <f>IFERROR(MID(VLOOKUP($B119,Seqs!$A:$B,2,0),O119,1),"")</f>
        <v>M</v>
      </c>
      <c r="O119" s="3">
        <v>130</v>
      </c>
      <c r="P119" s="3" t="str">
        <f>IFERROR(MID(VLOOKUP($B119,Seqs!$A:$B,2,0),Q119,1),"")</f>
        <v>T</v>
      </c>
      <c r="Q119" s="3">
        <v>132</v>
      </c>
      <c r="R119" s="3" t="str">
        <f>IFERROR(MID(VLOOKUP($B119,Seqs!$A:$B,2,0),S119,1),"")</f>
        <v>F</v>
      </c>
      <c r="S119" s="3">
        <v>135</v>
      </c>
      <c r="T119" s="3" t="str">
        <f>IFERROR(MID(VLOOKUP($B119,Seqs!$A:$B,2,0),U119,1),"")</f>
        <v>G</v>
      </c>
      <c r="U119" s="3">
        <v>136</v>
      </c>
      <c r="V119" s="3" t="str">
        <f>IFERROR(MID(VLOOKUP($B119,Seqs!$A:$B,2,0),W119,1),"")</f>
        <v>H</v>
      </c>
      <c r="W119" s="3">
        <v>171</v>
      </c>
      <c r="X119" s="3" t="str">
        <f>IFERROR(MID(VLOOKUP($B119,Seqs!$A:$B,2,0),Y119,1),"")</f>
        <v>P</v>
      </c>
      <c r="Y119" s="3">
        <v>172</v>
      </c>
      <c r="Z119" s="3" t="str">
        <f>IFERROR(MID(VLOOKUP($B119,Seqs!$A:$B,2,0),AA119,1),"")</f>
        <v>R</v>
      </c>
      <c r="AA119" s="3">
        <v>179</v>
      </c>
      <c r="AB119" s="3" t="str">
        <f>IFERROR(MID(VLOOKUP($B119,Seqs!$A:$B,2,0),AC119,1),"")</f>
        <v>T</v>
      </c>
      <c r="AC119" s="9">
        <v>180</v>
      </c>
      <c r="AD119" s="3" t="str">
        <f>IFERROR(MID(VLOOKUP($B119,Seqs!$A:$B,2,0),AE119,1),"")</f>
        <v>A</v>
      </c>
      <c r="AE119" s="3">
        <v>206</v>
      </c>
      <c r="AF119" s="3" t="str">
        <f>IFERROR(MID(VLOOKUP($B119,Seqs!$A:$B,2,0),AG119,1),"")</f>
        <v>C</v>
      </c>
      <c r="AG119" s="3">
        <v>217</v>
      </c>
      <c r="AH119" s="3" t="str">
        <f>IFERROR(MID(VLOOKUP($B119,Seqs!$A:$B,2,0),AI119,1),"")</f>
        <v>L</v>
      </c>
      <c r="AI119" s="3">
        <v>219</v>
      </c>
      <c r="AJ119" s="3" t="str">
        <f>IFERROR(MID(VLOOKUP($B119,Seqs!$A:$B,2,0),AK119,1),"")</f>
        <v>T</v>
      </c>
      <c r="AK119" s="3">
        <v>225</v>
      </c>
      <c r="AL119" s="3" t="str">
        <f>IFERROR(MID(VLOOKUP($B119,Seqs!$A:$B,2,0),AM119,1),"")</f>
        <v>V</v>
      </c>
      <c r="AM119" s="3">
        <v>262</v>
      </c>
      <c r="AN119" s="3" t="str">
        <f>IFERROR(MID(VLOOKUP($B119,Seqs!$A:$B,2,0),AO119,1),"")</f>
        <v>S</v>
      </c>
      <c r="AO119" s="3">
        <v>268</v>
      </c>
      <c r="AP119" s="3" t="str">
        <f>IFERROR(MID(VLOOKUP($B119,Seqs!$A:$B,2,0),AQ119,1),"")</f>
        <v>I</v>
      </c>
      <c r="AQ119" s="3">
        <v>306</v>
      </c>
      <c r="AR119" s="3" t="str">
        <f>IFERROR(MID(VLOOKUP($B119,Seqs!$A:$B,2,0),AS119,1),"")</f>
        <v>T</v>
      </c>
      <c r="AS119" s="3">
        <v>311</v>
      </c>
      <c r="AT119" s="3" t="str">
        <f>IFERROR(MID(VLOOKUP($B119,Seqs!$A:$B,2,0),AU119,1),"")</f>
        <v>L</v>
      </c>
      <c r="AU119" s="3">
        <v>339</v>
      </c>
      <c r="AV119" s="3" t="str">
        <f>IFERROR(MID(VLOOKUP($B119,Seqs!$A:$B,2,0),AW119,1),"")</f>
        <v>D</v>
      </c>
      <c r="AW119" s="3">
        <v>340</v>
      </c>
      <c r="AX119" s="3" t="str">
        <f>IFERROR(MID(VLOOKUP($B119,Seqs!$A:$B,2,0),AY119,1),"")</f>
        <v>I</v>
      </c>
      <c r="AY119" s="3">
        <v>352</v>
      </c>
      <c r="AZ119" s="80" t="str">
        <f>VLOOKUP(B119,Classification!A:D,2,0)</f>
        <v>A</v>
      </c>
      <c r="BA119" s="99" t="str">
        <f>VLOOKUP(B119,Classification!A:D,4,0)</f>
        <v>Opioid</v>
      </c>
      <c r="BB119" s="27" t="b">
        <f t="shared" si="249"/>
        <v>1</v>
      </c>
      <c r="BC119" s="23">
        <f t="shared" si="222"/>
        <v>263</v>
      </c>
      <c r="BD119" s="58" t="s">
        <v>1382</v>
      </c>
      <c r="BE119" s="3" t="s">
        <v>1384</v>
      </c>
      <c r="BF119" s="50" t="s">
        <v>1382</v>
      </c>
      <c r="BG119" s="50" t="s">
        <v>1387</v>
      </c>
      <c r="BH119" s="1"/>
      <c r="BI119" s="73" t="s">
        <v>1296</v>
      </c>
      <c r="BJ119" s="59" t="s">
        <v>1296</v>
      </c>
      <c r="BK119" s="59" t="s">
        <v>1296</v>
      </c>
      <c r="BL119" s="59" t="s">
        <v>1296</v>
      </c>
      <c r="BM119" s="59" t="s">
        <v>1296</v>
      </c>
      <c r="BN119" s="59" t="s">
        <v>1296</v>
      </c>
      <c r="BO119" s="59" t="s">
        <v>1296</v>
      </c>
      <c r="BP119" s="59" t="s">
        <v>1296</v>
      </c>
      <c r="BQ119" s="59" t="s">
        <v>1296</v>
      </c>
      <c r="BR119" s="59" t="s">
        <v>1296</v>
      </c>
      <c r="BS119" s="59" t="s">
        <v>1296</v>
      </c>
      <c r="BT119" s="59" t="s">
        <v>1296</v>
      </c>
      <c r="BU119" s="73">
        <f t="shared" si="223"/>
        <v>65</v>
      </c>
      <c r="BV119" s="74">
        <f t="shared" si="224"/>
        <v>97</v>
      </c>
      <c r="BW119" s="75">
        <f t="shared" si="225"/>
        <v>101</v>
      </c>
      <c r="BX119" s="74">
        <f t="shared" si="226"/>
        <v>132</v>
      </c>
      <c r="BY119" s="75">
        <f t="shared" si="227"/>
        <v>136</v>
      </c>
      <c r="BZ119" s="74">
        <f t="shared" si="228"/>
        <v>172</v>
      </c>
      <c r="CA119" s="75">
        <f t="shared" si="229"/>
        <v>180</v>
      </c>
      <c r="CB119" s="74">
        <f t="shared" si="230"/>
        <v>217</v>
      </c>
      <c r="CC119" s="75">
        <f t="shared" si="231"/>
        <v>225</v>
      </c>
      <c r="CD119" s="74">
        <f t="shared" si="232"/>
        <v>268</v>
      </c>
      <c r="CE119" s="75">
        <f t="shared" si="233"/>
        <v>311</v>
      </c>
      <c r="CF119" s="74">
        <f t="shared" si="234"/>
        <v>340</v>
      </c>
      <c r="CG119" s="73">
        <f t="shared" si="235"/>
        <v>96</v>
      </c>
      <c r="CH119" s="74">
        <f t="shared" si="236"/>
        <v>100</v>
      </c>
      <c r="CI119" s="75">
        <f t="shared" si="237"/>
        <v>130</v>
      </c>
      <c r="CJ119" s="75">
        <f t="shared" si="238"/>
        <v>135</v>
      </c>
      <c r="CK119" s="75">
        <f t="shared" si="239"/>
        <v>171</v>
      </c>
      <c r="CL119" s="75">
        <f t="shared" si="240"/>
        <v>179</v>
      </c>
      <c r="CM119" s="75">
        <f t="shared" si="241"/>
        <v>206</v>
      </c>
      <c r="CN119" s="75">
        <f t="shared" si="242"/>
        <v>219</v>
      </c>
      <c r="CO119" s="75">
        <f t="shared" si="243"/>
        <v>262</v>
      </c>
      <c r="CP119" s="75">
        <f t="shared" si="244"/>
        <v>306</v>
      </c>
      <c r="CQ119" s="75">
        <f t="shared" si="245"/>
        <v>339</v>
      </c>
      <c r="CR119" s="75">
        <f t="shared" si="246"/>
        <v>352</v>
      </c>
      <c r="CS119" s="23">
        <f t="shared" si="247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248"/>
        <v>oprm_mouse_4DKL</v>
      </c>
      <c r="B120" s="3" t="s">
        <v>920</v>
      </c>
      <c r="C120" s="3" t="s">
        <v>65</v>
      </c>
      <c r="D120" s="3" t="str">
        <f>IFERROR(MID(VLOOKUP($B120,Seqs!$A:$B,2,0),E120,1),"")</f>
        <v>M</v>
      </c>
      <c r="E120" s="3">
        <v>65</v>
      </c>
      <c r="F120" s="3" t="str">
        <f>IFERROR(MID(VLOOKUP($B120,Seqs!$A:$B,2,0),G120,1),"")</f>
        <v>Y</v>
      </c>
      <c r="G120" s="3">
        <v>96</v>
      </c>
      <c r="H120" s="3" t="str">
        <f>IFERROR(MID(VLOOKUP($B120,Seqs!$A:$B,2,0),I120,1),"")</f>
        <v>T</v>
      </c>
      <c r="I120" s="23">
        <v>97</v>
      </c>
      <c r="J120" s="3" t="str">
        <f>IFERROR(MID(VLOOKUP($B120,Seqs!$A:$B,2,0),K120,1),"")</f>
        <v>K</v>
      </c>
      <c r="K120" s="23">
        <v>100</v>
      </c>
      <c r="L120" s="3" t="str">
        <f>IFERROR(MID(VLOOKUP($B120,Seqs!$A:$B,2,0),M120,1),"")</f>
        <v>T</v>
      </c>
      <c r="M120" s="3">
        <v>101</v>
      </c>
      <c r="N120" s="3" t="str">
        <f>IFERROR(MID(VLOOKUP($B120,Seqs!$A:$B,2,0),O120,1),"")</f>
        <v>M</v>
      </c>
      <c r="O120" s="3">
        <v>130</v>
      </c>
      <c r="P120" s="3" t="str">
        <f>IFERROR(MID(VLOOKUP($B120,Seqs!$A:$B,2,0),Q120,1),"")</f>
        <v>T</v>
      </c>
      <c r="Q120" s="3">
        <v>132</v>
      </c>
      <c r="R120" s="3" t="str">
        <f>IFERROR(MID(VLOOKUP($B120,Seqs!$A:$B,2,0),S120,1),"")</f>
        <v>F</v>
      </c>
      <c r="S120" s="3">
        <v>135</v>
      </c>
      <c r="T120" s="3" t="str">
        <f>IFERROR(MID(VLOOKUP($B120,Seqs!$A:$B,2,0),U120,1),"")</f>
        <v>G</v>
      </c>
      <c r="U120" s="3">
        <v>136</v>
      </c>
      <c r="V120" s="3" t="str">
        <f>IFERROR(MID(VLOOKUP($B120,Seqs!$A:$B,2,0),W120,1),"")</f>
        <v>H</v>
      </c>
      <c r="W120" s="3">
        <v>171</v>
      </c>
      <c r="X120" s="3" t="str">
        <f>IFERROR(MID(VLOOKUP($B120,Seqs!$A:$B,2,0),Y120,1),"")</f>
        <v>P</v>
      </c>
      <c r="Y120" s="3">
        <v>172</v>
      </c>
      <c r="Z120" s="3" t="str">
        <f>IFERROR(MID(VLOOKUP($B120,Seqs!$A:$B,2,0),AA120,1),"")</f>
        <v>R</v>
      </c>
      <c r="AA120" s="3">
        <v>179</v>
      </c>
      <c r="AB120" s="3" t="str">
        <f>IFERROR(MID(VLOOKUP($B120,Seqs!$A:$B,2,0),AC120,1),"")</f>
        <v>T</v>
      </c>
      <c r="AC120" s="9">
        <v>180</v>
      </c>
      <c r="AD120" s="3" t="str">
        <f>IFERROR(MID(VLOOKUP($B120,Seqs!$A:$B,2,0),AE120,1),"")</f>
        <v>A</v>
      </c>
      <c r="AE120" s="3">
        <v>206</v>
      </c>
      <c r="AF120" s="3" t="str">
        <f>IFERROR(MID(VLOOKUP($B120,Seqs!$A:$B,2,0),AG120,1),"")</f>
        <v>C</v>
      </c>
      <c r="AG120" s="3">
        <v>217</v>
      </c>
      <c r="AH120" s="3" t="str">
        <f>IFERROR(MID(VLOOKUP($B120,Seqs!$A:$B,2,0),AI120,1),"")</f>
        <v>L</v>
      </c>
      <c r="AI120" s="3">
        <v>219</v>
      </c>
      <c r="AJ120" s="3" t="str">
        <f>IFERROR(MID(VLOOKUP($B120,Seqs!$A:$B,2,0),AK120,1),"")</f>
        <v>T</v>
      </c>
      <c r="AK120" s="3">
        <v>225</v>
      </c>
      <c r="AL120" s="3" t="str">
        <f>IFERROR(MID(VLOOKUP($B120,Seqs!$A:$B,2,0),AM120,1),"")</f>
        <v>L</v>
      </c>
      <c r="AM120" s="3">
        <v>257</v>
      </c>
      <c r="AN120" s="3" t="str">
        <f>IFERROR(MID(VLOOKUP($B120,Seqs!$A:$B,2,0),AO120,1),"")</f>
        <v>N</v>
      </c>
      <c r="AO120" s="3">
        <v>274</v>
      </c>
      <c r="AP120" s="3" t="str">
        <f>IFERROR(MID(VLOOKUP($B120,Seqs!$A:$B,2,0),AQ120,1),"")</f>
        <v>I</v>
      </c>
      <c r="AQ120" s="3">
        <v>306</v>
      </c>
      <c r="AR120" s="3" t="str">
        <f>IFERROR(MID(VLOOKUP($B120,Seqs!$A:$B,2,0),AS120,1),"")</f>
        <v>T</v>
      </c>
      <c r="AS120" s="3">
        <v>311</v>
      </c>
      <c r="AT120" s="3" t="str">
        <f>IFERROR(MID(VLOOKUP($B120,Seqs!$A:$B,2,0),AU120,1),"")</f>
        <v>L</v>
      </c>
      <c r="AU120" s="3">
        <v>339</v>
      </c>
      <c r="AV120" s="3" t="str">
        <f>IFERROR(MID(VLOOKUP($B120,Seqs!$A:$B,2,0),AW120,1),"")</f>
        <v>D</v>
      </c>
      <c r="AW120" s="3">
        <v>340</v>
      </c>
      <c r="AX120" s="3" t="str">
        <f>IFERROR(MID(VLOOKUP($B120,Seqs!$A:$B,2,0),AY120,1),"")</f>
        <v>I</v>
      </c>
      <c r="AY120" s="3">
        <v>352</v>
      </c>
      <c r="AZ120" s="80" t="str">
        <f>VLOOKUP(B120,Classification!A:D,2,0)</f>
        <v>A</v>
      </c>
      <c r="BA120" s="99" t="str">
        <f>VLOOKUP(B120,Classification!A:D,4,0)</f>
        <v>Opioid</v>
      </c>
      <c r="BB120" s="27" t="b">
        <f t="shared" si="249"/>
        <v>1</v>
      </c>
      <c r="BC120" s="23">
        <f t="shared" si="222"/>
        <v>252</v>
      </c>
      <c r="BD120" s="2" t="s">
        <v>1386</v>
      </c>
      <c r="BE120" s="3" t="s">
        <v>1384</v>
      </c>
      <c r="BF120" s="50" t="s">
        <v>1387</v>
      </c>
      <c r="BG120" s="50" t="s">
        <v>1387</v>
      </c>
      <c r="BH120" s="1"/>
      <c r="BI120" s="73" t="s">
        <v>1296</v>
      </c>
      <c r="BJ120" s="59" t="s">
        <v>1296</v>
      </c>
      <c r="BK120" s="59" t="s">
        <v>1296</v>
      </c>
      <c r="BL120" s="59" t="s">
        <v>1296</v>
      </c>
      <c r="BM120" s="59" t="s">
        <v>1296</v>
      </c>
      <c r="BN120" s="59" t="s">
        <v>1296</v>
      </c>
      <c r="BO120" s="59" t="s">
        <v>1296</v>
      </c>
      <c r="BP120" s="59" t="s">
        <v>1296</v>
      </c>
      <c r="BQ120" s="59" t="s">
        <v>1296</v>
      </c>
      <c r="BR120" s="59" t="s">
        <v>1296</v>
      </c>
      <c r="BS120" s="59" t="s">
        <v>1296</v>
      </c>
      <c r="BT120" s="59" t="s">
        <v>1296</v>
      </c>
      <c r="BU120" s="73">
        <f t="shared" si="223"/>
        <v>65</v>
      </c>
      <c r="BV120" s="74">
        <f t="shared" si="224"/>
        <v>97</v>
      </c>
      <c r="BW120" s="75">
        <f t="shared" si="225"/>
        <v>101</v>
      </c>
      <c r="BX120" s="74">
        <f t="shared" si="226"/>
        <v>132</v>
      </c>
      <c r="BY120" s="75">
        <f t="shared" si="227"/>
        <v>136</v>
      </c>
      <c r="BZ120" s="74">
        <f t="shared" si="228"/>
        <v>172</v>
      </c>
      <c r="CA120" s="75">
        <f t="shared" si="229"/>
        <v>180</v>
      </c>
      <c r="CB120" s="74">
        <f t="shared" si="230"/>
        <v>217</v>
      </c>
      <c r="CC120" s="75">
        <f t="shared" si="231"/>
        <v>225</v>
      </c>
      <c r="CD120" s="74">
        <f t="shared" si="232"/>
        <v>274</v>
      </c>
      <c r="CE120" s="75">
        <f t="shared" si="233"/>
        <v>311</v>
      </c>
      <c r="CF120" s="74">
        <f t="shared" si="234"/>
        <v>340</v>
      </c>
      <c r="CG120" s="73">
        <f t="shared" si="235"/>
        <v>96</v>
      </c>
      <c r="CH120" s="74">
        <f t="shared" si="236"/>
        <v>100</v>
      </c>
      <c r="CI120" s="75">
        <f t="shared" si="237"/>
        <v>130</v>
      </c>
      <c r="CJ120" s="75">
        <f t="shared" si="238"/>
        <v>135</v>
      </c>
      <c r="CK120" s="75">
        <f t="shared" si="239"/>
        <v>171</v>
      </c>
      <c r="CL120" s="75">
        <f t="shared" si="240"/>
        <v>179</v>
      </c>
      <c r="CM120" s="75">
        <f t="shared" si="241"/>
        <v>206</v>
      </c>
      <c r="CN120" s="75">
        <f t="shared" si="242"/>
        <v>219</v>
      </c>
      <c r="CO120" s="75">
        <f t="shared" si="243"/>
        <v>257</v>
      </c>
      <c r="CP120" s="75">
        <f t="shared" si="244"/>
        <v>306</v>
      </c>
      <c r="CQ120" s="75">
        <f t="shared" si="245"/>
        <v>339</v>
      </c>
      <c r="CR120" s="75">
        <f t="shared" si="246"/>
        <v>352</v>
      </c>
      <c r="CS120" s="23">
        <f t="shared" si="247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si="248"/>
        <v>oprm_mouse_5C1M</v>
      </c>
      <c r="B121" s="3" t="s">
        <v>920</v>
      </c>
      <c r="C121" s="3" t="s">
        <v>84</v>
      </c>
      <c r="D121" s="3" t="str">
        <f>IFERROR(MID(VLOOKUP($B121,Seqs!$A:$B,2,0),E121,1),"")</f>
        <v>M</v>
      </c>
      <c r="E121" s="3">
        <v>65</v>
      </c>
      <c r="F121" s="3" t="str">
        <f>IFERROR(MID(VLOOKUP($B121,Seqs!$A:$B,2,0),G121,1),"")</f>
        <v>Y</v>
      </c>
      <c r="G121" s="3">
        <v>96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T</v>
      </c>
      <c r="M121" s="3">
        <v>101</v>
      </c>
      <c r="N121" s="3" t="str">
        <f>IFERROR(MID(VLOOKUP($B121,Seqs!$A:$B,2,0),O121,1),"")</f>
        <v>M</v>
      </c>
      <c r="O121" s="3">
        <v>130</v>
      </c>
      <c r="P121" s="3" t="str">
        <f>IFERROR(MID(VLOOKUP($B121,Seqs!$A:$B,2,0),Q121,1),"")</f>
        <v>T</v>
      </c>
      <c r="Q121" s="3">
        <v>132</v>
      </c>
      <c r="R121" s="3" t="str">
        <f>IFERROR(MID(VLOOKUP($B121,Seqs!$A:$B,2,0),S121,1),"")</f>
        <v>F</v>
      </c>
      <c r="S121" s="3">
        <v>135</v>
      </c>
      <c r="T121" s="3" t="str">
        <f>IFERROR(MID(VLOOKUP($B121,Seqs!$A:$B,2,0),U121,1),"")</f>
        <v>G</v>
      </c>
      <c r="U121" s="3">
        <v>136</v>
      </c>
      <c r="V121" s="3" t="str">
        <f>IFERROR(MID(VLOOKUP($B121,Seqs!$A:$B,2,0),W121,1),"")</f>
        <v>H</v>
      </c>
      <c r="W121" s="3">
        <v>171</v>
      </c>
      <c r="X121" s="3" t="str">
        <f>IFERROR(MID(VLOOKUP($B121,Seqs!$A:$B,2,0),Y121,1),"")</f>
        <v>P</v>
      </c>
      <c r="Y121" s="3">
        <v>172</v>
      </c>
      <c r="Z121" s="3" t="str">
        <f>IFERROR(MID(VLOOKUP($B121,Seqs!$A:$B,2,0),AA121,1),"")</f>
        <v>R</v>
      </c>
      <c r="AA121" s="3">
        <v>179</v>
      </c>
      <c r="AB121" s="3" t="str">
        <f>IFERROR(MID(VLOOKUP($B121,Seqs!$A:$B,2,0),AC121,1),"")</f>
        <v>T</v>
      </c>
      <c r="AC121" s="9">
        <v>180</v>
      </c>
      <c r="AD121" s="3" t="str">
        <f>IFERROR(MID(VLOOKUP($B121,Seqs!$A:$B,2,0),AE121,1),"")</f>
        <v>A</v>
      </c>
      <c r="AE121" s="3">
        <v>206</v>
      </c>
      <c r="AF121" s="3" t="str">
        <f>IFERROR(MID(VLOOKUP($B121,Seqs!$A:$B,2,0),AG121,1),"")</f>
        <v>C</v>
      </c>
      <c r="AG121" s="3">
        <v>217</v>
      </c>
      <c r="AH121" s="3" t="str">
        <f>IFERROR(MID(VLOOKUP($B121,Seqs!$A:$B,2,0),AI121,1),"")</f>
        <v>L</v>
      </c>
      <c r="AI121" s="3">
        <v>219</v>
      </c>
      <c r="AJ121" s="3" t="str">
        <f>IFERROR(MID(VLOOKUP($B121,Seqs!$A:$B,2,0),AK121,1),"")</f>
        <v>T</v>
      </c>
      <c r="AK121" s="3">
        <v>225</v>
      </c>
      <c r="AL121" s="3" t="str">
        <f>IFERROR(MID(VLOOKUP($B121,Seqs!$A:$B,2,0),AM121,1),"")</f>
        <v>V</v>
      </c>
      <c r="AM121" s="3">
        <v>262</v>
      </c>
      <c r="AN121" s="3" t="str">
        <f>IFERROR(MID(VLOOKUP($B121,Seqs!$A:$B,2,0),AO121,1),"")</f>
        <v>S</v>
      </c>
      <c r="AO121" s="3">
        <v>268</v>
      </c>
      <c r="AP121" s="3" t="str">
        <f>IFERROR(MID(VLOOKUP($B121,Seqs!$A:$B,2,0),AQ121,1),"")</f>
        <v>I</v>
      </c>
      <c r="AQ121" s="3">
        <v>306</v>
      </c>
      <c r="AR121" s="3" t="str">
        <f>IFERROR(MID(VLOOKUP($B121,Seqs!$A:$B,2,0),AS121,1),"")</f>
        <v>T</v>
      </c>
      <c r="AS121" s="3">
        <v>311</v>
      </c>
      <c r="AT121" s="3" t="str">
        <f>IFERROR(MID(VLOOKUP($B121,Seqs!$A:$B,2,0),AU121,1),"")</f>
        <v>P</v>
      </c>
      <c r="AU121" s="3">
        <v>333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80" t="str">
        <f>VLOOKUP(B121,Classification!A:D,2,0)</f>
        <v>A</v>
      </c>
      <c r="BA121" s="99" t="str">
        <f>VLOOKUP(B121,Classification!A:D,4,0)</f>
        <v>Opioid</v>
      </c>
      <c r="BB121" s="27" t="b">
        <f t="shared" si="249"/>
        <v>1</v>
      </c>
      <c r="BC121" s="23">
        <f t="shared" si="222"/>
        <v>242</v>
      </c>
      <c r="BD121" s="5" t="s">
        <v>1385</v>
      </c>
      <c r="BE121" s="3" t="s">
        <v>1300</v>
      </c>
      <c r="BF121" s="50" t="s">
        <v>1387</v>
      </c>
      <c r="BG121" s="50" t="s">
        <v>1387</v>
      </c>
      <c r="BH121" s="1"/>
      <c r="BI121" s="73" t="s">
        <v>1296</v>
      </c>
      <c r="BJ121" s="59" t="s">
        <v>1296</v>
      </c>
      <c r="BK121" s="59" t="s">
        <v>1296</v>
      </c>
      <c r="BL121" s="59" t="s">
        <v>1296</v>
      </c>
      <c r="BM121" s="59" t="s">
        <v>1296</v>
      </c>
      <c r="BN121" s="59" t="s">
        <v>1296</v>
      </c>
      <c r="BO121" s="59" t="s">
        <v>1296</v>
      </c>
      <c r="BP121" s="59" t="s">
        <v>1296</v>
      </c>
      <c r="BQ121" s="59" t="s">
        <v>1296</v>
      </c>
      <c r="BR121" s="59" t="s">
        <v>1296</v>
      </c>
      <c r="BS121" s="59" t="s">
        <v>1296</v>
      </c>
      <c r="BT121" s="59" t="s">
        <v>1296</v>
      </c>
      <c r="BU121" s="73">
        <f t="shared" si="223"/>
        <v>65</v>
      </c>
      <c r="BV121" s="74" t="str">
        <f t="shared" si="224"/>
        <v>-</v>
      </c>
      <c r="BW121" s="75">
        <f t="shared" si="225"/>
        <v>101</v>
      </c>
      <c r="BX121" s="74">
        <f t="shared" si="226"/>
        <v>132</v>
      </c>
      <c r="BY121" s="75">
        <f t="shared" si="227"/>
        <v>136</v>
      </c>
      <c r="BZ121" s="74">
        <f t="shared" si="228"/>
        <v>172</v>
      </c>
      <c r="CA121" s="75">
        <f t="shared" si="229"/>
        <v>180</v>
      </c>
      <c r="CB121" s="74">
        <f t="shared" si="230"/>
        <v>217</v>
      </c>
      <c r="CC121" s="75">
        <f t="shared" si="231"/>
        <v>225</v>
      </c>
      <c r="CD121" s="74">
        <f t="shared" si="232"/>
        <v>268</v>
      </c>
      <c r="CE121" s="75">
        <f t="shared" si="233"/>
        <v>311</v>
      </c>
      <c r="CF121" s="74" t="str">
        <f t="shared" si="234"/>
        <v>-</v>
      </c>
      <c r="CG121" s="73">
        <f t="shared" si="235"/>
        <v>96</v>
      </c>
      <c r="CH121" s="74" t="str">
        <f t="shared" si="236"/>
        <v>-</v>
      </c>
      <c r="CI121" s="75">
        <f t="shared" si="237"/>
        <v>130</v>
      </c>
      <c r="CJ121" s="75">
        <f t="shared" si="238"/>
        <v>135</v>
      </c>
      <c r="CK121" s="75">
        <f t="shared" si="239"/>
        <v>171</v>
      </c>
      <c r="CL121" s="75">
        <f t="shared" si="240"/>
        <v>179</v>
      </c>
      <c r="CM121" s="75">
        <f t="shared" si="241"/>
        <v>206</v>
      </c>
      <c r="CN121" s="75">
        <f t="shared" si="242"/>
        <v>219</v>
      </c>
      <c r="CO121" s="75">
        <f t="shared" si="243"/>
        <v>262</v>
      </c>
      <c r="CP121" s="75">
        <f t="shared" si="244"/>
        <v>306</v>
      </c>
      <c r="CQ121" s="75">
        <f t="shared" si="245"/>
        <v>333</v>
      </c>
      <c r="CR121" s="75" t="str">
        <f t="shared" si="246"/>
        <v>-</v>
      </c>
      <c r="CS121" s="23" t="e">
        <f t="shared" si="247"/>
        <v>#VALUE!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248"/>
        <v>oprx_human__wt</v>
      </c>
      <c r="B122" s="3" t="s">
        <v>1176</v>
      </c>
      <c r="C122" s="3" t="s">
        <v>100</v>
      </c>
      <c r="D122" s="3" t="str">
        <f>IFERROR(MID(VLOOKUP($B122,Seqs!$A:$B,2,0),E122,1),"")</f>
        <v>L</v>
      </c>
      <c r="E122" s="3">
        <v>48</v>
      </c>
      <c r="F122" s="3" t="str">
        <f>IFERROR(MID(VLOOKUP($B122,Seqs!$A:$B,2,0),G122,1),"")</f>
        <v>H</v>
      </c>
      <c r="G122" s="3">
        <v>79</v>
      </c>
      <c r="H122" s="3" t="str">
        <f>IFERROR(MID(VLOOKUP($B122,Seqs!$A:$B,2,0),I122,1),"")</f>
        <v>T</v>
      </c>
      <c r="I122" s="23">
        <v>80</v>
      </c>
      <c r="J122" s="3" t="str">
        <f>IFERROR(MID(VLOOKUP($B122,Seqs!$A:$B,2,0),K122,1),"")</f>
        <v>K</v>
      </c>
      <c r="K122" s="23">
        <v>83</v>
      </c>
      <c r="L122" s="3" t="str">
        <f>IFERROR(MID(VLOOKUP($B122,Seqs!$A:$B,2,0),M122,1),"")</f>
        <v>T</v>
      </c>
      <c r="M122" s="3">
        <v>84</v>
      </c>
      <c r="N122" s="3" t="str">
        <f>IFERROR(MID(VLOOKUP($B122,Seqs!$A:$B,2,0),O122,1),"")</f>
        <v>L</v>
      </c>
      <c r="O122" s="3">
        <v>113</v>
      </c>
      <c r="P122" s="3" t="str">
        <f>IFERROR(MID(VLOOKUP($B122,Seqs!$A:$B,2,0),Q122,1),"")</f>
        <v>F</v>
      </c>
      <c r="Q122" s="3">
        <v>115</v>
      </c>
      <c r="R122" s="3" t="str">
        <f>IFERROR(MID(VLOOKUP($B122,Seqs!$A:$B,2,0),S122,1),"")</f>
        <v>F</v>
      </c>
      <c r="S122" s="3">
        <v>118</v>
      </c>
      <c r="T122" s="3" t="str">
        <f>IFERROR(MID(VLOOKUP($B122,Seqs!$A:$B,2,0),U122,1),"")</f>
        <v>G</v>
      </c>
      <c r="U122" s="3">
        <v>119</v>
      </c>
      <c r="V122" s="3" t="str">
        <f>IFERROR(MID(VLOOKUP($B122,Seqs!$A:$B,2,0),W122,1),"")</f>
        <v>H</v>
      </c>
      <c r="W122" s="3">
        <v>154</v>
      </c>
      <c r="X122" s="3" t="str">
        <f>IFERROR(MID(VLOOKUP($B122,Seqs!$A:$B,2,0),Y122,1),"")</f>
        <v>P</v>
      </c>
      <c r="Y122" s="3">
        <v>155</v>
      </c>
      <c r="Z122" s="3" t="str">
        <f>IFERROR(MID(VLOOKUP($B122,Seqs!$A:$B,2,0),AA122,1),"")</f>
        <v>R</v>
      </c>
      <c r="AA122" s="3">
        <v>162</v>
      </c>
      <c r="AB122" s="3" t="str">
        <f>IFERROR(MID(VLOOKUP($B122,Seqs!$A:$B,2,0),AC122,1),"")</f>
        <v>T</v>
      </c>
      <c r="AC122" s="9">
        <v>163</v>
      </c>
      <c r="AD122" s="3" t="str">
        <f>IFERROR(MID(VLOOKUP($B122,Seqs!$A:$B,2,0),AE122,1),"")</f>
        <v>G</v>
      </c>
      <c r="AE122" s="3">
        <v>189</v>
      </c>
      <c r="AF122" s="3" t="str">
        <f>IFERROR(MID(VLOOKUP($B122,Seqs!$A:$B,2,0),AG122,1),"")</f>
        <v>C</v>
      </c>
      <c r="AG122" s="3">
        <v>200</v>
      </c>
      <c r="AH122" s="3" t="str">
        <f>IFERROR(MID(VLOOKUP($B122,Seqs!$A:$B,2,0),AI122,1),"")</f>
        <v>V</v>
      </c>
      <c r="AI122" s="3">
        <v>202</v>
      </c>
      <c r="AJ122" s="3" t="str">
        <f>IFERROR(MID(VLOOKUP($B122,Seqs!$A:$B,2,0),AK122,1),"")</f>
        <v>Q</v>
      </c>
      <c r="AK122" s="3">
        <v>208</v>
      </c>
      <c r="AL122" s="3" t="str">
        <f>IFERROR(MID(VLOOKUP($B122,Seqs!$A:$B,2,0),AM122,1),"")</f>
        <v>V</v>
      </c>
      <c r="AM122" s="3">
        <v>245</v>
      </c>
      <c r="AN122" s="3" t="str">
        <f>IFERROR(MID(VLOOKUP($B122,Seqs!$A:$B,2,0),AO122,1),"")</f>
        <v>S</v>
      </c>
      <c r="AO122" s="3">
        <v>251</v>
      </c>
      <c r="AP122" s="3" t="str">
        <f>IFERROR(MID(VLOOKUP($B122,Seqs!$A:$B,2,0),AQ122,1),"")</f>
        <v>G</v>
      </c>
      <c r="AQ122" s="3">
        <v>289</v>
      </c>
      <c r="AR122" s="3" t="str">
        <f>IFERROR(MID(VLOOKUP($B122,Seqs!$A:$B,2,0),AS122,1),"")</f>
        <v>S</v>
      </c>
      <c r="AS122" s="3">
        <v>294</v>
      </c>
      <c r="AT122" s="3" t="str">
        <f>IFERROR(MID(VLOOKUP($B122,Seqs!$A:$B,2,0),AU122,1),"")</f>
        <v>L</v>
      </c>
      <c r="AU122" s="3">
        <v>322</v>
      </c>
      <c r="AV122" s="3" t="str">
        <f>IFERROR(MID(VLOOKUP($B122,Seqs!$A:$B,2,0),AW122,1),"")</f>
        <v>D</v>
      </c>
      <c r="AW122" s="3">
        <v>323</v>
      </c>
      <c r="AX122" s="3" t="str">
        <f>IFERROR(MID(VLOOKUP($B122,Seqs!$A:$B,2,0),AY122,1),"")</f>
        <v>C</v>
      </c>
      <c r="AY122" s="3">
        <v>335</v>
      </c>
      <c r="AZ122" s="80" t="str">
        <f>VLOOKUP(B122,Classification!A:D,2,0)</f>
        <v>A</v>
      </c>
      <c r="BA122" s="99" t="str">
        <f>VLOOKUP(B122,Classification!A:D,4,0)</f>
        <v>Opioid</v>
      </c>
      <c r="BB122" s="27" t="b">
        <f t="shared" si="249"/>
        <v>1</v>
      </c>
      <c r="BC122" s="23">
        <f t="shared" si="222"/>
        <v>263</v>
      </c>
      <c r="BD122" s="58" t="s">
        <v>1382</v>
      </c>
      <c r="BE122" s="3" t="s">
        <v>1384</v>
      </c>
      <c r="BF122" s="50" t="s">
        <v>1382</v>
      </c>
      <c r="BG122" s="50" t="s">
        <v>1387</v>
      </c>
      <c r="BH122" s="1"/>
      <c r="BI122" s="73" t="s">
        <v>1296</v>
      </c>
      <c r="BJ122" s="59" t="s">
        <v>1296</v>
      </c>
      <c r="BK122" s="59" t="s">
        <v>1296</v>
      </c>
      <c r="BL122" s="59" t="s">
        <v>1296</v>
      </c>
      <c r="BM122" s="59" t="s">
        <v>1296</v>
      </c>
      <c r="BN122" s="59" t="s">
        <v>1296</v>
      </c>
      <c r="BO122" s="59" t="s">
        <v>1296</v>
      </c>
      <c r="BP122" s="59" t="s">
        <v>1296</v>
      </c>
      <c r="BQ122" s="59" t="s">
        <v>1296</v>
      </c>
      <c r="BR122" s="59" t="s">
        <v>1296</v>
      </c>
      <c r="BS122" s="59" t="s">
        <v>1296</v>
      </c>
      <c r="BT122" s="59" t="s">
        <v>1296</v>
      </c>
      <c r="BU122" s="73">
        <f t="shared" si="223"/>
        <v>48</v>
      </c>
      <c r="BV122" s="74">
        <f t="shared" si="224"/>
        <v>80</v>
      </c>
      <c r="BW122" s="75">
        <f t="shared" si="225"/>
        <v>84</v>
      </c>
      <c r="BX122" s="74">
        <f t="shared" si="226"/>
        <v>115</v>
      </c>
      <c r="BY122" s="75">
        <f t="shared" si="227"/>
        <v>119</v>
      </c>
      <c r="BZ122" s="74">
        <f t="shared" si="228"/>
        <v>155</v>
      </c>
      <c r="CA122" s="75">
        <f t="shared" si="229"/>
        <v>163</v>
      </c>
      <c r="CB122" s="74">
        <f t="shared" si="230"/>
        <v>200</v>
      </c>
      <c r="CC122" s="75">
        <f t="shared" si="231"/>
        <v>208</v>
      </c>
      <c r="CD122" s="74">
        <f t="shared" si="232"/>
        <v>251</v>
      </c>
      <c r="CE122" s="75">
        <f t="shared" si="233"/>
        <v>294</v>
      </c>
      <c r="CF122" s="74">
        <f t="shared" si="234"/>
        <v>323</v>
      </c>
      <c r="CG122" s="73">
        <f t="shared" si="235"/>
        <v>79</v>
      </c>
      <c r="CH122" s="74">
        <f t="shared" si="236"/>
        <v>83</v>
      </c>
      <c r="CI122" s="75">
        <f t="shared" si="237"/>
        <v>113</v>
      </c>
      <c r="CJ122" s="75">
        <f t="shared" si="238"/>
        <v>118</v>
      </c>
      <c r="CK122" s="75">
        <f t="shared" si="239"/>
        <v>154</v>
      </c>
      <c r="CL122" s="75">
        <f t="shared" si="240"/>
        <v>162</v>
      </c>
      <c r="CM122" s="75">
        <f t="shared" si="241"/>
        <v>189</v>
      </c>
      <c r="CN122" s="75">
        <f t="shared" si="242"/>
        <v>202</v>
      </c>
      <c r="CO122" s="75">
        <f t="shared" si="243"/>
        <v>245</v>
      </c>
      <c r="CP122" s="75">
        <f t="shared" si="244"/>
        <v>289</v>
      </c>
      <c r="CQ122" s="75">
        <f t="shared" si="245"/>
        <v>322</v>
      </c>
      <c r="CR122" s="75">
        <f t="shared" si="246"/>
        <v>335</v>
      </c>
      <c r="CS122" s="23">
        <f t="shared" si="247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248"/>
        <v>oprx_human_4EA3</v>
      </c>
      <c r="B123" s="3" t="s">
        <v>1176</v>
      </c>
      <c r="C123" s="3" t="s">
        <v>67</v>
      </c>
      <c r="D123" s="3" t="str">
        <f>IFERROR(MID(VLOOKUP($B123,Seqs!$A:$B,2,0),E123,1),"")</f>
        <v>L</v>
      </c>
      <c r="E123" s="3">
        <v>48</v>
      </c>
      <c r="F123" s="3" t="str">
        <f>IFERROR(MID(VLOOKUP($B123,Seqs!$A:$B,2,0),G123,1),"")</f>
        <v>H</v>
      </c>
      <c r="G123" s="3">
        <v>79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84</v>
      </c>
      <c r="N123" s="3" t="str">
        <f>IFERROR(MID(VLOOKUP($B123,Seqs!$A:$B,2,0),O123,1),"")</f>
        <v>L</v>
      </c>
      <c r="O123" s="3">
        <v>113</v>
      </c>
      <c r="P123" s="3" t="str">
        <f>IFERROR(MID(VLOOKUP($B123,Seqs!$A:$B,2,0),Q123,1),"")</f>
        <v>F</v>
      </c>
      <c r="Q123" s="3">
        <v>115</v>
      </c>
      <c r="R123" s="3" t="str">
        <f>IFERROR(MID(VLOOKUP($B123,Seqs!$A:$B,2,0),S123,1),"")</f>
        <v>F</v>
      </c>
      <c r="S123" s="3">
        <v>118</v>
      </c>
      <c r="T123" s="3" t="str">
        <f>IFERROR(MID(VLOOKUP($B123,Seqs!$A:$B,2,0),U123,1),"")</f>
        <v>G</v>
      </c>
      <c r="U123" s="3">
        <v>119</v>
      </c>
      <c r="V123" s="3" t="str">
        <f>IFERROR(MID(VLOOKUP($B123,Seqs!$A:$B,2,0),W123,1),"")</f>
        <v>H</v>
      </c>
      <c r="W123" s="3">
        <v>154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163</v>
      </c>
      <c r="AD123" s="3" t="str">
        <f>IFERROR(MID(VLOOKUP($B123,Seqs!$A:$B,2,0),AE123,1),"")</f>
        <v>G</v>
      </c>
      <c r="AE123" s="3">
        <v>189</v>
      </c>
      <c r="AF123" s="3" t="str">
        <f>IFERROR(MID(VLOOKUP($B123,Seqs!$A:$B,2,0),AG123,1),"")</f>
        <v>C</v>
      </c>
      <c r="AG123" s="3">
        <v>200</v>
      </c>
      <c r="AH123" s="3" t="str">
        <f>IFERROR(MID(VLOOKUP($B123,Seqs!$A:$B,2,0),AI123,1),"")</f>
        <v>V</v>
      </c>
      <c r="AI123" s="3">
        <v>202</v>
      </c>
      <c r="AJ123" s="3" t="str">
        <f>IFERROR(MID(VLOOKUP($B123,Seqs!$A:$B,2,0),AK123,1),"")</f>
        <v>Q</v>
      </c>
      <c r="AK123" s="3">
        <v>208</v>
      </c>
      <c r="AL123" s="3" t="str">
        <f>IFERROR(MID(VLOOKUP($B123,Seqs!$A:$B,2,0),AM123,1),"")</f>
        <v>L</v>
      </c>
      <c r="AM123" s="3">
        <v>242</v>
      </c>
      <c r="AN123" s="3" t="str">
        <f>IFERROR(MID(VLOOKUP($B123,Seqs!$A:$B,2,0),AO123,1),"")</f>
        <v>S</v>
      </c>
      <c r="AO123" s="3">
        <v>251</v>
      </c>
      <c r="AP123" s="3" t="str">
        <f>IFERROR(MID(VLOOKUP($B123,Seqs!$A:$B,2,0),AQ123,1),"")</f>
        <v>G</v>
      </c>
      <c r="AQ123" s="3">
        <v>289</v>
      </c>
      <c r="AR123" s="3" t="str">
        <f>IFERROR(MID(VLOOKUP($B123,Seqs!$A:$B,2,0),AS123,1),"")</f>
        <v>S</v>
      </c>
      <c r="AS123" s="3">
        <v>294</v>
      </c>
      <c r="AT123" s="3" t="str">
        <f>IFERROR(MID(VLOOKUP($B123,Seqs!$A:$B,2,0),AU123,1),"")</f>
        <v>L</v>
      </c>
      <c r="AU123" s="3">
        <v>322</v>
      </c>
      <c r="AV123" s="3" t="str">
        <f>IFERROR(MID(VLOOKUP($B123,Seqs!$A:$B,2,0),AW123,1),"")</f>
        <v>D</v>
      </c>
      <c r="AW123" s="3">
        <v>323</v>
      </c>
      <c r="AX123" s="3" t="str">
        <f>IFERROR(MID(VLOOKUP($B123,Seqs!$A:$B,2,0),AY123,1),"")</f>
        <v>R</v>
      </c>
      <c r="AY123" s="3">
        <v>331</v>
      </c>
      <c r="AZ123" s="80" t="str">
        <f>VLOOKUP(B123,Classification!A:D,2,0)</f>
        <v>A</v>
      </c>
      <c r="BA123" s="99" t="str">
        <f>VLOOKUP(B123,Classification!A:D,4,0)</f>
        <v>Opioid</v>
      </c>
      <c r="BB123" s="27" t="b">
        <f t="shared" si="249"/>
        <v>1</v>
      </c>
      <c r="BC123" s="23">
        <f t="shared" si="222"/>
        <v>246</v>
      </c>
      <c r="BD123" s="5" t="s">
        <v>23</v>
      </c>
      <c r="BE123" s="3" t="s">
        <v>1384</v>
      </c>
      <c r="BF123" s="50" t="s">
        <v>1387</v>
      </c>
      <c r="BG123" s="50" t="s">
        <v>1387</v>
      </c>
      <c r="BH123" s="1"/>
      <c r="BI123" s="73" t="s">
        <v>1296</v>
      </c>
      <c r="BJ123" s="59" t="s">
        <v>1296</v>
      </c>
      <c r="BK123" s="59" t="s">
        <v>1296</v>
      </c>
      <c r="BL123" s="59" t="s">
        <v>1296</v>
      </c>
      <c r="BM123" s="59" t="s">
        <v>1296</v>
      </c>
      <c r="BN123" s="59" t="s">
        <v>1296</v>
      </c>
      <c r="BO123" s="59" t="s">
        <v>1296</v>
      </c>
      <c r="BP123" s="59" t="s">
        <v>1296</v>
      </c>
      <c r="BQ123" s="59" t="s">
        <v>1296</v>
      </c>
      <c r="BR123" s="59" t="s">
        <v>1296</v>
      </c>
      <c r="BS123" s="59" t="s">
        <v>1296</v>
      </c>
      <c r="BT123" s="59" t="s">
        <v>1296</v>
      </c>
      <c r="BU123" s="73">
        <f t="shared" si="223"/>
        <v>48</v>
      </c>
      <c r="BV123" s="74" t="str">
        <f t="shared" si="224"/>
        <v>-</v>
      </c>
      <c r="BW123" s="75">
        <f t="shared" si="225"/>
        <v>84</v>
      </c>
      <c r="BX123" s="74">
        <f t="shared" si="226"/>
        <v>115</v>
      </c>
      <c r="BY123" s="75">
        <f t="shared" si="227"/>
        <v>119</v>
      </c>
      <c r="BZ123" s="74" t="str">
        <f t="shared" si="228"/>
        <v>-</v>
      </c>
      <c r="CA123" s="75">
        <f t="shared" si="229"/>
        <v>163</v>
      </c>
      <c r="CB123" s="74">
        <f t="shared" si="230"/>
        <v>200</v>
      </c>
      <c r="CC123" s="75">
        <f t="shared" si="231"/>
        <v>208</v>
      </c>
      <c r="CD123" s="74">
        <f t="shared" si="232"/>
        <v>251</v>
      </c>
      <c r="CE123" s="75">
        <f t="shared" si="233"/>
        <v>294</v>
      </c>
      <c r="CF123" s="74">
        <f t="shared" si="234"/>
        <v>323</v>
      </c>
      <c r="CG123" s="73">
        <f t="shared" si="235"/>
        <v>79</v>
      </c>
      <c r="CH123" s="74" t="str">
        <f t="shared" si="236"/>
        <v>-</v>
      </c>
      <c r="CI123" s="75">
        <f t="shared" si="237"/>
        <v>113</v>
      </c>
      <c r="CJ123" s="75">
        <f t="shared" si="238"/>
        <v>118</v>
      </c>
      <c r="CK123" s="75">
        <f t="shared" si="239"/>
        <v>154</v>
      </c>
      <c r="CL123" s="75" t="str">
        <f t="shared" si="240"/>
        <v>-</v>
      </c>
      <c r="CM123" s="75">
        <f t="shared" si="241"/>
        <v>189</v>
      </c>
      <c r="CN123" s="75">
        <f t="shared" si="242"/>
        <v>202</v>
      </c>
      <c r="CO123" s="75">
        <f t="shared" si="243"/>
        <v>242</v>
      </c>
      <c r="CP123" s="75">
        <f t="shared" si="244"/>
        <v>289</v>
      </c>
      <c r="CQ123" s="75">
        <f t="shared" si="245"/>
        <v>322</v>
      </c>
      <c r="CR123" s="75">
        <f t="shared" si="246"/>
        <v>331</v>
      </c>
      <c r="CS123" s="23" t="e">
        <f t="shared" si="247"/>
        <v>#VALUE!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si="248"/>
        <v>oprx_human_5DHG</v>
      </c>
      <c r="B124" s="3" t="s">
        <v>1176</v>
      </c>
      <c r="C124" s="3" t="s">
        <v>1364</v>
      </c>
      <c r="D124" s="3" t="str">
        <f>IFERROR(MID(VLOOKUP($B124,Seqs!$A:$B,2,0),E124,1),"")</f>
        <v>L</v>
      </c>
      <c r="E124" s="3">
        <v>48</v>
      </c>
      <c r="F124" s="3" t="str">
        <f>IFERROR(MID(VLOOKUP($B124,Seqs!$A:$B,2,0),G124,1),"")</f>
        <v>H</v>
      </c>
      <c r="G124" s="3">
        <v>79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84</v>
      </c>
      <c r="N124" s="3" t="str">
        <f>IFERROR(MID(VLOOKUP($B124,Seqs!$A:$B,2,0),O124,1),"")</f>
        <v>L</v>
      </c>
      <c r="O124" s="3">
        <v>113</v>
      </c>
      <c r="P124" s="3" t="str">
        <f>IFERROR(MID(VLOOKUP($B124,Seqs!$A:$B,2,0),Q124,1),"")</f>
        <v>F</v>
      </c>
      <c r="Q124" s="3">
        <v>115</v>
      </c>
      <c r="R124" s="3" t="str">
        <f>IFERROR(MID(VLOOKUP($B124,Seqs!$A:$B,2,0),S124,1),"")</f>
        <v>F</v>
      </c>
      <c r="S124" s="3">
        <v>118</v>
      </c>
      <c r="T124" s="3" t="str">
        <f>IFERROR(MID(VLOOKUP($B124,Seqs!$A:$B,2,0),U124,1),"")</f>
        <v>G</v>
      </c>
      <c r="U124" s="3">
        <v>119</v>
      </c>
      <c r="V124" s="3" t="str">
        <f>IFERROR(MID(VLOOKUP($B124,Seqs!$A:$B,2,0),W124,1),"")</f>
        <v>H</v>
      </c>
      <c r="W124" s="3">
        <v>154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T</v>
      </c>
      <c r="AC124" s="9">
        <v>163</v>
      </c>
      <c r="AD124" s="3" t="str">
        <f>IFERROR(MID(VLOOKUP($B124,Seqs!$A:$B,2,0),AE124,1),"")</f>
        <v>G</v>
      </c>
      <c r="AE124" s="3">
        <v>189</v>
      </c>
      <c r="AF124" s="3" t="str">
        <f>IFERROR(MID(VLOOKUP($B124,Seqs!$A:$B,2,0),AG124,1),"")</f>
        <v>C</v>
      </c>
      <c r="AG124" s="3">
        <v>200</v>
      </c>
      <c r="AH124" s="3" t="str">
        <f>IFERROR(MID(VLOOKUP($B124,Seqs!$A:$B,2,0),AI124,1),"")</f>
        <v>V</v>
      </c>
      <c r="AI124" s="3">
        <v>202</v>
      </c>
      <c r="AJ124" s="3" t="str">
        <f>IFERROR(MID(VLOOKUP($B124,Seqs!$A:$B,2,0),AK124,1),"")</f>
        <v>Q</v>
      </c>
      <c r="AK124" s="3">
        <v>208</v>
      </c>
      <c r="AL124" s="3" t="str">
        <f>IFERROR(MID(VLOOKUP($B124,Seqs!$A:$B,2,0),AM124,1),"")</f>
        <v>L</v>
      </c>
      <c r="AM124" s="3">
        <v>242</v>
      </c>
      <c r="AN124" s="3" t="str">
        <f>IFERROR(MID(VLOOKUP($B124,Seqs!$A:$B,2,0),AO124,1),"")</f>
        <v>S</v>
      </c>
      <c r="AO124" s="3">
        <v>251</v>
      </c>
      <c r="AP124" s="3" t="str">
        <f>IFERROR(MID(VLOOKUP($B124,Seqs!$A:$B,2,0),AQ124,1),"")</f>
        <v>G</v>
      </c>
      <c r="AQ124" s="3">
        <v>289</v>
      </c>
      <c r="AR124" s="3" t="str">
        <f>IFERROR(MID(VLOOKUP($B124,Seqs!$A:$B,2,0),AS124,1),"")</f>
        <v>S</v>
      </c>
      <c r="AS124" s="3">
        <v>294</v>
      </c>
      <c r="AT124" s="3" t="str">
        <f>IFERROR(MID(VLOOKUP($B124,Seqs!$A:$B,2,0),AU124,1),"")</f>
        <v>L</v>
      </c>
      <c r="AU124" s="3">
        <v>322</v>
      </c>
      <c r="AV124" s="3" t="str">
        <f>IFERROR(MID(VLOOKUP($B124,Seqs!$A:$B,2,0),AW124,1),"")</f>
        <v>D</v>
      </c>
      <c r="AW124" s="3">
        <v>323</v>
      </c>
      <c r="AX124" s="3" t="str">
        <f>IFERROR(MID(VLOOKUP($B124,Seqs!$A:$B,2,0),AY124,1),"")</f>
        <v>F</v>
      </c>
      <c r="AY124" s="3">
        <v>333</v>
      </c>
      <c r="AZ124" s="80" t="str">
        <f>VLOOKUP(B124,Classification!A:D,2,0)</f>
        <v>A</v>
      </c>
      <c r="BA124" s="99" t="str">
        <f>VLOOKUP(B124,Classification!A:D,4,0)</f>
        <v>Opioid</v>
      </c>
      <c r="BB124" s="27" t="b">
        <f t="shared" si="249"/>
        <v>1</v>
      </c>
      <c r="BC124" s="23">
        <f t="shared" si="222"/>
        <v>248</v>
      </c>
      <c r="BD124" s="16" t="s">
        <v>1386</v>
      </c>
      <c r="BE124" s="3" t="s">
        <v>1384</v>
      </c>
      <c r="BF124" s="50" t="s">
        <v>1290</v>
      </c>
      <c r="BG124" s="50" t="s">
        <v>1387</v>
      </c>
      <c r="BH124" s="1"/>
      <c r="BI124" s="73" t="s">
        <v>1296</v>
      </c>
      <c r="BJ124" s="59" t="s">
        <v>1296</v>
      </c>
      <c r="BK124" s="59" t="s">
        <v>1296</v>
      </c>
      <c r="BL124" s="59" t="s">
        <v>1296</v>
      </c>
      <c r="BM124" s="59" t="s">
        <v>1296</v>
      </c>
      <c r="BN124" s="59" t="s">
        <v>1296</v>
      </c>
      <c r="BO124" s="59" t="s">
        <v>1296</v>
      </c>
      <c r="BP124" s="59" t="s">
        <v>1296</v>
      </c>
      <c r="BQ124" s="59" t="s">
        <v>1296</v>
      </c>
      <c r="BR124" s="59" t="s">
        <v>1296</v>
      </c>
      <c r="BS124" s="59" t="s">
        <v>1296</v>
      </c>
      <c r="BT124" s="59" t="s">
        <v>1296</v>
      </c>
      <c r="BU124" s="73">
        <f t="shared" si="223"/>
        <v>48</v>
      </c>
      <c r="BV124" s="74" t="str">
        <f t="shared" si="224"/>
        <v>-</v>
      </c>
      <c r="BW124" s="75">
        <f t="shared" si="225"/>
        <v>84</v>
      </c>
      <c r="BX124" s="74">
        <f t="shared" si="226"/>
        <v>115</v>
      </c>
      <c r="BY124" s="75">
        <f t="shared" si="227"/>
        <v>119</v>
      </c>
      <c r="BZ124" s="74" t="str">
        <f t="shared" si="228"/>
        <v>-</v>
      </c>
      <c r="CA124" s="75">
        <f t="shared" si="229"/>
        <v>163</v>
      </c>
      <c r="CB124" s="74">
        <f t="shared" si="230"/>
        <v>200</v>
      </c>
      <c r="CC124" s="75">
        <f t="shared" si="231"/>
        <v>208</v>
      </c>
      <c r="CD124" s="74">
        <f t="shared" si="232"/>
        <v>251</v>
      </c>
      <c r="CE124" s="75">
        <f t="shared" si="233"/>
        <v>294</v>
      </c>
      <c r="CF124" s="74">
        <f t="shared" si="234"/>
        <v>323</v>
      </c>
      <c r="CG124" s="73">
        <f t="shared" si="235"/>
        <v>79</v>
      </c>
      <c r="CH124" s="74" t="str">
        <f t="shared" si="236"/>
        <v>-</v>
      </c>
      <c r="CI124" s="75">
        <f t="shared" si="237"/>
        <v>113</v>
      </c>
      <c r="CJ124" s="75">
        <f t="shared" si="238"/>
        <v>118</v>
      </c>
      <c r="CK124" s="75">
        <f t="shared" si="239"/>
        <v>154</v>
      </c>
      <c r="CL124" s="75" t="str">
        <f t="shared" si="240"/>
        <v>-</v>
      </c>
      <c r="CM124" s="75">
        <f t="shared" si="241"/>
        <v>189</v>
      </c>
      <c r="CN124" s="75">
        <f t="shared" si="242"/>
        <v>202</v>
      </c>
      <c r="CO124" s="75">
        <f t="shared" si="243"/>
        <v>242</v>
      </c>
      <c r="CP124" s="75">
        <f t="shared" si="244"/>
        <v>289</v>
      </c>
      <c r="CQ124" s="75">
        <f t="shared" si="245"/>
        <v>322</v>
      </c>
      <c r="CR124" s="75">
        <f t="shared" si="246"/>
        <v>333</v>
      </c>
      <c r="CS124" s="23" t="e">
        <f t="shared" si="247"/>
        <v>#VALUE!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248"/>
        <v>oprx_human_5DHH</v>
      </c>
      <c r="B125" s="3" t="s">
        <v>1176</v>
      </c>
      <c r="C125" s="3" t="s">
        <v>1365</v>
      </c>
      <c r="D125" s="3" t="str">
        <f>IFERROR(MID(VLOOKUP($B125,Seqs!$A:$B,2,0),E125,1),"")</f>
        <v>L</v>
      </c>
      <c r="E125" s="3">
        <v>48</v>
      </c>
      <c r="F125" s="3" t="str">
        <f>IFERROR(MID(VLOOKUP($B125,Seqs!$A:$B,2,0),G125,1),"")</f>
        <v>H</v>
      </c>
      <c r="G125" s="3">
        <v>79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84</v>
      </c>
      <c r="N125" s="3" t="str">
        <f>IFERROR(MID(VLOOKUP($B125,Seqs!$A:$B,2,0),O125,1),"")</f>
        <v>L</v>
      </c>
      <c r="O125" s="3">
        <v>113</v>
      </c>
      <c r="P125" s="3" t="str">
        <f>IFERROR(MID(VLOOKUP($B125,Seqs!$A:$B,2,0),Q125,1),"")</f>
        <v>F</v>
      </c>
      <c r="Q125" s="3">
        <v>115</v>
      </c>
      <c r="R125" s="3" t="str">
        <f>IFERROR(MID(VLOOKUP($B125,Seqs!$A:$B,2,0),S125,1),"")</f>
        <v>F</v>
      </c>
      <c r="S125" s="3">
        <v>118</v>
      </c>
      <c r="T125" s="3" t="str">
        <f>IFERROR(MID(VLOOKUP($B125,Seqs!$A:$B,2,0),U125,1),"")</f>
        <v>G</v>
      </c>
      <c r="U125" s="3">
        <v>119</v>
      </c>
      <c r="V125" s="3" t="str">
        <f>IFERROR(MID(VLOOKUP($B125,Seqs!$A:$B,2,0),W125,1),"")</f>
        <v>H</v>
      </c>
      <c r="W125" s="3">
        <v>154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163</v>
      </c>
      <c r="AD125" s="3" t="str">
        <f>IFERROR(MID(VLOOKUP($B125,Seqs!$A:$B,2,0),AE125,1),"")</f>
        <v>G</v>
      </c>
      <c r="AE125" s="3">
        <v>189</v>
      </c>
      <c r="AF125" s="3" t="str">
        <f>IFERROR(MID(VLOOKUP($B125,Seqs!$A:$B,2,0),AG125,1),"")</f>
        <v>C</v>
      </c>
      <c r="AG125" s="3">
        <v>200</v>
      </c>
      <c r="AH125" s="3" t="str">
        <f>IFERROR(MID(VLOOKUP($B125,Seqs!$A:$B,2,0),AI125,1),"")</f>
        <v>V</v>
      </c>
      <c r="AI125" s="3">
        <v>202</v>
      </c>
      <c r="AJ125" s="3" t="str">
        <f>IFERROR(MID(VLOOKUP($B125,Seqs!$A:$B,2,0),AK125,1),"")</f>
        <v>Q</v>
      </c>
      <c r="AK125" s="3">
        <v>208</v>
      </c>
      <c r="AL125" s="3" t="str">
        <f>IFERROR(MID(VLOOKUP($B125,Seqs!$A:$B,2,0),AM125,1),"")</f>
        <v>L</v>
      </c>
      <c r="AM125" s="3">
        <v>242</v>
      </c>
      <c r="AN125" s="3" t="str">
        <f>IFERROR(MID(VLOOKUP($B125,Seqs!$A:$B,2,0),AO125,1),"")</f>
        <v>S</v>
      </c>
      <c r="AO125" s="3">
        <v>251</v>
      </c>
      <c r="AP125" s="3" t="str">
        <f>IFERROR(MID(VLOOKUP($B125,Seqs!$A:$B,2,0),AQ125,1),"")</f>
        <v>G</v>
      </c>
      <c r="AQ125" s="3">
        <v>289</v>
      </c>
      <c r="AR125" s="3" t="str">
        <f>IFERROR(MID(VLOOKUP($B125,Seqs!$A:$B,2,0),AS125,1),"")</f>
        <v>S</v>
      </c>
      <c r="AS125" s="3">
        <v>294</v>
      </c>
      <c r="AT125" s="3" t="str">
        <f>IFERROR(MID(VLOOKUP($B125,Seqs!$A:$B,2,0),AU125,1),"")</f>
        <v>L</v>
      </c>
      <c r="AU125" s="3">
        <v>322</v>
      </c>
      <c r="AV125" s="3" t="str">
        <f>IFERROR(MID(VLOOKUP($B125,Seqs!$A:$B,2,0),AW125,1),"")</f>
        <v>D</v>
      </c>
      <c r="AW125" s="3">
        <v>323</v>
      </c>
      <c r="AX125" s="3" t="str">
        <f>IFERROR(MID(VLOOKUP($B125,Seqs!$A:$B,2,0),AY125,1),"")</f>
        <v>R</v>
      </c>
      <c r="AY125" s="3">
        <v>331</v>
      </c>
      <c r="AZ125" s="80" t="str">
        <f>VLOOKUP(B125,Classification!A:D,2,0)</f>
        <v>A</v>
      </c>
      <c r="BA125" s="99" t="str">
        <f>VLOOKUP(B125,Classification!A:D,4,0)</f>
        <v>Opioid</v>
      </c>
      <c r="BB125" s="27" t="b">
        <f t="shared" si="249"/>
        <v>1</v>
      </c>
      <c r="BC125" s="23">
        <f t="shared" si="222"/>
        <v>246</v>
      </c>
      <c r="BD125" s="5" t="s">
        <v>23</v>
      </c>
      <c r="BE125" s="3" t="s">
        <v>1384</v>
      </c>
      <c r="BF125" s="50" t="s">
        <v>1</v>
      </c>
      <c r="BG125" s="50" t="s">
        <v>1387</v>
      </c>
      <c r="BH125" s="1" t="s">
        <v>1369</v>
      </c>
      <c r="BI125" s="73" t="s">
        <v>1296</v>
      </c>
      <c r="BJ125" s="59" t="s">
        <v>1296</v>
      </c>
      <c r="BK125" s="59" t="s">
        <v>1296</v>
      </c>
      <c r="BL125" s="59" t="s">
        <v>1296</v>
      </c>
      <c r="BM125" s="59" t="s">
        <v>1296</v>
      </c>
      <c r="BN125" s="59" t="s">
        <v>1296</v>
      </c>
      <c r="BO125" s="59" t="s">
        <v>1296</v>
      </c>
      <c r="BP125" s="59" t="s">
        <v>1296</v>
      </c>
      <c r="BQ125" s="59" t="s">
        <v>1296</v>
      </c>
      <c r="BR125" s="59" t="s">
        <v>1296</v>
      </c>
      <c r="BS125" s="59" t="s">
        <v>1296</v>
      </c>
      <c r="BT125" s="59" t="s">
        <v>1296</v>
      </c>
      <c r="BU125" s="73">
        <f t="shared" si="223"/>
        <v>48</v>
      </c>
      <c r="BV125" s="74" t="str">
        <f t="shared" si="224"/>
        <v>-</v>
      </c>
      <c r="BW125" s="75">
        <f t="shared" si="225"/>
        <v>84</v>
      </c>
      <c r="BX125" s="74">
        <f t="shared" si="226"/>
        <v>115</v>
      </c>
      <c r="BY125" s="75">
        <f t="shared" si="227"/>
        <v>119</v>
      </c>
      <c r="BZ125" s="74" t="str">
        <f t="shared" si="228"/>
        <v>-</v>
      </c>
      <c r="CA125" s="75">
        <f t="shared" si="229"/>
        <v>163</v>
      </c>
      <c r="CB125" s="74">
        <f t="shared" si="230"/>
        <v>200</v>
      </c>
      <c r="CC125" s="75">
        <f t="shared" si="231"/>
        <v>208</v>
      </c>
      <c r="CD125" s="74">
        <f t="shared" si="232"/>
        <v>251</v>
      </c>
      <c r="CE125" s="75">
        <f t="shared" si="233"/>
        <v>294</v>
      </c>
      <c r="CF125" s="74">
        <f t="shared" si="234"/>
        <v>323</v>
      </c>
      <c r="CG125" s="73">
        <f t="shared" si="235"/>
        <v>79</v>
      </c>
      <c r="CH125" s="74" t="str">
        <f t="shared" si="236"/>
        <v>-</v>
      </c>
      <c r="CI125" s="75">
        <f t="shared" si="237"/>
        <v>113</v>
      </c>
      <c r="CJ125" s="75">
        <f t="shared" si="238"/>
        <v>118</v>
      </c>
      <c r="CK125" s="75">
        <f t="shared" si="239"/>
        <v>154</v>
      </c>
      <c r="CL125" s="75" t="str">
        <f t="shared" si="240"/>
        <v>-</v>
      </c>
      <c r="CM125" s="75">
        <f t="shared" si="241"/>
        <v>189</v>
      </c>
      <c r="CN125" s="75">
        <f t="shared" si="242"/>
        <v>202</v>
      </c>
      <c r="CO125" s="75">
        <f t="shared" si="243"/>
        <v>242</v>
      </c>
      <c r="CP125" s="75">
        <f t="shared" si="244"/>
        <v>289</v>
      </c>
      <c r="CQ125" s="75">
        <f t="shared" si="245"/>
        <v>322</v>
      </c>
      <c r="CR125" s="75">
        <f t="shared" si="246"/>
        <v>331</v>
      </c>
      <c r="CS125" s="23" t="e">
        <f t="shared" si="247"/>
        <v>#VALUE!</v>
      </c>
    </row>
    <row r="126" spans="1:1029" x14ac:dyDescent="0.2">
      <c r="A126" s="3" t="str">
        <f t="shared" si="248"/>
        <v>opsd_bovin__wt</v>
      </c>
      <c r="B126" s="3" t="s">
        <v>922</v>
      </c>
      <c r="C126" s="3" t="s">
        <v>100</v>
      </c>
      <c r="D126" s="3" t="str">
        <f>IFERROR(MID(VLOOKUP($B126,Seqs!$A:$B,2,0),E126,1),"")</f>
        <v>P</v>
      </c>
      <c r="E126" s="3">
        <v>34</v>
      </c>
      <c r="F126" s="3" t="str">
        <f>IFERROR(MID(VLOOKUP($B126,Seqs!$A:$B,2,0),G126,1),"")</f>
        <v>H</v>
      </c>
      <c r="G126" s="3">
        <v>65</v>
      </c>
      <c r="H126" s="3" t="str">
        <f>IFERROR(MID(VLOOKUP($B126,Seqs!$A:$B,2,0),I126,1),"")</f>
        <v>K</v>
      </c>
      <c r="I126" s="23">
        <v>66</v>
      </c>
      <c r="J126" s="3" t="str">
        <f>IFERROR(MID(VLOOKUP($B126,Seqs!$A:$B,2,0),K126,1),"")</f>
        <v>R</v>
      </c>
      <c r="K126" s="23">
        <v>69</v>
      </c>
      <c r="L126" s="3" t="str">
        <f>IFERROR(MID(VLOOKUP($B126,Seqs!$A:$B,2,0),M126,1),"")</f>
        <v>T</v>
      </c>
      <c r="M126" s="3">
        <v>70</v>
      </c>
      <c r="N126" s="3" t="str">
        <f>IFERROR(MID(VLOOKUP($B126,Seqs!$A:$B,2,0),O126,1),"")</f>
        <v>H</v>
      </c>
      <c r="O126" s="3">
        <v>100</v>
      </c>
      <c r="P126" s="3" t="str">
        <f>IFERROR(MID(VLOOKUP($B126,Seqs!$A:$B,2,0),Q126,1),"")</f>
        <v>Y</v>
      </c>
      <c r="Q126" s="3">
        <v>102</v>
      </c>
      <c r="R126" s="3" t="str">
        <f>IFERROR(MID(VLOOKUP($B126,Seqs!$A:$B,2,0),S126,1),"")</f>
        <v>F</v>
      </c>
      <c r="S126" s="3">
        <v>105</v>
      </c>
      <c r="T126" s="3" t="str">
        <f>IFERROR(MID(VLOOKUP($B126,Seqs!$A:$B,2,0),U126,1),"")</f>
        <v>G</v>
      </c>
      <c r="U126" s="3">
        <v>106</v>
      </c>
      <c r="V126" s="3" t="str">
        <f>IFERROR(MID(VLOOKUP($B126,Seqs!$A:$B,2,0),W126,1),"")</f>
        <v>K</v>
      </c>
      <c r="W126" s="3">
        <v>141</v>
      </c>
      <c r="X126" s="3" t="str">
        <f>IFERROR(MID(VLOOKUP($B126,Seqs!$A:$B,2,0),Y126,1),"")</f>
        <v>P</v>
      </c>
      <c r="Y126" s="3">
        <v>142</v>
      </c>
      <c r="Z126" s="3" t="str">
        <f>IFERROR(MID(VLOOKUP($B126,Seqs!$A:$B,2,0),AA126,1),"")</f>
        <v>F</v>
      </c>
      <c r="AA126" s="110">
        <v>148</v>
      </c>
      <c r="AB126" s="3" t="str">
        <f>IFERROR(MID(VLOOKUP($B126,Seqs!$A:$B,2,0),AC126,1),"")</f>
        <v>G</v>
      </c>
      <c r="AC126" s="110">
        <v>149</v>
      </c>
      <c r="AD126" s="3" t="str">
        <f>IFERROR(MID(VLOOKUP($B126,Seqs!$A:$B,2,0),AE126,1),"")</f>
        <v>V</v>
      </c>
      <c r="AE126" s="3">
        <v>173</v>
      </c>
      <c r="AF126" s="3" t="str">
        <f>IFERROR(MID(VLOOKUP($B126,Seqs!$A:$B,2,0),AG126,1),"")</f>
        <v>C</v>
      </c>
      <c r="AG126" s="3">
        <v>187</v>
      </c>
      <c r="AH126" s="3" t="str">
        <f>IFERROR(MID(VLOOKUP($B126,Seqs!$A:$B,2,0),AI126,1),"")</f>
        <v>I</v>
      </c>
      <c r="AI126" s="3">
        <v>189</v>
      </c>
      <c r="AJ126" s="3" t="str">
        <f>IFERROR(MID(VLOOKUP($B126,Seqs!$A:$B,2,0),AK126,1),"")</f>
        <v>N</v>
      </c>
      <c r="AK126" s="3">
        <v>199</v>
      </c>
      <c r="AL126" s="3" t="str">
        <f>IFERROR(MID(VLOOKUP($B126,Seqs!$A:$B,2,0),AM126,1),"")</f>
        <v>Q</v>
      </c>
      <c r="AM126" s="3">
        <v>237</v>
      </c>
      <c r="AN126" s="3" t="str">
        <f>IFERROR(MID(VLOOKUP($B126,Seqs!$A:$B,2,0),AO126,1),"")</f>
        <v>A</v>
      </c>
      <c r="AO126" s="3">
        <v>241</v>
      </c>
      <c r="AP126" s="3" t="str">
        <f>IFERROR(MID(VLOOKUP($B126,Seqs!$A:$B,2,0),AQ126,1),"")</f>
        <v>H</v>
      </c>
      <c r="AQ126" s="3">
        <v>278</v>
      </c>
      <c r="AR126" s="3" t="str">
        <f>IFERROR(MID(VLOOKUP($B126,Seqs!$A:$B,2,0),AS126,1),"")</f>
        <v>G</v>
      </c>
      <c r="AS126" s="3">
        <v>284</v>
      </c>
      <c r="AT126" s="3" t="str">
        <f>IFERROR(MID(VLOOKUP($B126,Seqs!$A:$B,2,0),AU126,1),"")</f>
        <v>M</v>
      </c>
      <c r="AU126" s="3">
        <v>309</v>
      </c>
      <c r="AV126" s="3" t="str">
        <f>IFERROR(MID(VLOOKUP($B126,Seqs!$A:$B,2,0),AW126,1),"")</f>
        <v>N</v>
      </c>
      <c r="AW126" s="3">
        <v>310</v>
      </c>
      <c r="AX126" s="3" t="str">
        <f>IFERROR(MID(VLOOKUP($B126,Seqs!$A:$B,2,0),AY126,1),"")</f>
        <v>C</v>
      </c>
      <c r="AY126" s="3">
        <v>322</v>
      </c>
      <c r="AZ126" s="80" t="str">
        <f>VLOOKUP(B126,Classification!A:D,2,0)</f>
        <v>A</v>
      </c>
      <c r="BA126" s="99" t="str">
        <f>VLOOKUP(B126,Classification!A:D,4,0)</f>
        <v>Opsins</v>
      </c>
      <c r="BB126" s="27" t="b">
        <f t="shared" si="249"/>
        <v>1</v>
      </c>
      <c r="BC126" s="23">
        <f t="shared" si="222"/>
        <v>258</v>
      </c>
      <c r="BD126" s="35" t="s">
        <v>1382</v>
      </c>
      <c r="BE126" s="3" t="s">
        <v>1384</v>
      </c>
      <c r="BF126" s="50" t="s">
        <v>1382</v>
      </c>
      <c r="BG126" s="50" t="s">
        <v>1387</v>
      </c>
      <c r="BH126" s="1"/>
      <c r="BI126" s="73" t="s">
        <v>1296</v>
      </c>
      <c r="BJ126" s="59" t="s">
        <v>1296</v>
      </c>
      <c r="BK126" s="59" t="s">
        <v>1296</v>
      </c>
      <c r="BL126" s="59" t="s">
        <v>1296</v>
      </c>
      <c r="BM126" s="59" t="s">
        <v>1296</v>
      </c>
      <c r="BN126" s="59" t="s">
        <v>1296</v>
      </c>
      <c r="BO126" s="59" t="s">
        <v>1296</v>
      </c>
      <c r="BP126" s="59" t="s">
        <v>1296</v>
      </c>
      <c r="BQ126" s="59" t="s">
        <v>1296</v>
      </c>
      <c r="BR126" s="59" t="s">
        <v>1296</v>
      </c>
      <c r="BS126" s="59" t="s">
        <v>1296</v>
      </c>
      <c r="BT126" s="59" t="s">
        <v>1296</v>
      </c>
      <c r="BU126" s="73">
        <f t="shared" si="223"/>
        <v>34</v>
      </c>
      <c r="BV126" s="74">
        <f t="shared" si="224"/>
        <v>66</v>
      </c>
      <c r="BW126" s="75">
        <f t="shared" si="225"/>
        <v>70</v>
      </c>
      <c r="BX126" s="74">
        <f t="shared" si="226"/>
        <v>102</v>
      </c>
      <c r="BY126" s="75">
        <f t="shared" si="227"/>
        <v>106</v>
      </c>
      <c r="BZ126" s="74">
        <f t="shared" si="228"/>
        <v>142</v>
      </c>
      <c r="CA126" s="75">
        <f t="shared" si="229"/>
        <v>149</v>
      </c>
      <c r="CB126" s="74">
        <f t="shared" si="230"/>
        <v>187</v>
      </c>
      <c r="CC126" s="75">
        <f t="shared" si="231"/>
        <v>199</v>
      </c>
      <c r="CD126" s="74">
        <f t="shared" si="232"/>
        <v>241</v>
      </c>
      <c r="CE126" s="75">
        <f t="shared" si="233"/>
        <v>284</v>
      </c>
      <c r="CF126" s="74">
        <f t="shared" si="234"/>
        <v>310</v>
      </c>
      <c r="CG126" s="73">
        <f t="shared" si="235"/>
        <v>65</v>
      </c>
      <c r="CH126" s="74">
        <f t="shared" si="236"/>
        <v>69</v>
      </c>
      <c r="CI126" s="75">
        <f t="shared" si="237"/>
        <v>100</v>
      </c>
      <c r="CJ126" s="75">
        <f t="shared" si="238"/>
        <v>105</v>
      </c>
      <c r="CK126" s="75">
        <f t="shared" si="239"/>
        <v>141</v>
      </c>
      <c r="CL126" s="75">
        <f t="shared" si="240"/>
        <v>148</v>
      </c>
      <c r="CM126" s="75">
        <f t="shared" si="241"/>
        <v>173</v>
      </c>
      <c r="CN126" s="75">
        <f t="shared" si="242"/>
        <v>189</v>
      </c>
      <c r="CO126" s="75">
        <f t="shared" si="243"/>
        <v>237</v>
      </c>
      <c r="CP126" s="75">
        <f t="shared" si="244"/>
        <v>278</v>
      </c>
      <c r="CQ126" s="75">
        <f t="shared" si="245"/>
        <v>309</v>
      </c>
      <c r="CR126" s="75">
        <f t="shared" si="246"/>
        <v>322</v>
      </c>
      <c r="CS126" s="23">
        <f t="shared" si="247"/>
        <v>1</v>
      </c>
    </row>
    <row r="127" spans="1:1029" x14ac:dyDescent="0.2">
      <c r="A127" s="3" t="str">
        <f t="shared" si="248"/>
        <v>opsd_bovin_1GZM</v>
      </c>
      <c r="B127" s="3" t="s">
        <v>922</v>
      </c>
      <c r="C127" s="3" t="s">
        <v>1346</v>
      </c>
      <c r="D127" s="3" t="str">
        <f>IFERROR(MID(VLOOKUP($B127,Seqs!$A:$B,2,0),E127,1),"")</f>
        <v>P</v>
      </c>
      <c r="E127" s="3">
        <v>34</v>
      </c>
      <c r="F127" s="3" t="str">
        <f>IFERROR(MID(VLOOKUP($B127,Seqs!$A:$B,2,0),G127,1),"")</f>
        <v>H</v>
      </c>
      <c r="G127" s="3">
        <v>65</v>
      </c>
      <c r="H127" s="3" t="str">
        <f>IFERROR(MID(VLOOKUP($B127,Seqs!$A:$B,2,0),I127,1),"")</f>
        <v>K</v>
      </c>
      <c r="I127" s="23">
        <v>66</v>
      </c>
      <c r="J127" s="3" t="str">
        <f>IFERROR(MID(VLOOKUP($B127,Seqs!$A:$B,2,0),K127,1),"")</f>
        <v>R</v>
      </c>
      <c r="K127" s="23">
        <v>69</v>
      </c>
      <c r="L127" s="3" t="str">
        <f>IFERROR(MID(VLOOKUP($B127,Seqs!$A:$B,2,0),M127,1),"")</f>
        <v>T</v>
      </c>
      <c r="M127" s="3">
        <v>70</v>
      </c>
      <c r="N127" s="3" t="str">
        <f>IFERROR(MID(VLOOKUP($B127,Seqs!$A:$B,2,0),O127,1),"")</f>
        <v>H</v>
      </c>
      <c r="O127" s="3">
        <v>100</v>
      </c>
      <c r="P127" s="3" t="str">
        <f>IFERROR(MID(VLOOKUP($B127,Seqs!$A:$B,2,0),Q127,1),"")</f>
        <v>Y</v>
      </c>
      <c r="Q127" s="3">
        <v>102</v>
      </c>
      <c r="R127" s="3" t="str">
        <f>IFERROR(MID(VLOOKUP($B127,Seqs!$A:$B,2,0),S127,1),"")</f>
        <v>F</v>
      </c>
      <c r="S127" s="3">
        <v>105</v>
      </c>
      <c r="T127" s="3" t="str">
        <f>IFERROR(MID(VLOOKUP($B127,Seqs!$A:$B,2,0),U127,1),"")</f>
        <v>G</v>
      </c>
      <c r="U127" s="3">
        <v>106</v>
      </c>
      <c r="V127" s="3" t="str">
        <f>IFERROR(MID(VLOOKUP($B127,Seqs!$A:$B,2,0),W127,1),"")</f>
        <v>K</v>
      </c>
      <c r="W127" s="3">
        <v>141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G</v>
      </c>
      <c r="AC127" s="9">
        <v>149</v>
      </c>
      <c r="AD127" s="3" t="str">
        <f>IFERROR(MID(VLOOKUP($B127,Seqs!$A:$B,2,0),AE127,1),"")</f>
        <v>V</v>
      </c>
      <c r="AE127" s="3">
        <v>173</v>
      </c>
      <c r="AF127" s="3" t="str">
        <f>IFERROR(MID(VLOOKUP($B127,Seqs!$A:$B,2,0),AG127,1),"")</f>
        <v>C</v>
      </c>
      <c r="AG127" s="3">
        <v>187</v>
      </c>
      <c r="AH127" s="3" t="str">
        <f>IFERROR(MID(VLOOKUP($B127,Seqs!$A:$B,2,0),AI127,1),"")</f>
        <v>I</v>
      </c>
      <c r="AI127" s="3">
        <v>189</v>
      </c>
      <c r="AJ127" s="3" t="str">
        <f>IFERROR(MID(VLOOKUP($B127,Seqs!$A:$B,2,0),AK127,1),"")</f>
        <v>N</v>
      </c>
      <c r="AK127" s="3">
        <v>199</v>
      </c>
      <c r="AL127" s="3" t="str">
        <f>IFERROR(MID(VLOOKUP($B127,Seqs!$A:$B,2,0),AM127,1),"")</f>
        <v>A</v>
      </c>
      <c r="AM127" s="3">
        <v>233</v>
      </c>
      <c r="AN127" s="3" t="str">
        <f>IFERROR(MID(VLOOKUP($B127,Seqs!$A:$B,2,0),AO127,1),"")</f>
        <v>A</v>
      </c>
      <c r="AO127" s="3">
        <v>241</v>
      </c>
      <c r="AP127" s="3" t="str">
        <f>IFERROR(MID(VLOOKUP($B127,Seqs!$A:$B,2,0),AQ127,1),"")</f>
        <v>H</v>
      </c>
      <c r="AQ127" s="3">
        <v>278</v>
      </c>
      <c r="AR127" s="3" t="str">
        <f>IFERROR(MID(VLOOKUP($B127,Seqs!$A:$B,2,0),AS127,1),"")</f>
        <v>G</v>
      </c>
      <c r="AS127" s="3">
        <v>284</v>
      </c>
      <c r="AT127" s="3" t="str">
        <f>IFERROR(MID(VLOOKUP($B127,Seqs!$A:$B,2,0),AU127,1),"")</f>
        <v>M</v>
      </c>
      <c r="AU127" s="3">
        <v>309</v>
      </c>
      <c r="AV127" s="3" t="str">
        <f>IFERROR(MID(VLOOKUP($B127,Seqs!$A:$B,2,0),AW127,1),"")</f>
        <v>N</v>
      </c>
      <c r="AW127" s="3">
        <v>310</v>
      </c>
      <c r="AX127" s="3" t="str">
        <f>IFERROR(MID(VLOOKUP($B127,Seqs!$A:$B,2,0),AY127,1),"")</f>
        <v>C</v>
      </c>
      <c r="AY127" s="3">
        <v>322</v>
      </c>
      <c r="AZ127" s="80" t="str">
        <f>VLOOKUP(B127,Classification!A:D,2,0)</f>
        <v>A</v>
      </c>
      <c r="BA127" s="99" t="str">
        <f>VLOOKUP(B127,Classification!A:D,4,0)</f>
        <v>Opsins</v>
      </c>
      <c r="BB127" s="27" t="b">
        <f t="shared" si="249"/>
        <v>1</v>
      </c>
      <c r="BC127" s="23">
        <f t="shared" si="222"/>
        <v>248</v>
      </c>
      <c r="BD127" s="5" t="s">
        <v>23</v>
      </c>
      <c r="BE127" s="3" t="s">
        <v>1384</v>
      </c>
      <c r="BF127" s="50" t="s">
        <v>1387</v>
      </c>
      <c r="BG127" s="50" t="s">
        <v>1387</v>
      </c>
      <c r="BH127" s="1"/>
      <c r="BI127" s="73" t="s">
        <v>1296</v>
      </c>
      <c r="BJ127" s="59" t="s">
        <v>1296</v>
      </c>
      <c r="BK127" s="59" t="s">
        <v>1296</v>
      </c>
      <c r="BL127" s="59" t="s">
        <v>1296</v>
      </c>
      <c r="BM127" s="59" t="s">
        <v>1296</v>
      </c>
      <c r="BN127" s="59" t="s">
        <v>1296</v>
      </c>
      <c r="BO127" s="59" t="s">
        <v>1296</v>
      </c>
      <c r="BP127" s="59" t="s">
        <v>1296</v>
      </c>
      <c r="BQ127" s="59" t="s">
        <v>1296</v>
      </c>
      <c r="BR127" s="59" t="s">
        <v>1296</v>
      </c>
      <c r="BS127" s="59" t="s">
        <v>1296</v>
      </c>
      <c r="BT127" s="59" t="s">
        <v>1296</v>
      </c>
      <c r="BU127" s="73">
        <f t="shared" si="223"/>
        <v>34</v>
      </c>
      <c r="BV127" s="74">
        <f t="shared" si="224"/>
        <v>66</v>
      </c>
      <c r="BW127" s="75">
        <f t="shared" si="225"/>
        <v>70</v>
      </c>
      <c r="BX127" s="74">
        <f t="shared" si="226"/>
        <v>102</v>
      </c>
      <c r="BY127" s="75">
        <f t="shared" si="227"/>
        <v>106</v>
      </c>
      <c r="BZ127" s="74" t="str">
        <f t="shared" si="228"/>
        <v>-</v>
      </c>
      <c r="CA127" s="75">
        <f t="shared" si="229"/>
        <v>149</v>
      </c>
      <c r="CB127" s="74">
        <f t="shared" si="230"/>
        <v>187</v>
      </c>
      <c r="CC127" s="75">
        <f t="shared" si="231"/>
        <v>199</v>
      </c>
      <c r="CD127" s="74">
        <f t="shared" si="232"/>
        <v>241</v>
      </c>
      <c r="CE127" s="75">
        <f t="shared" si="233"/>
        <v>284</v>
      </c>
      <c r="CF127" s="74">
        <f t="shared" si="234"/>
        <v>310</v>
      </c>
      <c r="CG127" s="73">
        <f t="shared" si="235"/>
        <v>65</v>
      </c>
      <c r="CH127" s="74">
        <f t="shared" si="236"/>
        <v>69</v>
      </c>
      <c r="CI127" s="75">
        <f t="shared" si="237"/>
        <v>100</v>
      </c>
      <c r="CJ127" s="75">
        <f t="shared" si="238"/>
        <v>105</v>
      </c>
      <c r="CK127" s="75">
        <f t="shared" si="239"/>
        <v>141</v>
      </c>
      <c r="CL127" s="75" t="str">
        <f t="shared" si="240"/>
        <v>-</v>
      </c>
      <c r="CM127" s="75">
        <f t="shared" si="241"/>
        <v>173</v>
      </c>
      <c r="CN127" s="75">
        <f t="shared" si="242"/>
        <v>189</v>
      </c>
      <c r="CO127" s="75">
        <f t="shared" si="243"/>
        <v>233</v>
      </c>
      <c r="CP127" s="75">
        <f t="shared" si="244"/>
        <v>278</v>
      </c>
      <c r="CQ127" s="75">
        <f t="shared" si="245"/>
        <v>309</v>
      </c>
      <c r="CR127" s="75">
        <f t="shared" si="246"/>
        <v>322</v>
      </c>
      <c r="CS127" s="23">
        <f t="shared" si="247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248"/>
        <v>opsd_bovin_1U19</v>
      </c>
      <c r="B128" s="3" t="s">
        <v>922</v>
      </c>
      <c r="C128" s="3" t="s">
        <v>53</v>
      </c>
      <c r="D128" s="3" t="str">
        <f>IFERROR(MID(VLOOKUP($B128,Seqs!$A:$B,2,0),E128,1),"")</f>
        <v>P</v>
      </c>
      <c r="E128" s="3">
        <v>34</v>
      </c>
      <c r="F128" s="3" t="str">
        <f>IFERROR(MID(VLOOKUP($B128,Seqs!$A:$B,2,0),G128,1),"")</f>
        <v>H</v>
      </c>
      <c r="G128" s="3">
        <v>65</v>
      </c>
      <c r="H128" s="3" t="str">
        <f>IFERROR(MID(VLOOKUP($B128,Seqs!$A:$B,2,0),I128,1),"")</f>
        <v>K</v>
      </c>
      <c r="I128" s="23">
        <v>66</v>
      </c>
      <c r="J128" s="3" t="str">
        <f>IFERROR(MID(VLOOKUP($B128,Seqs!$A:$B,2,0),K128,1),"")</f>
        <v>R</v>
      </c>
      <c r="K128" s="23">
        <v>69</v>
      </c>
      <c r="L128" s="3" t="str">
        <f>IFERROR(MID(VLOOKUP($B128,Seqs!$A:$B,2,0),M128,1),"")</f>
        <v>T</v>
      </c>
      <c r="M128" s="3">
        <v>70</v>
      </c>
      <c r="N128" s="3" t="str">
        <f>IFERROR(MID(VLOOKUP($B128,Seqs!$A:$B,2,0),O128,1),"")</f>
        <v>H</v>
      </c>
      <c r="O128" s="3">
        <v>100</v>
      </c>
      <c r="P128" s="3" t="str">
        <f>IFERROR(MID(VLOOKUP($B128,Seqs!$A:$B,2,0),Q128,1),"")</f>
        <v>Y</v>
      </c>
      <c r="Q128" s="3">
        <v>102</v>
      </c>
      <c r="R128" s="3" t="str">
        <f>IFERROR(MID(VLOOKUP($B128,Seqs!$A:$B,2,0),S128,1),"")</f>
        <v>F</v>
      </c>
      <c r="S128" s="3">
        <v>105</v>
      </c>
      <c r="T128" s="3" t="str">
        <f>IFERROR(MID(VLOOKUP($B128,Seqs!$A:$B,2,0),U128,1),"")</f>
        <v>G</v>
      </c>
      <c r="U128" s="3">
        <v>106</v>
      </c>
      <c r="V128" s="3" t="str">
        <f>IFERROR(MID(VLOOKUP($B128,Seqs!$A:$B,2,0),W128,1),"")</f>
        <v>K</v>
      </c>
      <c r="W128" s="3">
        <v>141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G</v>
      </c>
      <c r="AC128" s="9">
        <v>149</v>
      </c>
      <c r="AD128" s="3" t="str">
        <f>IFERROR(MID(VLOOKUP($B128,Seqs!$A:$B,2,0),AE128,1),"")</f>
        <v>V</v>
      </c>
      <c r="AE128" s="3">
        <v>173</v>
      </c>
      <c r="AF128" s="3" t="str">
        <f>IFERROR(MID(VLOOKUP($B128,Seqs!$A:$B,2,0),AG128,1),"")</f>
        <v>C</v>
      </c>
      <c r="AG128" s="3">
        <v>187</v>
      </c>
      <c r="AH128" s="3" t="str">
        <f>IFERROR(MID(VLOOKUP($B128,Seqs!$A:$B,2,0),AI128,1),"")</f>
        <v>I</v>
      </c>
      <c r="AI128" s="3">
        <v>189</v>
      </c>
      <c r="AJ128" s="3" t="str">
        <f>IFERROR(MID(VLOOKUP($B128,Seqs!$A:$B,2,0),AK128,1),"")</f>
        <v>N</v>
      </c>
      <c r="AK128" s="3">
        <v>199</v>
      </c>
      <c r="AL128" s="3" t="str">
        <f>IFERROR(MID(VLOOKUP($B128,Seqs!$A:$B,2,0),AM128,1),"")</f>
        <v>Q</v>
      </c>
      <c r="AM128" s="3">
        <v>225</v>
      </c>
      <c r="AN128" s="3" t="str">
        <f>IFERROR(MID(VLOOKUP($B128,Seqs!$A:$B,2,0),AO128,1),"")</f>
        <v>T</v>
      </c>
      <c r="AO128" s="3">
        <v>243</v>
      </c>
      <c r="AP128" s="3" t="str">
        <f>IFERROR(MID(VLOOKUP($B128,Seqs!$A:$B,2,0),AQ128,1),"")</f>
        <v>H</v>
      </c>
      <c r="AQ128" s="3">
        <v>278</v>
      </c>
      <c r="AR128" s="3" t="str">
        <f>IFERROR(MID(VLOOKUP($B128,Seqs!$A:$B,2,0),AS128,1),"")</f>
        <v>G</v>
      </c>
      <c r="AS128" s="3">
        <v>284</v>
      </c>
      <c r="AT128" s="3" t="str">
        <f>IFERROR(MID(VLOOKUP($B128,Seqs!$A:$B,2,0),AU128,1),"")</f>
        <v>M</v>
      </c>
      <c r="AU128" s="3">
        <v>309</v>
      </c>
      <c r="AV128" s="3" t="str">
        <f>IFERROR(MID(VLOOKUP($B128,Seqs!$A:$B,2,0),AW128,1),"")</f>
        <v>N</v>
      </c>
      <c r="AW128" s="3">
        <v>310</v>
      </c>
      <c r="AX128" s="3" t="str">
        <f>IFERROR(MID(VLOOKUP($B128,Seqs!$A:$B,2,0),AY128,1),"")</f>
        <v>C</v>
      </c>
      <c r="AY128" s="3">
        <v>322</v>
      </c>
      <c r="AZ128" s="80" t="str">
        <f>VLOOKUP(B128,Classification!A:D,2,0)</f>
        <v>A</v>
      </c>
      <c r="BA128" s="99" t="str">
        <f>VLOOKUP(B128,Classification!A:D,4,0)</f>
        <v>Opsins</v>
      </c>
      <c r="BB128" s="27" t="b">
        <f t="shared" si="249"/>
        <v>1</v>
      </c>
      <c r="BC128" s="23">
        <f t="shared" si="222"/>
        <v>238</v>
      </c>
      <c r="BD128" s="58" t="s">
        <v>23</v>
      </c>
      <c r="BE128" s="3" t="s">
        <v>1384</v>
      </c>
      <c r="BF128" s="50" t="s">
        <v>1387</v>
      </c>
      <c r="BG128" s="50" t="s">
        <v>1387</v>
      </c>
      <c r="BH128" s="1"/>
      <c r="BI128" s="73" t="s">
        <v>1296</v>
      </c>
      <c r="BJ128" s="59" t="s">
        <v>1296</v>
      </c>
      <c r="BK128" s="59" t="s">
        <v>1296</v>
      </c>
      <c r="BL128" s="59" t="s">
        <v>1296</v>
      </c>
      <c r="BM128" s="59" t="s">
        <v>1296</v>
      </c>
      <c r="BN128" s="59" t="s">
        <v>1296</v>
      </c>
      <c r="BO128" s="59" t="s">
        <v>1296</v>
      </c>
      <c r="BP128" s="59" t="s">
        <v>1296</v>
      </c>
      <c r="BQ128" s="59" t="s">
        <v>1296</v>
      </c>
      <c r="BR128" s="59" t="s">
        <v>1296</v>
      </c>
      <c r="BS128" s="59" t="s">
        <v>1296</v>
      </c>
      <c r="BT128" s="59" t="s">
        <v>1296</v>
      </c>
      <c r="BU128" s="73">
        <f t="shared" si="223"/>
        <v>34</v>
      </c>
      <c r="BV128" s="74">
        <f t="shared" si="224"/>
        <v>66</v>
      </c>
      <c r="BW128" s="75">
        <f t="shared" si="225"/>
        <v>70</v>
      </c>
      <c r="BX128" s="74">
        <f t="shared" si="226"/>
        <v>102</v>
      </c>
      <c r="BY128" s="75">
        <f t="shared" si="227"/>
        <v>106</v>
      </c>
      <c r="BZ128" s="74" t="str">
        <f t="shared" si="228"/>
        <v>-</v>
      </c>
      <c r="CA128" s="75">
        <f t="shared" si="229"/>
        <v>149</v>
      </c>
      <c r="CB128" s="74">
        <f t="shared" si="230"/>
        <v>187</v>
      </c>
      <c r="CC128" s="75">
        <f t="shared" si="231"/>
        <v>199</v>
      </c>
      <c r="CD128" s="74">
        <f t="shared" si="232"/>
        <v>243</v>
      </c>
      <c r="CE128" s="75">
        <f t="shared" si="233"/>
        <v>284</v>
      </c>
      <c r="CF128" s="74">
        <f t="shared" si="234"/>
        <v>310</v>
      </c>
      <c r="CG128" s="73">
        <f t="shared" si="235"/>
        <v>65</v>
      </c>
      <c r="CH128" s="74">
        <f t="shared" si="236"/>
        <v>69</v>
      </c>
      <c r="CI128" s="75">
        <f t="shared" si="237"/>
        <v>100</v>
      </c>
      <c r="CJ128" s="75">
        <f t="shared" si="238"/>
        <v>105</v>
      </c>
      <c r="CK128" s="75">
        <f t="shared" si="239"/>
        <v>141</v>
      </c>
      <c r="CL128" s="75" t="str">
        <f t="shared" si="240"/>
        <v>-</v>
      </c>
      <c r="CM128" s="75">
        <f t="shared" si="241"/>
        <v>173</v>
      </c>
      <c r="CN128" s="75">
        <f t="shared" si="242"/>
        <v>189</v>
      </c>
      <c r="CO128" s="75">
        <f t="shared" si="243"/>
        <v>225</v>
      </c>
      <c r="CP128" s="75">
        <f t="shared" si="244"/>
        <v>278</v>
      </c>
      <c r="CQ128" s="75">
        <f t="shared" si="245"/>
        <v>309</v>
      </c>
      <c r="CR128" s="75">
        <f t="shared" si="246"/>
        <v>322</v>
      </c>
      <c r="CS128" s="23">
        <f t="shared" si="247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248"/>
        <v>opsd_bovin_2X72</v>
      </c>
      <c r="B129" s="2" t="s">
        <v>922</v>
      </c>
      <c r="C129" s="3" t="s">
        <v>1379</v>
      </c>
      <c r="D129" s="3" t="str">
        <f>IFERROR(MID(VLOOKUP($B129,Seqs!$A:$B,2,0),E129,1),"")</f>
        <v>P</v>
      </c>
      <c r="E129" s="3">
        <v>34</v>
      </c>
      <c r="F129" s="3" t="str">
        <f>IFERROR(MID(VLOOKUP($B129,Seqs!$A:$B,2,0),G129,1),"")</f>
        <v>H</v>
      </c>
      <c r="G129" s="3">
        <v>65</v>
      </c>
      <c r="H129" s="3" t="str">
        <f>IFERROR(MID(VLOOKUP($B129,Seqs!$A:$B,2,0),I129,1),"")</f>
        <v>K</v>
      </c>
      <c r="I129" s="23">
        <v>66</v>
      </c>
      <c r="J129" s="3" t="str">
        <f>IFERROR(MID(VLOOKUP($B129,Seqs!$A:$B,2,0),K129,1),"")</f>
        <v>R</v>
      </c>
      <c r="K129" s="23">
        <v>69</v>
      </c>
      <c r="L129" s="3" t="str">
        <f>IFERROR(MID(VLOOKUP($B129,Seqs!$A:$B,2,0),M129,1),"")</f>
        <v>T</v>
      </c>
      <c r="M129" s="3">
        <v>70</v>
      </c>
      <c r="N129" s="3" t="str">
        <f>IFERROR(MID(VLOOKUP($B129,Seqs!$A:$B,2,0),O129,1),"")</f>
        <v>H</v>
      </c>
      <c r="O129" s="3">
        <v>100</v>
      </c>
      <c r="P129" s="3" t="str">
        <f>IFERROR(MID(VLOOKUP($B129,Seqs!$A:$B,2,0),Q129,1),"")</f>
        <v>Y</v>
      </c>
      <c r="Q129" s="3">
        <v>102</v>
      </c>
      <c r="R129" s="3" t="str">
        <f>IFERROR(MID(VLOOKUP($B129,Seqs!$A:$B,2,0),S129,1),"")</f>
        <v>F</v>
      </c>
      <c r="S129" s="3">
        <v>105</v>
      </c>
      <c r="T129" s="3" t="str">
        <f>IFERROR(MID(VLOOKUP($B129,Seqs!$A:$B,2,0),U129,1),"")</f>
        <v>G</v>
      </c>
      <c r="U129" s="3">
        <v>106</v>
      </c>
      <c r="V129" s="3" t="str">
        <f>IFERROR(MID(VLOOKUP($B129,Seqs!$A:$B,2,0),W129,1),"")</f>
        <v>K</v>
      </c>
      <c r="W129" s="3">
        <v>141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G</v>
      </c>
      <c r="AC129" s="9">
        <v>149</v>
      </c>
      <c r="AD129" s="3" t="str">
        <f>IFERROR(MID(VLOOKUP($B129,Seqs!$A:$B,2,0),AE129,1),"")</f>
        <v>V</v>
      </c>
      <c r="AE129" s="3">
        <v>173</v>
      </c>
      <c r="AF129" s="3" t="str">
        <f>IFERROR(MID(VLOOKUP($B129,Seqs!$A:$B,2,0),AG129,1),"")</f>
        <v>C</v>
      </c>
      <c r="AG129" s="3">
        <v>187</v>
      </c>
      <c r="AH129" s="3" t="str">
        <f>IFERROR(MID(VLOOKUP($B129,Seqs!$A:$B,2,0),AI129,1),"")</f>
        <v>I</v>
      </c>
      <c r="AI129" s="3">
        <v>189</v>
      </c>
      <c r="AJ129" s="3" t="str">
        <f>IFERROR(MID(VLOOKUP($B129,Seqs!$A:$B,2,0),AK129,1),"")</f>
        <v>N</v>
      </c>
      <c r="AK129" s="3">
        <v>199</v>
      </c>
      <c r="AL129" s="3" t="str">
        <f>IFERROR(MID(VLOOKUP($B129,Seqs!$A:$B,2,0),AM129,1),"")</f>
        <v>Q</v>
      </c>
      <c r="AM129" s="3">
        <v>237</v>
      </c>
      <c r="AN129" s="3" t="str">
        <f>IFERROR(MID(VLOOKUP($B129,Seqs!$A:$B,2,0),AO129,1),"")</f>
        <v>A</v>
      </c>
      <c r="AO129" s="3">
        <v>241</v>
      </c>
      <c r="AP129" s="3" t="str">
        <f>IFERROR(MID(VLOOKUP($B129,Seqs!$A:$B,2,0),AQ129,1),"")</f>
        <v>H</v>
      </c>
      <c r="AQ129" s="3">
        <v>278</v>
      </c>
      <c r="AR129" s="3" t="str">
        <f>IFERROR(MID(VLOOKUP($B129,Seqs!$A:$B,2,0),AS129,1),"")</f>
        <v>G</v>
      </c>
      <c r="AS129" s="3">
        <v>284</v>
      </c>
      <c r="AT129" s="3" t="str">
        <f>IFERROR(MID(VLOOKUP($B129,Seqs!$A:$B,2,0),AU129,1),"")</f>
        <v>M</v>
      </c>
      <c r="AU129" s="3">
        <v>309</v>
      </c>
      <c r="AV129" s="3" t="str">
        <f>IFERROR(MID(VLOOKUP($B129,Seqs!$A:$B,2,0),AW129,1),"")</f>
        <v>N</v>
      </c>
      <c r="AW129" s="3">
        <v>310</v>
      </c>
      <c r="AX129" s="3" t="str">
        <f>IFERROR(MID(VLOOKUP($B129,Seqs!$A:$B,2,0),AY129,1),"")</f>
        <v>C</v>
      </c>
      <c r="AY129" s="3">
        <v>322</v>
      </c>
      <c r="AZ129" s="80" t="str">
        <f>VLOOKUP(B129,Classification!A:D,2,0)</f>
        <v>A</v>
      </c>
      <c r="BA129" s="99" t="str">
        <f>VLOOKUP(B129,Classification!A:D,4,0)</f>
        <v>Opsins</v>
      </c>
      <c r="BB129" s="27" t="b">
        <f t="shared" ref="BB129" si="278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" si="279">_xlfn.AGGREGATE(9,6,CG129:CR129)-_xlfn.AGGREGATE(9,6,BU129:CF129)+12</f>
        <v>252</v>
      </c>
      <c r="BD129" s="58" t="s">
        <v>23</v>
      </c>
      <c r="BE129" s="3" t="s">
        <v>1300</v>
      </c>
      <c r="BF129" s="50" t="s">
        <v>1387</v>
      </c>
      <c r="BG129" s="50" t="s">
        <v>1387</v>
      </c>
      <c r="BH129" s="1"/>
      <c r="BI129" s="73" t="s">
        <v>1296</v>
      </c>
      <c r="BJ129" s="59" t="s">
        <v>1296</v>
      </c>
      <c r="BK129" s="59" t="s">
        <v>1296</v>
      </c>
      <c r="BL129" s="59" t="s">
        <v>1296</v>
      </c>
      <c r="BM129" s="59" t="s">
        <v>1296</v>
      </c>
      <c r="BN129" s="59" t="s">
        <v>1296</v>
      </c>
      <c r="BO129" s="59" t="s">
        <v>1296</v>
      </c>
      <c r="BP129" s="59" t="s">
        <v>1296</v>
      </c>
      <c r="BQ129" s="59" t="s">
        <v>1296</v>
      </c>
      <c r="BR129" s="59" t="s">
        <v>1296</v>
      </c>
      <c r="BS129" s="59" t="s">
        <v>1296</v>
      </c>
      <c r="BT129" s="59" t="s">
        <v>1296</v>
      </c>
      <c r="BU129" s="73">
        <f t="shared" ref="BU129" si="280">E129</f>
        <v>34</v>
      </c>
      <c r="BV129" s="74">
        <f t="shared" ref="BV129" si="281">I129</f>
        <v>66</v>
      </c>
      <c r="BW129" s="75">
        <f t="shared" ref="BW129" si="282">M129</f>
        <v>70</v>
      </c>
      <c r="BX129" s="74">
        <f t="shared" ref="BX129" si="283">Q129</f>
        <v>102</v>
      </c>
      <c r="BY129" s="75">
        <f t="shared" ref="BY129" si="284">U129</f>
        <v>106</v>
      </c>
      <c r="BZ129" s="74" t="str">
        <f t="shared" ref="BZ129" si="285">Y129</f>
        <v>-</v>
      </c>
      <c r="CA129" s="75">
        <f t="shared" ref="CA129" si="286">AC129</f>
        <v>149</v>
      </c>
      <c r="CB129" s="74">
        <f t="shared" ref="CB129" si="287">AG129</f>
        <v>187</v>
      </c>
      <c r="CC129" s="75">
        <f t="shared" ref="CC129" si="288">AK129</f>
        <v>199</v>
      </c>
      <c r="CD129" s="74">
        <f t="shared" ref="CD129" si="289">AO129</f>
        <v>241</v>
      </c>
      <c r="CE129" s="75">
        <f t="shared" ref="CE129" si="290">AS129</f>
        <v>284</v>
      </c>
      <c r="CF129" s="74">
        <f t="shared" ref="CF129" si="291">AW129</f>
        <v>310</v>
      </c>
      <c r="CG129" s="73">
        <f t="shared" ref="CG129" si="292">G129</f>
        <v>65</v>
      </c>
      <c r="CH129" s="74">
        <f t="shared" ref="CH129" si="293">K129</f>
        <v>69</v>
      </c>
      <c r="CI129" s="75">
        <f t="shared" ref="CI129" si="294">O129</f>
        <v>100</v>
      </c>
      <c r="CJ129" s="75">
        <f t="shared" ref="CJ129" si="295">S129</f>
        <v>105</v>
      </c>
      <c r="CK129" s="75">
        <f t="shared" ref="CK129" si="296">W129</f>
        <v>141</v>
      </c>
      <c r="CL129" s="75" t="str">
        <f t="shared" ref="CL129" si="297">AA129</f>
        <v>-</v>
      </c>
      <c r="CM129" s="75">
        <f t="shared" ref="CM129" si="298">AE129</f>
        <v>173</v>
      </c>
      <c r="CN129" s="75">
        <f t="shared" ref="CN129" si="299">AI129</f>
        <v>189</v>
      </c>
      <c r="CO129" s="75">
        <f t="shared" ref="CO129" si="300">AM129</f>
        <v>237</v>
      </c>
      <c r="CP129" s="75">
        <f t="shared" ref="CP129" si="301">AQ129</f>
        <v>278</v>
      </c>
      <c r="CQ129" s="75">
        <f t="shared" ref="CQ129" si="302">AU129</f>
        <v>309</v>
      </c>
      <c r="CR129" s="75">
        <f t="shared" ref="CR129" si="303">AY129</f>
        <v>322</v>
      </c>
      <c r="CS129" s="23">
        <f t="shared" ref="CS129" si="304">M129-K129</f>
        <v>1</v>
      </c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</row>
    <row r="130" spans="1:1029" x14ac:dyDescent="0.2">
      <c r="A130" s="3" t="str">
        <f t="shared" si="248"/>
        <v>opsd_bovin_3DQB</v>
      </c>
      <c r="B130" s="3" t="s">
        <v>922</v>
      </c>
      <c r="C130" s="3" t="s">
        <v>54</v>
      </c>
      <c r="D130" s="3" t="str">
        <f>IFERROR(MID(VLOOKUP($B130,Seqs!$A:$B,2,0),E130,1),"")</f>
        <v>P</v>
      </c>
      <c r="E130" s="3">
        <v>34</v>
      </c>
      <c r="F130" s="3" t="str">
        <f>IFERROR(MID(VLOOKUP($B130,Seqs!$A:$B,2,0),G130,1),"")</f>
        <v>H</v>
      </c>
      <c r="G130" s="3">
        <v>65</v>
      </c>
      <c r="H130" s="3" t="str">
        <f>IFERROR(MID(VLOOKUP($B130,Seqs!$A:$B,2,0),I130,1),"")</f>
        <v>K</v>
      </c>
      <c r="I130" s="23">
        <v>66</v>
      </c>
      <c r="J130" s="3" t="str">
        <f>IFERROR(MID(VLOOKUP($B130,Seqs!$A:$B,2,0),K130,1),"")</f>
        <v>R</v>
      </c>
      <c r="K130" s="23">
        <v>69</v>
      </c>
      <c r="L130" s="3" t="str">
        <f>IFERROR(MID(VLOOKUP($B130,Seqs!$A:$B,2,0),M130,1),"")</f>
        <v>T</v>
      </c>
      <c r="M130" s="3">
        <v>70</v>
      </c>
      <c r="N130" s="3" t="str">
        <f>IFERROR(MID(VLOOKUP($B130,Seqs!$A:$B,2,0),O130,1),"")</f>
        <v>H</v>
      </c>
      <c r="O130" s="3">
        <v>100</v>
      </c>
      <c r="P130" s="3" t="str">
        <f>IFERROR(MID(VLOOKUP($B130,Seqs!$A:$B,2,0),Q130,1),"")</f>
        <v>Y</v>
      </c>
      <c r="Q130" s="3">
        <v>102</v>
      </c>
      <c r="R130" s="3" t="str">
        <f>IFERROR(MID(VLOOKUP($B130,Seqs!$A:$B,2,0),S130,1),"")</f>
        <v>F</v>
      </c>
      <c r="S130" s="3">
        <v>105</v>
      </c>
      <c r="T130" s="3" t="str">
        <f>IFERROR(MID(VLOOKUP($B130,Seqs!$A:$B,2,0),U130,1),"")</f>
        <v>G</v>
      </c>
      <c r="U130" s="3">
        <v>106</v>
      </c>
      <c r="V130" s="3" t="str">
        <f>IFERROR(MID(VLOOKUP($B130,Seqs!$A:$B,2,0),W130,1),"")</f>
        <v>K</v>
      </c>
      <c r="W130" s="3">
        <v>141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G</v>
      </c>
      <c r="AC130" s="9">
        <v>149</v>
      </c>
      <c r="AD130" s="3" t="str">
        <f>IFERROR(MID(VLOOKUP($B130,Seqs!$A:$B,2,0),AE130,1),"")</f>
        <v>V</v>
      </c>
      <c r="AE130" s="3">
        <v>173</v>
      </c>
      <c r="AF130" s="3" t="str">
        <f>IFERROR(MID(VLOOKUP($B130,Seqs!$A:$B,2,0),AG130,1),"")</f>
        <v>C</v>
      </c>
      <c r="AG130" s="3">
        <v>187</v>
      </c>
      <c r="AH130" s="3" t="str">
        <f>IFERROR(MID(VLOOKUP($B130,Seqs!$A:$B,2,0),AI130,1),"")</f>
        <v>I</v>
      </c>
      <c r="AI130" s="3">
        <v>189</v>
      </c>
      <c r="AJ130" s="3" t="str">
        <f>IFERROR(MID(VLOOKUP($B130,Seqs!$A:$B,2,0),AK130,1),"")</f>
        <v>N</v>
      </c>
      <c r="AK130" s="3">
        <v>199</v>
      </c>
      <c r="AL130" s="3" t="str">
        <f>IFERROR(MID(VLOOKUP($B130,Seqs!$A:$B,2,0),AM130,1),"")</f>
        <v>Q</v>
      </c>
      <c r="AM130" s="3">
        <v>237</v>
      </c>
      <c r="AN130" s="3" t="str">
        <f>IFERROR(MID(VLOOKUP($B130,Seqs!$A:$B,2,0),AO130,1),"")</f>
        <v>A</v>
      </c>
      <c r="AO130" s="3">
        <v>241</v>
      </c>
      <c r="AP130" s="3" t="str">
        <f>IFERROR(MID(VLOOKUP($B130,Seqs!$A:$B,2,0),AQ130,1),"")</f>
        <v>H</v>
      </c>
      <c r="AQ130" s="3">
        <v>278</v>
      </c>
      <c r="AR130" s="3" t="str">
        <f>IFERROR(MID(VLOOKUP($B130,Seqs!$A:$B,2,0),AS130,1),"")</f>
        <v>G</v>
      </c>
      <c r="AS130" s="3">
        <v>284</v>
      </c>
      <c r="AT130" s="3" t="str">
        <f>IFERROR(MID(VLOOKUP($B130,Seqs!$A:$B,2,0),AU130,1),"")</f>
        <v>M</v>
      </c>
      <c r="AU130" s="3">
        <v>309</v>
      </c>
      <c r="AV130" s="3" t="str">
        <f>IFERROR(MID(VLOOKUP($B130,Seqs!$A:$B,2,0),AW130,1),"")</f>
        <v>N</v>
      </c>
      <c r="AW130" s="3">
        <v>310</v>
      </c>
      <c r="AX130" s="3" t="str">
        <f>IFERROR(MID(VLOOKUP($B130,Seqs!$A:$B,2,0),AY130,1),"")</f>
        <v>C</v>
      </c>
      <c r="AY130" s="3">
        <v>322</v>
      </c>
      <c r="AZ130" s="80" t="str">
        <f>VLOOKUP(B130,Classification!A:D,2,0)</f>
        <v>A</v>
      </c>
      <c r="BA130" s="99" t="str">
        <f>VLOOKUP(B130,Classification!A:D,4,0)</f>
        <v>Opsins</v>
      </c>
      <c r="BB130" s="27" t="b">
        <f t="shared" si="249"/>
        <v>1</v>
      </c>
      <c r="BC130" s="23">
        <f>_xlfn.AGGREGATE(9,6,CG130:CR130)-_xlfn.AGGREGATE(9,6,BU130:CF130)+12</f>
        <v>252</v>
      </c>
      <c r="BD130" s="5" t="s">
        <v>1385</v>
      </c>
      <c r="BE130" s="3" t="s">
        <v>1300</v>
      </c>
      <c r="BF130" s="50" t="s">
        <v>1387</v>
      </c>
      <c r="BG130" s="50" t="s">
        <v>1387</v>
      </c>
      <c r="BH130" s="1"/>
      <c r="BI130" s="73" t="s">
        <v>1296</v>
      </c>
      <c r="BJ130" s="59" t="s">
        <v>1296</v>
      </c>
      <c r="BK130" s="59" t="s">
        <v>1296</v>
      </c>
      <c r="BL130" s="59" t="s">
        <v>1296</v>
      </c>
      <c r="BM130" s="59" t="s">
        <v>1296</v>
      </c>
      <c r="BN130" s="59" t="s">
        <v>1296</v>
      </c>
      <c r="BO130" s="59" t="s">
        <v>1296</v>
      </c>
      <c r="BP130" s="59" t="s">
        <v>1296</v>
      </c>
      <c r="BQ130" s="59" t="s">
        <v>1296</v>
      </c>
      <c r="BR130" s="59" t="s">
        <v>1296</v>
      </c>
      <c r="BS130" s="59" t="s">
        <v>1296</v>
      </c>
      <c r="BT130" s="59" t="s">
        <v>1296</v>
      </c>
      <c r="BU130" s="73">
        <f>E130</f>
        <v>34</v>
      </c>
      <c r="BV130" s="74">
        <f>I130</f>
        <v>66</v>
      </c>
      <c r="BW130" s="75">
        <f>M130</f>
        <v>70</v>
      </c>
      <c r="BX130" s="74">
        <f>Q130</f>
        <v>102</v>
      </c>
      <c r="BY130" s="75">
        <f>U130</f>
        <v>106</v>
      </c>
      <c r="BZ130" s="74" t="str">
        <f>Y130</f>
        <v>-</v>
      </c>
      <c r="CA130" s="75">
        <f>AC130</f>
        <v>149</v>
      </c>
      <c r="CB130" s="74">
        <f>AG130</f>
        <v>187</v>
      </c>
      <c r="CC130" s="75">
        <f>AK130</f>
        <v>199</v>
      </c>
      <c r="CD130" s="74">
        <f>AO130</f>
        <v>241</v>
      </c>
      <c r="CE130" s="75">
        <f>AS130</f>
        <v>284</v>
      </c>
      <c r="CF130" s="74">
        <f>AW130</f>
        <v>310</v>
      </c>
      <c r="CG130" s="73">
        <f>G130</f>
        <v>65</v>
      </c>
      <c r="CH130" s="74">
        <f>K130</f>
        <v>69</v>
      </c>
      <c r="CI130" s="75">
        <f>O130</f>
        <v>100</v>
      </c>
      <c r="CJ130" s="75">
        <f>S130</f>
        <v>105</v>
      </c>
      <c r="CK130" s="75">
        <f>W130</f>
        <v>141</v>
      </c>
      <c r="CL130" s="75" t="str">
        <f>AA130</f>
        <v>-</v>
      </c>
      <c r="CM130" s="75">
        <f>AE130</f>
        <v>173</v>
      </c>
      <c r="CN130" s="75">
        <f>AI130</f>
        <v>189</v>
      </c>
      <c r="CO130" s="75">
        <f>AM130</f>
        <v>237</v>
      </c>
      <c r="CP130" s="75">
        <f>AQ130</f>
        <v>278</v>
      </c>
      <c r="CQ130" s="75">
        <f>AU130</f>
        <v>309</v>
      </c>
      <c r="CR130" s="75">
        <f>AY130</f>
        <v>322</v>
      </c>
      <c r="CS130" s="23">
        <f>M130-K130</f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248"/>
        <v>opsd_bovin_3PQR</v>
      </c>
      <c r="B131" s="3" t="s">
        <v>922</v>
      </c>
      <c r="C131" s="3" t="s">
        <v>1035</v>
      </c>
      <c r="D131" s="3" t="str">
        <f>IFERROR(MID(VLOOKUP($B131,Seqs!$A:$B,2,0),E131,1),"")</f>
        <v>P</v>
      </c>
      <c r="E131" s="3">
        <v>34</v>
      </c>
      <c r="F131" s="3" t="str">
        <f>IFERROR(MID(VLOOKUP($B131,Seqs!$A:$B,2,0),G131,1),"")</f>
        <v>H</v>
      </c>
      <c r="G131" s="3">
        <v>65</v>
      </c>
      <c r="H131" s="3" t="str">
        <f>IFERROR(MID(VLOOKUP($B131,Seqs!$A:$B,2,0),I131,1),"")</f>
        <v>K</v>
      </c>
      <c r="I131" s="23">
        <v>66</v>
      </c>
      <c r="J131" s="3" t="str">
        <f>IFERROR(MID(VLOOKUP($B131,Seqs!$A:$B,2,0),K131,1),"")</f>
        <v>R</v>
      </c>
      <c r="K131" s="23">
        <v>69</v>
      </c>
      <c r="L131" s="3" t="str">
        <f>IFERROR(MID(VLOOKUP($B131,Seqs!$A:$B,2,0),M131,1),"")</f>
        <v>T</v>
      </c>
      <c r="M131" s="3">
        <v>70</v>
      </c>
      <c r="N131" s="3" t="str">
        <f>IFERROR(MID(VLOOKUP($B131,Seqs!$A:$B,2,0),O131,1),"")</f>
        <v>H</v>
      </c>
      <c r="O131" s="3">
        <v>100</v>
      </c>
      <c r="P131" s="3" t="str">
        <f>IFERROR(MID(VLOOKUP($B131,Seqs!$A:$B,2,0),Q131,1),"")</f>
        <v>Y</v>
      </c>
      <c r="Q131" s="3">
        <v>102</v>
      </c>
      <c r="R131" s="3" t="str">
        <f>IFERROR(MID(VLOOKUP($B131,Seqs!$A:$B,2,0),S131,1),"")</f>
        <v>F</v>
      </c>
      <c r="S131" s="3">
        <v>105</v>
      </c>
      <c r="T131" s="3" t="str">
        <f>IFERROR(MID(VLOOKUP($B131,Seqs!$A:$B,2,0),U131,1),"")</f>
        <v>G</v>
      </c>
      <c r="U131" s="3">
        <v>106</v>
      </c>
      <c r="V131" s="3" t="str">
        <f>IFERROR(MID(VLOOKUP($B131,Seqs!$A:$B,2,0),W131,1),"")</f>
        <v>K</v>
      </c>
      <c r="W131" s="3">
        <v>141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G</v>
      </c>
      <c r="AC131" s="9">
        <v>149</v>
      </c>
      <c r="AD131" s="3" t="str">
        <f>IFERROR(MID(VLOOKUP($B131,Seqs!$A:$B,2,0),AE131,1),"")</f>
        <v>V</v>
      </c>
      <c r="AE131" s="3">
        <v>173</v>
      </c>
      <c r="AF131" s="3" t="str">
        <f>IFERROR(MID(VLOOKUP($B131,Seqs!$A:$B,2,0),AG131,1),"")</f>
        <v>C</v>
      </c>
      <c r="AG131" s="3">
        <v>187</v>
      </c>
      <c r="AH131" s="3" t="str">
        <f>IFERROR(MID(VLOOKUP($B131,Seqs!$A:$B,2,0),AI131,1),"")</f>
        <v>I</v>
      </c>
      <c r="AI131" s="3">
        <v>189</v>
      </c>
      <c r="AJ131" s="3" t="str">
        <f>IFERROR(MID(VLOOKUP($B131,Seqs!$A:$B,2,0),AK131,1),"")</f>
        <v>N</v>
      </c>
      <c r="AK131" s="3">
        <v>199</v>
      </c>
      <c r="AL131" s="3" t="str">
        <f>IFERROR(MID(VLOOKUP($B131,Seqs!$A:$B,2,0),AM131,1),"")</f>
        <v>Q</v>
      </c>
      <c r="AM131" s="3">
        <v>237</v>
      </c>
      <c r="AN131" s="3" t="str">
        <f>IFERROR(MID(VLOOKUP($B131,Seqs!$A:$B,2,0),AO131,1),"")</f>
        <v>A</v>
      </c>
      <c r="AO131" s="3">
        <v>241</v>
      </c>
      <c r="AP131" s="3" t="str">
        <f>IFERROR(MID(VLOOKUP($B131,Seqs!$A:$B,2,0),AQ131,1),"")</f>
        <v>H</v>
      </c>
      <c r="AQ131" s="3">
        <v>278</v>
      </c>
      <c r="AR131" s="3" t="str">
        <f>IFERROR(MID(VLOOKUP($B131,Seqs!$A:$B,2,0),AS131,1),"")</f>
        <v>G</v>
      </c>
      <c r="AS131" s="3">
        <v>284</v>
      </c>
      <c r="AT131" s="3" t="str">
        <f>IFERROR(MID(VLOOKUP($B131,Seqs!$A:$B,2,0),AU131,1),"")</f>
        <v>M</v>
      </c>
      <c r="AU131" s="3">
        <v>309</v>
      </c>
      <c r="AV131" s="3" t="str">
        <f>IFERROR(MID(VLOOKUP($B131,Seqs!$A:$B,2,0),AW131,1),"")</f>
        <v>N</v>
      </c>
      <c r="AW131" s="3">
        <v>310</v>
      </c>
      <c r="AX131" s="3" t="str">
        <f>IFERROR(MID(VLOOKUP($B131,Seqs!$A:$B,2,0),AY131,1),"")</f>
        <v>C</v>
      </c>
      <c r="AY131" s="3">
        <v>322</v>
      </c>
      <c r="AZ131" s="80" t="str">
        <f>VLOOKUP(B131,Classification!A:D,2,0)</f>
        <v>A</v>
      </c>
      <c r="BA131" s="99" t="str">
        <f>VLOOKUP(B131,Classification!A:D,4,0)</f>
        <v>Opsins</v>
      </c>
      <c r="BB131" s="27" t="b">
        <f t="shared" si="249"/>
        <v>1</v>
      </c>
      <c r="BC131" s="23">
        <f>_xlfn.AGGREGATE(9,6,CG131:CR131)-_xlfn.AGGREGATE(9,6,BU131:CF131)+12</f>
        <v>252</v>
      </c>
      <c r="BD131" s="4" t="s">
        <v>23</v>
      </c>
      <c r="BE131" s="3" t="s">
        <v>1300</v>
      </c>
      <c r="BF131" s="50" t="s">
        <v>1387</v>
      </c>
      <c r="BG131" s="50" t="s">
        <v>1387</v>
      </c>
      <c r="BH131" s="1"/>
      <c r="BI131" s="73" t="s">
        <v>1296</v>
      </c>
      <c r="BJ131" s="59" t="s">
        <v>1296</v>
      </c>
      <c r="BK131" s="59" t="s">
        <v>1296</v>
      </c>
      <c r="BL131" s="59" t="s">
        <v>1296</v>
      </c>
      <c r="BM131" s="59" t="s">
        <v>1296</v>
      </c>
      <c r="BN131" s="59" t="s">
        <v>1296</v>
      </c>
      <c r="BO131" s="59" t="s">
        <v>1296</v>
      </c>
      <c r="BP131" s="59" t="s">
        <v>1296</v>
      </c>
      <c r="BQ131" s="59" t="s">
        <v>1296</v>
      </c>
      <c r="BR131" s="59" t="s">
        <v>1296</v>
      </c>
      <c r="BS131" s="59" t="s">
        <v>1296</v>
      </c>
      <c r="BT131" s="59" t="s">
        <v>1296</v>
      </c>
      <c r="BU131" s="73">
        <f>E131</f>
        <v>34</v>
      </c>
      <c r="BV131" s="74">
        <f>I131</f>
        <v>66</v>
      </c>
      <c r="BW131" s="75">
        <f>M131</f>
        <v>70</v>
      </c>
      <c r="BX131" s="74">
        <f>Q131</f>
        <v>102</v>
      </c>
      <c r="BY131" s="75">
        <f>U131</f>
        <v>106</v>
      </c>
      <c r="BZ131" s="74" t="str">
        <f>Y131</f>
        <v>-</v>
      </c>
      <c r="CA131" s="75">
        <f>AC131</f>
        <v>149</v>
      </c>
      <c r="CB131" s="74">
        <f>AG131</f>
        <v>187</v>
      </c>
      <c r="CC131" s="75">
        <f>AK131</f>
        <v>199</v>
      </c>
      <c r="CD131" s="74">
        <f>AO131</f>
        <v>241</v>
      </c>
      <c r="CE131" s="75">
        <f>AS131</f>
        <v>284</v>
      </c>
      <c r="CF131" s="74">
        <f>AW131</f>
        <v>310</v>
      </c>
      <c r="CG131" s="73">
        <f>G131</f>
        <v>65</v>
      </c>
      <c r="CH131" s="74">
        <f>K131</f>
        <v>69</v>
      </c>
      <c r="CI131" s="75">
        <f>O131</f>
        <v>100</v>
      </c>
      <c r="CJ131" s="75">
        <f>S131</f>
        <v>105</v>
      </c>
      <c r="CK131" s="75">
        <f>W131</f>
        <v>141</v>
      </c>
      <c r="CL131" s="75" t="str">
        <f>AA131</f>
        <v>-</v>
      </c>
      <c r="CM131" s="75">
        <f>AE131</f>
        <v>173</v>
      </c>
      <c r="CN131" s="75">
        <f>AI131</f>
        <v>189</v>
      </c>
      <c r="CO131" s="75">
        <f>AM131</f>
        <v>237</v>
      </c>
      <c r="CP131" s="75">
        <f>AQ131</f>
        <v>278</v>
      </c>
      <c r="CQ131" s="75">
        <f>AU131</f>
        <v>309</v>
      </c>
      <c r="CR131" s="75">
        <f>AY131</f>
        <v>322</v>
      </c>
      <c r="CS131" s="23">
        <f>M131-K131</f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248"/>
        <v>opsd_bovin_4A4M</v>
      </c>
      <c r="B132" s="2" t="s">
        <v>922</v>
      </c>
      <c r="C132" s="3" t="s">
        <v>1380</v>
      </c>
      <c r="D132" s="3" t="str">
        <f>IFERROR(MID(VLOOKUP($B132,Seqs!$A:$B,2,0),E132,1),"")</f>
        <v>P</v>
      </c>
      <c r="E132" s="3">
        <v>34</v>
      </c>
      <c r="F132" s="3" t="str">
        <f>IFERROR(MID(VLOOKUP($B132,Seqs!$A:$B,2,0),G132,1),"")</f>
        <v>H</v>
      </c>
      <c r="G132" s="3">
        <v>65</v>
      </c>
      <c r="H132" s="3" t="str">
        <f>IFERROR(MID(VLOOKUP($B132,Seqs!$A:$B,2,0),I132,1),"")</f>
        <v>K</v>
      </c>
      <c r="I132" s="23">
        <v>66</v>
      </c>
      <c r="J132" s="3" t="str">
        <f>IFERROR(MID(VLOOKUP($B132,Seqs!$A:$B,2,0),K132,1),"")</f>
        <v>R</v>
      </c>
      <c r="K132" s="23">
        <v>69</v>
      </c>
      <c r="L132" s="3" t="str">
        <f>IFERROR(MID(VLOOKUP($B132,Seqs!$A:$B,2,0),M132,1),"")</f>
        <v>T</v>
      </c>
      <c r="M132" s="3">
        <v>70</v>
      </c>
      <c r="N132" s="3" t="str">
        <f>IFERROR(MID(VLOOKUP($B132,Seqs!$A:$B,2,0),O132,1),"")</f>
        <v>H</v>
      </c>
      <c r="O132" s="3">
        <v>100</v>
      </c>
      <c r="P132" s="3" t="str">
        <f>IFERROR(MID(VLOOKUP($B132,Seqs!$A:$B,2,0),Q132,1),"")</f>
        <v>Y</v>
      </c>
      <c r="Q132" s="3">
        <v>102</v>
      </c>
      <c r="R132" s="3" t="str">
        <f>IFERROR(MID(VLOOKUP($B132,Seqs!$A:$B,2,0),S132,1),"")</f>
        <v>F</v>
      </c>
      <c r="S132" s="3">
        <v>105</v>
      </c>
      <c r="T132" s="3" t="str">
        <f>IFERROR(MID(VLOOKUP($B132,Seqs!$A:$B,2,0),U132,1),"")</f>
        <v>G</v>
      </c>
      <c r="U132" s="3">
        <v>106</v>
      </c>
      <c r="V132" s="3" t="str">
        <f>IFERROR(MID(VLOOKUP($B132,Seqs!$A:$B,2,0),W132,1),"")</f>
        <v>K</v>
      </c>
      <c r="W132" s="3">
        <v>141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G</v>
      </c>
      <c r="AC132" s="9">
        <v>149</v>
      </c>
      <c r="AD132" s="3" t="str">
        <f>IFERROR(MID(VLOOKUP($B132,Seqs!$A:$B,2,0),AE132,1),"")</f>
        <v>V</v>
      </c>
      <c r="AE132" s="3">
        <v>173</v>
      </c>
      <c r="AF132" s="3" t="str">
        <f>IFERROR(MID(VLOOKUP($B132,Seqs!$A:$B,2,0),AG132,1),"")</f>
        <v>C</v>
      </c>
      <c r="AG132" s="3">
        <v>187</v>
      </c>
      <c r="AH132" s="3" t="str">
        <f>IFERROR(MID(VLOOKUP($B132,Seqs!$A:$B,2,0),AI132,1),"")</f>
        <v>I</v>
      </c>
      <c r="AI132" s="3">
        <v>189</v>
      </c>
      <c r="AJ132" s="3" t="str">
        <f>IFERROR(MID(VLOOKUP($B132,Seqs!$A:$B,2,0),AK132,1),"")</f>
        <v>N</v>
      </c>
      <c r="AK132" s="3">
        <v>199</v>
      </c>
      <c r="AL132" s="3" t="str">
        <f>IFERROR(MID(VLOOKUP($B132,Seqs!$A:$B,2,0),AM132,1),"")</f>
        <v>Q</v>
      </c>
      <c r="AM132" s="3">
        <v>237</v>
      </c>
      <c r="AN132" s="3" t="str">
        <f>IFERROR(MID(VLOOKUP($B132,Seqs!$A:$B,2,0),AO132,1),"")</f>
        <v>A</v>
      </c>
      <c r="AO132" s="3">
        <v>241</v>
      </c>
      <c r="AP132" s="3" t="str">
        <f>IFERROR(MID(VLOOKUP($B132,Seqs!$A:$B,2,0),AQ132,1),"")</f>
        <v>H</v>
      </c>
      <c r="AQ132" s="3">
        <v>278</v>
      </c>
      <c r="AR132" s="3" t="str">
        <f>IFERROR(MID(VLOOKUP($B132,Seqs!$A:$B,2,0),AS132,1),"")</f>
        <v>G</v>
      </c>
      <c r="AS132" s="3">
        <v>284</v>
      </c>
      <c r="AT132" s="3" t="str">
        <f>IFERROR(MID(VLOOKUP($B132,Seqs!$A:$B,2,0),AU132,1),"")</f>
        <v>M</v>
      </c>
      <c r="AU132" s="3">
        <v>309</v>
      </c>
      <c r="AV132" s="3" t="str">
        <f>IFERROR(MID(VLOOKUP($B132,Seqs!$A:$B,2,0),AW132,1),"")</f>
        <v>N</v>
      </c>
      <c r="AW132" s="3">
        <v>310</v>
      </c>
      <c r="AX132" s="3" t="str">
        <f>IFERROR(MID(VLOOKUP($B132,Seqs!$A:$B,2,0),AY132,1),"")</f>
        <v>C</v>
      </c>
      <c r="AY132" s="3">
        <v>322</v>
      </c>
      <c r="AZ132" s="80" t="str">
        <f>VLOOKUP(B132,Classification!A:D,2,0)</f>
        <v>A</v>
      </c>
      <c r="BA132" s="99" t="str">
        <f>VLOOKUP(B132,Classification!A:D,4,0)</f>
        <v>Opsins</v>
      </c>
      <c r="BB132" s="27" t="b">
        <f t="shared" ref="BB132" si="305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>_xlfn.AGGREGATE(9,6,CG132:CR132)-_xlfn.AGGREGATE(9,6,BU132:CF132)+12</f>
        <v>252</v>
      </c>
      <c r="BD132" s="4" t="s">
        <v>23</v>
      </c>
      <c r="BE132" s="3" t="s">
        <v>1300</v>
      </c>
      <c r="BF132" s="50" t="s">
        <v>1387</v>
      </c>
      <c r="BG132" s="50" t="s">
        <v>1387</v>
      </c>
      <c r="BH132" s="1"/>
      <c r="BI132" s="73" t="s">
        <v>1296</v>
      </c>
      <c r="BJ132" s="59" t="s">
        <v>1296</v>
      </c>
      <c r="BK132" s="59" t="s">
        <v>1296</v>
      </c>
      <c r="BL132" s="59" t="s">
        <v>1296</v>
      </c>
      <c r="BM132" s="59" t="s">
        <v>1296</v>
      </c>
      <c r="BN132" s="59" t="s">
        <v>1296</v>
      </c>
      <c r="BO132" s="59" t="s">
        <v>1296</v>
      </c>
      <c r="BP132" s="59" t="s">
        <v>1296</v>
      </c>
      <c r="BQ132" s="59" t="s">
        <v>1296</v>
      </c>
      <c r="BR132" s="59" t="s">
        <v>1296</v>
      </c>
      <c r="BS132" s="59" t="s">
        <v>1296</v>
      </c>
      <c r="BT132" s="59" t="s">
        <v>1296</v>
      </c>
      <c r="BU132" s="73">
        <f>E132</f>
        <v>34</v>
      </c>
      <c r="BV132" s="74">
        <f>I132</f>
        <v>66</v>
      </c>
      <c r="BW132" s="75">
        <f>M132</f>
        <v>70</v>
      </c>
      <c r="BX132" s="74">
        <f>Q132</f>
        <v>102</v>
      </c>
      <c r="BY132" s="75">
        <f>U132</f>
        <v>106</v>
      </c>
      <c r="BZ132" s="74" t="str">
        <f>Y132</f>
        <v>-</v>
      </c>
      <c r="CA132" s="75">
        <f>AC132</f>
        <v>149</v>
      </c>
      <c r="CB132" s="74">
        <f>AG132</f>
        <v>187</v>
      </c>
      <c r="CC132" s="75">
        <f>AK132</f>
        <v>199</v>
      </c>
      <c r="CD132" s="74">
        <f>AO132</f>
        <v>241</v>
      </c>
      <c r="CE132" s="75">
        <f>AS132</f>
        <v>284</v>
      </c>
      <c r="CF132" s="74">
        <f>AW132</f>
        <v>310</v>
      </c>
      <c r="CG132" s="73">
        <f>G132</f>
        <v>65</v>
      </c>
      <c r="CH132" s="74">
        <f>K132</f>
        <v>69</v>
      </c>
      <c r="CI132" s="75">
        <f>O132</f>
        <v>100</v>
      </c>
      <c r="CJ132" s="75">
        <f>S132</f>
        <v>105</v>
      </c>
      <c r="CK132" s="75">
        <f>W132</f>
        <v>141</v>
      </c>
      <c r="CL132" s="75" t="str">
        <f>AA132</f>
        <v>-</v>
      </c>
      <c r="CM132" s="75">
        <f>AE132</f>
        <v>173</v>
      </c>
      <c r="CN132" s="75">
        <f>AI132</f>
        <v>189</v>
      </c>
      <c r="CO132" s="75">
        <f>AM132</f>
        <v>237</v>
      </c>
      <c r="CP132" s="75">
        <f>AQ132</f>
        <v>278</v>
      </c>
      <c r="CQ132" s="75">
        <f>AU132</f>
        <v>309</v>
      </c>
      <c r="CR132" s="75">
        <f>AY132</f>
        <v>322</v>
      </c>
      <c r="CS132" s="23">
        <f>M132-K132</f>
        <v>1</v>
      </c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</row>
    <row r="133" spans="1:1029" x14ac:dyDescent="0.2">
      <c r="A133" s="3" t="str">
        <f t="shared" si="248"/>
        <v>opsd_bovin_4J4Q</v>
      </c>
      <c r="B133" s="3" t="s">
        <v>922</v>
      </c>
      <c r="C133" s="3" t="s">
        <v>1046</v>
      </c>
      <c r="D133" s="3" t="str">
        <f>IFERROR(MID(VLOOKUP($B133,Seqs!$A:$B,2,0),E133,1),"")</f>
        <v>P</v>
      </c>
      <c r="E133" s="3">
        <v>34</v>
      </c>
      <c r="F133" s="3" t="str">
        <f>IFERROR(MID(VLOOKUP($B133,Seqs!$A:$B,2,0),G133,1),"")</f>
        <v>H</v>
      </c>
      <c r="G133" s="3">
        <v>65</v>
      </c>
      <c r="H133" s="3" t="str">
        <f>IFERROR(MID(VLOOKUP($B133,Seqs!$A:$B,2,0),I133,1),"")</f>
        <v>K</v>
      </c>
      <c r="I133" s="23">
        <v>66</v>
      </c>
      <c r="J133" s="3" t="str">
        <f>IFERROR(MID(VLOOKUP($B133,Seqs!$A:$B,2,0),K133,1),"")</f>
        <v>R</v>
      </c>
      <c r="K133" s="23">
        <v>69</v>
      </c>
      <c r="L133" s="3" t="str">
        <f>IFERROR(MID(VLOOKUP($B133,Seqs!$A:$B,2,0),M133,1),"")</f>
        <v>T</v>
      </c>
      <c r="M133" s="3">
        <v>70</v>
      </c>
      <c r="N133" s="3" t="str">
        <f>IFERROR(MID(VLOOKUP($B133,Seqs!$A:$B,2,0),O133,1),"")</f>
        <v>H</v>
      </c>
      <c r="O133" s="3">
        <v>100</v>
      </c>
      <c r="P133" s="3" t="str">
        <f>IFERROR(MID(VLOOKUP($B133,Seqs!$A:$B,2,0),Q133,1),"")</f>
        <v>Y</v>
      </c>
      <c r="Q133" s="3">
        <v>102</v>
      </c>
      <c r="R133" s="3" t="str">
        <f>IFERROR(MID(VLOOKUP($B133,Seqs!$A:$B,2,0),S133,1),"")</f>
        <v>F</v>
      </c>
      <c r="S133" s="3">
        <v>105</v>
      </c>
      <c r="T133" s="3" t="str">
        <f>IFERROR(MID(VLOOKUP($B133,Seqs!$A:$B,2,0),U133,1),"")</f>
        <v>G</v>
      </c>
      <c r="U133" s="3">
        <v>106</v>
      </c>
      <c r="V133" s="3" t="str">
        <f>IFERROR(MID(VLOOKUP($B133,Seqs!$A:$B,2,0),W133,1),"")</f>
        <v>K</v>
      </c>
      <c r="W133" s="3">
        <v>141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G</v>
      </c>
      <c r="AC133" s="9">
        <v>149</v>
      </c>
      <c r="AD133" s="3" t="str">
        <f>IFERROR(MID(VLOOKUP($B133,Seqs!$A:$B,2,0),AE133,1),"")</f>
        <v>V</v>
      </c>
      <c r="AE133" s="3">
        <v>173</v>
      </c>
      <c r="AF133" s="3" t="str">
        <f>IFERROR(MID(VLOOKUP($B133,Seqs!$A:$B,2,0),AG133,1),"")</f>
        <v>C</v>
      </c>
      <c r="AG133" s="3">
        <v>187</v>
      </c>
      <c r="AH133" s="3" t="str">
        <f>IFERROR(MID(VLOOKUP($B133,Seqs!$A:$B,2,0),AI133,1),"")</f>
        <v>I</v>
      </c>
      <c r="AI133" s="3">
        <v>189</v>
      </c>
      <c r="AJ133" s="3" t="str">
        <f>IFERROR(MID(VLOOKUP($B133,Seqs!$A:$B,2,0),AK133,1),"")</f>
        <v>N</v>
      </c>
      <c r="AK133" s="3">
        <v>199</v>
      </c>
      <c r="AL133" s="3" t="str">
        <f>IFERROR(MID(VLOOKUP($B133,Seqs!$A:$B,2,0),AM133,1),"")</f>
        <v>Q</v>
      </c>
      <c r="AM133" s="3">
        <v>237</v>
      </c>
      <c r="AN133" s="3" t="str">
        <f>IFERROR(MID(VLOOKUP($B133,Seqs!$A:$B,2,0),AO133,1),"")</f>
        <v>A</v>
      </c>
      <c r="AO133" s="3">
        <v>241</v>
      </c>
      <c r="AP133" s="3" t="str">
        <f>IFERROR(MID(VLOOKUP($B133,Seqs!$A:$B,2,0),AQ133,1),"")</f>
        <v>H</v>
      </c>
      <c r="AQ133" s="3">
        <v>278</v>
      </c>
      <c r="AR133" s="3" t="str">
        <f>IFERROR(MID(VLOOKUP($B133,Seqs!$A:$B,2,0),AS133,1),"")</f>
        <v>G</v>
      </c>
      <c r="AS133" s="3">
        <v>284</v>
      </c>
      <c r="AT133" s="3" t="str">
        <f>IFERROR(MID(VLOOKUP($B133,Seqs!$A:$B,2,0),AU133,1),"")</f>
        <v>M</v>
      </c>
      <c r="AU133" s="3">
        <v>309</v>
      </c>
      <c r="AV133" s="3" t="str">
        <f>IFERROR(MID(VLOOKUP($B133,Seqs!$A:$B,2,0),AW133,1),"")</f>
        <v>N</v>
      </c>
      <c r="AW133" s="3">
        <v>310</v>
      </c>
      <c r="AX133" s="3" t="str">
        <f>IFERROR(MID(VLOOKUP($B133,Seqs!$A:$B,2,0),AY133,1),"")</f>
        <v>C</v>
      </c>
      <c r="AY133" s="3">
        <v>322</v>
      </c>
      <c r="AZ133" s="80" t="str">
        <f>VLOOKUP(B133,Classification!A:D,2,0)</f>
        <v>A</v>
      </c>
      <c r="BA133" s="99" t="str">
        <f>VLOOKUP(B133,Classification!A:D,4,0)</f>
        <v>Opsins</v>
      </c>
      <c r="BB133" s="27" t="b">
        <f t="shared" si="249"/>
        <v>1</v>
      </c>
      <c r="BC133" s="23">
        <f t="shared" ref="BC133:BC157" si="306">_xlfn.AGGREGATE(9,6,CG133:CR133)-_xlfn.AGGREGATE(9,6,BU133:CF133)+12</f>
        <v>252</v>
      </c>
      <c r="BD133" s="4" t="s">
        <v>23</v>
      </c>
      <c r="BE133" s="3" t="s">
        <v>1384</v>
      </c>
      <c r="BF133" s="50" t="s">
        <v>1387</v>
      </c>
      <c r="BG133" s="50" t="s">
        <v>1387</v>
      </c>
      <c r="BH133" s="1"/>
      <c r="BI133" s="73" t="s">
        <v>1296</v>
      </c>
      <c r="BJ133" s="59" t="s">
        <v>1296</v>
      </c>
      <c r="BK133" s="59" t="s">
        <v>1296</v>
      </c>
      <c r="BL133" s="59" t="s">
        <v>1296</v>
      </c>
      <c r="BM133" s="59" t="s">
        <v>1296</v>
      </c>
      <c r="BN133" s="59" t="s">
        <v>1296</v>
      </c>
      <c r="BO133" s="59" t="s">
        <v>1296</v>
      </c>
      <c r="BP133" s="59" t="s">
        <v>1296</v>
      </c>
      <c r="BQ133" s="59" t="s">
        <v>1296</v>
      </c>
      <c r="BR133" s="59" t="s">
        <v>1296</v>
      </c>
      <c r="BS133" s="59" t="s">
        <v>1296</v>
      </c>
      <c r="BT133" s="59" t="s">
        <v>1296</v>
      </c>
      <c r="BU133" s="73">
        <f t="shared" ref="BU133:BU157" si="307">E133</f>
        <v>34</v>
      </c>
      <c r="BV133" s="74">
        <f t="shared" ref="BV133:BV157" si="308">I133</f>
        <v>66</v>
      </c>
      <c r="BW133" s="75">
        <f t="shared" ref="BW133:BW157" si="309">M133</f>
        <v>70</v>
      </c>
      <c r="BX133" s="74">
        <f t="shared" ref="BX133:BX157" si="310">Q133</f>
        <v>102</v>
      </c>
      <c r="BY133" s="75">
        <f t="shared" ref="BY133:BY157" si="311">U133</f>
        <v>106</v>
      </c>
      <c r="BZ133" s="74" t="str">
        <f t="shared" ref="BZ133:BZ157" si="312">Y133</f>
        <v>-</v>
      </c>
      <c r="CA133" s="75">
        <f t="shared" ref="CA133:CA157" si="313">AC133</f>
        <v>149</v>
      </c>
      <c r="CB133" s="74">
        <f t="shared" ref="CB133:CB157" si="314">AG133</f>
        <v>187</v>
      </c>
      <c r="CC133" s="75">
        <f t="shared" ref="CC133:CC157" si="315">AK133</f>
        <v>199</v>
      </c>
      <c r="CD133" s="74">
        <f t="shared" ref="CD133:CD157" si="316">AO133</f>
        <v>241</v>
      </c>
      <c r="CE133" s="75">
        <f t="shared" ref="CE133:CE157" si="317">AS133</f>
        <v>284</v>
      </c>
      <c r="CF133" s="74">
        <f t="shared" ref="CF133:CF157" si="318">AW133</f>
        <v>310</v>
      </c>
      <c r="CG133" s="73">
        <f t="shared" ref="CG133:CG157" si="319">G133</f>
        <v>65</v>
      </c>
      <c r="CH133" s="74">
        <f t="shared" ref="CH133:CH157" si="320">K133</f>
        <v>69</v>
      </c>
      <c r="CI133" s="75">
        <f t="shared" ref="CI133:CI157" si="321">O133</f>
        <v>100</v>
      </c>
      <c r="CJ133" s="75">
        <f t="shared" ref="CJ133:CJ157" si="322">S133</f>
        <v>105</v>
      </c>
      <c r="CK133" s="75">
        <f t="shared" ref="CK133:CK157" si="323">W133</f>
        <v>141</v>
      </c>
      <c r="CL133" s="75" t="str">
        <f t="shared" ref="CL133:CL157" si="324">AA133</f>
        <v>-</v>
      </c>
      <c r="CM133" s="75">
        <f t="shared" ref="CM133:CM157" si="325">AE133</f>
        <v>173</v>
      </c>
      <c r="CN133" s="75">
        <f t="shared" ref="CN133:CN157" si="326">AI133</f>
        <v>189</v>
      </c>
      <c r="CO133" s="75">
        <f t="shared" ref="CO133:CO157" si="327">AM133</f>
        <v>237</v>
      </c>
      <c r="CP133" s="75">
        <f t="shared" ref="CP133:CP157" si="328">AQ133</f>
        <v>278</v>
      </c>
      <c r="CQ133" s="75">
        <f t="shared" ref="CQ133:CQ157" si="329">AU133</f>
        <v>309</v>
      </c>
      <c r="CR133" s="75">
        <f t="shared" ref="CR133:CR157" si="330">AY133</f>
        <v>322</v>
      </c>
      <c r="CS133" s="23">
        <f t="shared" ref="CS133:CS157" si="331">M133-K133</f>
        <v>1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spans="1:1029" x14ac:dyDescent="0.2">
      <c r="A134" s="3" t="str">
        <f t="shared" si="248"/>
        <v>opsd_bovin_5DYS</v>
      </c>
      <c r="B134" s="3" t="s">
        <v>922</v>
      </c>
      <c r="C134" s="3" t="s">
        <v>1366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G</v>
      </c>
      <c r="AC134" s="9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80" t="str">
        <f>VLOOKUP(B134,Classification!A:D,2,0)</f>
        <v>A</v>
      </c>
      <c r="BA134" s="99" t="str">
        <f>VLOOKUP(B134,Classification!A:D,4,0)</f>
        <v>Opsins</v>
      </c>
      <c r="BB134" s="27" t="b">
        <f t="shared" si="249"/>
        <v>1</v>
      </c>
      <c r="BC134" s="23">
        <f t="shared" si="306"/>
        <v>252</v>
      </c>
      <c r="BD134" s="4" t="s">
        <v>23</v>
      </c>
      <c r="BE134" s="3" t="s">
        <v>1384</v>
      </c>
      <c r="BF134" s="50" t="s">
        <v>1387</v>
      </c>
      <c r="BG134" s="50" t="s">
        <v>1387</v>
      </c>
      <c r="BH134" s="1"/>
      <c r="BI134" s="73" t="s">
        <v>1296</v>
      </c>
      <c r="BJ134" s="59" t="s">
        <v>1296</v>
      </c>
      <c r="BK134" s="59" t="s">
        <v>1296</v>
      </c>
      <c r="BL134" s="59" t="s">
        <v>1296</v>
      </c>
      <c r="BM134" s="59" t="s">
        <v>1296</v>
      </c>
      <c r="BN134" s="59" t="s">
        <v>1296</v>
      </c>
      <c r="BO134" s="59" t="s">
        <v>1296</v>
      </c>
      <c r="BP134" s="59" t="s">
        <v>1296</v>
      </c>
      <c r="BQ134" s="59" t="s">
        <v>1296</v>
      </c>
      <c r="BR134" s="59" t="s">
        <v>1296</v>
      </c>
      <c r="BS134" s="59" t="s">
        <v>1296</v>
      </c>
      <c r="BT134" s="59" t="s">
        <v>1296</v>
      </c>
      <c r="BU134" s="73">
        <f t="shared" si="307"/>
        <v>34</v>
      </c>
      <c r="BV134" s="74">
        <f t="shared" si="308"/>
        <v>66</v>
      </c>
      <c r="BW134" s="75">
        <f t="shared" si="309"/>
        <v>70</v>
      </c>
      <c r="BX134" s="74">
        <f t="shared" si="310"/>
        <v>102</v>
      </c>
      <c r="BY134" s="75">
        <f t="shared" si="311"/>
        <v>106</v>
      </c>
      <c r="BZ134" s="74" t="str">
        <f t="shared" si="312"/>
        <v>-</v>
      </c>
      <c r="CA134" s="75">
        <f t="shared" si="313"/>
        <v>149</v>
      </c>
      <c r="CB134" s="74">
        <f t="shared" si="314"/>
        <v>187</v>
      </c>
      <c r="CC134" s="75">
        <f t="shared" si="315"/>
        <v>199</v>
      </c>
      <c r="CD134" s="74">
        <f t="shared" si="316"/>
        <v>241</v>
      </c>
      <c r="CE134" s="75">
        <f t="shared" si="317"/>
        <v>284</v>
      </c>
      <c r="CF134" s="74">
        <f t="shared" si="318"/>
        <v>310</v>
      </c>
      <c r="CG134" s="73">
        <f t="shared" si="319"/>
        <v>65</v>
      </c>
      <c r="CH134" s="74">
        <f t="shared" si="320"/>
        <v>69</v>
      </c>
      <c r="CI134" s="75">
        <f t="shared" si="321"/>
        <v>100</v>
      </c>
      <c r="CJ134" s="75">
        <f t="shared" si="322"/>
        <v>105</v>
      </c>
      <c r="CK134" s="75">
        <f t="shared" si="323"/>
        <v>141</v>
      </c>
      <c r="CL134" s="75" t="str">
        <f t="shared" si="324"/>
        <v>-</v>
      </c>
      <c r="CM134" s="75">
        <f t="shared" si="325"/>
        <v>173</v>
      </c>
      <c r="CN134" s="75">
        <f t="shared" si="326"/>
        <v>189</v>
      </c>
      <c r="CO134" s="75">
        <f t="shared" si="327"/>
        <v>237</v>
      </c>
      <c r="CP134" s="75">
        <f t="shared" si="328"/>
        <v>278</v>
      </c>
      <c r="CQ134" s="75">
        <f t="shared" si="329"/>
        <v>309</v>
      </c>
      <c r="CR134" s="75">
        <f t="shared" si="330"/>
        <v>322</v>
      </c>
      <c r="CS134" s="23">
        <f t="shared" si="331"/>
        <v>1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ref="A135:A166" si="332">CONCATENATE(B135,"_",C135)</f>
        <v>opsd_bovin_5EN0</v>
      </c>
      <c r="B135" s="3" t="s">
        <v>922</v>
      </c>
      <c r="C135" s="3" t="s">
        <v>1367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Q</v>
      </c>
      <c r="AM135" s="3">
        <v>237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80" t="str">
        <f>VLOOKUP(B135,Classification!A:D,2,0)</f>
        <v>A</v>
      </c>
      <c r="BA135" s="99" t="str">
        <f>VLOOKUP(B135,Classification!A:D,4,0)</f>
        <v>Opsins</v>
      </c>
      <c r="BB135" s="27" t="b">
        <f t="shared" ref="BB135:BB166" si="333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23">
        <f t="shared" si="306"/>
        <v>252</v>
      </c>
      <c r="BD135" s="2" t="s">
        <v>1386</v>
      </c>
      <c r="BE135" s="3" t="s">
        <v>1384</v>
      </c>
      <c r="BF135" s="50" t="s">
        <v>1387</v>
      </c>
      <c r="BG135" s="50" t="s">
        <v>1387</v>
      </c>
      <c r="BH135" s="1"/>
      <c r="BI135" s="73" t="s">
        <v>1296</v>
      </c>
      <c r="BJ135" s="59" t="s">
        <v>1296</v>
      </c>
      <c r="BK135" s="59" t="s">
        <v>1296</v>
      </c>
      <c r="BL135" s="59" t="s">
        <v>1296</v>
      </c>
      <c r="BM135" s="59" t="s">
        <v>1296</v>
      </c>
      <c r="BN135" s="59" t="s">
        <v>1296</v>
      </c>
      <c r="BO135" s="59" t="s">
        <v>1296</v>
      </c>
      <c r="BP135" s="59" t="s">
        <v>1296</v>
      </c>
      <c r="BQ135" s="59" t="s">
        <v>1296</v>
      </c>
      <c r="BR135" s="59" t="s">
        <v>1296</v>
      </c>
      <c r="BS135" s="59" t="s">
        <v>1296</v>
      </c>
      <c r="BT135" s="59" t="s">
        <v>1296</v>
      </c>
      <c r="BU135" s="73">
        <f t="shared" si="307"/>
        <v>34</v>
      </c>
      <c r="BV135" s="74">
        <f t="shared" si="308"/>
        <v>66</v>
      </c>
      <c r="BW135" s="75">
        <f t="shared" si="309"/>
        <v>70</v>
      </c>
      <c r="BX135" s="74">
        <f t="shared" si="310"/>
        <v>102</v>
      </c>
      <c r="BY135" s="75">
        <f t="shared" si="311"/>
        <v>106</v>
      </c>
      <c r="BZ135" s="74" t="str">
        <f t="shared" si="312"/>
        <v>-</v>
      </c>
      <c r="CA135" s="75">
        <f t="shared" si="313"/>
        <v>149</v>
      </c>
      <c r="CB135" s="74">
        <f t="shared" si="314"/>
        <v>187</v>
      </c>
      <c r="CC135" s="75">
        <f t="shared" si="315"/>
        <v>199</v>
      </c>
      <c r="CD135" s="74">
        <f t="shared" si="316"/>
        <v>241</v>
      </c>
      <c r="CE135" s="75">
        <f t="shared" si="317"/>
        <v>284</v>
      </c>
      <c r="CF135" s="74">
        <f t="shared" si="318"/>
        <v>310</v>
      </c>
      <c r="CG135" s="73">
        <f t="shared" si="319"/>
        <v>65</v>
      </c>
      <c r="CH135" s="74">
        <f t="shared" si="320"/>
        <v>69</v>
      </c>
      <c r="CI135" s="75">
        <f t="shared" si="321"/>
        <v>100</v>
      </c>
      <c r="CJ135" s="75">
        <f t="shared" si="322"/>
        <v>105</v>
      </c>
      <c r="CK135" s="75">
        <f t="shared" si="323"/>
        <v>141</v>
      </c>
      <c r="CL135" s="75" t="str">
        <f t="shared" si="324"/>
        <v>-</v>
      </c>
      <c r="CM135" s="75">
        <f t="shared" si="325"/>
        <v>173</v>
      </c>
      <c r="CN135" s="75">
        <f t="shared" si="326"/>
        <v>189</v>
      </c>
      <c r="CO135" s="75">
        <f t="shared" si="327"/>
        <v>237</v>
      </c>
      <c r="CP135" s="75">
        <f t="shared" si="328"/>
        <v>278</v>
      </c>
      <c r="CQ135" s="75">
        <f t="shared" si="329"/>
        <v>309</v>
      </c>
      <c r="CR135" s="75">
        <f t="shared" si="330"/>
        <v>322</v>
      </c>
      <c r="CS135" s="23">
        <f t="shared" si="331"/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332"/>
        <v>opsd_human__wt</v>
      </c>
      <c r="B136" s="3" t="s">
        <v>339</v>
      </c>
      <c r="C136" s="3" t="s">
        <v>100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>P</v>
      </c>
      <c r="Y136" s="3">
        <v>142</v>
      </c>
      <c r="Z136" s="3" t="str">
        <f>IFERROR(MID(VLOOKUP($B136,Seqs!$A:$B,2,0),AA136,1),"")</f>
        <v>F</v>
      </c>
      <c r="AA136" s="3">
        <v>148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A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80" t="str">
        <f>VLOOKUP(B136,Classification!A:D,2,0)</f>
        <v>A</v>
      </c>
      <c r="BA136" s="99" t="str">
        <f>VLOOKUP(B136,Classification!A:D,4,0)</f>
        <v>Opsins</v>
      </c>
      <c r="BB136" s="27" t="b">
        <f t="shared" si="333"/>
        <v>1</v>
      </c>
      <c r="BC136" s="23">
        <f t="shared" si="306"/>
        <v>258</v>
      </c>
      <c r="BD136" s="58" t="s">
        <v>1382</v>
      </c>
      <c r="BE136" s="3" t="s">
        <v>1384</v>
      </c>
      <c r="BF136" s="50" t="s">
        <v>1382</v>
      </c>
      <c r="BG136" s="50" t="s">
        <v>1387</v>
      </c>
      <c r="BH136" s="1"/>
      <c r="BI136" s="73" t="s">
        <v>1296</v>
      </c>
      <c r="BJ136" s="59" t="s">
        <v>1296</v>
      </c>
      <c r="BK136" s="59" t="s">
        <v>1296</v>
      </c>
      <c r="BL136" s="59" t="s">
        <v>1296</v>
      </c>
      <c r="BM136" s="59" t="s">
        <v>1296</v>
      </c>
      <c r="BN136" s="59" t="s">
        <v>1296</v>
      </c>
      <c r="BO136" s="59" t="s">
        <v>1296</v>
      </c>
      <c r="BP136" s="59" t="s">
        <v>1296</v>
      </c>
      <c r="BQ136" s="59" t="s">
        <v>1296</v>
      </c>
      <c r="BR136" s="59" t="s">
        <v>1296</v>
      </c>
      <c r="BS136" s="59" t="s">
        <v>1296</v>
      </c>
      <c r="BT136" s="59" t="s">
        <v>1296</v>
      </c>
      <c r="BU136" s="73">
        <f t="shared" si="307"/>
        <v>34</v>
      </c>
      <c r="BV136" s="74">
        <f t="shared" si="308"/>
        <v>66</v>
      </c>
      <c r="BW136" s="75">
        <f t="shared" si="309"/>
        <v>70</v>
      </c>
      <c r="BX136" s="74">
        <f t="shared" si="310"/>
        <v>102</v>
      </c>
      <c r="BY136" s="75">
        <f t="shared" si="311"/>
        <v>106</v>
      </c>
      <c r="BZ136" s="74">
        <f t="shared" si="312"/>
        <v>142</v>
      </c>
      <c r="CA136" s="75">
        <f t="shared" si="313"/>
        <v>149</v>
      </c>
      <c r="CB136" s="74">
        <f t="shared" si="314"/>
        <v>187</v>
      </c>
      <c r="CC136" s="75">
        <f t="shared" si="315"/>
        <v>199</v>
      </c>
      <c r="CD136" s="74">
        <f t="shared" si="316"/>
        <v>241</v>
      </c>
      <c r="CE136" s="75">
        <f t="shared" si="317"/>
        <v>284</v>
      </c>
      <c r="CF136" s="74">
        <f t="shared" si="318"/>
        <v>310</v>
      </c>
      <c r="CG136" s="73">
        <f t="shared" si="319"/>
        <v>65</v>
      </c>
      <c r="CH136" s="74">
        <f t="shared" si="320"/>
        <v>69</v>
      </c>
      <c r="CI136" s="75">
        <f t="shared" si="321"/>
        <v>100</v>
      </c>
      <c r="CJ136" s="75">
        <f t="shared" si="322"/>
        <v>105</v>
      </c>
      <c r="CK136" s="75">
        <f t="shared" si="323"/>
        <v>141</v>
      </c>
      <c r="CL136" s="75">
        <f t="shared" si="324"/>
        <v>148</v>
      </c>
      <c r="CM136" s="75">
        <f t="shared" si="325"/>
        <v>173</v>
      </c>
      <c r="CN136" s="75">
        <f t="shared" si="326"/>
        <v>189</v>
      </c>
      <c r="CO136" s="75">
        <f t="shared" si="327"/>
        <v>237</v>
      </c>
      <c r="CP136" s="75">
        <f t="shared" si="328"/>
        <v>278</v>
      </c>
      <c r="CQ136" s="75">
        <f t="shared" si="329"/>
        <v>309</v>
      </c>
      <c r="CR136" s="75">
        <f t="shared" si="330"/>
        <v>322</v>
      </c>
      <c r="CS136" s="23">
        <f t="shared" si="331"/>
        <v>1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spans="1:1029" x14ac:dyDescent="0.2">
      <c r="A137" s="3" t="str">
        <f t="shared" si="332"/>
        <v>opsd_human_4ZWJ</v>
      </c>
      <c r="B137" s="3" t="s">
        <v>339</v>
      </c>
      <c r="C137" s="3" t="s">
        <v>55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>P</v>
      </c>
      <c r="Y137" s="3">
        <v>142</v>
      </c>
      <c r="Z137" s="3" t="str">
        <f>IFERROR(MID(VLOOKUP($B137,Seqs!$A:$B,2,0),AA137,1),"")</f>
        <v>F</v>
      </c>
      <c r="AA137" s="3">
        <v>148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A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80" t="str">
        <f>VLOOKUP(B137,Classification!A:D,2,0)</f>
        <v>A</v>
      </c>
      <c r="BA137" s="99" t="str">
        <f>VLOOKUP(B137,Classification!A:D,4,0)</f>
        <v>Opsins</v>
      </c>
      <c r="BB137" s="27" t="b">
        <f t="shared" si="333"/>
        <v>1</v>
      </c>
      <c r="BC137" s="23">
        <f t="shared" si="306"/>
        <v>258</v>
      </c>
      <c r="BD137" s="2" t="s">
        <v>1386</v>
      </c>
      <c r="BE137" s="3" t="s">
        <v>1384</v>
      </c>
      <c r="BF137" s="50" t="s">
        <v>1387</v>
      </c>
      <c r="BG137" s="50" t="s">
        <v>1387</v>
      </c>
      <c r="BH137" s="1"/>
      <c r="BI137" s="73" t="s">
        <v>1296</v>
      </c>
      <c r="BJ137" s="59" t="s">
        <v>1296</v>
      </c>
      <c r="BK137" s="59" t="s">
        <v>1296</v>
      </c>
      <c r="BL137" s="59" t="s">
        <v>1296</v>
      </c>
      <c r="BM137" s="59" t="s">
        <v>1296</v>
      </c>
      <c r="BN137" s="59" t="s">
        <v>1296</v>
      </c>
      <c r="BO137" s="59" t="s">
        <v>1296</v>
      </c>
      <c r="BP137" s="59" t="s">
        <v>1296</v>
      </c>
      <c r="BQ137" s="59" t="s">
        <v>1296</v>
      </c>
      <c r="BR137" s="59" t="s">
        <v>1296</v>
      </c>
      <c r="BS137" s="59" t="s">
        <v>1296</v>
      </c>
      <c r="BT137" s="59" t="s">
        <v>1296</v>
      </c>
      <c r="BU137" s="73">
        <f t="shared" si="307"/>
        <v>34</v>
      </c>
      <c r="BV137" s="74">
        <f t="shared" si="308"/>
        <v>66</v>
      </c>
      <c r="BW137" s="75">
        <f t="shared" si="309"/>
        <v>70</v>
      </c>
      <c r="BX137" s="74">
        <f t="shared" si="310"/>
        <v>102</v>
      </c>
      <c r="BY137" s="75">
        <f t="shared" si="311"/>
        <v>106</v>
      </c>
      <c r="BZ137" s="74">
        <f t="shared" si="312"/>
        <v>142</v>
      </c>
      <c r="CA137" s="75">
        <f t="shared" si="313"/>
        <v>149</v>
      </c>
      <c r="CB137" s="74">
        <f t="shared" si="314"/>
        <v>187</v>
      </c>
      <c r="CC137" s="75">
        <f t="shared" si="315"/>
        <v>199</v>
      </c>
      <c r="CD137" s="74">
        <f t="shared" si="316"/>
        <v>241</v>
      </c>
      <c r="CE137" s="75">
        <f t="shared" si="317"/>
        <v>284</v>
      </c>
      <c r="CF137" s="74">
        <f t="shared" si="318"/>
        <v>310</v>
      </c>
      <c r="CG137" s="73">
        <f t="shared" si="319"/>
        <v>65</v>
      </c>
      <c r="CH137" s="74">
        <f t="shared" si="320"/>
        <v>69</v>
      </c>
      <c r="CI137" s="75">
        <f t="shared" si="321"/>
        <v>100</v>
      </c>
      <c r="CJ137" s="75">
        <f t="shared" si="322"/>
        <v>105</v>
      </c>
      <c r="CK137" s="75">
        <f t="shared" si="323"/>
        <v>141</v>
      </c>
      <c r="CL137" s="75">
        <f t="shared" si="324"/>
        <v>148</v>
      </c>
      <c r="CM137" s="75">
        <f t="shared" si="325"/>
        <v>173</v>
      </c>
      <c r="CN137" s="75">
        <f t="shared" si="326"/>
        <v>189</v>
      </c>
      <c r="CO137" s="75">
        <f t="shared" si="327"/>
        <v>237</v>
      </c>
      <c r="CP137" s="75">
        <f t="shared" si="328"/>
        <v>278</v>
      </c>
      <c r="CQ137" s="75">
        <f t="shared" si="329"/>
        <v>309</v>
      </c>
      <c r="CR137" s="75">
        <f t="shared" si="330"/>
        <v>322</v>
      </c>
      <c r="CS137" s="23">
        <f t="shared" si="331"/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332"/>
        <v>opsd_todpa__wt</v>
      </c>
      <c r="B138" s="3" t="s">
        <v>924</v>
      </c>
      <c r="C138" s="3" t="s">
        <v>100</v>
      </c>
      <c r="D138" s="3" t="str">
        <f>IFERROR(MID(VLOOKUP($B138,Seqs!$A:$B,2,0),E138,1),"")</f>
        <v>D</v>
      </c>
      <c r="E138" s="3">
        <v>31</v>
      </c>
      <c r="F138" s="3" t="str">
        <f>IFERROR(MID(VLOOKUP($B138,Seqs!$A:$B,2,0),G138,1),"")</f>
        <v>T</v>
      </c>
      <c r="G138" s="3">
        <v>62</v>
      </c>
      <c r="H138" s="3" t="str">
        <f>IFERROR(MID(VLOOKUP($B138,Seqs!$A:$B,2,0),I138,1),"")</f>
        <v>K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K</v>
      </c>
      <c r="O138" s="3">
        <v>99</v>
      </c>
      <c r="P138" s="3" t="str">
        <f>IFERROR(MID(VLOOKUP($B138,Seqs!$A:$B,2,0),Q138,1),"")</f>
        <v>K</v>
      </c>
      <c r="Q138" s="3">
        <v>100</v>
      </c>
      <c r="R138" s="3" t="str">
        <f>IFERROR(MID(VLOOKUP($B138,Seqs!$A:$B,2,0),S138,1),"")</f>
        <v>F</v>
      </c>
      <c r="S138" s="3">
        <v>103</v>
      </c>
      <c r="T138" s="3" t="str">
        <f>IFERROR(MID(VLOOKUP($B138,Seqs!$A:$B,2,0),U138,1),"")</f>
        <v>G</v>
      </c>
      <c r="U138" s="3">
        <v>104</v>
      </c>
      <c r="V138" s="3" t="str">
        <f>IFERROR(MID(VLOOKUP($B138,Seqs!$A:$B,2,0),W138,1),"")</f>
        <v>R</v>
      </c>
      <c r="W138" s="3">
        <v>139</v>
      </c>
      <c r="X138" s="3" t="str">
        <f>IFERROR(MID(VLOOKUP($B138,Seqs!$A:$B,2,0),Y138,1),"")</f>
        <v>P</v>
      </c>
      <c r="Y138" s="3">
        <v>140</v>
      </c>
      <c r="Z138" s="3" t="str">
        <f>IFERROR(MID(VLOOKUP($B138,Seqs!$A:$B,2,0),AA138,1),"")</f>
        <v>M</v>
      </c>
      <c r="AA138" s="3">
        <v>147</v>
      </c>
      <c r="AB138" s="3" t="str">
        <f>IFERROR(MID(VLOOKUP($B138,Seqs!$A:$B,2,0),AC138,1),"")</f>
        <v>S</v>
      </c>
      <c r="AC138" s="9">
        <v>148</v>
      </c>
      <c r="AD138" s="3" t="str">
        <f>IFERROR(MID(VLOOKUP($B138,Seqs!$A:$B,2,0),AE138,1),"")</f>
        <v>F</v>
      </c>
      <c r="AE138" s="3">
        <v>172</v>
      </c>
      <c r="AF138" s="3" t="str">
        <f>IFERROR(MID(VLOOKUP($B138,Seqs!$A:$B,2,0),AG138,1),"")</f>
        <v>C</v>
      </c>
      <c r="AG138" s="3">
        <v>186</v>
      </c>
      <c r="AH138" s="3" t="str">
        <f>IFERROR(MID(VLOOKUP($B138,Seqs!$A:$B,2,0),AI138,1),"")</f>
        <v>F</v>
      </c>
      <c r="AI138" s="3">
        <v>188</v>
      </c>
      <c r="AJ138" s="3" t="str">
        <f>IFERROR(MID(VLOOKUP($B138,Seqs!$A:$B,2,0),AK138,1),"")</f>
        <v>D</v>
      </c>
      <c r="AK138" s="3">
        <v>194</v>
      </c>
      <c r="AL138" s="3" t="str">
        <f>IFERROR(MID(VLOOKUP($B138,Seqs!$A:$B,2,0),AM138,1),"")</f>
        <v>K</v>
      </c>
      <c r="AM138" s="3">
        <v>239</v>
      </c>
      <c r="AN138" s="3" t="str">
        <f>IFERROR(MID(VLOOKUP($B138,Seqs!$A:$B,2,0),AO138,1),"")</f>
        <v>K</v>
      </c>
      <c r="AO138" s="3">
        <v>244</v>
      </c>
      <c r="AP138" s="3" t="str">
        <f>IFERROR(MID(VLOOKUP($B138,Seqs!$A:$B,2,0),AQ138,1),"")</f>
        <v>G</v>
      </c>
      <c r="AQ138" s="3">
        <v>287</v>
      </c>
      <c r="AR138" s="3" t="str">
        <f>IFERROR(MID(VLOOKUP($B138,Seqs!$A:$B,2,0),AS138,1),"")</f>
        <v>T</v>
      </c>
      <c r="AS138" s="3">
        <v>293</v>
      </c>
      <c r="AT138" s="3" t="str">
        <f>IFERROR(MID(VLOOKUP($B138,Seqs!$A:$B,2,0),AU138,1),"")</f>
        <v>S</v>
      </c>
      <c r="AU138" s="3">
        <v>318</v>
      </c>
      <c r="AV138" s="3" t="str">
        <f>IFERROR(MID(VLOOKUP($B138,Seqs!$A:$B,2,0),AW138,1),"")</f>
        <v>H</v>
      </c>
      <c r="AW138" s="3">
        <v>319</v>
      </c>
      <c r="AX138" s="3" t="str">
        <f>IFERROR(MID(VLOOKUP($B138,Seqs!$A:$B,2,0),AY138,1),"")</f>
        <v>F</v>
      </c>
      <c r="AY138" s="3">
        <v>330</v>
      </c>
      <c r="AZ138" s="80" t="str">
        <f>VLOOKUP(B138,Classification!A:D,2,0)</f>
        <v>A</v>
      </c>
      <c r="BA138" s="99" t="str">
        <f>VLOOKUP(B138,Classification!A:D,4,0)</f>
        <v>Opsins</v>
      </c>
      <c r="BB138" s="27" t="b">
        <f t="shared" si="333"/>
        <v>1</v>
      </c>
      <c r="BC138" s="23">
        <f t="shared" si="306"/>
        <v>273</v>
      </c>
      <c r="BD138" s="58" t="s">
        <v>1382</v>
      </c>
      <c r="BE138" s="3" t="s">
        <v>1384</v>
      </c>
      <c r="BF138" s="50" t="s">
        <v>1382</v>
      </c>
      <c r="BG138" s="50" t="s">
        <v>1387</v>
      </c>
      <c r="BH138" s="1"/>
      <c r="BI138" s="73" t="s">
        <v>1296</v>
      </c>
      <c r="BJ138" s="59" t="s">
        <v>1296</v>
      </c>
      <c r="BK138" s="59" t="s">
        <v>1296</v>
      </c>
      <c r="BL138" s="59" t="s">
        <v>1296</v>
      </c>
      <c r="BM138" s="59" t="s">
        <v>1296</v>
      </c>
      <c r="BN138" s="59" t="s">
        <v>1296</v>
      </c>
      <c r="BO138" s="59" t="s">
        <v>1296</v>
      </c>
      <c r="BP138" s="59" t="s">
        <v>1296</v>
      </c>
      <c r="BQ138" s="59" t="s">
        <v>1296</v>
      </c>
      <c r="BR138" s="59" t="s">
        <v>1296</v>
      </c>
      <c r="BS138" s="59" t="s">
        <v>1296</v>
      </c>
      <c r="BT138" s="59" t="s">
        <v>1296</v>
      </c>
      <c r="BU138" s="73">
        <f t="shared" si="307"/>
        <v>31</v>
      </c>
      <c r="BV138" s="74">
        <f t="shared" si="308"/>
        <v>63</v>
      </c>
      <c r="BW138" s="75">
        <f t="shared" si="309"/>
        <v>67</v>
      </c>
      <c r="BX138" s="74">
        <f t="shared" si="310"/>
        <v>100</v>
      </c>
      <c r="BY138" s="75">
        <f t="shared" si="311"/>
        <v>104</v>
      </c>
      <c r="BZ138" s="74">
        <f t="shared" si="312"/>
        <v>140</v>
      </c>
      <c r="CA138" s="75">
        <f t="shared" si="313"/>
        <v>148</v>
      </c>
      <c r="CB138" s="74">
        <f t="shared" si="314"/>
        <v>186</v>
      </c>
      <c r="CC138" s="75">
        <f t="shared" si="315"/>
        <v>194</v>
      </c>
      <c r="CD138" s="74">
        <f t="shared" si="316"/>
        <v>244</v>
      </c>
      <c r="CE138" s="75">
        <f t="shared" si="317"/>
        <v>293</v>
      </c>
      <c r="CF138" s="74">
        <f t="shared" si="318"/>
        <v>319</v>
      </c>
      <c r="CG138" s="73">
        <f t="shared" si="319"/>
        <v>62</v>
      </c>
      <c r="CH138" s="74">
        <f t="shared" si="320"/>
        <v>66</v>
      </c>
      <c r="CI138" s="75">
        <f t="shared" si="321"/>
        <v>99</v>
      </c>
      <c r="CJ138" s="75">
        <f t="shared" si="322"/>
        <v>103</v>
      </c>
      <c r="CK138" s="75">
        <f t="shared" si="323"/>
        <v>139</v>
      </c>
      <c r="CL138" s="75">
        <f t="shared" si="324"/>
        <v>147</v>
      </c>
      <c r="CM138" s="75">
        <f t="shared" si="325"/>
        <v>172</v>
      </c>
      <c r="CN138" s="75">
        <f t="shared" si="326"/>
        <v>188</v>
      </c>
      <c r="CO138" s="75">
        <f t="shared" si="327"/>
        <v>239</v>
      </c>
      <c r="CP138" s="75">
        <f t="shared" si="328"/>
        <v>287</v>
      </c>
      <c r="CQ138" s="75">
        <f t="shared" si="329"/>
        <v>318</v>
      </c>
      <c r="CR138" s="75">
        <f t="shared" si="330"/>
        <v>330</v>
      </c>
      <c r="CS138" s="23">
        <f t="shared" si="331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si="332"/>
        <v>opsd_todpa_2Z73</v>
      </c>
      <c r="B139" s="3" t="s">
        <v>924</v>
      </c>
      <c r="C139" s="3" t="s">
        <v>97</v>
      </c>
      <c r="D139" s="3" t="str">
        <f>IFERROR(MID(VLOOKUP($B139,Seqs!$A:$B,2,0),E139,1),"")</f>
        <v>D</v>
      </c>
      <c r="E139" s="3">
        <v>31</v>
      </c>
      <c r="F139" s="3" t="str">
        <f>IFERROR(MID(VLOOKUP($B139,Seqs!$A:$B,2,0),G139,1),"")</f>
        <v>T</v>
      </c>
      <c r="G139" s="3">
        <v>62</v>
      </c>
      <c r="H139" s="3" t="str">
        <f>IFERROR(MID(VLOOKUP($B139,Seqs!$A:$B,2,0),I139,1),"")</f>
        <v>K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K</v>
      </c>
      <c r="O139" s="3">
        <v>99</v>
      </c>
      <c r="P139" s="3" t="str">
        <f>IFERROR(MID(VLOOKUP($B139,Seqs!$A:$B,2,0),Q139,1),"")</f>
        <v>K</v>
      </c>
      <c r="Q139" s="3">
        <v>100</v>
      </c>
      <c r="R139" s="3" t="str">
        <f>IFERROR(MID(VLOOKUP($B139,Seqs!$A:$B,2,0),S139,1),"")</f>
        <v>F</v>
      </c>
      <c r="S139" s="3">
        <v>103</v>
      </c>
      <c r="T139" s="3" t="str">
        <f>IFERROR(MID(VLOOKUP($B139,Seqs!$A:$B,2,0),U139,1),"")</f>
        <v>G</v>
      </c>
      <c r="U139" s="3">
        <v>104</v>
      </c>
      <c r="V139" s="3" t="str">
        <f>IFERROR(MID(VLOOKUP($B139,Seqs!$A:$B,2,0),W139,1),"")</f>
        <v>R</v>
      </c>
      <c r="W139" s="3">
        <v>139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S</v>
      </c>
      <c r="AC139" s="9">
        <v>148</v>
      </c>
      <c r="AD139" s="3" t="str">
        <f>IFERROR(MID(VLOOKUP($B139,Seqs!$A:$B,2,0),AE139,1),"")</f>
        <v>F</v>
      </c>
      <c r="AE139" s="3">
        <v>172</v>
      </c>
      <c r="AF139" s="3" t="str">
        <f>IFERROR(MID(VLOOKUP($B139,Seqs!$A:$B,2,0),AG139,1),"")</f>
        <v>C</v>
      </c>
      <c r="AG139" s="3">
        <v>186</v>
      </c>
      <c r="AH139" s="3" t="str">
        <f>IFERROR(MID(VLOOKUP($B139,Seqs!$A:$B,2,0),AI139,1),"")</f>
        <v>F</v>
      </c>
      <c r="AI139" s="3">
        <v>188</v>
      </c>
      <c r="AJ139" s="3" t="str">
        <f>IFERROR(MID(VLOOKUP($B139,Seqs!$A:$B,2,0),AK139,1),"")</f>
        <v>D</v>
      </c>
      <c r="AK139" s="3">
        <v>194</v>
      </c>
      <c r="AL139" s="3" t="str">
        <f>IFERROR(MID(VLOOKUP($B139,Seqs!$A:$B,2,0),AM139,1),"")</f>
        <v>K</v>
      </c>
      <c r="AM139" s="3">
        <v>239</v>
      </c>
      <c r="AN139" s="3" t="str">
        <f>IFERROR(MID(VLOOKUP($B139,Seqs!$A:$B,2,0),AO139,1),"")</f>
        <v>K</v>
      </c>
      <c r="AO139" s="3">
        <v>244</v>
      </c>
      <c r="AP139" s="3" t="str">
        <f>IFERROR(MID(VLOOKUP($B139,Seqs!$A:$B,2,0),AQ139,1),"")</f>
        <v>G</v>
      </c>
      <c r="AQ139" s="3">
        <v>287</v>
      </c>
      <c r="AR139" s="3" t="str">
        <f>IFERROR(MID(VLOOKUP($B139,Seqs!$A:$B,2,0),AS139,1),"")</f>
        <v>T</v>
      </c>
      <c r="AS139" s="3">
        <v>293</v>
      </c>
      <c r="AT139" s="3" t="str">
        <f>IFERROR(MID(VLOOKUP($B139,Seqs!$A:$B,2,0),AU139,1),"")</f>
        <v>S</v>
      </c>
      <c r="AU139" s="3">
        <v>318</v>
      </c>
      <c r="AV139" s="3" t="str">
        <f>IFERROR(MID(VLOOKUP($B139,Seqs!$A:$B,2,0),AW139,1),"")</f>
        <v>H</v>
      </c>
      <c r="AW139" s="3">
        <v>319</v>
      </c>
      <c r="AX139" s="3" t="str">
        <f>IFERROR(MID(VLOOKUP($B139,Seqs!$A:$B,2,0),AY139,1),"")</f>
        <v>F</v>
      </c>
      <c r="AY139" s="3">
        <v>330</v>
      </c>
      <c r="AZ139" s="80" t="str">
        <f>VLOOKUP(B139,Classification!A:D,2,0)</f>
        <v>A</v>
      </c>
      <c r="BA139" s="99" t="str">
        <f>VLOOKUP(B139,Classification!A:D,4,0)</f>
        <v>Opsins</v>
      </c>
      <c r="BB139" s="27" t="b">
        <f t="shared" si="333"/>
        <v>1</v>
      </c>
      <c r="BC139" s="23">
        <f t="shared" si="306"/>
        <v>266</v>
      </c>
      <c r="BD139" s="2" t="s">
        <v>1386</v>
      </c>
      <c r="BE139" s="3" t="s">
        <v>1384</v>
      </c>
      <c r="BF139" s="50" t="s">
        <v>1387</v>
      </c>
      <c r="BG139" s="50" t="s">
        <v>1387</v>
      </c>
      <c r="BH139" s="1"/>
      <c r="BI139" s="73" t="s">
        <v>1296</v>
      </c>
      <c r="BJ139" s="59" t="s">
        <v>1296</v>
      </c>
      <c r="BK139" s="59" t="s">
        <v>1296</v>
      </c>
      <c r="BL139" s="59" t="s">
        <v>1296</v>
      </c>
      <c r="BM139" s="59" t="s">
        <v>1296</v>
      </c>
      <c r="BN139" s="59" t="s">
        <v>1296</v>
      </c>
      <c r="BO139" s="59" t="s">
        <v>1296</v>
      </c>
      <c r="BP139" s="59" t="s">
        <v>1296</v>
      </c>
      <c r="BQ139" s="59" t="s">
        <v>1296</v>
      </c>
      <c r="BR139" s="59" t="s">
        <v>1296</v>
      </c>
      <c r="BS139" s="59" t="s">
        <v>1296</v>
      </c>
      <c r="BT139" s="59" t="s">
        <v>1296</v>
      </c>
      <c r="BU139" s="73">
        <f t="shared" si="307"/>
        <v>31</v>
      </c>
      <c r="BV139" s="74">
        <f t="shared" si="308"/>
        <v>63</v>
      </c>
      <c r="BW139" s="75">
        <f t="shared" si="309"/>
        <v>67</v>
      </c>
      <c r="BX139" s="74">
        <f t="shared" si="310"/>
        <v>100</v>
      </c>
      <c r="BY139" s="75">
        <f t="shared" si="311"/>
        <v>104</v>
      </c>
      <c r="BZ139" s="74" t="str">
        <f t="shared" si="312"/>
        <v>-</v>
      </c>
      <c r="CA139" s="75">
        <f t="shared" si="313"/>
        <v>148</v>
      </c>
      <c r="CB139" s="74">
        <f t="shared" si="314"/>
        <v>186</v>
      </c>
      <c r="CC139" s="75">
        <f t="shared" si="315"/>
        <v>194</v>
      </c>
      <c r="CD139" s="74">
        <f t="shared" si="316"/>
        <v>244</v>
      </c>
      <c r="CE139" s="75">
        <f t="shared" si="317"/>
        <v>293</v>
      </c>
      <c r="CF139" s="74">
        <f t="shared" si="318"/>
        <v>319</v>
      </c>
      <c r="CG139" s="73">
        <f t="shared" si="319"/>
        <v>62</v>
      </c>
      <c r="CH139" s="74">
        <f t="shared" si="320"/>
        <v>66</v>
      </c>
      <c r="CI139" s="75">
        <f t="shared" si="321"/>
        <v>99</v>
      </c>
      <c r="CJ139" s="75">
        <f t="shared" si="322"/>
        <v>103</v>
      </c>
      <c r="CK139" s="75">
        <f t="shared" si="323"/>
        <v>139</v>
      </c>
      <c r="CL139" s="75" t="str">
        <f t="shared" si="324"/>
        <v>-</v>
      </c>
      <c r="CM139" s="75">
        <f t="shared" si="325"/>
        <v>172</v>
      </c>
      <c r="CN139" s="75">
        <f t="shared" si="326"/>
        <v>188</v>
      </c>
      <c r="CO139" s="75">
        <f t="shared" si="327"/>
        <v>239</v>
      </c>
      <c r="CP139" s="75">
        <f t="shared" si="328"/>
        <v>287</v>
      </c>
      <c r="CQ139" s="75">
        <f t="shared" si="329"/>
        <v>318</v>
      </c>
      <c r="CR139" s="75">
        <f t="shared" si="330"/>
        <v>330</v>
      </c>
      <c r="CS139" s="23">
        <f t="shared" si="331"/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2"/>
    </row>
    <row r="140" spans="1:1029" x14ac:dyDescent="0.2">
      <c r="A140" s="3" t="str">
        <f t="shared" si="332"/>
        <v>ox1r_human__wt</v>
      </c>
      <c r="B140" s="3" t="s">
        <v>1177</v>
      </c>
      <c r="C140" s="3" t="s">
        <v>100</v>
      </c>
      <c r="D140" s="3" t="str">
        <f>IFERROR(MID(VLOOKUP($B140,Seqs!$A:$B,2,0),E140,1),"")</f>
        <v>E</v>
      </c>
      <c r="E140" s="3">
        <v>46</v>
      </c>
      <c r="F140" s="3" t="str">
        <f>IFERROR(MID(VLOOKUP($B140,Seqs!$A:$B,2,0),G140,1),"")</f>
        <v>N</v>
      </c>
      <c r="G140" s="3">
        <v>74</v>
      </c>
      <c r="H140" s="3" t="str">
        <f>IFERROR(MID(VLOOKUP($B140,Seqs!$A:$B,2,0),I140,1),"")</f>
        <v>H</v>
      </c>
      <c r="I140" s="23">
        <v>75</v>
      </c>
      <c r="J140" s="3" t="str">
        <f>IFERROR(MID(VLOOKUP($B140,Seqs!$A:$B,2,0),K140,1),"")</f>
        <v>R</v>
      </c>
      <c r="K140" s="23">
        <v>78</v>
      </c>
      <c r="L140" s="3" t="str">
        <f>IFERROR(MID(VLOOKUP($B140,Seqs!$A:$B,2,0),M140,1),"")</f>
        <v>T</v>
      </c>
      <c r="M140" s="3">
        <v>79</v>
      </c>
      <c r="N140" s="3" t="str">
        <f>IFERROR(MID(VLOOKUP($B140,Seqs!$A:$B,2,0),O140,1),"")</f>
        <v>T</v>
      </c>
      <c r="O140" s="3">
        <v>109</v>
      </c>
      <c r="P140" s="3" t="str">
        <f>IFERROR(MID(VLOOKUP($B140,Seqs!$A:$B,2,0),Q140,1),"")</f>
        <v>S</v>
      </c>
      <c r="Q140" s="3">
        <v>111</v>
      </c>
      <c r="R140" s="3" t="str">
        <f>IFERROR(MID(VLOOKUP($B140,Seqs!$A:$B,2,0),S140,1),"")</f>
        <v>F</v>
      </c>
      <c r="S140" s="3">
        <v>114</v>
      </c>
      <c r="T140" s="3" t="str">
        <f>IFERROR(MID(VLOOKUP($B140,Seqs!$A:$B,2,0),U140,1),"")</f>
        <v>G</v>
      </c>
      <c r="U140" s="3">
        <v>115</v>
      </c>
      <c r="V140" s="3" t="str">
        <f>IFERROR(MID(VLOOKUP($B140,Seqs!$A:$B,2,0),W140,1),"")</f>
        <v>H</v>
      </c>
      <c r="W140" s="3">
        <v>150</v>
      </c>
      <c r="X140" s="3" t="str">
        <f>IFERROR(MID(VLOOKUP($B140,Seqs!$A:$B,2,0),Y140,1),"")</f>
        <v>P</v>
      </c>
      <c r="Y140" s="3">
        <v>151</v>
      </c>
      <c r="Z140" s="3" t="str">
        <f>IFERROR(MID(VLOOKUP($B140,Seqs!$A:$B,2,0),AA140,1),"")</f>
        <v>F</v>
      </c>
      <c r="AA140" s="76">
        <v>154</v>
      </c>
      <c r="AB140" s="3" t="str">
        <f>IFERROR(MID(VLOOKUP($B140,Seqs!$A:$B,2,0),AC140,1),"")</f>
        <v>T</v>
      </c>
      <c r="AC140" s="9">
        <v>157</v>
      </c>
      <c r="AD140" s="3" t="str">
        <f>IFERROR(MID(VLOOKUP($B140,Seqs!$A:$B,2,0),AE140,1),"")</f>
        <v>M</v>
      </c>
      <c r="AE140" s="3">
        <v>183</v>
      </c>
      <c r="AF140" s="3" t="str">
        <f>IFERROR(MID(VLOOKUP($B140,Seqs!$A:$B,2,0),AG140,1),"")</f>
        <v>C</v>
      </c>
      <c r="AG140" s="3">
        <v>202</v>
      </c>
      <c r="AH140" s="3" t="str">
        <f>IFERROR(MID(VLOOKUP($B140,Seqs!$A:$B,2,0),AI140,1),"")</f>
        <v>E</v>
      </c>
      <c r="AI140" s="3">
        <v>204</v>
      </c>
      <c r="AJ140" s="3" t="str">
        <f>IFERROR(MID(VLOOKUP($B140,Seqs!$A:$B,2,0),AK140,1),"")</f>
        <v>D</v>
      </c>
      <c r="AK140" s="3">
        <v>209</v>
      </c>
      <c r="AL140" s="3" t="str">
        <f>IFERROR(MID(VLOOKUP($B140,Seqs!$A:$B,2,0),AM140,1),"")</f>
        <v>P</v>
      </c>
      <c r="AM140" s="3">
        <v>248</v>
      </c>
      <c r="AN140" s="3" t="str">
        <f>IFERROR(MID(VLOOKUP($B140,Seqs!$A:$B,2,0),AO140,1),"")</f>
        <v>F</v>
      </c>
      <c r="AO140" s="3">
        <v>283</v>
      </c>
      <c r="AP140" s="3" t="str">
        <f>IFERROR(MID(VLOOKUP($B140,Seqs!$A:$B,2,0),AQ140,1),"")</f>
        <v>F</v>
      </c>
      <c r="AQ140" s="3">
        <v>324</v>
      </c>
      <c r="AR140" s="3" t="str">
        <f>IFERROR(MID(VLOOKUP($B140,Seqs!$A:$B,2,0),AS140,1),"")</f>
        <v>R</v>
      </c>
      <c r="AS140" s="3">
        <v>333</v>
      </c>
      <c r="AT140" s="3" t="str">
        <f>IFERROR(MID(VLOOKUP($B140,Seqs!$A:$B,2,0),AU140,1),"")</f>
        <v>L</v>
      </c>
      <c r="AU140" s="3">
        <v>361</v>
      </c>
      <c r="AV140" s="3" t="str">
        <f>IFERROR(MID(VLOOKUP($B140,Seqs!$A:$B,2,0),AW140,1),"")</f>
        <v>S</v>
      </c>
      <c r="AW140" s="3">
        <v>362</v>
      </c>
      <c r="AX140" s="3" t="str">
        <f>IFERROR(MID(VLOOKUP($B140,Seqs!$A:$B,2,0),AY140,1),"")</f>
        <v>F</v>
      </c>
      <c r="AY140" s="3">
        <v>373</v>
      </c>
      <c r="AZ140" s="80" t="str">
        <f>VLOOKUP(B140,Classification!A:D,2,0)</f>
        <v>A</v>
      </c>
      <c r="BA140" s="99" t="str">
        <f>VLOOKUP(B140,Classification!A:D,4,0)</f>
        <v>Orexin</v>
      </c>
      <c r="BB140" s="27" t="b">
        <f t="shared" si="333"/>
        <v>1</v>
      </c>
      <c r="BC140" s="23">
        <f t="shared" si="306"/>
        <v>261</v>
      </c>
      <c r="BD140" s="58" t="s">
        <v>1382</v>
      </c>
      <c r="BE140" s="3" t="s">
        <v>1384</v>
      </c>
      <c r="BF140" s="50" t="s">
        <v>1382</v>
      </c>
      <c r="BG140" s="50" t="s">
        <v>1387</v>
      </c>
      <c r="BH140" s="1"/>
      <c r="BI140" s="73" t="s">
        <v>1296</v>
      </c>
      <c r="BJ140" s="59" t="s">
        <v>1296</v>
      </c>
      <c r="BK140" s="59" t="s">
        <v>1296</v>
      </c>
      <c r="BL140" s="59" t="s">
        <v>1296</v>
      </c>
      <c r="BM140" s="59" t="s">
        <v>1296</v>
      </c>
      <c r="BN140" s="59" t="s">
        <v>1296</v>
      </c>
      <c r="BO140" s="59" t="s">
        <v>1296</v>
      </c>
      <c r="BP140" s="59" t="s">
        <v>1296</v>
      </c>
      <c r="BQ140" s="59" t="s">
        <v>1296</v>
      </c>
      <c r="BR140" s="59" t="s">
        <v>1296</v>
      </c>
      <c r="BS140" s="59" t="s">
        <v>1296</v>
      </c>
      <c r="BT140" s="59" t="s">
        <v>1296</v>
      </c>
      <c r="BU140" s="73">
        <f t="shared" si="307"/>
        <v>46</v>
      </c>
      <c r="BV140" s="74">
        <f t="shared" si="308"/>
        <v>75</v>
      </c>
      <c r="BW140" s="75">
        <f t="shared" si="309"/>
        <v>79</v>
      </c>
      <c r="BX140" s="74">
        <f t="shared" si="310"/>
        <v>111</v>
      </c>
      <c r="BY140" s="75">
        <f t="shared" si="311"/>
        <v>115</v>
      </c>
      <c r="BZ140" s="74">
        <f t="shared" si="312"/>
        <v>151</v>
      </c>
      <c r="CA140" s="75">
        <f t="shared" si="313"/>
        <v>157</v>
      </c>
      <c r="CB140" s="74">
        <f t="shared" si="314"/>
        <v>202</v>
      </c>
      <c r="CC140" s="75">
        <f t="shared" si="315"/>
        <v>209</v>
      </c>
      <c r="CD140" s="74">
        <f t="shared" si="316"/>
        <v>283</v>
      </c>
      <c r="CE140" s="75">
        <f t="shared" si="317"/>
        <v>333</v>
      </c>
      <c r="CF140" s="74">
        <f t="shared" si="318"/>
        <v>362</v>
      </c>
      <c r="CG140" s="73">
        <f t="shared" si="319"/>
        <v>74</v>
      </c>
      <c r="CH140" s="74">
        <f t="shared" si="320"/>
        <v>78</v>
      </c>
      <c r="CI140" s="75">
        <f t="shared" si="321"/>
        <v>109</v>
      </c>
      <c r="CJ140" s="75">
        <f t="shared" si="322"/>
        <v>114</v>
      </c>
      <c r="CK140" s="75">
        <f t="shared" si="323"/>
        <v>150</v>
      </c>
      <c r="CL140" s="75">
        <f t="shared" si="324"/>
        <v>154</v>
      </c>
      <c r="CM140" s="75">
        <f t="shared" si="325"/>
        <v>183</v>
      </c>
      <c r="CN140" s="75">
        <f t="shared" si="326"/>
        <v>204</v>
      </c>
      <c r="CO140" s="75">
        <f t="shared" si="327"/>
        <v>248</v>
      </c>
      <c r="CP140" s="75">
        <f t="shared" si="328"/>
        <v>324</v>
      </c>
      <c r="CQ140" s="75">
        <f t="shared" si="329"/>
        <v>361</v>
      </c>
      <c r="CR140" s="75">
        <f t="shared" si="330"/>
        <v>373</v>
      </c>
      <c r="CS140" s="23">
        <f t="shared" si="331"/>
        <v>1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spans="1:1029" x14ac:dyDescent="0.2">
      <c r="A141" s="3" t="str">
        <f t="shared" si="332"/>
        <v>ox1r_human_4ZJ8</v>
      </c>
      <c r="B141" s="3" t="s">
        <v>1177</v>
      </c>
      <c r="C141" s="3" t="s">
        <v>90</v>
      </c>
      <c r="D141" s="3" t="str">
        <f>IFERROR(MID(VLOOKUP($B141,Seqs!$A:$B,2,0),E141,1),"")</f>
        <v>E</v>
      </c>
      <c r="E141" s="3">
        <v>46</v>
      </c>
      <c r="F141" s="3" t="str">
        <f>IFERROR(MID(VLOOKUP($B141,Seqs!$A:$B,2,0),G141,1),"")</f>
        <v>N</v>
      </c>
      <c r="G141" s="3">
        <v>74</v>
      </c>
      <c r="H141" s="3" t="str">
        <f>IFERROR(MID(VLOOKUP($B141,Seqs!$A:$B,2,0),I141,1),"")</f>
        <v>H</v>
      </c>
      <c r="I141" s="23">
        <v>75</v>
      </c>
      <c r="J141" s="3" t="str">
        <f>IFERROR(MID(VLOOKUP($B141,Seqs!$A:$B,2,0),K141,1),"")</f>
        <v>R</v>
      </c>
      <c r="K141" s="23">
        <v>78</v>
      </c>
      <c r="L141" s="3" t="str">
        <f>IFERROR(MID(VLOOKUP($B141,Seqs!$A:$B,2,0),M141,1),"")</f>
        <v>T</v>
      </c>
      <c r="M141" s="3">
        <v>79</v>
      </c>
      <c r="N141" s="3" t="str">
        <f>IFERROR(MID(VLOOKUP($B141,Seqs!$A:$B,2,0),O141,1),"")</f>
        <v>T</v>
      </c>
      <c r="O141" s="3">
        <v>109</v>
      </c>
      <c r="P141" s="3" t="str">
        <f>IFERROR(MID(VLOOKUP($B141,Seqs!$A:$B,2,0),Q141,1),"")</f>
        <v>S</v>
      </c>
      <c r="Q141" s="3">
        <v>111</v>
      </c>
      <c r="R141" s="3" t="str">
        <f>IFERROR(MID(VLOOKUP($B141,Seqs!$A:$B,2,0),S141,1),"")</f>
        <v>F</v>
      </c>
      <c r="S141" s="3">
        <v>114</v>
      </c>
      <c r="T141" s="3" t="str">
        <f>IFERROR(MID(VLOOKUP($B141,Seqs!$A:$B,2,0),U141,1),"")</f>
        <v>G</v>
      </c>
      <c r="U141" s="3">
        <v>115</v>
      </c>
      <c r="V141" s="3" t="str">
        <f>IFERROR(MID(VLOOKUP($B141,Seqs!$A:$B,2,0),W141,1),"")</f>
        <v>H</v>
      </c>
      <c r="W141" s="3">
        <v>150</v>
      </c>
      <c r="X141" s="3" t="str">
        <f>IFERROR(MID(VLOOKUP($B141,Seqs!$A:$B,2,0),Y141,1),"")</f>
        <v>P</v>
      </c>
      <c r="Y141" s="3">
        <v>151</v>
      </c>
      <c r="Z141" s="3" t="str">
        <f>IFERROR(MID(VLOOKUP($B141,Seqs!$A:$B,2,0),AA141,1),"")</f>
        <v>F</v>
      </c>
      <c r="AA141" s="3">
        <v>154</v>
      </c>
      <c r="AB141" s="3" t="str">
        <f>IFERROR(MID(VLOOKUP($B141,Seqs!$A:$B,2,0),AC141,1),"")</f>
        <v>T</v>
      </c>
      <c r="AC141" s="9">
        <v>157</v>
      </c>
      <c r="AD141" s="3" t="str">
        <f>IFERROR(MID(VLOOKUP($B141,Seqs!$A:$B,2,0),AE141,1),"")</f>
        <v>M</v>
      </c>
      <c r="AE141" s="3">
        <v>183</v>
      </c>
      <c r="AF141" s="3" t="str">
        <f>IFERROR(MID(VLOOKUP($B141,Seqs!$A:$B,2,0),AG141,1),"")</f>
        <v>C</v>
      </c>
      <c r="AG141" s="3">
        <v>202</v>
      </c>
      <c r="AH141" s="3" t="str">
        <f>IFERROR(MID(VLOOKUP($B141,Seqs!$A:$B,2,0),AI141,1),"")</f>
        <v>E</v>
      </c>
      <c r="AI141" s="3">
        <v>204</v>
      </c>
      <c r="AJ141" s="3" t="str">
        <f>IFERROR(MID(VLOOKUP($B141,Seqs!$A:$B,2,0),AK141,1),"")</f>
        <v>D</v>
      </c>
      <c r="AK141" s="3">
        <v>209</v>
      </c>
      <c r="AL141" s="3" t="str">
        <f>IFERROR(MID(VLOOKUP($B141,Seqs!$A:$B,2,0),AM141,1),"")</f>
        <v>L</v>
      </c>
      <c r="AM141" s="3">
        <v>242</v>
      </c>
      <c r="AN141" s="3" t="str">
        <f>IFERROR(MID(VLOOKUP($B141,Seqs!$A:$B,2,0),AO141,1),"")</f>
        <v>K</v>
      </c>
      <c r="AO141" s="3">
        <v>288</v>
      </c>
      <c r="AP141" s="3" t="str">
        <f>IFERROR(MID(VLOOKUP($B141,Seqs!$A:$B,2,0),AQ141,1),"")</f>
        <v>F</v>
      </c>
      <c r="AQ141" s="3">
        <v>324</v>
      </c>
      <c r="AR141" s="3" t="str">
        <f>IFERROR(MID(VLOOKUP($B141,Seqs!$A:$B,2,0),AS141,1),"")</f>
        <v>R</v>
      </c>
      <c r="AS141" s="3">
        <v>333</v>
      </c>
      <c r="AT141" s="3" t="str">
        <f>IFERROR(MID(VLOOKUP($B141,Seqs!$A:$B,2,0),AU141,1),"")</f>
        <v>L</v>
      </c>
      <c r="AU141" s="3">
        <v>361</v>
      </c>
      <c r="AV141" s="3" t="str">
        <f>IFERROR(MID(VLOOKUP($B141,Seqs!$A:$B,2,0),AW141,1),"")</f>
        <v>S</v>
      </c>
      <c r="AW141" s="3">
        <v>362</v>
      </c>
      <c r="AX141" s="3" t="str">
        <f>IFERROR(MID(VLOOKUP($B141,Seqs!$A:$B,2,0),AY141,1),"")</f>
        <v>F</v>
      </c>
      <c r="AY141" s="3">
        <v>373</v>
      </c>
      <c r="AZ141" s="80" t="str">
        <f>VLOOKUP(B141,Classification!A:D,2,0)</f>
        <v>A</v>
      </c>
      <c r="BA141" s="99" t="str">
        <f>VLOOKUP(B141,Classification!A:D,4,0)</f>
        <v>Orexin</v>
      </c>
      <c r="BB141" s="27" t="b">
        <f t="shared" si="333"/>
        <v>1</v>
      </c>
      <c r="BC141" s="23">
        <f t="shared" si="306"/>
        <v>250</v>
      </c>
      <c r="BD141" s="4" t="s">
        <v>23</v>
      </c>
      <c r="BE141" s="3" t="s">
        <v>1384</v>
      </c>
      <c r="BF141" s="50" t="s">
        <v>1387</v>
      </c>
      <c r="BG141" s="50" t="s">
        <v>1387</v>
      </c>
      <c r="BH141" s="1"/>
      <c r="BI141" s="73" t="s">
        <v>1296</v>
      </c>
      <c r="BJ141" s="59" t="s">
        <v>1296</v>
      </c>
      <c r="BK141" s="59" t="s">
        <v>1296</v>
      </c>
      <c r="BL141" s="59" t="s">
        <v>1296</v>
      </c>
      <c r="BM141" s="59" t="s">
        <v>1296</v>
      </c>
      <c r="BN141" s="59" t="s">
        <v>1296</v>
      </c>
      <c r="BO141" s="59" t="s">
        <v>1296</v>
      </c>
      <c r="BP141" s="59" t="s">
        <v>1296</v>
      </c>
      <c r="BQ141" s="59" t="s">
        <v>1296</v>
      </c>
      <c r="BR141" s="59" t="s">
        <v>1296</v>
      </c>
      <c r="BS141" s="59" t="s">
        <v>1296</v>
      </c>
      <c r="BT141" s="59" t="s">
        <v>1296</v>
      </c>
      <c r="BU141" s="73">
        <f t="shared" si="307"/>
        <v>46</v>
      </c>
      <c r="BV141" s="74">
        <f t="shared" si="308"/>
        <v>75</v>
      </c>
      <c r="BW141" s="75">
        <f t="shared" si="309"/>
        <v>79</v>
      </c>
      <c r="BX141" s="74">
        <f t="shared" si="310"/>
        <v>111</v>
      </c>
      <c r="BY141" s="75">
        <f t="shared" si="311"/>
        <v>115</v>
      </c>
      <c r="BZ141" s="74">
        <f t="shared" si="312"/>
        <v>151</v>
      </c>
      <c r="CA141" s="75">
        <f t="shared" si="313"/>
        <v>157</v>
      </c>
      <c r="CB141" s="74">
        <f t="shared" si="314"/>
        <v>202</v>
      </c>
      <c r="CC141" s="75">
        <f t="shared" si="315"/>
        <v>209</v>
      </c>
      <c r="CD141" s="74">
        <f t="shared" si="316"/>
        <v>288</v>
      </c>
      <c r="CE141" s="75">
        <f t="shared" si="317"/>
        <v>333</v>
      </c>
      <c r="CF141" s="74">
        <f t="shared" si="318"/>
        <v>362</v>
      </c>
      <c r="CG141" s="73">
        <f t="shared" si="319"/>
        <v>74</v>
      </c>
      <c r="CH141" s="74">
        <f t="shared" si="320"/>
        <v>78</v>
      </c>
      <c r="CI141" s="75">
        <f t="shared" si="321"/>
        <v>109</v>
      </c>
      <c r="CJ141" s="75">
        <f t="shared" si="322"/>
        <v>114</v>
      </c>
      <c r="CK141" s="75">
        <f t="shared" si="323"/>
        <v>150</v>
      </c>
      <c r="CL141" s="75">
        <f t="shared" si="324"/>
        <v>154</v>
      </c>
      <c r="CM141" s="75">
        <f t="shared" si="325"/>
        <v>183</v>
      </c>
      <c r="CN141" s="75">
        <f t="shared" si="326"/>
        <v>204</v>
      </c>
      <c r="CO141" s="75">
        <f t="shared" si="327"/>
        <v>242</v>
      </c>
      <c r="CP141" s="75">
        <f t="shared" si="328"/>
        <v>324</v>
      </c>
      <c r="CQ141" s="75">
        <f t="shared" si="329"/>
        <v>361</v>
      </c>
      <c r="CR141" s="75">
        <f t="shared" si="330"/>
        <v>373</v>
      </c>
      <c r="CS141" s="23">
        <f t="shared" si="331"/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2"/>
    </row>
    <row r="142" spans="1:1029" x14ac:dyDescent="0.2">
      <c r="A142" s="3" t="str">
        <f t="shared" si="332"/>
        <v>ox1r_human_4ZJC</v>
      </c>
      <c r="B142" s="3" t="s">
        <v>1177</v>
      </c>
      <c r="C142" s="3" t="s">
        <v>91</v>
      </c>
      <c r="D142" s="3" t="str">
        <f>IFERROR(MID(VLOOKUP($B142,Seqs!$A:$B,2,0),E142,1),"")</f>
        <v>E</v>
      </c>
      <c r="E142" s="3">
        <v>46</v>
      </c>
      <c r="F142" s="3" t="str">
        <f>IFERROR(MID(VLOOKUP($B142,Seqs!$A:$B,2,0),G142,1),"")</f>
        <v>N</v>
      </c>
      <c r="G142" s="3">
        <v>74</v>
      </c>
      <c r="H142" s="3" t="str">
        <f>IFERROR(MID(VLOOKUP($B142,Seqs!$A:$B,2,0),I142,1),"")</f>
        <v>H</v>
      </c>
      <c r="I142" s="23">
        <v>75</v>
      </c>
      <c r="J142" s="3" t="str">
        <f>IFERROR(MID(VLOOKUP($B142,Seqs!$A:$B,2,0),K142,1),"")</f>
        <v>R</v>
      </c>
      <c r="K142" s="23">
        <v>78</v>
      </c>
      <c r="L142" s="3" t="str">
        <f>IFERROR(MID(VLOOKUP($B142,Seqs!$A:$B,2,0),M142,1),"")</f>
        <v>T</v>
      </c>
      <c r="M142" s="3">
        <v>79</v>
      </c>
      <c r="N142" s="3" t="str">
        <f>IFERROR(MID(VLOOKUP($B142,Seqs!$A:$B,2,0),O142,1),"")</f>
        <v>T</v>
      </c>
      <c r="O142" s="3">
        <v>109</v>
      </c>
      <c r="P142" s="3" t="str">
        <f>IFERROR(MID(VLOOKUP($B142,Seqs!$A:$B,2,0),Q142,1),"")</f>
        <v>S</v>
      </c>
      <c r="Q142" s="3">
        <v>111</v>
      </c>
      <c r="R142" s="3" t="str">
        <f>IFERROR(MID(VLOOKUP($B142,Seqs!$A:$B,2,0),S142,1),"")</f>
        <v>F</v>
      </c>
      <c r="S142" s="3">
        <v>114</v>
      </c>
      <c r="T142" s="3" t="str">
        <f>IFERROR(MID(VLOOKUP($B142,Seqs!$A:$B,2,0),U142,1),"")</f>
        <v>G</v>
      </c>
      <c r="U142" s="3">
        <v>115</v>
      </c>
      <c r="V142" s="3" t="str">
        <f>IFERROR(MID(VLOOKUP($B142,Seqs!$A:$B,2,0),W142,1),"")</f>
        <v>H</v>
      </c>
      <c r="W142" s="3">
        <v>150</v>
      </c>
      <c r="X142" s="3" t="str">
        <f>IFERROR(MID(VLOOKUP($B142,Seqs!$A:$B,2,0),Y142,1),"")</f>
        <v>P</v>
      </c>
      <c r="Y142" s="3">
        <v>151</v>
      </c>
      <c r="Z142" s="3" t="str">
        <f>IFERROR(MID(VLOOKUP($B142,Seqs!$A:$B,2,0),AA142,1),"")</f>
        <v>F</v>
      </c>
      <c r="AA142" s="3">
        <v>154</v>
      </c>
      <c r="AB142" s="3" t="str">
        <f>IFERROR(MID(VLOOKUP($B142,Seqs!$A:$B,2,0),AC142,1),"")</f>
        <v>T</v>
      </c>
      <c r="AC142" s="9">
        <v>157</v>
      </c>
      <c r="AD142" s="3" t="str">
        <f>IFERROR(MID(VLOOKUP($B142,Seqs!$A:$B,2,0),AE142,1),"")</f>
        <v>M</v>
      </c>
      <c r="AE142" s="3">
        <v>183</v>
      </c>
      <c r="AF142" s="3" t="str">
        <f>IFERROR(MID(VLOOKUP($B142,Seqs!$A:$B,2,0),AG142,1),"")</f>
        <v>C</v>
      </c>
      <c r="AG142" s="3">
        <v>202</v>
      </c>
      <c r="AH142" s="3" t="str">
        <f>IFERROR(MID(VLOOKUP($B142,Seqs!$A:$B,2,0),AI142,1),"")</f>
        <v>E</v>
      </c>
      <c r="AI142" s="3">
        <v>204</v>
      </c>
      <c r="AJ142" s="3" t="str">
        <f>IFERROR(MID(VLOOKUP($B142,Seqs!$A:$B,2,0),AK142,1),"")</f>
        <v>D</v>
      </c>
      <c r="AK142" s="3">
        <v>209</v>
      </c>
      <c r="AL142" s="3" t="str">
        <f>IFERROR(MID(VLOOKUP($B142,Seqs!$A:$B,2,0),AM142,1),"")</f>
        <v>L</v>
      </c>
      <c r="AM142" s="3">
        <v>242</v>
      </c>
      <c r="AN142" s="3" t="str">
        <f>IFERROR(MID(VLOOKUP($B142,Seqs!$A:$B,2,0),AO142,1),"")</f>
        <v>K</v>
      </c>
      <c r="AO142" s="3">
        <v>288</v>
      </c>
      <c r="AP142" s="3" t="str">
        <f>IFERROR(MID(VLOOKUP($B142,Seqs!$A:$B,2,0),AQ142,1),"")</f>
        <v>F</v>
      </c>
      <c r="AQ142" s="3">
        <v>324</v>
      </c>
      <c r="AR142" s="3" t="str">
        <f>IFERROR(MID(VLOOKUP($B142,Seqs!$A:$B,2,0),AS142,1),"")</f>
        <v>R</v>
      </c>
      <c r="AS142" s="3">
        <v>333</v>
      </c>
      <c r="AT142" s="3" t="str">
        <f>IFERROR(MID(VLOOKUP($B142,Seqs!$A:$B,2,0),AU142,1),"")</f>
        <v>L</v>
      </c>
      <c r="AU142" s="3">
        <v>361</v>
      </c>
      <c r="AV142" s="3" t="str">
        <f>IFERROR(MID(VLOOKUP($B142,Seqs!$A:$B,2,0),AW142,1),"")</f>
        <v>S</v>
      </c>
      <c r="AW142" s="3">
        <v>362</v>
      </c>
      <c r="AX142" s="3" t="str">
        <f>IFERROR(MID(VLOOKUP($B142,Seqs!$A:$B,2,0),AY142,1),"")</f>
        <v>F</v>
      </c>
      <c r="AY142" s="3">
        <v>373</v>
      </c>
      <c r="AZ142" s="80" t="str">
        <f>VLOOKUP(B142,Classification!A:D,2,0)</f>
        <v>A</v>
      </c>
      <c r="BA142" s="99" t="str">
        <f>VLOOKUP(B142,Classification!A:D,4,0)</f>
        <v>Orexin</v>
      </c>
      <c r="BB142" s="27" t="b">
        <f t="shared" si="333"/>
        <v>1</v>
      </c>
      <c r="BC142" s="23">
        <f t="shared" si="306"/>
        <v>250</v>
      </c>
      <c r="BD142" s="2" t="s">
        <v>1386</v>
      </c>
      <c r="BE142" s="3" t="s">
        <v>1384</v>
      </c>
      <c r="BF142" s="50" t="s">
        <v>1387</v>
      </c>
      <c r="BG142" s="50" t="s">
        <v>1387</v>
      </c>
      <c r="BH142" s="1"/>
      <c r="BI142" s="73" t="s">
        <v>1296</v>
      </c>
      <c r="BJ142" s="59" t="s">
        <v>1296</v>
      </c>
      <c r="BK142" s="59" t="s">
        <v>1296</v>
      </c>
      <c r="BL142" s="59" t="s">
        <v>1296</v>
      </c>
      <c r="BM142" s="59" t="s">
        <v>1296</v>
      </c>
      <c r="BN142" s="59" t="s">
        <v>1296</v>
      </c>
      <c r="BO142" s="59" t="s">
        <v>1296</v>
      </c>
      <c r="BP142" s="59" t="s">
        <v>1296</v>
      </c>
      <c r="BQ142" s="59" t="s">
        <v>1296</v>
      </c>
      <c r="BR142" s="59" t="s">
        <v>1296</v>
      </c>
      <c r="BS142" s="59" t="s">
        <v>1296</v>
      </c>
      <c r="BT142" s="59" t="s">
        <v>1296</v>
      </c>
      <c r="BU142" s="73">
        <f t="shared" si="307"/>
        <v>46</v>
      </c>
      <c r="BV142" s="74">
        <f t="shared" si="308"/>
        <v>75</v>
      </c>
      <c r="BW142" s="75">
        <f t="shared" si="309"/>
        <v>79</v>
      </c>
      <c r="BX142" s="74">
        <f t="shared" si="310"/>
        <v>111</v>
      </c>
      <c r="BY142" s="75">
        <f t="shared" si="311"/>
        <v>115</v>
      </c>
      <c r="BZ142" s="74">
        <f t="shared" si="312"/>
        <v>151</v>
      </c>
      <c r="CA142" s="75">
        <f t="shared" si="313"/>
        <v>157</v>
      </c>
      <c r="CB142" s="74">
        <f t="shared" si="314"/>
        <v>202</v>
      </c>
      <c r="CC142" s="75">
        <f t="shared" si="315"/>
        <v>209</v>
      </c>
      <c r="CD142" s="74">
        <f t="shared" si="316"/>
        <v>288</v>
      </c>
      <c r="CE142" s="75">
        <f t="shared" si="317"/>
        <v>333</v>
      </c>
      <c r="CF142" s="74">
        <f t="shared" si="318"/>
        <v>362</v>
      </c>
      <c r="CG142" s="73">
        <f t="shared" si="319"/>
        <v>74</v>
      </c>
      <c r="CH142" s="74">
        <f t="shared" si="320"/>
        <v>78</v>
      </c>
      <c r="CI142" s="75">
        <f t="shared" si="321"/>
        <v>109</v>
      </c>
      <c r="CJ142" s="75">
        <f t="shared" si="322"/>
        <v>114</v>
      </c>
      <c r="CK142" s="75">
        <f t="shared" si="323"/>
        <v>150</v>
      </c>
      <c r="CL142" s="75">
        <f t="shared" si="324"/>
        <v>154</v>
      </c>
      <c r="CM142" s="75">
        <f t="shared" si="325"/>
        <v>183</v>
      </c>
      <c r="CN142" s="75">
        <f t="shared" si="326"/>
        <v>204</v>
      </c>
      <c r="CO142" s="75">
        <f t="shared" si="327"/>
        <v>242</v>
      </c>
      <c r="CP142" s="75">
        <f t="shared" si="328"/>
        <v>324</v>
      </c>
      <c r="CQ142" s="75">
        <f t="shared" si="329"/>
        <v>361</v>
      </c>
      <c r="CR142" s="75">
        <f t="shared" si="330"/>
        <v>373</v>
      </c>
      <c r="CS142" s="23">
        <f t="shared" si="331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2"/>
    </row>
    <row r="143" spans="1:1029" x14ac:dyDescent="0.2">
      <c r="A143" s="3" t="str">
        <f t="shared" si="332"/>
        <v>ox2r_human__wt</v>
      </c>
      <c r="B143" s="3" t="s">
        <v>1178</v>
      </c>
      <c r="C143" s="3" t="s">
        <v>100</v>
      </c>
      <c r="D143" s="3" t="str">
        <f>IFERROR(MID(VLOOKUP($B143,Seqs!$A:$B,2,0),E143,1),"")</f>
        <v>Y</v>
      </c>
      <c r="E143" s="3">
        <v>53</v>
      </c>
      <c r="F143" s="3" t="str">
        <f>IFERROR(MID(VLOOKUP($B143,Seqs!$A:$B,2,0),G143,1),"")</f>
        <v>N</v>
      </c>
      <c r="G143" s="3">
        <v>82</v>
      </c>
      <c r="H143" s="3" t="str">
        <f>IFERROR(MID(VLOOKUP($B143,Seqs!$A:$B,2,0),I143,1),"")</f>
        <v>H</v>
      </c>
      <c r="I143" s="23">
        <v>83</v>
      </c>
      <c r="J143" s="3" t="str">
        <f>IFERROR(MID(VLOOKUP($B143,Seqs!$A:$B,2,0),K143,1),"")</f>
        <v>R</v>
      </c>
      <c r="K143" s="23">
        <v>86</v>
      </c>
      <c r="L143" s="3" t="str">
        <f>IFERROR(MID(VLOOKUP($B143,Seqs!$A:$B,2,0),M143,1),"")</f>
        <v>T</v>
      </c>
      <c r="M143" s="3">
        <v>87</v>
      </c>
      <c r="N143" s="3" t="str">
        <f>IFERROR(MID(VLOOKUP($B143,Seqs!$A:$B,2,0),O143,1),"")</f>
        <v>T</v>
      </c>
      <c r="O143" s="3">
        <v>117</v>
      </c>
      <c r="P143" s="3" t="str">
        <f>IFERROR(MID(VLOOKUP($B143,Seqs!$A:$B,2,0),Q143,1),"")</f>
        <v>T</v>
      </c>
      <c r="Q143" s="3">
        <v>119</v>
      </c>
      <c r="R143" s="3" t="str">
        <f>IFERROR(MID(VLOOKUP($B143,Seqs!$A:$B,2,0),S143,1),"")</f>
        <v>F</v>
      </c>
      <c r="S143" s="3">
        <v>122</v>
      </c>
      <c r="T143" s="3" t="str">
        <f>IFERROR(MID(VLOOKUP($B143,Seqs!$A:$B,2,0),U143,1),"")</f>
        <v>G</v>
      </c>
      <c r="U143" s="3">
        <v>123</v>
      </c>
      <c r="V143" s="3" t="str">
        <f>IFERROR(MID(VLOOKUP($B143,Seqs!$A:$B,2,0),W143,1),"")</f>
        <v>H</v>
      </c>
      <c r="W143" s="3">
        <v>158</v>
      </c>
      <c r="X143" s="3" t="str">
        <f>IFERROR(MID(VLOOKUP($B143,Seqs!$A:$B,2,0),Y143,1),"")</f>
        <v>P</v>
      </c>
      <c r="Y143" s="3">
        <v>159</v>
      </c>
      <c r="Z143" s="3" t="str">
        <f>IFERROR(MID(VLOOKUP($B143,Seqs!$A:$B,2,0),AA143,1),"")</f>
        <v>F</v>
      </c>
      <c r="AA143" s="76">
        <v>162</v>
      </c>
      <c r="AB143" s="3" t="str">
        <f>IFERROR(MID(VLOOKUP($B143,Seqs!$A:$B,2,0),AC143,1),"")</f>
        <v>T</v>
      </c>
      <c r="AC143" s="9">
        <v>165</v>
      </c>
      <c r="AD143" s="3" t="str">
        <f>IFERROR(MID(VLOOKUP($B143,Seqs!$A:$B,2,0),AE143,1),"")</f>
        <v>M</v>
      </c>
      <c r="AE143" s="3">
        <v>191</v>
      </c>
      <c r="AF143" s="3" t="str">
        <f>IFERROR(MID(VLOOKUP($B143,Seqs!$A:$B,2,0),AG143,1),"")</f>
        <v>C</v>
      </c>
      <c r="AG143" s="3">
        <v>210</v>
      </c>
      <c r="AH143" s="3" t="str">
        <f>IFERROR(MID(VLOOKUP($B143,Seqs!$A:$B,2,0),AI143,1),"")</f>
        <v>E</v>
      </c>
      <c r="AI143" s="3">
        <v>212</v>
      </c>
      <c r="AJ143" s="3" t="str">
        <f>IFERROR(MID(VLOOKUP($B143,Seqs!$A:$B,2,0),AK143,1),"")</f>
        <v>E</v>
      </c>
      <c r="AK143" s="3">
        <v>217</v>
      </c>
      <c r="AL143" s="3" t="str">
        <f>IFERROR(MID(VLOOKUP($B143,Seqs!$A:$B,2,0),AM143,1),"")</f>
        <v>P</v>
      </c>
      <c r="AM143" s="3">
        <v>256</v>
      </c>
      <c r="AN143" s="3" t="str">
        <f>IFERROR(MID(VLOOKUP($B143,Seqs!$A:$B,2,0),AO143,1),"")</f>
        <v>V</v>
      </c>
      <c r="AO143" s="3">
        <v>289</v>
      </c>
      <c r="AP143" s="3" t="str">
        <f>IFERROR(MID(VLOOKUP($B143,Seqs!$A:$B,2,0),AQ143,1),"")</f>
        <v>F</v>
      </c>
      <c r="AQ143" s="3">
        <v>330</v>
      </c>
      <c r="AR143" s="3" t="str">
        <f>IFERROR(MID(VLOOKUP($B143,Seqs!$A:$B,2,0),AS143,1),"")</f>
        <v>R</v>
      </c>
      <c r="AS143" s="3">
        <v>339</v>
      </c>
      <c r="AT143" s="3" t="str">
        <f>IFERROR(MID(VLOOKUP($B143,Seqs!$A:$B,2,0),AU143,1),"")</f>
        <v>L</v>
      </c>
      <c r="AU143" s="3">
        <v>367</v>
      </c>
      <c r="AV143" s="3" t="str">
        <f>IFERROR(MID(VLOOKUP($B143,Seqs!$A:$B,2,0),AW143,1),"")</f>
        <v>S</v>
      </c>
      <c r="AW143" s="3">
        <v>368</v>
      </c>
      <c r="AX143" s="3" t="str">
        <f>IFERROR(MID(VLOOKUP($B143,Seqs!$A:$B,2,0),AY143,1),"")</f>
        <v>F</v>
      </c>
      <c r="AY143" s="3">
        <v>379</v>
      </c>
      <c r="AZ143" s="80" t="str">
        <f>VLOOKUP(B143,Classification!A:D,2,0)</f>
        <v>A</v>
      </c>
      <c r="BA143" s="99" t="str">
        <f>VLOOKUP(B143,Classification!A:D,4,0)</f>
        <v>Orexin</v>
      </c>
      <c r="BB143" s="27" t="b">
        <f t="shared" si="333"/>
        <v>1</v>
      </c>
      <c r="BC143" s="23">
        <f t="shared" si="306"/>
        <v>262</v>
      </c>
      <c r="BD143" s="58" t="s">
        <v>1382</v>
      </c>
      <c r="BE143" s="3" t="s">
        <v>1384</v>
      </c>
      <c r="BF143" s="50" t="s">
        <v>1382</v>
      </c>
      <c r="BG143" s="50" t="s">
        <v>1387</v>
      </c>
      <c r="BH143" s="1"/>
      <c r="BI143" s="73" t="s">
        <v>1296</v>
      </c>
      <c r="BJ143" s="59" t="s">
        <v>1296</v>
      </c>
      <c r="BK143" s="59" t="s">
        <v>1296</v>
      </c>
      <c r="BL143" s="59" t="s">
        <v>1296</v>
      </c>
      <c r="BM143" s="59" t="s">
        <v>1296</v>
      </c>
      <c r="BN143" s="59" t="s">
        <v>1296</v>
      </c>
      <c r="BO143" s="59" t="s">
        <v>1296</v>
      </c>
      <c r="BP143" s="59" t="s">
        <v>1296</v>
      </c>
      <c r="BQ143" s="59" t="s">
        <v>1296</v>
      </c>
      <c r="BR143" s="59" t="s">
        <v>1296</v>
      </c>
      <c r="BS143" s="59" t="s">
        <v>1296</v>
      </c>
      <c r="BT143" s="59" t="s">
        <v>1296</v>
      </c>
      <c r="BU143" s="73">
        <f t="shared" si="307"/>
        <v>53</v>
      </c>
      <c r="BV143" s="74">
        <f t="shared" si="308"/>
        <v>83</v>
      </c>
      <c r="BW143" s="75">
        <f t="shared" si="309"/>
        <v>87</v>
      </c>
      <c r="BX143" s="74">
        <f t="shared" si="310"/>
        <v>119</v>
      </c>
      <c r="BY143" s="75">
        <f t="shared" si="311"/>
        <v>123</v>
      </c>
      <c r="BZ143" s="74">
        <f t="shared" si="312"/>
        <v>159</v>
      </c>
      <c r="CA143" s="75">
        <f t="shared" si="313"/>
        <v>165</v>
      </c>
      <c r="CB143" s="74">
        <f t="shared" si="314"/>
        <v>210</v>
      </c>
      <c r="CC143" s="75">
        <f t="shared" si="315"/>
        <v>217</v>
      </c>
      <c r="CD143" s="74">
        <f t="shared" si="316"/>
        <v>289</v>
      </c>
      <c r="CE143" s="75">
        <f t="shared" si="317"/>
        <v>339</v>
      </c>
      <c r="CF143" s="74">
        <f t="shared" si="318"/>
        <v>368</v>
      </c>
      <c r="CG143" s="73">
        <f t="shared" si="319"/>
        <v>82</v>
      </c>
      <c r="CH143" s="74">
        <f t="shared" si="320"/>
        <v>86</v>
      </c>
      <c r="CI143" s="75">
        <f t="shared" si="321"/>
        <v>117</v>
      </c>
      <c r="CJ143" s="75">
        <f t="shared" si="322"/>
        <v>122</v>
      </c>
      <c r="CK143" s="75">
        <f t="shared" si="323"/>
        <v>158</v>
      </c>
      <c r="CL143" s="75">
        <f t="shared" si="324"/>
        <v>162</v>
      </c>
      <c r="CM143" s="75">
        <f t="shared" si="325"/>
        <v>191</v>
      </c>
      <c r="CN143" s="75">
        <f t="shared" si="326"/>
        <v>212</v>
      </c>
      <c r="CO143" s="75">
        <f t="shared" si="327"/>
        <v>256</v>
      </c>
      <c r="CP143" s="75">
        <f t="shared" si="328"/>
        <v>330</v>
      </c>
      <c r="CQ143" s="75">
        <f t="shared" si="329"/>
        <v>367</v>
      </c>
      <c r="CR143" s="75">
        <f t="shared" si="330"/>
        <v>379</v>
      </c>
      <c r="CS143" s="23">
        <f t="shared" si="331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332"/>
        <v>ox2r_human_4S0V</v>
      </c>
      <c r="B144" s="3" t="s">
        <v>1178</v>
      </c>
      <c r="C144" s="3" t="s">
        <v>92</v>
      </c>
      <c r="D144" s="3" t="str">
        <f>IFERROR(MID(VLOOKUP($B144,Seqs!$A:$B,2,0),E144,1),"")</f>
        <v>Y</v>
      </c>
      <c r="E144" s="3">
        <v>53</v>
      </c>
      <c r="F144" s="3" t="str">
        <f>IFERROR(MID(VLOOKUP($B144,Seqs!$A:$B,2,0),G144,1),"")</f>
        <v>N</v>
      </c>
      <c r="G144" s="3">
        <v>82</v>
      </c>
      <c r="H144" s="3" t="str">
        <f>IFERROR(MID(VLOOKUP($B144,Seqs!$A:$B,2,0),I144,1),"")</f>
        <v>H</v>
      </c>
      <c r="I144" s="23">
        <v>83</v>
      </c>
      <c r="J144" s="3" t="str">
        <f>IFERROR(MID(VLOOKUP($B144,Seqs!$A:$B,2,0),K144,1),"")</f>
        <v>R</v>
      </c>
      <c r="K144" s="23">
        <v>86</v>
      </c>
      <c r="L144" s="3" t="str">
        <f>IFERROR(MID(VLOOKUP($B144,Seqs!$A:$B,2,0),M144,1),"")</f>
        <v>T</v>
      </c>
      <c r="M144" s="3">
        <v>87</v>
      </c>
      <c r="N144" s="3" t="str">
        <f>IFERROR(MID(VLOOKUP($B144,Seqs!$A:$B,2,0),O144,1),"")</f>
        <v>T</v>
      </c>
      <c r="O144" s="3">
        <v>117</v>
      </c>
      <c r="P144" s="3" t="str">
        <f>IFERROR(MID(VLOOKUP($B144,Seqs!$A:$B,2,0),Q144,1),"")</f>
        <v>T</v>
      </c>
      <c r="Q144" s="3">
        <v>119</v>
      </c>
      <c r="R144" s="3" t="str">
        <f>IFERROR(MID(VLOOKUP($B144,Seqs!$A:$B,2,0),S144,1),"")</f>
        <v>F</v>
      </c>
      <c r="S144" s="3">
        <v>122</v>
      </c>
      <c r="T144" s="3" t="str">
        <f>IFERROR(MID(VLOOKUP($B144,Seqs!$A:$B,2,0),U144,1),"")</f>
        <v>G</v>
      </c>
      <c r="U144" s="3">
        <v>123</v>
      </c>
      <c r="V144" s="3" t="str">
        <f>IFERROR(MID(VLOOKUP($B144,Seqs!$A:$B,2,0),W144,1),"")</f>
        <v>H</v>
      </c>
      <c r="W144" s="3">
        <v>158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165</v>
      </c>
      <c r="AD144" s="3" t="str">
        <f>IFERROR(MID(VLOOKUP($B144,Seqs!$A:$B,2,0),AE144,1),"")</f>
        <v>M</v>
      </c>
      <c r="AE144" s="3">
        <v>191</v>
      </c>
      <c r="AF144" s="3" t="str">
        <f>IFERROR(MID(VLOOKUP($B144,Seqs!$A:$B,2,0),AG144,1),"")</f>
        <v>C</v>
      </c>
      <c r="AG144" s="3">
        <v>210</v>
      </c>
      <c r="AH144" s="3" t="str">
        <f>IFERROR(MID(VLOOKUP($B144,Seqs!$A:$B,2,0),AI144,1),"")</f>
        <v>E</v>
      </c>
      <c r="AI144" s="3">
        <v>212</v>
      </c>
      <c r="AJ144" s="3" t="str">
        <f>IFERROR(MID(VLOOKUP($B144,Seqs!$A:$B,2,0),AK144,1),"")</f>
        <v>E</v>
      </c>
      <c r="AK144" s="3">
        <v>217</v>
      </c>
      <c r="AL144" s="3" t="str">
        <f>IFERROR(MID(VLOOKUP($B144,Seqs!$A:$B,2,0),AM144,1),"")</f>
        <v>Q</v>
      </c>
      <c r="AM144" s="3">
        <v>254</v>
      </c>
      <c r="AN144" s="3" t="str">
        <f>IFERROR(MID(VLOOKUP($B144,Seqs!$A:$B,2,0),AO144,1),"")</f>
        <v>K</v>
      </c>
      <c r="AO144" s="3">
        <v>294</v>
      </c>
      <c r="AP144" s="3" t="str">
        <f>IFERROR(MID(VLOOKUP($B144,Seqs!$A:$B,2,0),AQ144,1),"")</f>
        <v>F</v>
      </c>
      <c r="AQ144" s="3">
        <v>330</v>
      </c>
      <c r="AR144" s="3" t="str">
        <f>IFERROR(MID(VLOOKUP($B144,Seqs!$A:$B,2,0),AS144,1),"")</f>
        <v>R</v>
      </c>
      <c r="AS144" s="3">
        <v>339</v>
      </c>
      <c r="AT144" s="3" t="str">
        <f>IFERROR(MID(VLOOKUP($B144,Seqs!$A:$B,2,0),AU144,1),"")</f>
        <v>L</v>
      </c>
      <c r="AU144" s="3">
        <v>367</v>
      </c>
      <c r="AV144" s="3" t="str">
        <f>IFERROR(MID(VLOOKUP($B144,Seqs!$A:$B,2,0),AW144,1),"")</f>
        <v>S</v>
      </c>
      <c r="AW144" s="3">
        <v>368</v>
      </c>
      <c r="AX144" s="3" t="str">
        <f>IFERROR(MID(VLOOKUP($B144,Seqs!$A:$B,2,0),AY144,1),"")</f>
        <v>F</v>
      </c>
      <c r="AY144" s="3">
        <v>379</v>
      </c>
      <c r="AZ144" s="80" t="str">
        <f>VLOOKUP(B144,Classification!A:D,2,0)</f>
        <v>A</v>
      </c>
      <c r="BA144" s="99" t="str">
        <f>VLOOKUP(B144,Classification!A:D,4,0)</f>
        <v>Orexin</v>
      </c>
      <c r="BB144" s="27" t="b">
        <f t="shared" si="333"/>
        <v>1</v>
      </c>
      <c r="BC144" s="23">
        <f t="shared" si="306"/>
        <v>252</v>
      </c>
      <c r="BD144" s="2" t="s">
        <v>1386</v>
      </c>
      <c r="BE144" s="3" t="s">
        <v>1384</v>
      </c>
      <c r="BF144" s="50" t="s">
        <v>1387</v>
      </c>
      <c r="BG144" s="50" t="s">
        <v>1387</v>
      </c>
      <c r="BH144" s="1"/>
      <c r="BI144" s="73" t="s">
        <v>1296</v>
      </c>
      <c r="BJ144" s="59" t="s">
        <v>1296</v>
      </c>
      <c r="BK144" s="59" t="s">
        <v>1296</v>
      </c>
      <c r="BL144" s="59" t="s">
        <v>1296</v>
      </c>
      <c r="BM144" s="59" t="s">
        <v>1296</v>
      </c>
      <c r="BN144" s="59" t="s">
        <v>1296</v>
      </c>
      <c r="BO144" s="59" t="s">
        <v>1296</v>
      </c>
      <c r="BP144" s="59" t="s">
        <v>1296</v>
      </c>
      <c r="BQ144" s="59" t="s">
        <v>1296</v>
      </c>
      <c r="BR144" s="59" t="s">
        <v>1296</v>
      </c>
      <c r="BS144" s="59" t="s">
        <v>1296</v>
      </c>
      <c r="BT144" s="59" t="s">
        <v>1296</v>
      </c>
      <c r="BU144" s="73">
        <f t="shared" si="307"/>
        <v>53</v>
      </c>
      <c r="BV144" s="74">
        <f t="shared" si="308"/>
        <v>83</v>
      </c>
      <c r="BW144" s="75">
        <f t="shared" si="309"/>
        <v>87</v>
      </c>
      <c r="BX144" s="74">
        <f t="shared" si="310"/>
        <v>119</v>
      </c>
      <c r="BY144" s="75">
        <f t="shared" si="311"/>
        <v>123</v>
      </c>
      <c r="BZ144" s="74" t="str">
        <f t="shared" si="312"/>
        <v>-</v>
      </c>
      <c r="CA144" s="75">
        <f t="shared" si="313"/>
        <v>165</v>
      </c>
      <c r="CB144" s="74">
        <f t="shared" si="314"/>
        <v>210</v>
      </c>
      <c r="CC144" s="75">
        <f t="shared" si="315"/>
        <v>217</v>
      </c>
      <c r="CD144" s="74">
        <f t="shared" si="316"/>
        <v>294</v>
      </c>
      <c r="CE144" s="75">
        <f t="shared" si="317"/>
        <v>339</v>
      </c>
      <c r="CF144" s="74">
        <f t="shared" si="318"/>
        <v>368</v>
      </c>
      <c r="CG144" s="73">
        <f t="shared" si="319"/>
        <v>82</v>
      </c>
      <c r="CH144" s="74">
        <f t="shared" si="320"/>
        <v>86</v>
      </c>
      <c r="CI144" s="75">
        <f t="shared" si="321"/>
        <v>117</v>
      </c>
      <c r="CJ144" s="75">
        <f t="shared" si="322"/>
        <v>122</v>
      </c>
      <c r="CK144" s="75">
        <f t="shared" si="323"/>
        <v>158</v>
      </c>
      <c r="CL144" s="75" t="str">
        <f t="shared" si="324"/>
        <v>-</v>
      </c>
      <c r="CM144" s="75">
        <f t="shared" si="325"/>
        <v>191</v>
      </c>
      <c r="CN144" s="75">
        <f t="shared" si="326"/>
        <v>212</v>
      </c>
      <c r="CO144" s="75">
        <f t="shared" si="327"/>
        <v>254</v>
      </c>
      <c r="CP144" s="75">
        <f t="shared" si="328"/>
        <v>330</v>
      </c>
      <c r="CQ144" s="75">
        <f t="shared" si="329"/>
        <v>367</v>
      </c>
      <c r="CR144" s="75">
        <f t="shared" si="330"/>
        <v>379</v>
      </c>
      <c r="CS144" s="23">
        <f t="shared" si="331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332"/>
        <v>p2ry1_human__wt</v>
      </c>
      <c r="B145" s="3" t="s">
        <v>345</v>
      </c>
      <c r="C145" s="3" t="s">
        <v>100</v>
      </c>
      <c r="D145" s="3" t="str">
        <f>IFERROR(MID(VLOOKUP($B145,Seqs!$A:$B,2,0),E145,1),"")</f>
        <v>F</v>
      </c>
      <c r="E145" s="3">
        <v>49</v>
      </c>
      <c r="F145" s="3" t="str">
        <f>IFERROR(MID(VLOOKUP($B145,Seqs!$A:$B,2,0),G145,1),"")</f>
        <v>H</v>
      </c>
      <c r="G145" s="3">
        <v>79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84</v>
      </c>
      <c r="N145" s="3" t="str">
        <f>IFERROR(MID(VLOOKUP($B145,Seqs!$A:$B,2,0),O145,1),"")</f>
        <v>N</v>
      </c>
      <c r="O145" s="3">
        <v>113</v>
      </c>
      <c r="P145" s="3" t="str">
        <f>IFERROR(MID(VLOOKUP($B145,Seqs!$A:$B,2,0),Q145,1),"")</f>
        <v>D</v>
      </c>
      <c r="Q145" s="3">
        <v>116</v>
      </c>
      <c r="R145" s="3" t="str">
        <f>IFERROR(MID(VLOOKUP($B145,Seqs!$A:$B,2,0),S145,1),"")</f>
        <v>F</v>
      </c>
      <c r="S145" s="3">
        <v>119</v>
      </c>
      <c r="T145" s="3" t="str">
        <f>IFERROR(MID(VLOOKUP($B145,Seqs!$A:$B,2,0),U145,1),"")</f>
        <v>G</v>
      </c>
      <c r="U145" s="3">
        <v>120</v>
      </c>
      <c r="V145" s="3" t="str">
        <f>IFERROR(MID(VLOOKUP($B145,Seqs!$A:$B,2,0),W145,1),"")</f>
        <v>Y</v>
      </c>
      <c r="W145" s="3">
        <v>155</v>
      </c>
      <c r="X145" s="3" t="str">
        <f>IFERROR(MID(VLOOKUP($B145,Seqs!$A:$B,2,0),Y145,1),"")</f>
        <v>P</v>
      </c>
      <c r="Y145" s="3">
        <v>156</v>
      </c>
      <c r="Z145" s="3" t="str">
        <f>IFERROR(MID(VLOOKUP($B145,Seqs!$A:$B,2,0),AA145,1),"")</f>
        <v>L</v>
      </c>
      <c r="AA145" s="3">
        <v>163</v>
      </c>
      <c r="AB145" s="3" t="str">
        <f>IFERROR(MID(VLOOKUP($B145,Seqs!$A:$B,2,0),AC145,1),"")</f>
        <v>K</v>
      </c>
      <c r="AC145" s="9">
        <v>164</v>
      </c>
      <c r="AD145" s="3" t="str">
        <f>IFERROR(MID(VLOOKUP($B145,Seqs!$A:$B,2,0),AE145,1),"")</f>
        <v>S</v>
      </c>
      <c r="AE145" s="3">
        <v>190</v>
      </c>
      <c r="AF145" s="3" t="str">
        <f>IFERROR(MID(VLOOKUP($B145,Seqs!$A:$B,2,0),AG145,1),"")</f>
        <v>C</v>
      </c>
      <c r="AG145" s="3">
        <v>202</v>
      </c>
      <c r="AH145" s="3" t="str">
        <f>IFERROR(MID(VLOOKUP($B145,Seqs!$A:$B,2,0),AI145,1),"")</f>
        <v>D</v>
      </c>
      <c r="AI145" s="3">
        <v>204</v>
      </c>
      <c r="AJ145" s="3" t="str">
        <f>IFERROR(MID(VLOOKUP($B145,Seqs!$A:$B,2,0),AK145,1),"")</f>
        <v>L</v>
      </c>
      <c r="AK145" s="3">
        <v>211</v>
      </c>
      <c r="AL145" s="3" t="str">
        <f>IFERROR(MID(VLOOKUP($B145,Seqs!$A:$B,2,0),AM145,1),"")</f>
        <v>K</v>
      </c>
      <c r="AM145" s="3">
        <v>247</v>
      </c>
      <c r="AN145" s="3" t="str">
        <f>IFERROR(MID(VLOOKUP($B145,Seqs!$A:$B,2,0),AO145,1),"")</f>
        <v>P</v>
      </c>
      <c r="AO145" s="3">
        <v>253</v>
      </c>
      <c r="AP145" s="3" t="str">
        <f>IFERROR(MID(VLOOKUP($B145,Seqs!$A:$B,2,0),AQ145,1),"")</f>
        <v>D</v>
      </c>
      <c r="AQ145" s="3">
        <v>289</v>
      </c>
      <c r="AR145" s="3" t="str">
        <f>IFERROR(MID(VLOOKUP($B145,Seqs!$A:$B,2,0),AS145,1),"")</f>
        <v>M</v>
      </c>
      <c r="AS145" s="3">
        <v>295</v>
      </c>
      <c r="AT145" s="3" t="str">
        <f>IFERROR(MID(VLOOKUP($B145,Seqs!$A:$B,2,0),AU145,1),"")</f>
        <v>A</v>
      </c>
      <c r="AU145" s="3">
        <v>327</v>
      </c>
      <c r="AV145" s="3" t="str">
        <f>IFERROR(MID(VLOOKUP($B145,Seqs!$A:$B,2,0),AW145,1),"")</f>
        <v>G</v>
      </c>
      <c r="AW145" s="3">
        <v>328</v>
      </c>
      <c r="AX145" s="3" t="str">
        <f>IFERROR(MID(VLOOKUP($B145,Seqs!$A:$B,2,0),AY145,1),"")</f>
        <v>R</v>
      </c>
      <c r="AY145" s="3">
        <v>340</v>
      </c>
      <c r="AZ145" s="80" t="str">
        <f>VLOOKUP(B145,Classification!A:D,2,0)</f>
        <v>A</v>
      </c>
      <c r="BA145" s="99" t="str">
        <f>VLOOKUP(B145,Classification!A:D,4,0)</f>
        <v>P2Y</v>
      </c>
      <c r="BB145" s="27" t="b">
        <f t="shared" si="333"/>
        <v>1</v>
      </c>
      <c r="BC145" s="23">
        <f t="shared" si="306"/>
        <v>260</v>
      </c>
      <c r="BD145" s="58" t="s">
        <v>1382</v>
      </c>
      <c r="BE145" s="3" t="s">
        <v>1384</v>
      </c>
      <c r="BF145" s="50" t="s">
        <v>1382</v>
      </c>
      <c r="BG145" s="50" t="s">
        <v>1387</v>
      </c>
      <c r="BH145" s="1"/>
      <c r="BI145" s="73" t="s">
        <v>1296</v>
      </c>
      <c r="BJ145" s="59" t="s">
        <v>1296</v>
      </c>
      <c r="BK145" s="59" t="s">
        <v>1296</v>
      </c>
      <c r="BL145" s="59" t="s">
        <v>1296</v>
      </c>
      <c r="BM145" s="59" t="s">
        <v>1296</v>
      </c>
      <c r="BN145" s="59" t="s">
        <v>1296</v>
      </c>
      <c r="BO145" s="59" t="s">
        <v>1296</v>
      </c>
      <c r="BP145" s="59" t="s">
        <v>1296</v>
      </c>
      <c r="BQ145" s="59" t="s">
        <v>1296</v>
      </c>
      <c r="BR145" s="59" t="s">
        <v>1296</v>
      </c>
      <c r="BS145" s="59" t="s">
        <v>1296</v>
      </c>
      <c r="BT145" s="59" t="s">
        <v>1296</v>
      </c>
      <c r="BU145" s="73">
        <f t="shared" si="307"/>
        <v>49</v>
      </c>
      <c r="BV145" s="74" t="str">
        <f t="shared" si="308"/>
        <v>-</v>
      </c>
      <c r="BW145" s="75">
        <f t="shared" si="309"/>
        <v>84</v>
      </c>
      <c r="BX145" s="74">
        <f t="shared" si="310"/>
        <v>116</v>
      </c>
      <c r="BY145" s="75">
        <f t="shared" si="311"/>
        <v>120</v>
      </c>
      <c r="BZ145" s="74">
        <f t="shared" si="312"/>
        <v>156</v>
      </c>
      <c r="CA145" s="75">
        <f t="shared" si="313"/>
        <v>164</v>
      </c>
      <c r="CB145" s="74">
        <f t="shared" si="314"/>
        <v>202</v>
      </c>
      <c r="CC145" s="75">
        <f t="shared" si="315"/>
        <v>211</v>
      </c>
      <c r="CD145" s="74">
        <f t="shared" si="316"/>
        <v>253</v>
      </c>
      <c r="CE145" s="75">
        <f t="shared" si="317"/>
        <v>295</v>
      </c>
      <c r="CF145" s="74">
        <f t="shared" si="318"/>
        <v>328</v>
      </c>
      <c r="CG145" s="73">
        <f t="shared" si="319"/>
        <v>79</v>
      </c>
      <c r="CH145" s="74" t="str">
        <f t="shared" si="320"/>
        <v>-</v>
      </c>
      <c r="CI145" s="75">
        <f t="shared" si="321"/>
        <v>113</v>
      </c>
      <c r="CJ145" s="75">
        <f t="shared" si="322"/>
        <v>119</v>
      </c>
      <c r="CK145" s="75">
        <f t="shared" si="323"/>
        <v>155</v>
      </c>
      <c r="CL145" s="75">
        <f t="shared" si="324"/>
        <v>163</v>
      </c>
      <c r="CM145" s="75">
        <f t="shared" si="325"/>
        <v>190</v>
      </c>
      <c r="CN145" s="75">
        <f t="shared" si="326"/>
        <v>204</v>
      </c>
      <c r="CO145" s="75">
        <f t="shared" si="327"/>
        <v>247</v>
      </c>
      <c r="CP145" s="75">
        <f t="shared" si="328"/>
        <v>289</v>
      </c>
      <c r="CQ145" s="75">
        <f t="shared" si="329"/>
        <v>327</v>
      </c>
      <c r="CR145" s="75">
        <f t="shared" si="330"/>
        <v>340</v>
      </c>
      <c r="CS145" s="23" t="e">
        <f t="shared" si="331"/>
        <v>#VALUE!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</row>
    <row r="146" spans="1:1029" x14ac:dyDescent="0.2">
      <c r="A146" s="3" t="str">
        <f t="shared" si="332"/>
        <v>p2ry1_human_4XNV</v>
      </c>
      <c r="B146" s="3" t="s">
        <v>345</v>
      </c>
      <c r="C146" s="3" t="s">
        <v>1154</v>
      </c>
      <c r="D146" s="3" t="str">
        <f>IFERROR(MID(VLOOKUP($B146,Seqs!$A:$B,2,0),E146,1),"")</f>
        <v>F</v>
      </c>
      <c r="E146" s="3">
        <v>49</v>
      </c>
      <c r="F146" s="3" t="str">
        <f>IFERROR(MID(VLOOKUP($B146,Seqs!$A:$B,2,0),G146,1),"")</f>
        <v>H</v>
      </c>
      <c r="G146" s="3">
        <v>79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84</v>
      </c>
      <c r="N146" s="3" t="str">
        <f>IFERROR(MID(VLOOKUP($B146,Seqs!$A:$B,2,0),O146,1),"")</f>
        <v>N</v>
      </c>
      <c r="O146" s="3">
        <v>113</v>
      </c>
      <c r="P146" s="3" t="str">
        <f>IFERROR(MID(VLOOKUP($B146,Seqs!$A:$B,2,0),Q146,1),"")</f>
        <v>D</v>
      </c>
      <c r="Q146" s="3">
        <v>116</v>
      </c>
      <c r="R146" s="3" t="str">
        <f>IFERROR(MID(VLOOKUP($B146,Seqs!$A:$B,2,0),S146,1),"")</f>
        <v>F</v>
      </c>
      <c r="S146" s="3">
        <v>119</v>
      </c>
      <c r="T146" s="3" t="str">
        <f>IFERROR(MID(VLOOKUP($B146,Seqs!$A:$B,2,0),U146,1),"")</f>
        <v>G</v>
      </c>
      <c r="U146" s="3">
        <v>120</v>
      </c>
      <c r="V146" s="3" t="str">
        <f>IFERROR(MID(VLOOKUP($B146,Seqs!$A:$B,2,0),W146,1),"")</f>
        <v>Y</v>
      </c>
      <c r="W146" s="3">
        <v>155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161</v>
      </c>
      <c r="AD146" s="3" t="str">
        <f>IFERROR(MID(VLOOKUP($B146,Seqs!$A:$B,2,0),AE146,1),"")</f>
        <v>S</v>
      </c>
      <c r="AE146" s="3">
        <v>190</v>
      </c>
      <c r="AF146" s="3" t="str">
        <f>IFERROR(MID(VLOOKUP($B146,Seqs!$A:$B,2,0),AG146,1),"")</f>
        <v>C</v>
      </c>
      <c r="AG146" s="3">
        <v>202</v>
      </c>
      <c r="AH146" s="3" t="str">
        <f>IFERROR(MID(VLOOKUP($B146,Seqs!$A:$B,2,0),AI146,1),"")</f>
        <v>D</v>
      </c>
      <c r="AI146" s="3">
        <v>204</v>
      </c>
      <c r="AJ146" s="3" t="str">
        <f>IFERROR(MID(VLOOKUP($B146,Seqs!$A:$B,2,0),AK146,1),"")</f>
        <v>L</v>
      </c>
      <c r="AK146" s="3">
        <v>211</v>
      </c>
      <c r="AL146" s="3" t="str">
        <f>IFERROR(MID(VLOOKUP($B146,Seqs!$A:$B,2,0),AM146,1),"")</f>
        <v>K</v>
      </c>
      <c r="AM146" s="3">
        <v>247</v>
      </c>
      <c r="AN146" s="3" t="str">
        <f>IFERROR(MID(VLOOKUP($B146,Seqs!$A:$B,2,0),AO146,1),"")</f>
        <v>P</v>
      </c>
      <c r="AO146" s="3">
        <v>253</v>
      </c>
      <c r="AP146" s="3" t="str">
        <f>IFERROR(MID(VLOOKUP($B146,Seqs!$A:$B,2,0),AQ146,1),"")</f>
        <v>D</v>
      </c>
      <c r="AQ146" s="3">
        <v>289</v>
      </c>
      <c r="AR146" s="3" t="str">
        <f>IFERROR(MID(VLOOKUP($B146,Seqs!$A:$B,2,0),AS146,1),"")</f>
        <v>M</v>
      </c>
      <c r="AS146" s="3">
        <v>295</v>
      </c>
      <c r="AT146" s="3" t="str">
        <f>IFERROR(MID(VLOOKUP($B146,Seqs!$A:$B,2,0),AU146,1),"")</f>
        <v>L</v>
      </c>
      <c r="AU146" s="3">
        <v>326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80" t="str">
        <f>VLOOKUP(B146,Classification!A:D,2,0)</f>
        <v>A</v>
      </c>
      <c r="BA146" s="99" t="str">
        <f>VLOOKUP(B146,Classification!A:D,4,0)</f>
        <v>P2Y</v>
      </c>
      <c r="BB146" s="27" t="b">
        <f t="shared" si="333"/>
        <v>1</v>
      </c>
      <c r="BC146" s="23">
        <f t="shared" si="306"/>
        <v>243</v>
      </c>
      <c r="BD146" s="4" t="s">
        <v>23</v>
      </c>
      <c r="BE146" s="3" t="s">
        <v>1384</v>
      </c>
      <c r="BF146" s="50" t="s">
        <v>1387</v>
      </c>
      <c r="BG146" s="50" t="s">
        <v>1387</v>
      </c>
      <c r="BH146" s="3" t="s">
        <v>1171</v>
      </c>
      <c r="BI146" s="73" t="s">
        <v>1296</v>
      </c>
      <c r="BJ146" s="59" t="s">
        <v>1296</v>
      </c>
      <c r="BK146" s="59" t="s">
        <v>1296</v>
      </c>
      <c r="BL146" s="59" t="s">
        <v>1296</v>
      </c>
      <c r="BM146" s="59" t="s">
        <v>1296</v>
      </c>
      <c r="BN146" s="59" t="s">
        <v>1296</v>
      </c>
      <c r="BO146" s="59" t="s">
        <v>1296</v>
      </c>
      <c r="BP146" s="59" t="s">
        <v>1296</v>
      </c>
      <c r="BQ146" s="59" t="s">
        <v>1296</v>
      </c>
      <c r="BR146" s="59" t="s">
        <v>1296</v>
      </c>
      <c r="BS146" s="59" t="s">
        <v>1296</v>
      </c>
      <c r="BT146" s="59" t="s">
        <v>1296</v>
      </c>
      <c r="BU146" s="73">
        <f t="shared" si="307"/>
        <v>49</v>
      </c>
      <c r="BV146" s="74" t="str">
        <f t="shared" si="308"/>
        <v>-</v>
      </c>
      <c r="BW146" s="75">
        <f t="shared" si="309"/>
        <v>84</v>
      </c>
      <c r="BX146" s="74">
        <f t="shared" si="310"/>
        <v>116</v>
      </c>
      <c r="BY146" s="75">
        <f t="shared" si="311"/>
        <v>120</v>
      </c>
      <c r="BZ146" s="74" t="str">
        <f t="shared" si="312"/>
        <v>-</v>
      </c>
      <c r="CA146" s="75">
        <f t="shared" si="313"/>
        <v>161</v>
      </c>
      <c r="CB146" s="74">
        <f t="shared" si="314"/>
        <v>202</v>
      </c>
      <c r="CC146" s="75">
        <f t="shared" si="315"/>
        <v>211</v>
      </c>
      <c r="CD146" s="74">
        <f t="shared" si="316"/>
        <v>253</v>
      </c>
      <c r="CE146" s="75">
        <f t="shared" si="317"/>
        <v>295</v>
      </c>
      <c r="CF146" s="74" t="str">
        <f t="shared" si="318"/>
        <v>-</v>
      </c>
      <c r="CG146" s="73">
        <f t="shared" si="319"/>
        <v>79</v>
      </c>
      <c r="CH146" s="74" t="str">
        <f t="shared" si="320"/>
        <v>-</v>
      </c>
      <c r="CI146" s="75">
        <f t="shared" si="321"/>
        <v>113</v>
      </c>
      <c r="CJ146" s="75">
        <f t="shared" si="322"/>
        <v>119</v>
      </c>
      <c r="CK146" s="75">
        <f t="shared" si="323"/>
        <v>155</v>
      </c>
      <c r="CL146" s="75" t="str">
        <f t="shared" si="324"/>
        <v>-</v>
      </c>
      <c r="CM146" s="75">
        <f t="shared" si="325"/>
        <v>190</v>
      </c>
      <c r="CN146" s="75">
        <f t="shared" si="326"/>
        <v>204</v>
      </c>
      <c r="CO146" s="75">
        <f t="shared" si="327"/>
        <v>247</v>
      </c>
      <c r="CP146" s="75">
        <f t="shared" si="328"/>
        <v>289</v>
      </c>
      <c r="CQ146" s="75">
        <f t="shared" si="329"/>
        <v>326</v>
      </c>
      <c r="CR146" s="75" t="str">
        <f t="shared" si="330"/>
        <v>-</v>
      </c>
      <c r="CS146" s="23" t="e">
        <f t="shared" si="331"/>
        <v>#VALUE!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332"/>
        <v>p2ry1_human_4XNW</v>
      </c>
      <c r="B147" s="3" t="s">
        <v>345</v>
      </c>
      <c r="C147" s="3" t="s">
        <v>1058</v>
      </c>
      <c r="D147" s="3" t="str">
        <f>IFERROR(MID(VLOOKUP($B147,Seqs!$A:$B,2,0),E147,1),"")</f>
        <v>F</v>
      </c>
      <c r="E147" s="3">
        <v>49</v>
      </c>
      <c r="F147" s="3" t="str">
        <f>IFERROR(MID(VLOOKUP($B147,Seqs!$A:$B,2,0),G147,1),"")</f>
        <v>H</v>
      </c>
      <c r="G147" s="3">
        <v>79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S</v>
      </c>
      <c r="M147" s="3">
        <v>84</v>
      </c>
      <c r="N147" s="3" t="str">
        <f>IFERROR(MID(VLOOKUP($B147,Seqs!$A:$B,2,0),O147,1),"")</f>
        <v>N</v>
      </c>
      <c r="O147" s="3">
        <v>113</v>
      </c>
      <c r="P147" s="3" t="str">
        <f>IFERROR(MID(VLOOKUP($B147,Seqs!$A:$B,2,0),Q147,1),"")</f>
        <v>D</v>
      </c>
      <c r="Q147" s="3">
        <v>116</v>
      </c>
      <c r="R147" s="3" t="str">
        <f>IFERROR(MID(VLOOKUP($B147,Seqs!$A:$B,2,0),S147,1),"")</f>
        <v>F</v>
      </c>
      <c r="S147" s="3">
        <v>119</v>
      </c>
      <c r="T147" s="3" t="str">
        <f>IFERROR(MID(VLOOKUP($B147,Seqs!$A:$B,2,0),U147,1),"")</f>
        <v>G</v>
      </c>
      <c r="U147" s="3">
        <v>120</v>
      </c>
      <c r="V147" s="3" t="str">
        <f>IFERROR(MID(VLOOKUP($B147,Seqs!$A:$B,2,0),W147,1),"")</f>
        <v>Y</v>
      </c>
      <c r="W147" s="3">
        <v>155</v>
      </c>
      <c r="X147" s="3" t="str">
        <f>IFERROR(MID(VLOOKUP($B147,Seqs!$A:$B,2,0),Y147,1),"")</f>
        <v>P</v>
      </c>
      <c r="Y147" s="3">
        <v>156</v>
      </c>
      <c r="Z147" s="3" t="str">
        <f>IFERROR(MID(VLOOKUP($B147,Seqs!$A:$B,2,0),AA147,1),"")</f>
        <v>L</v>
      </c>
      <c r="AA147" s="3">
        <v>163</v>
      </c>
      <c r="AB147" s="3" t="str">
        <f>IFERROR(MID(VLOOKUP($B147,Seqs!$A:$B,2,0),AC147,1),"")</f>
        <v>K</v>
      </c>
      <c r="AC147" s="9">
        <v>164</v>
      </c>
      <c r="AD147" s="3" t="str">
        <f>IFERROR(MID(VLOOKUP($B147,Seqs!$A:$B,2,0),AE147,1),"")</f>
        <v>S</v>
      </c>
      <c r="AE147" s="3">
        <v>190</v>
      </c>
      <c r="AF147" s="3" t="str">
        <f>IFERROR(MID(VLOOKUP($B147,Seqs!$A:$B,2,0),AG147,1),"")</f>
        <v>C</v>
      </c>
      <c r="AG147" s="3">
        <v>202</v>
      </c>
      <c r="AH147" s="3" t="str">
        <f>IFERROR(MID(VLOOKUP($B147,Seqs!$A:$B,2,0),AI147,1),"")</f>
        <v>D</v>
      </c>
      <c r="AI147" s="3">
        <v>204</v>
      </c>
      <c r="AJ147" s="3" t="str">
        <f>IFERROR(MID(VLOOKUP($B147,Seqs!$A:$B,2,0),AK147,1),"")</f>
        <v>L</v>
      </c>
      <c r="AK147" s="3">
        <v>211</v>
      </c>
      <c r="AL147" s="3" t="str">
        <f>IFERROR(MID(VLOOKUP($B147,Seqs!$A:$B,2,0),AM147,1),"")</f>
        <v>K</v>
      </c>
      <c r="AM147" s="3">
        <v>247</v>
      </c>
      <c r="AN147" s="3" t="str">
        <f>IFERROR(MID(VLOOKUP($B147,Seqs!$A:$B,2,0),AO147,1),"")</f>
        <v>P</v>
      </c>
      <c r="AO147" s="3">
        <v>253</v>
      </c>
      <c r="AP147" s="3" t="str">
        <f>IFERROR(MID(VLOOKUP($B147,Seqs!$A:$B,2,0),AQ147,1),"")</f>
        <v>D</v>
      </c>
      <c r="AQ147" s="3">
        <v>289</v>
      </c>
      <c r="AR147" s="3" t="str">
        <f>IFERROR(MID(VLOOKUP($B147,Seqs!$A:$B,2,0),AS147,1),"")</f>
        <v>M</v>
      </c>
      <c r="AS147" s="3">
        <v>295</v>
      </c>
      <c r="AT147" s="3" t="str">
        <f>IFERROR(MID(VLOOKUP($B147,Seqs!$A:$B,2,0),AU147,1),"")</f>
        <v>L</v>
      </c>
      <c r="AU147" s="3">
        <v>326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80" t="str">
        <f>VLOOKUP(B147,Classification!A:D,2,0)</f>
        <v>A</v>
      </c>
      <c r="BA147" s="99" t="str">
        <f>VLOOKUP(B147,Classification!A:D,4,0)</f>
        <v>P2Y</v>
      </c>
      <c r="BB147" s="27" t="b">
        <f t="shared" si="333"/>
        <v>1</v>
      </c>
      <c r="BC147" s="23">
        <f t="shared" si="306"/>
        <v>247</v>
      </c>
      <c r="BD147" s="2" t="s">
        <v>1386</v>
      </c>
      <c r="BE147" s="3" t="s">
        <v>1384</v>
      </c>
      <c r="BF147" s="50" t="s">
        <v>1387</v>
      </c>
      <c r="BG147" s="50" t="s">
        <v>1387</v>
      </c>
      <c r="BH147" s="1"/>
      <c r="BI147" s="73" t="s">
        <v>1296</v>
      </c>
      <c r="BJ147" s="59" t="s">
        <v>1296</v>
      </c>
      <c r="BK147" s="59" t="s">
        <v>1296</v>
      </c>
      <c r="BL147" s="59" t="s">
        <v>1296</v>
      </c>
      <c r="BM147" s="59" t="s">
        <v>1296</v>
      </c>
      <c r="BN147" s="59" t="s">
        <v>1296</v>
      </c>
      <c r="BO147" s="59" t="s">
        <v>1296</v>
      </c>
      <c r="BP147" s="59" t="s">
        <v>1296</v>
      </c>
      <c r="BQ147" s="59" t="s">
        <v>1296</v>
      </c>
      <c r="BR147" s="59" t="s">
        <v>1296</v>
      </c>
      <c r="BS147" s="59" t="s">
        <v>1296</v>
      </c>
      <c r="BT147" s="59" t="s">
        <v>1296</v>
      </c>
      <c r="BU147" s="73">
        <f t="shared" si="307"/>
        <v>49</v>
      </c>
      <c r="BV147" s="74" t="str">
        <f t="shared" si="308"/>
        <v>-</v>
      </c>
      <c r="BW147" s="75">
        <f t="shared" si="309"/>
        <v>84</v>
      </c>
      <c r="BX147" s="74">
        <f t="shared" si="310"/>
        <v>116</v>
      </c>
      <c r="BY147" s="75">
        <f t="shared" si="311"/>
        <v>120</v>
      </c>
      <c r="BZ147" s="74">
        <f t="shared" si="312"/>
        <v>156</v>
      </c>
      <c r="CA147" s="75">
        <f t="shared" si="313"/>
        <v>164</v>
      </c>
      <c r="CB147" s="74">
        <f t="shared" si="314"/>
        <v>202</v>
      </c>
      <c r="CC147" s="75">
        <f t="shared" si="315"/>
        <v>211</v>
      </c>
      <c r="CD147" s="74">
        <f t="shared" si="316"/>
        <v>253</v>
      </c>
      <c r="CE147" s="75">
        <f t="shared" si="317"/>
        <v>295</v>
      </c>
      <c r="CF147" s="74" t="str">
        <f t="shared" si="318"/>
        <v>-</v>
      </c>
      <c r="CG147" s="73">
        <f t="shared" si="319"/>
        <v>79</v>
      </c>
      <c r="CH147" s="74" t="str">
        <f t="shared" si="320"/>
        <v>-</v>
      </c>
      <c r="CI147" s="75">
        <f t="shared" si="321"/>
        <v>113</v>
      </c>
      <c r="CJ147" s="75">
        <f t="shared" si="322"/>
        <v>119</v>
      </c>
      <c r="CK147" s="75">
        <f t="shared" si="323"/>
        <v>155</v>
      </c>
      <c r="CL147" s="75">
        <f t="shared" si="324"/>
        <v>163</v>
      </c>
      <c r="CM147" s="75">
        <f t="shared" si="325"/>
        <v>190</v>
      </c>
      <c r="CN147" s="75">
        <f t="shared" si="326"/>
        <v>204</v>
      </c>
      <c r="CO147" s="75">
        <f t="shared" si="327"/>
        <v>247</v>
      </c>
      <c r="CP147" s="75">
        <f t="shared" si="328"/>
        <v>289</v>
      </c>
      <c r="CQ147" s="75">
        <f t="shared" si="329"/>
        <v>326</v>
      </c>
      <c r="CR147" s="75" t="str">
        <f t="shared" si="330"/>
        <v>-</v>
      </c>
      <c r="CS147" s="23" t="e">
        <f t="shared" si="331"/>
        <v>#VALUE!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spans="1:1029" x14ac:dyDescent="0.2">
      <c r="A148" s="3" t="str">
        <f t="shared" si="332"/>
        <v>p2y12_human__wt</v>
      </c>
      <c r="B148" s="3" t="s">
        <v>352</v>
      </c>
      <c r="C148" s="3" t="s">
        <v>100</v>
      </c>
      <c r="D148" s="3" t="str">
        <f>IFERROR(MID(VLOOKUP($B148,Seqs!$A:$B,2,0),E148,1),"")</f>
        <v>Y</v>
      </c>
      <c r="E148" s="3">
        <v>21</v>
      </c>
      <c r="F148" s="3" t="str">
        <f>IFERROR(MID(VLOOKUP($B148,Seqs!$A:$B,2,0),G148,1),"")</f>
        <v>I</v>
      </c>
      <c r="G148" s="3">
        <v>53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S</v>
      </c>
      <c r="M148" s="3">
        <v>57</v>
      </c>
      <c r="N148" s="3" t="str">
        <f>IFERROR(MID(VLOOKUP($B148,Seqs!$A:$B,2,0),O148,1),"")</f>
        <v>K</v>
      </c>
      <c r="O148" s="3">
        <v>86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G</v>
      </c>
      <c r="U148" s="3">
        <v>90</v>
      </c>
      <c r="V148" s="3" t="str">
        <f>IFERROR(MID(VLOOKUP($B148,Seqs!$A:$B,2,0),W148,1),"")</f>
        <v>R</v>
      </c>
      <c r="W148" s="3">
        <v>128</v>
      </c>
      <c r="X148" s="3" t="str">
        <f>IFERROR(MID(VLOOKUP($B148,Seqs!$A:$B,2,0),Y148,1),"")</f>
        <v>P</v>
      </c>
      <c r="Y148" s="3">
        <v>129</v>
      </c>
      <c r="Z148" s="3" t="str">
        <f>IFERROR(MID(VLOOKUP($B148,Seqs!$A:$B,2,0),AA148,1),"")</f>
        <v>K</v>
      </c>
      <c r="AA148" s="76">
        <v>136</v>
      </c>
      <c r="AB148" s="3" t="str">
        <f>IFERROR(MID(VLOOKUP($B148,Seqs!$A:$B,2,0),AC148,1),"")</f>
        <v>N</v>
      </c>
      <c r="AC148" s="9">
        <v>137</v>
      </c>
      <c r="AD148" s="3" t="str">
        <f>IFERROR(MID(VLOOKUP($B148,Seqs!$A:$B,2,0),AE148,1),"")</f>
        <v>T</v>
      </c>
      <c r="AE148" s="3">
        <v>163</v>
      </c>
      <c r="AF148" s="3" t="str">
        <f>IFERROR(MID(VLOOKUP($B148,Seqs!$A:$B,2,0),AG148,1),"")</f>
        <v>C</v>
      </c>
      <c r="AG148" s="3">
        <v>175</v>
      </c>
      <c r="AH148" s="3" t="str">
        <f>IFERROR(MID(VLOOKUP($B148,Seqs!$A:$B,2,0),AI148,1),"")</f>
        <v>F</v>
      </c>
      <c r="AI148" s="3">
        <v>177</v>
      </c>
      <c r="AJ148" s="3" t="str">
        <f>IFERROR(MID(VLOOKUP($B148,Seqs!$A:$B,2,0),AK148,1),"")</f>
        <v>E</v>
      </c>
      <c r="AK148" s="3">
        <v>181</v>
      </c>
      <c r="AL148" s="3" t="str">
        <f>IFERROR(MID(VLOOKUP($B148,Seqs!$A:$B,2,0),AM148,1),"")</f>
        <v>T</v>
      </c>
      <c r="AM148" s="3">
        <v>223</v>
      </c>
      <c r="AN148" s="3" t="str">
        <f>IFERROR(MID(VLOOKUP($B148,Seqs!$A:$B,2,0),AO148,1),"")</f>
        <v>P</v>
      </c>
      <c r="AO148" s="3">
        <v>230</v>
      </c>
      <c r="AP148" s="3" t="str">
        <f>IFERROR(MID(VLOOKUP($B148,Seqs!$A:$B,2,0),AQ148,1),"")</f>
        <v>R</v>
      </c>
      <c r="AQ148" s="3">
        <v>265</v>
      </c>
      <c r="AR148" s="3" t="str">
        <f>IFERROR(MID(VLOOKUP($B148,Seqs!$A:$B,2,0),AS148,1),"")</f>
        <v>D</v>
      </c>
      <c r="AS148" s="3">
        <v>269</v>
      </c>
      <c r="AT148" s="3" t="str">
        <f>IFERROR(MID(VLOOKUP($B148,Seqs!$A:$B,2,0),AU148,1),"")</f>
        <v>L</v>
      </c>
      <c r="AU148" s="3">
        <v>301</v>
      </c>
      <c r="AV148" s="3" t="str">
        <f>IFERROR(MID(VLOOKUP($B148,Seqs!$A:$B,2,0),AW148,1),"")</f>
        <v>C</v>
      </c>
      <c r="AW148" s="3">
        <v>302</v>
      </c>
      <c r="AX148" s="3" t="str">
        <f>IFERROR(MID(VLOOKUP($B148,Seqs!$A:$B,2,0),AY148,1),"")</f>
        <v>M</v>
      </c>
      <c r="AY148" s="3">
        <v>312</v>
      </c>
      <c r="AZ148" s="80" t="str">
        <f>VLOOKUP(B148,Classification!A:D,2,0)</f>
        <v>A</v>
      </c>
      <c r="BA148" s="99" t="str">
        <f>VLOOKUP(B148,Classification!A:D,4,0)</f>
        <v>P2Y</v>
      </c>
      <c r="BB148" s="27" t="b">
        <f t="shared" si="333"/>
        <v>1</v>
      </c>
      <c r="BC148" s="23">
        <f t="shared" si="306"/>
        <v>265</v>
      </c>
      <c r="BD148" s="58" t="s">
        <v>1382</v>
      </c>
      <c r="BE148" s="3" t="s">
        <v>1384</v>
      </c>
      <c r="BF148" s="50" t="s">
        <v>1382</v>
      </c>
      <c r="BG148" s="50" t="s">
        <v>1387</v>
      </c>
      <c r="BH148" s="1"/>
      <c r="BI148" s="73" t="s">
        <v>1296</v>
      </c>
      <c r="BJ148" s="59" t="s">
        <v>1296</v>
      </c>
      <c r="BK148" s="59" t="s">
        <v>1296</v>
      </c>
      <c r="BL148" s="59" t="s">
        <v>1296</v>
      </c>
      <c r="BM148" s="59" t="s">
        <v>1296</v>
      </c>
      <c r="BN148" s="59" t="s">
        <v>1296</v>
      </c>
      <c r="BO148" s="59" t="s">
        <v>1296</v>
      </c>
      <c r="BP148" s="59" t="s">
        <v>1296</v>
      </c>
      <c r="BQ148" s="59" t="s">
        <v>1296</v>
      </c>
      <c r="BR148" s="59" t="s">
        <v>1296</v>
      </c>
      <c r="BS148" s="59" t="s">
        <v>1296</v>
      </c>
      <c r="BT148" s="59" t="s">
        <v>1296</v>
      </c>
      <c r="BU148" s="73">
        <f t="shared" si="307"/>
        <v>21</v>
      </c>
      <c r="BV148" s="74" t="str">
        <f t="shared" si="308"/>
        <v>-</v>
      </c>
      <c r="BW148" s="75">
        <f t="shared" si="309"/>
        <v>57</v>
      </c>
      <c r="BX148" s="74" t="str">
        <f t="shared" si="310"/>
        <v>-</v>
      </c>
      <c r="BY148" s="75">
        <f t="shared" si="311"/>
        <v>90</v>
      </c>
      <c r="BZ148" s="74">
        <f t="shared" si="312"/>
        <v>129</v>
      </c>
      <c r="CA148" s="75">
        <f t="shared" si="313"/>
        <v>137</v>
      </c>
      <c r="CB148" s="74">
        <f t="shared" si="314"/>
        <v>175</v>
      </c>
      <c r="CC148" s="75">
        <f t="shared" si="315"/>
        <v>181</v>
      </c>
      <c r="CD148" s="74">
        <f t="shared" si="316"/>
        <v>230</v>
      </c>
      <c r="CE148" s="75">
        <f t="shared" si="317"/>
        <v>269</v>
      </c>
      <c r="CF148" s="74">
        <f t="shared" si="318"/>
        <v>302</v>
      </c>
      <c r="CG148" s="73">
        <f t="shared" si="319"/>
        <v>53</v>
      </c>
      <c r="CH148" s="74" t="str">
        <f t="shared" si="320"/>
        <v>-</v>
      </c>
      <c r="CI148" s="75">
        <f t="shared" si="321"/>
        <v>86</v>
      </c>
      <c r="CJ148" s="75" t="str">
        <f t="shared" si="322"/>
        <v>-</v>
      </c>
      <c r="CK148" s="75">
        <f t="shared" si="323"/>
        <v>128</v>
      </c>
      <c r="CL148" s="75">
        <f t="shared" si="324"/>
        <v>136</v>
      </c>
      <c r="CM148" s="75">
        <f t="shared" si="325"/>
        <v>163</v>
      </c>
      <c r="CN148" s="75">
        <f t="shared" si="326"/>
        <v>177</v>
      </c>
      <c r="CO148" s="75">
        <f t="shared" si="327"/>
        <v>223</v>
      </c>
      <c r="CP148" s="75">
        <f t="shared" si="328"/>
        <v>265</v>
      </c>
      <c r="CQ148" s="75">
        <f t="shared" si="329"/>
        <v>301</v>
      </c>
      <c r="CR148" s="75">
        <f t="shared" si="330"/>
        <v>312</v>
      </c>
      <c r="CS148" s="23" t="e">
        <f t="shared" si="331"/>
        <v>#VALUE!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x14ac:dyDescent="0.2">
      <c r="A149" s="3" t="str">
        <f t="shared" si="332"/>
        <v>p2y12_human_4NTJ</v>
      </c>
      <c r="B149" s="3" t="s">
        <v>352</v>
      </c>
      <c r="C149" s="3" t="s">
        <v>1051</v>
      </c>
      <c r="D149" s="3" t="str">
        <f>IFERROR(MID(VLOOKUP($B149,Seqs!$A:$B,2,0),E149,1),"")</f>
        <v>Y</v>
      </c>
      <c r="E149" s="3">
        <v>21</v>
      </c>
      <c r="F149" s="3" t="str">
        <f>IFERROR(MID(VLOOKUP($B149,Seqs!$A:$B,2,0),G149,1),"")</f>
        <v>I</v>
      </c>
      <c r="G149" s="3">
        <v>53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S</v>
      </c>
      <c r="M149" s="3">
        <v>57</v>
      </c>
      <c r="N149" s="3" t="str">
        <f>IFERROR(MID(VLOOKUP($B149,Seqs!$A:$B,2,0),O149,1),"")</f>
        <v>K</v>
      </c>
      <c r="O149" s="3">
        <v>86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L</v>
      </c>
      <c r="U149" s="3">
        <v>92</v>
      </c>
      <c r="V149" s="3" t="str">
        <f>IFERROR(MID(VLOOKUP($B149,Seqs!$A:$B,2,0),W149,1),"")</f>
        <v>R</v>
      </c>
      <c r="W149" s="3">
        <v>128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N</v>
      </c>
      <c r="AC149" s="9">
        <v>137</v>
      </c>
      <c r="AD149" s="3" t="str">
        <f>IFERROR(MID(VLOOKUP($B149,Seqs!$A:$B,2,0),AE149,1),"")</f>
        <v>L</v>
      </c>
      <c r="AE149" s="3">
        <v>162</v>
      </c>
      <c r="AF149" s="3" t="str">
        <f>IFERROR(MID(VLOOKUP($B149,Seqs!$A:$B,2,0),AG149,1),"")</f>
        <v>C</v>
      </c>
      <c r="AG149" s="3">
        <v>175</v>
      </c>
      <c r="AH149" s="3" t="str">
        <f>IFERROR(MID(VLOOKUP($B149,Seqs!$A:$B,2,0),AI149,1),"")</f>
        <v>F</v>
      </c>
      <c r="AI149" s="3">
        <v>177</v>
      </c>
      <c r="AJ149" s="3" t="str">
        <f>IFERROR(MID(VLOOKUP($B149,Seqs!$A:$B,2,0),AK149,1),"")</f>
        <v>E</v>
      </c>
      <c r="AK149" s="3">
        <v>181</v>
      </c>
      <c r="AL149" s="3" t="str">
        <f>IFERROR(MID(VLOOKUP($B149,Seqs!$A:$B,2,0),AM149,1),"")</f>
        <v>T</v>
      </c>
      <c r="AM149" s="3">
        <v>223</v>
      </c>
      <c r="AN149" s="3" t="str">
        <f>IFERROR(MID(VLOOKUP($B149,Seqs!$A:$B,2,0),AO149,1),"")</f>
        <v>I</v>
      </c>
      <c r="AO149" s="3">
        <v>240</v>
      </c>
      <c r="AP149" s="3" t="str">
        <f>IFERROR(MID(VLOOKUP($B149,Seqs!$A:$B,2,0),AQ149,1),"")</f>
        <v>L</v>
      </c>
      <c r="AQ149" s="3">
        <v>261</v>
      </c>
      <c r="AR149" s="3" t="str">
        <f>IFERROR(MID(VLOOKUP($B149,Seqs!$A:$B,2,0),AS149,1),"")</f>
        <v>D</v>
      </c>
      <c r="AS149" s="3">
        <v>269</v>
      </c>
      <c r="AT149" s="3" t="str">
        <f>IFERROR(MID(VLOOKUP($B149,Seqs!$A:$B,2,0),AU149,1),"")</f>
        <v>L</v>
      </c>
      <c r="AU149" s="3">
        <v>301</v>
      </c>
      <c r="AV149" s="3" t="str">
        <f>IFERROR(MID(VLOOKUP($B149,Seqs!$A:$B,2,0),AW149,1),"")</f>
        <v>C</v>
      </c>
      <c r="AW149" s="3">
        <v>302</v>
      </c>
      <c r="AX149" s="3" t="str">
        <f>IFERROR(MID(VLOOKUP($B149,Seqs!$A:$B,2,0),AY149,1),"")</f>
        <v>M</v>
      </c>
      <c r="AY149" s="3">
        <v>312</v>
      </c>
      <c r="AZ149" s="80" t="str">
        <f>VLOOKUP(B149,Classification!A:D,2,0)</f>
        <v>A</v>
      </c>
      <c r="BA149" s="99" t="str">
        <f>VLOOKUP(B149,Classification!A:D,4,0)</f>
        <v>P2Y</v>
      </c>
      <c r="BB149" s="27" t="b">
        <f t="shared" si="333"/>
        <v>1</v>
      </c>
      <c r="BC149" s="23">
        <f t="shared" si="306"/>
        <v>241</v>
      </c>
      <c r="BD149" s="2" t="s">
        <v>1386</v>
      </c>
      <c r="BE149" s="3" t="s">
        <v>1384</v>
      </c>
      <c r="BF149" s="50" t="s">
        <v>1387</v>
      </c>
      <c r="BG149" s="50" t="s">
        <v>1387</v>
      </c>
      <c r="BH149" s="3" t="s">
        <v>1173</v>
      </c>
      <c r="BI149" s="73" t="s">
        <v>1296</v>
      </c>
      <c r="BJ149" s="59" t="s">
        <v>1296</v>
      </c>
      <c r="BK149" s="59" t="s">
        <v>1296</v>
      </c>
      <c r="BL149" s="59" t="s">
        <v>1296</v>
      </c>
      <c r="BM149" s="59" t="s">
        <v>1296</v>
      </c>
      <c r="BN149" s="59" t="s">
        <v>1296</v>
      </c>
      <c r="BO149" s="59" t="s">
        <v>1296</v>
      </c>
      <c r="BP149" s="59" t="s">
        <v>1296</v>
      </c>
      <c r="BQ149" s="59" t="s">
        <v>1296</v>
      </c>
      <c r="BR149" s="59" t="s">
        <v>1296</v>
      </c>
      <c r="BS149" s="59" t="s">
        <v>1296</v>
      </c>
      <c r="BT149" s="59" t="s">
        <v>1296</v>
      </c>
      <c r="BU149" s="73">
        <f t="shared" si="307"/>
        <v>21</v>
      </c>
      <c r="BV149" s="74" t="str">
        <f t="shared" si="308"/>
        <v>-</v>
      </c>
      <c r="BW149" s="75">
        <f t="shared" si="309"/>
        <v>57</v>
      </c>
      <c r="BX149" s="74" t="str">
        <f t="shared" si="310"/>
        <v>-</v>
      </c>
      <c r="BY149" s="75">
        <f t="shared" si="311"/>
        <v>92</v>
      </c>
      <c r="BZ149" s="74" t="str">
        <f t="shared" si="312"/>
        <v>-</v>
      </c>
      <c r="CA149" s="75">
        <f t="shared" si="313"/>
        <v>137</v>
      </c>
      <c r="CB149" s="74">
        <f t="shared" si="314"/>
        <v>175</v>
      </c>
      <c r="CC149" s="75">
        <f t="shared" si="315"/>
        <v>181</v>
      </c>
      <c r="CD149" s="74">
        <f t="shared" si="316"/>
        <v>240</v>
      </c>
      <c r="CE149" s="75">
        <f t="shared" si="317"/>
        <v>269</v>
      </c>
      <c r="CF149" s="74">
        <f t="shared" si="318"/>
        <v>302</v>
      </c>
      <c r="CG149" s="73">
        <f t="shared" si="319"/>
        <v>53</v>
      </c>
      <c r="CH149" s="74" t="str">
        <f t="shared" si="320"/>
        <v>-</v>
      </c>
      <c r="CI149" s="75">
        <f t="shared" si="321"/>
        <v>86</v>
      </c>
      <c r="CJ149" s="75" t="str">
        <f t="shared" si="322"/>
        <v>-</v>
      </c>
      <c r="CK149" s="75">
        <f t="shared" si="323"/>
        <v>128</v>
      </c>
      <c r="CL149" s="75" t="str">
        <f t="shared" si="324"/>
        <v>-</v>
      </c>
      <c r="CM149" s="75">
        <f t="shared" si="325"/>
        <v>162</v>
      </c>
      <c r="CN149" s="75">
        <f t="shared" si="326"/>
        <v>177</v>
      </c>
      <c r="CO149" s="75">
        <f t="shared" si="327"/>
        <v>223</v>
      </c>
      <c r="CP149" s="75">
        <f t="shared" si="328"/>
        <v>261</v>
      </c>
      <c r="CQ149" s="75">
        <f t="shared" si="329"/>
        <v>301</v>
      </c>
      <c r="CR149" s="75">
        <f t="shared" si="330"/>
        <v>312</v>
      </c>
      <c r="CS149" s="23" t="e">
        <f t="shared" si="331"/>
        <v>#VALUE!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332"/>
        <v>p2y12_human_4PXZ</v>
      </c>
      <c r="B150" s="3" t="s">
        <v>352</v>
      </c>
      <c r="C150" s="3" t="s">
        <v>1155</v>
      </c>
      <c r="D150" s="3" t="str">
        <f>IFERROR(MID(VLOOKUP($B150,Seqs!$A:$B,2,0),E150,1),"")</f>
        <v>I</v>
      </c>
      <c r="E150" s="3">
        <v>23</v>
      </c>
      <c r="F150" s="3" t="str">
        <f>IFERROR(MID(VLOOKUP($B150,Seqs!$A:$B,2,0),G150,1),"")</f>
        <v>I</v>
      </c>
      <c r="G150" s="3">
        <v>53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S</v>
      </c>
      <c r="M150" s="3">
        <v>57</v>
      </c>
      <c r="N150" s="3" t="str">
        <f>IFERROR(MID(VLOOKUP($B150,Seqs!$A:$B,2,0),O150,1),"")</f>
        <v>K</v>
      </c>
      <c r="O150" s="3">
        <v>86</v>
      </c>
      <c r="P150" s="3" t="str">
        <f>IFERROR(MID(VLOOKUP($B150,Seqs!$A:$B,2,0),Q150,1),"")</f>
        <v/>
      </c>
      <c r="Q150" s="3" t="s">
        <v>23</v>
      </c>
      <c r="R150" s="3" t="str">
        <f>IFERROR(MID(VLOOKUP($B150,Seqs!$A:$B,2,0),S150,1),"")</f>
        <v/>
      </c>
      <c r="S150" s="3" t="s">
        <v>23</v>
      </c>
      <c r="T150" s="3" t="str">
        <f>IFERROR(MID(VLOOKUP($B150,Seqs!$A:$B,2,0),U150,1),"")</f>
        <v>G</v>
      </c>
      <c r="U150" s="3">
        <v>90</v>
      </c>
      <c r="V150" s="3" t="str">
        <f>IFERROR(MID(VLOOKUP($B150,Seqs!$A:$B,2,0),W150,1),"")</f>
        <v>R</v>
      </c>
      <c r="W150" s="3">
        <v>128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N</v>
      </c>
      <c r="AC150" s="9">
        <v>137</v>
      </c>
      <c r="AD150" s="3" t="str">
        <f>IFERROR(MID(VLOOKUP($B150,Seqs!$A:$B,2,0),AE150,1),"")</f>
        <v>T</v>
      </c>
      <c r="AE150" s="3">
        <v>163</v>
      </c>
      <c r="AF150" s="3" t="str">
        <f>IFERROR(MID(VLOOKUP($B150,Seqs!$A:$B,2,0),AG150,1),"")</f>
        <v>C</v>
      </c>
      <c r="AG150" s="3">
        <v>175</v>
      </c>
      <c r="AH150" s="3" t="str">
        <f>IFERROR(MID(VLOOKUP($B150,Seqs!$A:$B,2,0),AI150,1),"")</f>
        <v>F</v>
      </c>
      <c r="AI150" s="3">
        <v>177</v>
      </c>
      <c r="AJ150" s="3" t="str">
        <f>IFERROR(MID(VLOOKUP($B150,Seqs!$A:$B,2,0),AK150,1),"")</f>
        <v>E</v>
      </c>
      <c r="AK150" s="3">
        <v>181</v>
      </c>
      <c r="AL150" s="3" t="str">
        <f>IFERROR(MID(VLOOKUP($B150,Seqs!$A:$B,2,0),AM150,1),"")</f>
        <v>S</v>
      </c>
      <c r="AM150" s="3">
        <v>219</v>
      </c>
      <c r="AN150" s="3" t="str">
        <f>IFERROR(MID(VLOOKUP($B150,Seqs!$A:$B,2,0),AO150,1),"")</f>
        <v>V</v>
      </c>
      <c r="AO150" s="3">
        <v>236</v>
      </c>
      <c r="AP150" s="3" t="str">
        <f>IFERROR(MID(VLOOKUP($B150,Seqs!$A:$B,2,0),AQ150,1),"")</f>
        <v>R</v>
      </c>
      <c r="AQ150" s="3">
        <v>265</v>
      </c>
      <c r="AR150" s="3" t="str">
        <f>IFERROR(MID(VLOOKUP($B150,Seqs!$A:$B,2,0),AS150,1),"")</f>
        <v>D</v>
      </c>
      <c r="AS150" s="3">
        <v>269</v>
      </c>
      <c r="AT150" s="3" t="str">
        <f>IFERROR(MID(VLOOKUP($B150,Seqs!$A:$B,2,0),AU150,1),"")</f>
        <v>C</v>
      </c>
      <c r="AU150" s="3">
        <v>292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80" t="str">
        <f>VLOOKUP(B150,Classification!A:D,2,0)</f>
        <v>A</v>
      </c>
      <c r="BA150" s="99" t="str">
        <f>VLOOKUP(B150,Classification!A:D,4,0)</f>
        <v>P2Y</v>
      </c>
      <c r="BB150" s="27" t="b">
        <f t="shared" si="333"/>
        <v>1</v>
      </c>
      <c r="BC150" s="23">
        <f t="shared" si="306"/>
        <v>227</v>
      </c>
      <c r="BD150" s="4" t="s">
        <v>23</v>
      </c>
      <c r="BE150" s="3" t="s">
        <v>1384</v>
      </c>
      <c r="BF150" s="50" t="s">
        <v>1387</v>
      </c>
      <c r="BG150" s="50" t="s">
        <v>1387</v>
      </c>
      <c r="BH150" s="1"/>
      <c r="BI150" s="73" t="s">
        <v>1296</v>
      </c>
      <c r="BJ150" s="59" t="s">
        <v>1296</v>
      </c>
      <c r="BK150" s="59" t="s">
        <v>1296</v>
      </c>
      <c r="BL150" s="59" t="s">
        <v>1296</v>
      </c>
      <c r="BM150" s="59" t="s">
        <v>1296</v>
      </c>
      <c r="BN150" s="59" t="s">
        <v>1296</v>
      </c>
      <c r="BO150" s="59" t="s">
        <v>1296</v>
      </c>
      <c r="BP150" s="59" t="s">
        <v>1296</v>
      </c>
      <c r="BQ150" s="59" t="s">
        <v>1296</v>
      </c>
      <c r="BR150" s="59" t="s">
        <v>1296</v>
      </c>
      <c r="BS150" s="59" t="s">
        <v>1296</v>
      </c>
      <c r="BT150" s="59" t="s">
        <v>1296</v>
      </c>
      <c r="BU150" s="73">
        <f t="shared" si="307"/>
        <v>23</v>
      </c>
      <c r="BV150" s="74" t="str">
        <f t="shared" si="308"/>
        <v>-</v>
      </c>
      <c r="BW150" s="75">
        <f t="shared" si="309"/>
        <v>57</v>
      </c>
      <c r="BX150" s="74" t="str">
        <f t="shared" si="310"/>
        <v>-</v>
      </c>
      <c r="BY150" s="75">
        <f t="shared" si="311"/>
        <v>90</v>
      </c>
      <c r="BZ150" s="74" t="str">
        <f t="shared" si="312"/>
        <v>-</v>
      </c>
      <c r="CA150" s="75">
        <f t="shared" si="313"/>
        <v>137</v>
      </c>
      <c r="CB150" s="74">
        <f t="shared" si="314"/>
        <v>175</v>
      </c>
      <c r="CC150" s="75">
        <f t="shared" si="315"/>
        <v>181</v>
      </c>
      <c r="CD150" s="74">
        <f t="shared" si="316"/>
        <v>236</v>
      </c>
      <c r="CE150" s="75">
        <f t="shared" si="317"/>
        <v>269</v>
      </c>
      <c r="CF150" s="74" t="str">
        <f t="shared" si="318"/>
        <v>-</v>
      </c>
      <c r="CG150" s="73">
        <f t="shared" si="319"/>
        <v>53</v>
      </c>
      <c r="CH150" s="74" t="str">
        <f t="shared" si="320"/>
        <v>-</v>
      </c>
      <c r="CI150" s="75">
        <f t="shared" si="321"/>
        <v>86</v>
      </c>
      <c r="CJ150" s="75" t="str">
        <f t="shared" si="322"/>
        <v>-</v>
      </c>
      <c r="CK150" s="75">
        <f t="shared" si="323"/>
        <v>128</v>
      </c>
      <c r="CL150" s="75" t="str">
        <f t="shared" si="324"/>
        <v>-</v>
      </c>
      <c r="CM150" s="75">
        <f t="shared" si="325"/>
        <v>163</v>
      </c>
      <c r="CN150" s="75">
        <f t="shared" si="326"/>
        <v>177</v>
      </c>
      <c r="CO150" s="75">
        <f t="shared" si="327"/>
        <v>219</v>
      </c>
      <c r="CP150" s="75">
        <f t="shared" si="328"/>
        <v>265</v>
      </c>
      <c r="CQ150" s="75">
        <f t="shared" si="329"/>
        <v>292</v>
      </c>
      <c r="CR150" s="75" t="str">
        <f t="shared" si="330"/>
        <v>-</v>
      </c>
      <c r="CS150" s="23" t="e">
        <f t="shared" si="331"/>
        <v>#VALUE!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332"/>
        <v>p2y12_human_4PY0</v>
      </c>
      <c r="B151" s="3" t="s">
        <v>352</v>
      </c>
      <c r="C151" s="3" t="s">
        <v>1053</v>
      </c>
      <c r="D151" s="3" t="str">
        <f>IFERROR(MID(VLOOKUP($B151,Seqs!$A:$B,2,0),E151,1),"")</f>
        <v>I</v>
      </c>
      <c r="E151" s="3">
        <v>23</v>
      </c>
      <c r="F151" s="3" t="str">
        <f>IFERROR(MID(VLOOKUP($B151,Seqs!$A:$B,2,0),G151,1),"")</f>
        <v>I</v>
      </c>
      <c r="G151" s="3">
        <v>53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57</v>
      </c>
      <c r="N151" s="3" t="str">
        <f>IFERROR(MID(VLOOKUP($B151,Seqs!$A:$B,2,0),O151,1),"")</f>
        <v>K</v>
      </c>
      <c r="O151" s="3">
        <v>86</v>
      </c>
      <c r="P151" s="3" t="str">
        <f>IFERROR(MID(VLOOKUP($B151,Seqs!$A:$B,2,0),Q151,1),"")</f>
        <v/>
      </c>
      <c r="Q151" s="3" t="s">
        <v>23</v>
      </c>
      <c r="R151" s="3" t="str">
        <f>IFERROR(MID(VLOOKUP($B151,Seqs!$A:$B,2,0),S151,1),"")</f>
        <v/>
      </c>
      <c r="S151" s="3" t="s">
        <v>23</v>
      </c>
      <c r="T151" s="3" t="str">
        <f>IFERROR(MID(VLOOKUP($B151,Seqs!$A:$B,2,0),U151,1),"")</f>
        <v>G</v>
      </c>
      <c r="U151" s="3">
        <v>90</v>
      </c>
      <c r="V151" s="3" t="str">
        <f>IFERROR(MID(VLOOKUP($B151,Seqs!$A:$B,2,0),W151,1),"")</f>
        <v>R</v>
      </c>
      <c r="W151" s="3">
        <v>128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N</v>
      </c>
      <c r="AC151" s="9">
        <v>137</v>
      </c>
      <c r="AD151" s="3" t="str">
        <f>IFERROR(MID(VLOOKUP($B151,Seqs!$A:$B,2,0),AE151,1),"")</f>
        <v>T</v>
      </c>
      <c r="AE151" s="3">
        <v>163</v>
      </c>
      <c r="AF151" s="3" t="str">
        <f>IFERROR(MID(VLOOKUP($B151,Seqs!$A:$B,2,0),AG151,1),"")</f>
        <v>C</v>
      </c>
      <c r="AG151" s="3">
        <v>175</v>
      </c>
      <c r="AH151" s="3" t="str">
        <f>IFERROR(MID(VLOOKUP($B151,Seqs!$A:$B,2,0),AI151,1),"")</f>
        <v>F</v>
      </c>
      <c r="AI151" s="3">
        <v>177</v>
      </c>
      <c r="AJ151" s="3" t="str">
        <f>IFERROR(MID(VLOOKUP($B151,Seqs!$A:$B,2,0),AK151,1),"")</f>
        <v>E</v>
      </c>
      <c r="AK151" s="3">
        <v>181</v>
      </c>
      <c r="AL151" s="3" t="str">
        <f>IFERROR(MID(VLOOKUP($B151,Seqs!$A:$B,2,0),AM151,1),"")</f>
        <v>S</v>
      </c>
      <c r="AM151" s="3">
        <v>219</v>
      </c>
      <c r="AN151" s="3" t="str">
        <f>IFERROR(MID(VLOOKUP($B151,Seqs!$A:$B,2,0),AO151,1),"")</f>
        <v>V</v>
      </c>
      <c r="AO151" s="3">
        <v>236</v>
      </c>
      <c r="AP151" s="3" t="str">
        <f>IFERROR(MID(VLOOKUP($B151,Seqs!$A:$B,2,0),AQ151,1),"")</f>
        <v>R</v>
      </c>
      <c r="AQ151" s="3">
        <v>265</v>
      </c>
      <c r="AR151" s="3" t="str">
        <f>IFERROR(MID(VLOOKUP($B151,Seqs!$A:$B,2,0),AS151,1),"")</f>
        <v>D</v>
      </c>
      <c r="AS151" s="3">
        <v>269</v>
      </c>
      <c r="AT151" s="3" t="str">
        <f>IFERROR(MID(VLOOKUP($B151,Seqs!$A:$B,2,0),AU151,1),"")</f>
        <v>C</v>
      </c>
      <c r="AU151" s="3">
        <v>292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80" t="str">
        <f>VLOOKUP(B151,Classification!A:D,2,0)</f>
        <v>A</v>
      </c>
      <c r="BA151" s="99" t="str">
        <f>VLOOKUP(B151,Classification!A:D,4,0)</f>
        <v>P2Y</v>
      </c>
      <c r="BB151" s="27" t="b">
        <f t="shared" si="333"/>
        <v>1</v>
      </c>
      <c r="BC151" s="23">
        <f t="shared" si="306"/>
        <v>227</v>
      </c>
      <c r="BD151" s="4" t="s">
        <v>23</v>
      </c>
      <c r="BE151" s="3" t="s">
        <v>1384</v>
      </c>
      <c r="BF151" s="50" t="s">
        <v>1387</v>
      </c>
      <c r="BG151" s="50" t="s">
        <v>1387</v>
      </c>
      <c r="BH151" s="1"/>
      <c r="BI151" s="73" t="s">
        <v>1296</v>
      </c>
      <c r="BJ151" s="59" t="s">
        <v>1296</v>
      </c>
      <c r="BK151" s="59" t="s">
        <v>1296</v>
      </c>
      <c r="BL151" s="59" t="s">
        <v>1296</v>
      </c>
      <c r="BM151" s="59" t="s">
        <v>1296</v>
      </c>
      <c r="BN151" s="59" t="s">
        <v>1296</v>
      </c>
      <c r="BO151" s="59" t="s">
        <v>1296</v>
      </c>
      <c r="BP151" s="59" t="s">
        <v>1296</v>
      </c>
      <c r="BQ151" s="59" t="s">
        <v>1296</v>
      </c>
      <c r="BR151" s="59" t="s">
        <v>1296</v>
      </c>
      <c r="BS151" s="59" t="s">
        <v>1296</v>
      </c>
      <c r="BT151" s="59" t="s">
        <v>1296</v>
      </c>
      <c r="BU151" s="73">
        <f t="shared" si="307"/>
        <v>23</v>
      </c>
      <c r="BV151" s="74" t="str">
        <f t="shared" si="308"/>
        <v>-</v>
      </c>
      <c r="BW151" s="75">
        <f t="shared" si="309"/>
        <v>57</v>
      </c>
      <c r="BX151" s="74" t="str">
        <f t="shared" si="310"/>
        <v>-</v>
      </c>
      <c r="BY151" s="75">
        <f t="shared" si="311"/>
        <v>90</v>
      </c>
      <c r="BZ151" s="74" t="str">
        <f t="shared" si="312"/>
        <v>-</v>
      </c>
      <c r="CA151" s="75">
        <f t="shared" si="313"/>
        <v>137</v>
      </c>
      <c r="CB151" s="74">
        <f t="shared" si="314"/>
        <v>175</v>
      </c>
      <c r="CC151" s="75">
        <f t="shared" si="315"/>
        <v>181</v>
      </c>
      <c r="CD151" s="74">
        <f t="shared" si="316"/>
        <v>236</v>
      </c>
      <c r="CE151" s="75">
        <f t="shared" si="317"/>
        <v>269</v>
      </c>
      <c r="CF151" s="74" t="str">
        <f t="shared" si="318"/>
        <v>-</v>
      </c>
      <c r="CG151" s="73">
        <f t="shared" si="319"/>
        <v>53</v>
      </c>
      <c r="CH151" s="74" t="str">
        <f t="shared" si="320"/>
        <v>-</v>
      </c>
      <c r="CI151" s="75">
        <f t="shared" si="321"/>
        <v>86</v>
      </c>
      <c r="CJ151" s="75" t="str">
        <f t="shared" si="322"/>
        <v>-</v>
      </c>
      <c r="CK151" s="75">
        <f t="shared" si="323"/>
        <v>128</v>
      </c>
      <c r="CL151" s="75" t="str">
        <f t="shared" si="324"/>
        <v>-</v>
      </c>
      <c r="CM151" s="75">
        <f t="shared" si="325"/>
        <v>163</v>
      </c>
      <c r="CN151" s="75">
        <f t="shared" si="326"/>
        <v>177</v>
      </c>
      <c r="CO151" s="75">
        <f t="shared" si="327"/>
        <v>219</v>
      </c>
      <c r="CP151" s="75">
        <f t="shared" si="328"/>
        <v>265</v>
      </c>
      <c r="CQ151" s="75">
        <f t="shared" si="329"/>
        <v>292</v>
      </c>
      <c r="CR151" s="75" t="str">
        <f t="shared" si="330"/>
        <v>-</v>
      </c>
      <c r="CS151" s="23" t="e">
        <f t="shared" si="331"/>
        <v>#VALUE!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332"/>
        <v>par1_human__wt</v>
      </c>
      <c r="B152" s="3" t="s">
        <v>355</v>
      </c>
      <c r="C152" s="3" t="s">
        <v>100</v>
      </c>
      <c r="D152" s="3" t="str">
        <f>IFERROR(MID(VLOOKUP($B152,Seqs!$A:$B,2,0),E152,1),"")</f>
        <v>S</v>
      </c>
      <c r="E152" s="3">
        <v>99</v>
      </c>
      <c r="F152" s="3" t="str">
        <f>IFERROR(MID(VLOOKUP($B152,Seqs!$A:$B,2,0),G152,1),"")</f>
        <v>K</v>
      </c>
      <c r="G152" s="3">
        <v>130</v>
      </c>
      <c r="H152" s="3" t="str">
        <f>IFERROR(MID(VLOOKUP($B152,Seqs!$A:$B,2,0),I152,1),"")</f>
        <v>M</v>
      </c>
      <c r="I152" s="23">
        <v>131</v>
      </c>
      <c r="J152" s="3" t="str">
        <f>IFERROR(MID(VLOOKUP($B152,Seqs!$A:$B,2,0),K152,1),"")</f>
        <v>K</v>
      </c>
      <c r="K152" s="23">
        <v>134</v>
      </c>
      <c r="L152" s="3" t="str">
        <f>IFERROR(MID(VLOOKUP($B152,Seqs!$A:$B,2,0),M152,1),"")</f>
        <v>K</v>
      </c>
      <c r="M152" s="3">
        <v>135</v>
      </c>
      <c r="N152" s="3" t="str">
        <f>IFERROR(MID(VLOOKUP($B152,Seqs!$A:$B,2,0),O152,1),"")</f>
        <v>S</v>
      </c>
      <c r="O152" s="3">
        <v>164</v>
      </c>
      <c r="P152" s="3" t="str">
        <f>IFERROR(MID(VLOOKUP($B152,Seqs!$A:$B,2,0),Q152,1),"")</f>
        <v>D</v>
      </c>
      <c r="Q152" s="3">
        <v>167</v>
      </c>
      <c r="R152" s="3" t="str">
        <f>IFERROR(MID(VLOOKUP($B152,Seqs!$A:$B,2,0),S152,1),"")</f>
        <v>F</v>
      </c>
      <c r="S152" s="3">
        <v>170</v>
      </c>
      <c r="T152" s="3" t="str">
        <f>IFERROR(MID(VLOOKUP($B152,Seqs!$A:$B,2,0),U152,1),"")</f>
        <v>G</v>
      </c>
      <c r="U152" s="3">
        <v>171</v>
      </c>
      <c r="V152" s="3" t="str">
        <f>IFERROR(MID(VLOOKUP($B152,Seqs!$A:$B,2,0),W152,1),"")</f>
        <v>Y</v>
      </c>
      <c r="W152" s="3">
        <v>206</v>
      </c>
      <c r="X152" s="3" t="str">
        <f>IFERROR(MID(VLOOKUP($B152,Seqs!$A:$B,2,0),Y152,1),"")</f>
        <v>P</v>
      </c>
      <c r="Y152" s="3">
        <v>207</v>
      </c>
      <c r="Z152" s="3" t="str">
        <f>IFERROR(MID(VLOOKUP($B152,Seqs!$A:$B,2,0),AA152,1),"")</f>
        <v>R</v>
      </c>
      <c r="AA152" s="3">
        <v>214</v>
      </c>
      <c r="AB152" s="3" t="str">
        <f>IFERROR(MID(VLOOKUP($B152,Seqs!$A:$B,2,0),AC152,1),"")</f>
        <v>T</v>
      </c>
      <c r="AC152" s="9">
        <v>215</v>
      </c>
      <c r="AD152" s="3" t="str">
        <f>IFERROR(MID(VLOOKUP($B152,Seqs!$A:$B,2,0),AE152,1),"")</f>
        <v>K</v>
      </c>
      <c r="AE152" s="3">
        <v>240</v>
      </c>
      <c r="AF152" s="3" t="str">
        <f>IFERROR(MID(VLOOKUP($B152,Seqs!$A:$B,2,0),AG152,1),"")</f>
        <v>C</v>
      </c>
      <c r="AG152" s="3">
        <v>254</v>
      </c>
      <c r="AH152" s="3" t="str">
        <f>IFERROR(MID(VLOOKUP($B152,Seqs!$A:$B,2,0),AI152,1),"")</f>
        <v>D</v>
      </c>
      <c r="AI152" s="3">
        <v>256</v>
      </c>
      <c r="AJ152" s="3" t="str">
        <f>IFERROR(MID(VLOOKUP($B152,Seqs!$A:$B,2,0),AK152,1),"")</f>
        <v>E</v>
      </c>
      <c r="AK152" s="3">
        <v>264</v>
      </c>
      <c r="AL152" s="3" t="str">
        <f>IFERROR(MID(VLOOKUP($B152,Seqs!$A:$B,2,0),AM152,1),"")</f>
        <v>S</v>
      </c>
      <c r="AM152" s="3">
        <v>299</v>
      </c>
      <c r="AN152" s="3" t="str">
        <f>IFERROR(MID(VLOOKUP($B152,Seqs!$A:$B,2,0),AO152,1),"")</f>
        <v>N</v>
      </c>
      <c r="AO152" s="3">
        <v>304</v>
      </c>
      <c r="AP152" s="3" t="str">
        <f>IFERROR(MID(VLOOKUP($B152,Seqs!$A:$B,2,0),AQ152,1),"")</f>
        <v>L</v>
      </c>
      <c r="AQ152" s="3">
        <v>340</v>
      </c>
      <c r="AR152" s="3" t="str">
        <f>IFERROR(MID(VLOOKUP($B152,Seqs!$A:$B,2,0),AS152,1),"")</f>
        <v>T</v>
      </c>
      <c r="AS152" s="3">
        <v>346</v>
      </c>
      <c r="AT152" s="3" t="str">
        <f>IFERROR(MID(VLOOKUP($B152,Seqs!$A:$B,2,0),AU152,1),"")</f>
        <v>A</v>
      </c>
      <c r="AU152" s="3">
        <v>374</v>
      </c>
      <c r="AV152" s="3" t="str">
        <f>IFERROR(MID(VLOOKUP($B152,Seqs!$A:$B,2,0),AW152,1),"")</f>
        <v>S</v>
      </c>
      <c r="AW152" s="3">
        <v>375</v>
      </c>
      <c r="AX152" s="3" t="str">
        <f>IFERROR(MID(VLOOKUP($B152,Seqs!$A:$B,2,0),AY152,1),"")</f>
        <v>K</v>
      </c>
      <c r="AY152" s="3">
        <v>389</v>
      </c>
      <c r="AZ152" s="80" t="str">
        <f>VLOOKUP(B152,Classification!A:D,2,0)</f>
        <v>A</v>
      </c>
      <c r="BA152" s="99" t="str">
        <f>VLOOKUP(B152,Classification!A:D,4,0)</f>
        <v>Proteinase-activated</v>
      </c>
      <c r="BB152" s="27" t="b">
        <f t="shared" si="333"/>
        <v>1</v>
      </c>
      <c r="BC152" s="23">
        <f t="shared" si="306"/>
        <v>260</v>
      </c>
      <c r="BD152" s="58" t="s">
        <v>1382</v>
      </c>
      <c r="BE152" s="3" t="s">
        <v>1384</v>
      </c>
      <c r="BF152" s="50" t="s">
        <v>1382</v>
      </c>
      <c r="BG152" s="50" t="s">
        <v>1387</v>
      </c>
      <c r="BH152" s="1"/>
      <c r="BI152" s="73" t="s">
        <v>1296</v>
      </c>
      <c r="BJ152" s="59" t="s">
        <v>1296</v>
      </c>
      <c r="BK152" s="59" t="s">
        <v>1296</v>
      </c>
      <c r="BL152" s="59" t="s">
        <v>1296</v>
      </c>
      <c r="BM152" s="59" t="s">
        <v>1296</v>
      </c>
      <c r="BN152" s="59" t="s">
        <v>1296</v>
      </c>
      <c r="BO152" s="59" t="s">
        <v>1296</v>
      </c>
      <c r="BP152" s="59" t="s">
        <v>1296</v>
      </c>
      <c r="BQ152" s="59" t="s">
        <v>1296</v>
      </c>
      <c r="BR152" s="59" t="s">
        <v>1296</v>
      </c>
      <c r="BS152" s="59" t="s">
        <v>1296</v>
      </c>
      <c r="BT152" s="59" t="s">
        <v>1296</v>
      </c>
      <c r="BU152" s="73">
        <f t="shared" si="307"/>
        <v>99</v>
      </c>
      <c r="BV152" s="74">
        <f t="shared" si="308"/>
        <v>131</v>
      </c>
      <c r="BW152" s="75">
        <f t="shared" si="309"/>
        <v>135</v>
      </c>
      <c r="BX152" s="74">
        <f t="shared" si="310"/>
        <v>167</v>
      </c>
      <c r="BY152" s="75">
        <f t="shared" si="311"/>
        <v>171</v>
      </c>
      <c r="BZ152" s="74">
        <f t="shared" si="312"/>
        <v>207</v>
      </c>
      <c r="CA152" s="75">
        <f t="shared" si="313"/>
        <v>215</v>
      </c>
      <c r="CB152" s="74">
        <f t="shared" si="314"/>
        <v>254</v>
      </c>
      <c r="CC152" s="75">
        <f t="shared" si="315"/>
        <v>264</v>
      </c>
      <c r="CD152" s="74">
        <f t="shared" si="316"/>
        <v>304</v>
      </c>
      <c r="CE152" s="75">
        <f t="shared" si="317"/>
        <v>346</v>
      </c>
      <c r="CF152" s="74">
        <f t="shared" si="318"/>
        <v>375</v>
      </c>
      <c r="CG152" s="73">
        <f t="shared" si="319"/>
        <v>130</v>
      </c>
      <c r="CH152" s="74">
        <f t="shared" si="320"/>
        <v>134</v>
      </c>
      <c r="CI152" s="75">
        <f t="shared" si="321"/>
        <v>164</v>
      </c>
      <c r="CJ152" s="75">
        <f t="shared" si="322"/>
        <v>170</v>
      </c>
      <c r="CK152" s="75">
        <f t="shared" si="323"/>
        <v>206</v>
      </c>
      <c r="CL152" s="75">
        <f t="shared" si="324"/>
        <v>214</v>
      </c>
      <c r="CM152" s="75">
        <f t="shared" si="325"/>
        <v>240</v>
      </c>
      <c r="CN152" s="75">
        <f t="shared" si="326"/>
        <v>256</v>
      </c>
      <c r="CO152" s="75">
        <f t="shared" si="327"/>
        <v>299</v>
      </c>
      <c r="CP152" s="75">
        <f t="shared" si="328"/>
        <v>340</v>
      </c>
      <c r="CQ152" s="75">
        <f t="shared" si="329"/>
        <v>374</v>
      </c>
      <c r="CR152" s="75">
        <f t="shared" si="330"/>
        <v>389</v>
      </c>
      <c r="CS152" s="23">
        <f t="shared" si="331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332"/>
        <v>par1_human_3VW7</v>
      </c>
      <c r="B153" s="3" t="s">
        <v>355</v>
      </c>
      <c r="C153" s="3" t="s">
        <v>93</v>
      </c>
      <c r="D153" s="3" t="str">
        <f>IFERROR(MID(VLOOKUP($B153,Seqs!$A:$B,2,0),E153,1),"")</f>
        <v>S</v>
      </c>
      <c r="E153" s="3">
        <v>99</v>
      </c>
      <c r="F153" s="3" t="str">
        <f>IFERROR(MID(VLOOKUP($B153,Seqs!$A:$B,2,0),G153,1),"")</f>
        <v>K</v>
      </c>
      <c r="G153" s="3">
        <v>130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K</v>
      </c>
      <c r="M153" s="3">
        <v>135</v>
      </c>
      <c r="N153" s="3" t="str">
        <f>IFERROR(MID(VLOOKUP($B153,Seqs!$A:$B,2,0),O153,1),"")</f>
        <v>S</v>
      </c>
      <c r="O153" s="3">
        <v>164</v>
      </c>
      <c r="P153" s="3" t="str">
        <f>IFERROR(MID(VLOOKUP($B153,Seqs!$A:$B,2,0),Q153,1),"")</f>
        <v>D</v>
      </c>
      <c r="Q153" s="3">
        <v>167</v>
      </c>
      <c r="R153" s="3" t="str">
        <f>IFERROR(MID(VLOOKUP($B153,Seqs!$A:$B,2,0),S153,1),"")</f>
        <v>F</v>
      </c>
      <c r="S153" s="3">
        <v>170</v>
      </c>
      <c r="T153" s="3" t="str">
        <f>IFERROR(MID(VLOOKUP($B153,Seqs!$A:$B,2,0),U153,1),"")</f>
        <v>G</v>
      </c>
      <c r="U153" s="3">
        <v>171</v>
      </c>
      <c r="V153" s="3" t="str">
        <f>IFERROR(MID(VLOOKUP($B153,Seqs!$A:$B,2,0),W153,1),"")</f>
        <v>Y</v>
      </c>
      <c r="W153" s="3">
        <v>206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9">
        <v>215</v>
      </c>
      <c r="AD153" s="3" t="str">
        <f>IFERROR(MID(VLOOKUP($B153,Seqs!$A:$B,2,0),AE153,1),"")</f>
        <v>K</v>
      </c>
      <c r="AE153" s="3">
        <v>240</v>
      </c>
      <c r="AF153" s="3" t="str">
        <f>IFERROR(MID(VLOOKUP($B153,Seqs!$A:$B,2,0),AG153,1),"")</f>
        <v>C</v>
      </c>
      <c r="AG153" s="3">
        <v>254</v>
      </c>
      <c r="AH153" s="3" t="str">
        <f>IFERROR(MID(VLOOKUP($B153,Seqs!$A:$B,2,0),AI153,1),"")</f>
        <v>D</v>
      </c>
      <c r="AI153" s="3">
        <v>256</v>
      </c>
      <c r="AJ153" s="3" t="str">
        <f>IFERROR(MID(VLOOKUP($B153,Seqs!$A:$B,2,0),AK153,1),"")</f>
        <v>E</v>
      </c>
      <c r="AK153" s="3">
        <v>264</v>
      </c>
      <c r="AL153" s="3" t="str">
        <f>IFERROR(MID(VLOOKUP($B153,Seqs!$A:$B,2,0),AM153,1),"")</f>
        <v>S</v>
      </c>
      <c r="AM153" s="3">
        <v>300</v>
      </c>
      <c r="AN153" s="3" t="str">
        <f>IFERROR(MID(VLOOKUP($B153,Seqs!$A:$B,2,0),AO153,1),"")</f>
        <v>N</v>
      </c>
      <c r="AO153" s="3">
        <v>304</v>
      </c>
      <c r="AP153" s="3" t="str">
        <f>IFERROR(MID(VLOOKUP($B153,Seqs!$A:$B,2,0),AQ153,1),"")</f>
        <v>L</v>
      </c>
      <c r="AQ153" s="3">
        <v>340</v>
      </c>
      <c r="AR153" s="3" t="str">
        <f>IFERROR(MID(VLOOKUP($B153,Seqs!$A:$B,2,0),AS153,1),"")</f>
        <v>T</v>
      </c>
      <c r="AS153" s="3">
        <v>346</v>
      </c>
      <c r="AT153" s="3" t="str">
        <f>IFERROR(MID(VLOOKUP($B153,Seqs!$A:$B,2,0),AU153,1),"")</f>
        <v>Y</v>
      </c>
      <c r="AU153" s="3">
        <v>372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80" t="str">
        <f>VLOOKUP(B153,Classification!A:D,2,0)</f>
        <v>A</v>
      </c>
      <c r="BA153" s="99" t="str">
        <f>VLOOKUP(B153,Classification!A:D,4,0)</f>
        <v>Proteinase-activated</v>
      </c>
      <c r="BB153" s="27" t="b">
        <f t="shared" si="333"/>
        <v>1</v>
      </c>
      <c r="BC153" s="23">
        <f t="shared" si="306"/>
        <v>235</v>
      </c>
      <c r="BD153" s="2" t="s">
        <v>1386</v>
      </c>
      <c r="BE153" s="3" t="s">
        <v>1384</v>
      </c>
      <c r="BF153" s="50" t="s">
        <v>1387</v>
      </c>
      <c r="BG153" s="50" t="s">
        <v>1387</v>
      </c>
      <c r="BH153" s="1"/>
      <c r="BI153" s="73" t="s">
        <v>1296</v>
      </c>
      <c r="BJ153" s="59" t="s">
        <v>1296</v>
      </c>
      <c r="BK153" s="59" t="s">
        <v>1296</v>
      </c>
      <c r="BL153" s="59" t="s">
        <v>1296</v>
      </c>
      <c r="BM153" s="59" t="s">
        <v>1296</v>
      </c>
      <c r="BN153" s="59" t="s">
        <v>1296</v>
      </c>
      <c r="BO153" s="59" t="s">
        <v>1296</v>
      </c>
      <c r="BP153" s="59" t="s">
        <v>1296</v>
      </c>
      <c r="BQ153" s="59" t="s">
        <v>1296</v>
      </c>
      <c r="BR153" s="59" t="s">
        <v>1296</v>
      </c>
      <c r="BS153" s="59" t="s">
        <v>1296</v>
      </c>
      <c r="BT153" s="59" t="s">
        <v>1296</v>
      </c>
      <c r="BU153" s="73">
        <f t="shared" si="307"/>
        <v>99</v>
      </c>
      <c r="BV153" s="74" t="str">
        <f t="shared" si="308"/>
        <v>-</v>
      </c>
      <c r="BW153" s="75">
        <f t="shared" si="309"/>
        <v>135</v>
      </c>
      <c r="BX153" s="74">
        <f t="shared" si="310"/>
        <v>167</v>
      </c>
      <c r="BY153" s="75">
        <f t="shared" si="311"/>
        <v>171</v>
      </c>
      <c r="BZ153" s="74" t="str">
        <f t="shared" si="312"/>
        <v>-</v>
      </c>
      <c r="CA153" s="75">
        <f t="shared" si="313"/>
        <v>215</v>
      </c>
      <c r="CB153" s="74">
        <f t="shared" si="314"/>
        <v>254</v>
      </c>
      <c r="CC153" s="75">
        <f t="shared" si="315"/>
        <v>264</v>
      </c>
      <c r="CD153" s="74">
        <f t="shared" si="316"/>
        <v>304</v>
      </c>
      <c r="CE153" s="75">
        <f t="shared" si="317"/>
        <v>346</v>
      </c>
      <c r="CF153" s="74" t="str">
        <f t="shared" si="318"/>
        <v>-</v>
      </c>
      <c r="CG153" s="73">
        <f t="shared" si="319"/>
        <v>130</v>
      </c>
      <c r="CH153" s="74" t="str">
        <f t="shared" si="320"/>
        <v>-</v>
      </c>
      <c r="CI153" s="75">
        <f t="shared" si="321"/>
        <v>164</v>
      </c>
      <c r="CJ153" s="75">
        <f t="shared" si="322"/>
        <v>170</v>
      </c>
      <c r="CK153" s="75">
        <f t="shared" si="323"/>
        <v>206</v>
      </c>
      <c r="CL153" s="75" t="str">
        <f t="shared" si="324"/>
        <v>-</v>
      </c>
      <c r="CM153" s="75">
        <f t="shared" si="325"/>
        <v>240</v>
      </c>
      <c r="CN153" s="75">
        <f t="shared" si="326"/>
        <v>256</v>
      </c>
      <c r="CO153" s="75">
        <f t="shared" si="327"/>
        <v>300</v>
      </c>
      <c r="CP153" s="75">
        <f t="shared" si="328"/>
        <v>340</v>
      </c>
      <c r="CQ153" s="75">
        <f t="shared" si="329"/>
        <v>372</v>
      </c>
      <c r="CR153" s="75" t="str">
        <f t="shared" si="330"/>
        <v>-</v>
      </c>
      <c r="CS153" s="23" t="e">
        <f t="shared" si="331"/>
        <v>#VALUE!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332"/>
        <v>s1pr1_human__wt</v>
      </c>
      <c r="B154" s="3" t="s">
        <v>104</v>
      </c>
      <c r="C154" s="3" t="s">
        <v>100</v>
      </c>
      <c r="D154" s="3" t="str">
        <f>IFERROR(MID(VLOOKUP($B154,Seqs!$A:$B,2,0),E154,1),"")</f>
        <v>E</v>
      </c>
      <c r="E154" s="3">
        <v>42</v>
      </c>
      <c r="F154" s="3" t="str">
        <f>IFERROR(MID(VLOOKUP($B154,Seqs!$A:$B,2,0),G154,1),"")</f>
        <v>T</v>
      </c>
      <c r="G154" s="3">
        <v>73</v>
      </c>
      <c r="H154" s="3" t="str">
        <f>IFERROR(MID(VLOOKUP($B154,Seqs!$A:$B,2,0),I154,1),"")</f>
        <v>K</v>
      </c>
      <c r="I154" s="23">
        <v>74</v>
      </c>
      <c r="J154" s="3" t="str">
        <f>IFERROR(MID(VLOOKUP($B154,Seqs!$A:$B,2,0),K154,1),"")</f>
        <v>H</v>
      </c>
      <c r="K154" s="23">
        <v>77</v>
      </c>
      <c r="L154" s="3" t="str">
        <f>IFERROR(MID(VLOOKUP($B154,Seqs!$A:$B,2,0),M154,1),"")</f>
        <v>R</v>
      </c>
      <c r="M154" s="3">
        <v>78</v>
      </c>
      <c r="N154" s="3" t="str">
        <f>IFERROR(MID(VLOOKUP($B154,Seqs!$A:$B,2,0),O154,1),"")</f>
        <v>L</v>
      </c>
      <c r="O154" s="3">
        <v>104</v>
      </c>
      <c r="P154" s="3" t="str">
        <f>IFERROR(MID(VLOOKUP($B154,Seqs!$A:$B,2,0),Q154,1),"")</f>
        <v>G</v>
      </c>
      <c r="Q154" s="3">
        <v>106</v>
      </c>
      <c r="R154" s="3" t="str">
        <f>IFERROR(MID(VLOOKUP($B154,Seqs!$A:$B,2,0),S154,1),"")</f>
        <v>L</v>
      </c>
      <c r="S154" s="3">
        <v>112</v>
      </c>
      <c r="T154" s="3" t="str">
        <f>IFERROR(MID(VLOOKUP($B154,Seqs!$A:$B,2,0),U154,1),"")</f>
        <v>T</v>
      </c>
      <c r="U154" s="3">
        <v>113</v>
      </c>
      <c r="V154" s="3" t="str">
        <f>IFERROR(MID(VLOOKUP($B154,Seqs!$A:$B,2,0),W154,1),"")</f>
        <v>K</v>
      </c>
      <c r="W154" s="110">
        <v>148</v>
      </c>
      <c r="X154" s="3" t="str">
        <f>IFERROR(MID(VLOOKUP($B154,Seqs!$A:$B,2,0),Y154,1),"")</f>
        <v>M</v>
      </c>
      <c r="Y154" s="110">
        <v>149</v>
      </c>
      <c r="Z154" s="3" t="str">
        <f>IFERROR(MID(VLOOKUP($B154,Seqs!$A:$B,2,0),AA154,1),"")</f>
        <v>S</v>
      </c>
      <c r="AA154" s="110">
        <v>155</v>
      </c>
      <c r="AB154" s="3" t="str">
        <f>IFERROR(MID(VLOOKUP($B154,Seqs!$A:$B,2,0),AC154,1),"")</f>
        <v>N</v>
      </c>
      <c r="AC154" s="110">
        <v>156</v>
      </c>
      <c r="AD154" s="3" t="str">
        <f>IFERROR(MID(VLOOKUP($B154,Seqs!$A:$B,2,0),AE154,1),"")</f>
        <v>G</v>
      </c>
      <c r="AE154" s="3">
        <v>181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H</v>
      </c>
      <c r="AK154" s="3">
        <v>199</v>
      </c>
      <c r="AL154" s="3" t="str">
        <f>IFERROR(MID(VLOOKUP($B154,Seqs!$A:$B,2,0),AM154,1),"")</f>
        <v>T</v>
      </c>
      <c r="AM154" s="3">
        <v>236</v>
      </c>
      <c r="AN154" s="3" t="str">
        <f>IFERROR(MID(VLOOKUP($B154,Seqs!$A:$B,2,0),AO154,1),"")</f>
        <v>S</v>
      </c>
      <c r="AO154" s="3">
        <v>245</v>
      </c>
      <c r="AP154" s="3" t="str">
        <f>IFERROR(MID(VLOOKUP($B154,Seqs!$A:$B,2,0),AQ154,1),"")</f>
        <v>C</v>
      </c>
      <c r="AQ154" s="3">
        <v>282</v>
      </c>
      <c r="AR154" s="3" t="str">
        <f>IFERROR(MID(VLOOKUP($B154,Seqs!$A:$B,2,0),AS154,1),"")</f>
        <v>D</v>
      </c>
      <c r="AS154" s="3">
        <v>288</v>
      </c>
      <c r="AT154" s="3" t="str">
        <f>IFERROR(MID(VLOOKUP($B154,Seqs!$A:$B,2,0),AU154,1),"")</f>
        <v>T</v>
      </c>
      <c r="AU154" s="3">
        <v>314</v>
      </c>
      <c r="AV154" s="3" t="str">
        <f>IFERROR(MID(VLOOKUP($B154,Seqs!$A:$B,2,0),AW154,1),"")</f>
        <v>N</v>
      </c>
      <c r="AW154" s="3">
        <v>315</v>
      </c>
      <c r="AX154" s="3" t="str">
        <f>IFERROR(MID(VLOOKUP($B154,Seqs!$A:$B,2,0),AY154,1),"")</f>
        <v>S</v>
      </c>
      <c r="AY154" s="3">
        <v>327</v>
      </c>
      <c r="AZ154" s="80" t="str">
        <f>VLOOKUP(B154,Classification!A:D,2,0)</f>
        <v>A</v>
      </c>
      <c r="BA154" s="99" t="str">
        <f>VLOOKUP(B154,Classification!A:D,4,0)</f>
        <v>Lysophospholipid(S1P)</v>
      </c>
      <c r="BB154" s="27" t="b">
        <f t="shared" si="333"/>
        <v>1</v>
      </c>
      <c r="BC154" s="23">
        <f t="shared" si="306"/>
        <v>256</v>
      </c>
      <c r="BD154" s="58" t="s">
        <v>1382</v>
      </c>
      <c r="BE154" s="3" t="s">
        <v>1384</v>
      </c>
      <c r="BF154" s="50" t="s">
        <v>1382</v>
      </c>
      <c r="BG154" s="50" t="s">
        <v>1387</v>
      </c>
      <c r="BH154" s="1"/>
      <c r="BI154" s="73" t="s">
        <v>1296</v>
      </c>
      <c r="BJ154" s="59" t="s">
        <v>1296</v>
      </c>
      <c r="BK154" s="59" t="s">
        <v>1296</v>
      </c>
      <c r="BL154" s="59" t="s">
        <v>1296</v>
      </c>
      <c r="BM154" s="59" t="s">
        <v>1296</v>
      </c>
      <c r="BN154" s="59" t="s">
        <v>1296</v>
      </c>
      <c r="BO154" s="59" t="s">
        <v>1296</v>
      </c>
      <c r="BP154" s="59" t="s">
        <v>1296</v>
      </c>
      <c r="BQ154" s="59" t="s">
        <v>1296</v>
      </c>
      <c r="BR154" s="59" t="s">
        <v>1296</v>
      </c>
      <c r="BS154" s="59" t="s">
        <v>1296</v>
      </c>
      <c r="BT154" s="59" t="s">
        <v>1296</v>
      </c>
      <c r="BU154" s="73">
        <f t="shared" si="307"/>
        <v>42</v>
      </c>
      <c r="BV154" s="74">
        <f t="shared" si="308"/>
        <v>74</v>
      </c>
      <c r="BW154" s="75">
        <f t="shared" si="309"/>
        <v>78</v>
      </c>
      <c r="BX154" s="74">
        <f t="shared" si="310"/>
        <v>106</v>
      </c>
      <c r="BY154" s="75">
        <f t="shared" si="311"/>
        <v>113</v>
      </c>
      <c r="BZ154" s="74">
        <f t="shared" si="312"/>
        <v>149</v>
      </c>
      <c r="CA154" s="75">
        <f t="shared" si="313"/>
        <v>156</v>
      </c>
      <c r="CB154" s="74" t="str">
        <f t="shared" si="314"/>
        <v>-</v>
      </c>
      <c r="CC154" s="75">
        <f t="shared" si="315"/>
        <v>199</v>
      </c>
      <c r="CD154" s="74">
        <f t="shared" si="316"/>
        <v>245</v>
      </c>
      <c r="CE154" s="75">
        <f t="shared" si="317"/>
        <v>288</v>
      </c>
      <c r="CF154" s="74">
        <f t="shared" si="318"/>
        <v>315</v>
      </c>
      <c r="CG154" s="73">
        <f t="shared" si="319"/>
        <v>73</v>
      </c>
      <c r="CH154" s="74">
        <f t="shared" si="320"/>
        <v>77</v>
      </c>
      <c r="CI154" s="75">
        <f t="shared" si="321"/>
        <v>104</v>
      </c>
      <c r="CJ154" s="75">
        <f t="shared" si="322"/>
        <v>112</v>
      </c>
      <c r="CK154" s="75">
        <f t="shared" si="323"/>
        <v>148</v>
      </c>
      <c r="CL154" s="75">
        <f t="shared" si="324"/>
        <v>155</v>
      </c>
      <c r="CM154" s="75">
        <f t="shared" si="325"/>
        <v>181</v>
      </c>
      <c r="CN154" s="75" t="str">
        <f t="shared" si="326"/>
        <v>-</v>
      </c>
      <c r="CO154" s="75">
        <f t="shared" si="327"/>
        <v>236</v>
      </c>
      <c r="CP154" s="75">
        <f t="shared" si="328"/>
        <v>282</v>
      </c>
      <c r="CQ154" s="75">
        <f t="shared" si="329"/>
        <v>314</v>
      </c>
      <c r="CR154" s="75">
        <f t="shared" si="330"/>
        <v>327</v>
      </c>
      <c r="CS154" s="23">
        <f t="shared" si="331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332"/>
        <v>s1pr1_human_3V2Y</v>
      </c>
      <c r="B155" s="3" t="s">
        <v>104</v>
      </c>
      <c r="C155" s="3" t="s">
        <v>94</v>
      </c>
      <c r="D155" s="3" t="str">
        <f>IFERROR(MID(VLOOKUP($B155,Seqs!$A:$B,2,0),E155,1),"")</f>
        <v>E</v>
      </c>
      <c r="E155" s="3">
        <v>42</v>
      </c>
      <c r="F155" s="3" t="str">
        <f>IFERROR(MID(VLOOKUP($B155,Seqs!$A:$B,2,0),G155,1),"")</f>
        <v>T</v>
      </c>
      <c r="G155" s="3">
        <v>73</v>
      </c>
      <c r="H155" s="3" t="str">
        <f>IFERROR(MID(VLOOKUP($B155,Seqs!$A:$B,2,0),I155,1),"")</f>
        <v>K</v>
      </c>
      <c r="I155" s="23">
        <v>74</v>
      </c>
      <c r="J155" s="3" t="str">
        <f>IFERROR(MID(VLOOKUP($B155,Seqs!$A:$B,2,0),K155,1),"")</f>
        <v>H</v>
      </c>
      <c r="K155" s="23">
        <v>77</v>
      </c>
      <c r="L155" s="3" t="str">
        <f>IFERROR(MID(VLOOKUP($B155,Seqs!$A:$B,2,0),M155,1),"")</f>
        <v>R</v>
      </c>
      <c r="M155" s="3">
        <v>78</v>
      </c>
      <c r="N155" s="3" t="str">
        <f>IFERROR(MID(VLOOKUP($B155,Seqs!$A:$B,2,0),O155,1),"")</f>
        <v>L</v>
      </c>
      <c r="O155" s="3">
        <v>104</v>
      </c>
      <c r="P155" s="3" t="str">
        <f>IFERROR(MID(VLOOKUP($B155,Seqs!$A:$B,2,0),Q155,1),"")</f>
        <v>G</v>
      </c>
      <c r="Q155" s="3">
        <v>106</v>
      </c>
      <c r="R155" s="3" t="str">
        <f>IFERROR(MID(VLOOKUP($B155,Seqs!$A:$B,2,0),S155,1),"")</f>
        <v>L</v>
      </c>
      <c r="S155" s="3">
        <v>112</v>
      </c>
      <c r="T155" s="3" t="str">
        <f>IFERROR(MID(VLOOKUP($B155,Seqs!$A:$B,2,0),U155,1),"")</f>
        <v>T</v>
      </c>
      <c r="U155" s="3">
        <v>113</v>
      </c>
      <c r="V155" s="3" t="str">
        <f>IFERROR(MID(VLOOKUP($B155,Seqs!$A:$B,2,0),W155,1),"")</f>
        <v>T</v>
      </c>
      <c r="W155" s="110">
        <v>145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N</v>
      </c>
      <c r="AC155" s="110">
        <v>156</v>
      </c>
      <c r="AD155" s="3" t="str">
        <f>IFERROR(MID(VLOOKUP($B155,Seqs!$A:$B,2,0),AE155,1),"")</f>
        <v>G</v>
      </c>
      <c r="AE155" s="3">
        <v>181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H</v>
      </c>
      <c r="AK155" s="3">
        <v>199</v>
      </c>
      <c r="AL155" s="3" t="str">
        <f>IFERROR(MID(VLOOKUP($B155,Seqs!$A:$B,2,0),AM155,1),"")</f>
        <v>R</v>
      </c>
      <c r="AM155" s="3">
        <v>231</v>
      </c>
      <c r="AN155" s="3" t="str">
        <f>IFERROR(MID(VLOOKUP($B155,Seqs!$A:$B,2,0),AO155,1),"")</f>
        <v>S</v>
      </c>
      <c r="AO155" s="3">
        <v>251</v>
      </c>
      <c r="AP155" s="3" t="str">
        <f>IFERROR(MID(VLOOKUP($B155,Seqs!$A:$B,2,0),AQ155,1),"")</f>
        <v>C</v>
      </c>
      <c r="AQ155" s="3">
        <v>282</v>
      </c>
      <c r="AR155" s="3" t="str">
        <f>IFERROR(MID(VLOOKUP($B155,Seqs!$A:$B,2,0),AS155,1),"")</f>
        <v>D</v>
      </c>
      <c r="AS155" s="3">
        <v>288</v>
      </c>
      <c r="AT155" s="3" t="str">
        <f>IFERROR(MID(VLOOKUP($B155,Seqs!$A:$B,2,0),AU155,1),"")</f>
        <v>T</v>
      </c>
      <c r="AU155" s="3">
        <v>314</v>
      </c>
      <c r="AV155" s="3" t="str">
        <f>IFERROR(MID(VLOOKUP($B155,Seqs!$A:$B,2,0),AW155,1),"")</f>
        <v>N</v>
      </c>
      <c r="AW155" s="3">
        <v>315</v>
      </c>
      <c r="AX155" s="3" t="str">
        <f>IFERROR(MID(VLOOKUP($B155,Seqs!$A:$B,2,0),AY155,1),"")</f>
        <v>I</v>
      </c>
      <c r="AY155" s="3">
        <v>323</v>
      </c>
      <c r="AZ155" s="80" t="str">
        <f>VLOOKUP(B155,Classification!A:D,2,0)</f>
        <v>A</v>
      </c>
      <c r="BA155" s="99" t="str">
        <f>VLOOKUP(B155,Classification!A:D,4,0)</f>
        <v>Lysophospholipid(S1P)</v>
      </c>
      <c r="BB155" s="27" t="b">
        <f t="shared" si="333"/>
        <v>1</v>
      </c>
      <c r="BC155" s="23">
        <f t="shared" si="306"/>
        <v>232</v>
      </c>
      <c r="BD155" s="2" t="s">
        <v>1386</v>
      </c>
      <c r="BE155" s="3" t="s">
        <v>1384</v>
      </c>
      <c r="BF155" s="50" t="s">
        <v>1387</v>
      </c>
      <c r="BG155" s="50" t="s">
        <v>1387</v>
      </c>
      <c r="BH155" s="1"/>
      <c r="BI155" s="73" t="s">
        <v>1296</v>
      </c>
      <c r="BJ155" s="59" t="s">
        <v>1296</v>
      </c>
      <c r="BK155" s="59" t="s">
        <v>1296</v>
      </c>
      <c r="BL155" s="59" t="s">
        <v>1296</v>
      </c>
      <c r="BM155" s="59" t="s">
        <v>1296</v>
      </c>
      <c r="BN155" s="59" t="s">
        <v>1296</v>
      </c>
      <c r="BO155" s="59" t="s">
        <v>1296</v>
      </c>
      <c r="BP155" s="59" t="s">
        <v>1296</v>
      </c>
      <c r="BQ155" s="59" t="s">
        <v>1296</v>
      </c>
      <c r="BR155" s="59" t="s">
        <v>1296</v>
      </c>
      <c r="BS155" s="59" t="s">
        <v>1296</v>
      </c>
      <c r="BT155" s="59" t="s">
        <v>1296</v>
      </c>
      <c r="BU155" s="73">
        <f t="shared" si="307"/>
        <v>42</v>
      </c>
      <c r="BV155" s="74">
        <f t="shared" si="308"/>
        <v>74</v>
      </c>
      <c r="BW155" s="75">
        <f t="shared" si="309"/>
        <v>78</v>
      </c>
      <c r="BX155" s="74">
        <f t="shared" si="310"/>
        <v>106</v>
      </c>
      <c r="BY155" s="75">
        <f t="shared" si="311"/>
        <v>113</v>
      </c>
      <c r="BZ155" s="74" t="str">
        <f t="shared" si="312"/>
        <v>-</v>
      </c>
      <c r="CA155" s="75">
        <f t="shared" si="313"/>
        <v>156</v>
      </c>
      <c r="CB155" s="74" t="str">
        <f t="shared" si="314"/>
        <v>-</v>
      </c>
      <c r="CC155" s="75">
        <f t="shared" si="315"/>
        <v>199</v>
      </c>
      <c r="CD155" s="74">
        <f t="shared" si="316"/>
        <v>251</v>
      </c>
      <c r="CE155" s="75">
        <f t="shared" si="317"/>
        <v>288</v>
      </c>
      <c r="CF155" s="74">
        <f t="shared" si="318"/>
        <v>315</v>
      </c>
      <c r="CG155" s="73">
        <f t="shared" si="319"/>
        <v>73</v>
      </c>
      <c r="CH155" s="74">
        <f t="shared" si="320"/>
        <v>77</v>
      </c>
      <c r="CI155" s="75">
        <f t="shared" si="321"/>
        <v>104</v>
      </c>
      <c r="CJ155" s="75">
        <f t="shared" si="322"/>
        <v>112</v>
      </c>
      <c r="CK155" s="75">
        <f t="shared" si="323"/>
        <v>145</v>
      </c>
      <c r="CL155" s="75" t="str">
        <f t="shared" si="324"/>
        <v>-</v>
      </c>
      <c r="CM155" s="75">
        <f t="shared" si="325"/>
        <v>181</v>
      </c>
      <c r="CN155" s="75" t="str">
        <f t="shared" si="326"/>
        <v>-</v>
      </c>
      <c r="CO155" s="75">
        <f t="shared" si="327"/>
        <v>231</v>
      </c>
      <c r="CP155" s="75">
        <f t="shared" si="328"/>
        <v>282</v>
      </c>
      <c r="CQ155" s="75">
        <f t="shared" si="329"/>
        <v>314</v>
      </c>
      <c r="CR155" s="75">
        <f t="shared" si="330"/>
        <v>323</v>
      </c>
      <c r="CS155" s="23">
        <f t="shared" si="331"/>
        <v>1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332"/>
        <v>us28_hcmva__wt</v>
      </c>
      <c r="B156" s="3" t="s">
        <v>926</v>
      </c>
      <c r="C156" s="3" t="s">
        <v>100</v>
      </c>
      <c r="D156" s="3" t="str">
        <f>IFERROR(MID(VLOOKUP($B156,Seqs!$A:$B,2,0),E156,1),"")</f>
        <v>T</v>
      </c>
      <c r="E156" s="3">
        <v>26</v>
      </c>
      <c r="F156" s="3" t="str">
        <f>IFERROR(MID(VLOOKUP($B156,Seqs!$A:$B,2,0),G156,1),"")</f>
        <v>R</v>
      </c>
      <c r="G156" s="3">
        <v>61</v>
      </c>
      <c r="H156" s="3" t="str">
        <f>IFERROR(MID(VLOOKUP($B156,Seqs!$A:$B,2,0),I156,1),"")</f>
        <v>R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C</v>
      </c>
      <c r="M156" s="3">
        <v>66</v>
      </c>
      <c r="N156" s="3" t="str">
        <f>IFERROR(MID(VLOOKUP($B156,Seqs!$A:$B,2,0),O156,1),"")</f>
        <v>D</v>
      </c>
      <c r="O156" s="3">
        <v>95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P</v>
      </c>
      <c r="U156" s="3">
        <v>103</v>
      </c>
      <c r="V156" s="3" t="str">
        <f>IFERROR(MID(VLOOKUP($B156,Seqs!$A:$B,2,0),W156,1),"")</f>
        <v>Y</v>
      </c>
      <c r="W156" s="3">
        <v>135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P</v>
      </c>
      <c r="AC156" s="9">
        <v>140</v>
      </c>
      <c r="AD156" s="3" t="str">
        <f>IFERROR(MID(VLOOKUP($B156,Seqs!$A:$B,2,0),AE156,1),"")</f>
        <v>V</v>
      </c>
      <c r="AE156" s="3">
        <v>165</v>
      </c>
      <c r="AF156" s="3" t="str">
        <f>IFERROR(MID(VLOOKUP($B156,Seqs!$A:$B,2,0),AG156,1),"")</f>
        <v>C</v>
      </c>
      <c r="AG156" s="3">
        <v>173</v>
      </c>
      <c r="AH156" s="3" t="str">
        <f>IFERROR(MID(VLOOKUP($B156,Seqs!$A:$B,2,0),AI156,1),"")</f>
        <v>T</v>
      </c>
      <c r="AI156" s="3">
        <v>175</v>
      </c>
      <c r="AJ156" s="3" t="str">
        <f>IFERROR(MID(VLOOKUP($B156,Seqs!$A:$B,2,0),AK156,1),"")</f>
        <v>V</v>
      </c>
      <c r="AK156" s="3">
        <v>182</v>
      </c>
      <c r="AL156" s="3" t="str">
        <f>IFERROR(MID(VLOOKUP($B156,Seqs!$A:$B,2,0),AM156,1),"")</f>
        <v>S</v>
      </c>
      <c r="AM156" s="3">
        <v>218</v>
      </c>
      <c r="AN156" s="3" t="str">
        <f>IFERROR(MID(VLOOKUP($B156,Seqs!$A:$B,2,0),AO156,1),"")</f>
        <v>H</v>
      </c>
      <c r="AO156" s="3">
        <v>222</v>
      </c>
      <c r="AP156" s="3" t="str">
        <f>IFERROR(MID(VLOOKUP($B156,Seqs!$A:$B,2,0),AQ156,1),"")</f>
        <v>K</v>
      </c>
      <c r="AQ156" s="3">
        <v>257</v>
      </c>
      <c r="AR156" s="3" t="str">
        <f>IFERROR(MID(VLOOKUP($B156,Seqs!$A:$B,2,0),AS156,1),"")</f>
        <v>S</v>
      </c>
      <c r="AS156" s="3">
        <v>262</v>
      </c>
      <c r="AT156" s="3" t="str">
        <f>IFERROR(MID(VLOOKUP($B156,Seqs!$A:$B,2,0),AU156,1),"")</f>
        <v>V</v>
      </c>
      <c r="AU156" s="3">
        <v>294</v>
      </c>
      <c r="AV156" s="3" t="str">
        <f>IFERROR(MID(VLOOKUP($B156,Seqs!$A:$B,2,0),AW156,1),"")</f>
        <v>G</v>
      </c>
      <c r="AW156" s="3">
        <v>295</v>
      </c>
      <c r="AX156" s="3" t="str">
        <f>IFERROR(MID(VLOOKUP($B156,Seqs!$A:$B,2,0),AY156,1),"")</f>
        <v>R</v>
      </c>
      <c r="AY156" s="3">
        <v>310</v>
      </c>
      <c r="AZ156" s="80" t="str">
        <f>VLOOKUP(B156,Classification!A:D,2,0)</f>
        <v>A</v>
      </c>
      <c r="BA156" s="99" t="str">
        <f>VLOOKUP(B156,Classification!A:D,4,0)</f>
        <v>Chemokine</v>
      </c>
      <c r="BB156" s="27" t="b">
        <f t="shared" si="333"/>
        <v>1</v>
      </c>
      <c r="BC156" s="23">
        <f t="shared" si="306"/>
        <v>256</v>
      </c>
      <c r="BD156" s="58" t="s">
        <v>1382</v>
      </c>
      <c r="BE156" s="3" t="s">
        <v>1384</v>
      </c>
      <c r="BF156" s="50" t="s">
        <v>1382</v>
      </c>
      <c r="BG156" s="50" t="s">
        <v>1387</v>
      </c>
      <c r="BH156" s="1"/>
      <c r="BI156" s="73" t="s">
        <v>1296</v>
      </c>
      <c r="BJ156" s="59" t="s">
        <v>1296</v>
      </c>
      <c r="BK156" s="59" t="s">
        <v>1296</v>
      </c>
      <c r="BL156" s="59" t="s">
        <v>1296</v>
      </c>
      <c r="BM156" s="59" t="s">
        <v>1296</v>
      </c>
      <c r="BN156" s="59" t="s">
        <v>1296</v>
      </c>
      <c r="BO156" s="59" t="s">
        <v>1296</v>
      </c>
      <c r="BP156" s="59" t="s">
        <v>1296</v>
      </c>
      <c r="BQ156" s="59" t="s">
        <v>1296</v>
      </c>
      <c r="BR156" s="59" t="s">
        <v>1296</v>
      </c>
      <c r="BS156" s="59" t="s">
        <v>1296</v>
      </c>
      <c r="BT156" s="59" t="s">
        <v>1296</v>
      </c>
      <c r="BU156" s="73">
        <f t="shared" si="307"/>
        <v>26</v>
      </c>
      <c r="BV156" s="74">
        <f t="shared" si="308"/>
        <v>62</v>
      </c>
      <c r="BW156" s="75">
        <f t="shared" si="309"/>
        <v>66</v>
      </c>
      <c r="BX156" s="74" t="str">
        <f t="shared" si="310"/>
        <v>-</v>
      </c>
      <c r="BY156" s="75">
        <f t="shared" si="311"/>
        <v>103</v>
      </c>
      <c r="BZ156" s="74" t="str">
        <f t="shared" si="312"/>
        <v>-</v>
      </c>
      <c r="CA156" s="75">
        <f t="shared" si="313"/>
        <v>140</v>
      </c>
      <c r="CB156" s="74">
        <f t="shared" si="314"/>
        <v>173</v>
      </c>
      <c r="CC156" s="75">
        <f t="shared" si="315"/>
        <v>182</v>
      </c>
      <c r="CD156" s="74">
        <f t="shared" si="316"/>
        <v>222</v>
      </c>
      <c r="CE156" s="75">
        <f t="shared" si="317"/>
        <v>262</v>
      </c>
      <c r="CF156" s="74">
        <f t="shared" si="318"/>
        <v>295</v>
      </c>
      <c r="CG156" s="73">
        <f t="shared" si="319"/>
        <v>61</v>
      </c>
      <c r="CH156" s="74">
        <f t="shared" si="320"/>
        <v>65</v>
      </c>
      <c r="CI156" s="75">
        <f t="shared" si="321"/>
        <v>95</v>
      </c>
      <c r="CJ156" s="75" t="str">
        <f t="shared" si="322"/>
        <v>-</v>
      </c>
      <c r="CK156" s="75">
        <f t="shared" si="323"/>
        <v>135</v>
      </c>
      <c r="CL156" s="75" t="str">
        <f t="shared" si="324"/>
        <v>-</v>
      </c>
      <c r="CM156" s="75">
        <f t="shared" si="325"/>
        <v>165</v>
      </c>
      <c r="CN156" s="75">
        <f t="shared" si="326"/>
        <v>175</v>
      </c>
      <c r="CO156" s="75">
        <f t="shared" si="327"/>
        <v>218</v>
      </c>
      <c r="CP156" s="75">
        <f t="shared" si="328"/>
        <v>257</v>
      </c>
      <c r="CQ156" s="75">
        <f t="shared" si="329"/>
        <v>294</v>
      </c>
      <c r="CR156" s="75">
        <f t="shared" si="330"/>
        <v>310</v>
      </c>
      <c r="CS156" s="23">
        <f t="shared" si="331"/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332"/>
        <v>us28_hcmva_4XT1</v>
      </c>
      <c r="B157" s="3" t="s">
        <v>926</v>
      </c>
      <c r="C157" s="3" t="s">
        <v>1126</v>
      </c>
      <c r="D157" s="3" t="str">
        <f>IFERROR(MID(VLOOKUP($B157,Seqs!$A:$B,2,0),E157,1),"")</f>
        <v>T</v>
      </c>
      <c r="E157" s="3">
        <v>26</v>
      </c>
      <c r="F157" s="3" t="str">
        <f>IFERROR(MID(VLOOKUP($B157,Seqs!$A:$B,2,0),G157,1),"")</f>
        <v>R</v>
      </c>
      <c r="G157" s="3">
        <v>61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C</v>
      </c>
      <c r="M157" s="3">
        <v>66</v>
      </c>
      <c r="N157" s="3" t="str">
        <f>IFERROR(MID(VLOOKUP($B157,Seqs!$A:$B,2,0),O157,1),"")</f>
        <v>D</v>
      </c>
      <c r="O157" s="3">
        <v>95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P</v>
      </c>
      <c r="U157" s="3">
        <v>103</v>
      </c>
      <c r="V157" s="3" t="str">
        <f>IFERROR(MID(VLOOKUP($B157,Seqs!$A:$B,2,0),W157,1),"")</f>
        <v>Y</v>
      </c>
      <c r="W157" s="3">
        <v>135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P</v>
      </c>
      <c r="AC157" s="9">
        <v>140</v>
      </c>
      <c r="AD157" s="3" t="str">
        <f>IFERROR(MID(VLOOKUP($B157,Seqs!$A:$B,2,0),AE157,1),"")</f>
        <v>V</v>
      </c>
      <c r="AE157" s="3">
        <v>165</v>
      </c>
      <c r="AF157" s="3" t="str">
        <f>IFERROR(MID(VLOOKUP($B157,Seqs!$A:$B,2,0),AG157,1),"")</f>
        <v>C</v>
      </c>
      <c r="AG157" s="3">
        <v>173</v>
      </c>
      <c r="AH157" s="3" t="str">
        <f>IFERROR(MID(VLOOKUP($B157,Seqs!$A:$B,2,0),AI157,1),"")</f>
        <v>T</v>
      </c>
      <c r="AI157" s="3">
        <v>175</v>
      </c>
      <c r="AJ157" s="3" t="str">
        <f>IFERROR(MID(VLOOKUP($B157,Seqs!$A:$B,2,0),AK157,1),"")</f>
        <v>V</v>
      </c>
      <c r="AK157" s="3">
        <v>182</v>
      </c>
      <c r="AL157" s="3" t="str">
        <f>IFERROR(MID(VLOOKUP($B157,Seqs!$A:$B,2,0),AM157,1),"")</f>
        <v>S</v>
      </c>
      <c r="AM157" s="3">
        <v>218</v>
      </c>
      <c r="AN157" s="3" t="str">
        <f>IFERROR(MID(VLOOKUP($B157,Seqs!$A:$B,2,0),AO157,1),"")</f>
        <v>H</v>
      </c>
      <c r="AO157" s="3">
        <v>222</v>
      </c>
      <c r="AP157" s="3" t="str">
        <f>IFERROR(MID(VLOOKUP($B157,Seqs!$A:$B,2,0),AQ157,1),"")</f>
        <v>K</v>
      </c>
      <c r="AQ157" s="3">
        <v>257</v>
      </c>
      <c r="AR157" s="3" t="str">
        <f>IFERROR(MID(VLOOKUP($B157,Seqs!$A:$B,2,0),AS157,1),"")</f>
        <v>C</v>
      </c>
      <c r="AS157" s="3">
        <v>263</v>
      </c>
      <c r="AT157" s="3" t="str">
        <f>IFERROR(MID(VLOOKUP($B157,Seqs!$A:$B,2,0),AU157,1),"")</f>
        <v>V</v>
      </c>
      <c r="AU157" s="3">
        <v>294</v>
      </c>
      <c r="AV157" s="3" t="str">
        <f>IFERROR(MID(VLOOKUP($B157,Seqs!$A:$B,2,0),AW157,1),"")</f>
        <v>G</v>
      </c>
      <c r="AW157" s="3">
        <v>295</v>
      </c>
      <c r="AX157" s="3" t="str">
        <f>IFERROR(MID(VLOOKUP($B157,Seqs!$A:$B,2,0),AY157,1),"")</f>
        <v>R</v>
      </c>
      <c r="AY157" s="3">
        <v>310</v>
      </c>
      <c r="AZ157" s="80" t="str">
        <f>VLOOKUP(B157,Classification!A:D,2,0)</f>
        <v>A</v>
      </c>
      <c r="BA157" s="99" t="str">
        <f>VLOOKUP(B157,Classification!A:D,4,0)</f>
        <v>Chemokine</v>
      </c>
      <c r="BB157" s="27" t="b">
        <f t="shared" si="333"/>
        <v>1</v>
      </c>
      <c r="BC157" s="23">
        <f t="shared" si="306"/>
        <v>252</v>
      </c>
      <c r="BD157" s="4" t="s">
        <v>1385</v>
      </c>
      <c r="BE157" s="3" t="s">
        <v>1300</v>
      </c>
      <c r="BF157" s="50" t="s">
        <v>1387</v>
      </c>
      <c r="BG157" s="50" t="s">
        <v>1387</v>
      </c>
      <c r="BH157" s="1"/>
      <c r="BI157" s="73" t="s">
        <v>1296</v>
      </c>
      <c r="BJ157" s="59" t="s">
        <v>1296</v>
      </c>
      <c r="BK157" s="59" t="s">
        <v>1296</v>
      </c>
      <c r="BL157" s="59" t="s">
        <v>1296</v>
      </c>
      <c r="BM157" s="59" t="s">
        <v>1296</v>
      </c>
      <c r="BN157" s="59" t="s">
        <v>1296</v>
      </c>
      <c r="BO157" s="59" t="s">
        <v>1296</v>
      </c>
      <c r="BP157" s="59" t="s">
        <v>1296</v>
      </c>
      <c r="BQ157" s="59" t="s">
        <v>1296</v>
      </c>
      <c r="BR157" s="59" t="s">
        <v>1296</v>
      </c>
      <c r="BS157" s="59" t="s">
        <v>1296</v>
      </c>
      <c r="BT157" s="59" t="s">
        <v>1296</v>
      </c>
      <c r="BU157" s="73">
        <f t="shared" si="307"/>
        <v>26</v>
      </c>
      <c r="BV157" s="74" t="str">
        <f t="shared" si="308"/>
        <v>-</v>
      </c>
      <c r="BW157" s="75">
        <f t="shared" si="309"/>
        <v>66</v>
      </c>
      <c r="BX157" s="74" t="str">
        <f t="shared" si="310"/>
        <v>-</v>
      </c>
      <c r="BY157" s="75">
        <f t="shared" si="311"/>
        <v>103</v>
      </c>
      <c r="BZ157" s="74" t="str">
        <f t="shared" si="312"/>
        <v>-</v>
      </c>
      <c r="CA157" s="75">
        <f t="shared" si="313"/>
        <v>140</v>
      </c>
      <c r="CB157" s="74">
        <f t="shared" si="314"/>
        <v>173</v>
      </c>
      <c r="CC157" s="75">
        <f t="shared" si="315"/>
        <v>182</v>
      </c>
      <c r="CD157" s="74">
        <f t="shared" si="316"/>
        <v>222</v>
      </c>
      <c r="CE157" s="75">
        <f t="shared" si="317"/>
        <v>263</v>
      </c>
      <c r="CF157" s="74">
        <f t="shared" si="318"/>
        <v>295</v>
      </c>
      <c r="CG157" s="73">
        <f t="shared" si="319"/>
        <v>61</v>
      </c>
      <c r="CH157" s="74" t="str">
        <f t="shared" si="320"/>
        <v>-</v>
      </c>
      <c r="CI157" s="75">
        <f t="shared" si="321"/>
        <v>95</v>
      </c>
      <c r="CJ157" s="75" t="str">
        <f t="shared" si="322"/>
        <v>-</v>
      </c>
      <c r="CK157" s="75">
        <f t="shared" si="323"/>
        <v>135</v>
      </c>
      <c r="CL157" s="75" t="str">
        <f t="shared" si="324"/>
        <v>-</v>
      </c>
      <c r="CM157" s="75">
        <f t="shared" si="325"/>
        <v>165</v>
      </c>
      <c r="CN157" s="75">
        <f t="shared" si="326"/>
        <v>175</v>
      </c>
      <c r="CO157" s="75">
        <f t="shared" si="327"/>
        <v>218</v>
      </c>
      <c r="CP157" s="75">
        <f t="shared" si="328"/>
        <v>257</v>
      </c>
      <c r="CQ157" s="75">
        <f t="shared" si="329"/>
        <v>294</v>
      </c>
      <c r="CR157" s="75">
        <f t="shared" si="330"/>
        <v>310</v>
      </c>
      <c r="CS157" s="23" t="e">
        <f t="shared" si="331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332"/>
        <v>us28_hcmva_4XT3</v>
      </c>
      <c r="B158" s="2" t="s">
        <v>926</v>
      </c>
      <c r="C158" s="3" t="s">
        <v>1381</v>
      </c>
      <c r="D158" s="3" t="str">
        <f>IFERROR(MID(VLOOKUP($B158,Seqs!$A:$B,2,0),E158,1),"")</f>
        <v>T</v>
      </c>
      <c r="E158" s="3">
        <v>26</v>
      </c>
      <c r="F158" s="3" t="str">
        <f>IFERROR(MID(VLOOKUP($B158,Seqs!$A:$B,2,0),G158,1),"")</f>
        <v>T</v>
      </c>
      <c r="G158" s="110">
        <v>59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C</v>
      </c>
      <c r="M158" s="3">
        <v>66</v>
      </c>
      <c r="N158" s="3" t="str">
        <f>IFERROR(MID(VLOOKUP($B158,Seqs!$A:$B,2,0),O158,1),"")</f>
        <v>D</v>
      </c>
      <c r="O158" s="3">
        <v>95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P</v>
      </c>
      <c r="U158" s="3">
        <v>103</v>
      </c>
      <c r="V158" s="3" t="str">
        <f>IFERROR(MID(VLOOKUP($B158,Seqs!$A:$B,2,0),W158,1),"")</f>
        <v>Y</v>
      </c>
      <c r="W158" s="3">
        <v>135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P</v>
      </c>
      <c r="AC158" s="9">
        <v>140</v>
      </c>
      <c r="AD158" s="3" t="str">
        <f>IFERROR(MID(VLOOKUP($B158,Seqs!$A:$B,2,0),AE158,1),"")</f>
        <v>V</v>
      </c>
      <c r="AE158" s="3">
        <v>165</v>
      </c>
      <c r="AF158" s="3" t="str">
        <f>IFERROR(MID(VLOOKUP($B158,Seqs!$A:$B,2,0),AG158,1),"")</f>
        <v>C</v>
      </c>
      <c r="AG158" s="3">
        <v>173</v>
      </c>
      <c r="AH158" s="3" t="str">
        <f>IFERROR(MID(VLOOKUP($B158,Seqs!$A:$B,2,0),AI158,1),"")</f>
        <v>T</v>
      </c>
      <c r="AI158" s="3">
        <v>175</v>
      </c>
      <c r="AJ158" s="3" t="str">
        <f>IFERROR(MID(VLOOKUP($B158,Seqs!$A:$B,2,0),AK158,1),"")</f>
        <v>V</v>
      </c>
      <c r="AK158" s="3">
        <v>182</v>
      </c>
      <c r="AL158" s="3" t="str">
        <f>IFERROR(MID(VLOOKUP($B158,Seqs!$A:$B,2,0),AM158,1),"")</f>
        <v>S</v>
      </c>
      <c r="AM158" s="3">
        <v>218</v>
      </c>
      <c r="AN158" s="3" t="str">
        <f>IFERROR(MID(VLOOKUP($B158,Seqs!$A:$B,2,0),AO158,1),"")</f>
        <v>H</v>
      </c>
      <c r="AO158" s="3">
        <v>222</v>
      </c>
      <c r="AP158" s="3" t="str">
        <f>IFERROR(MID(VLOOKUP($B158,Seqs!$A:$B,2,0),AQ158,1),"")</f>
        <v>K</v>
      </c>
      <c r="AQ158" s="3">
        <v>257</v>
      </c>
      <c r="AR158" s="3" t="str">
        <f>IFERROR(MID(VLOOKUP($B158,Seqs!$A:$B,2,0),AS158,1),"")</f>
        <v>C</v>
      </c>
      <c r="AS158" s="3">
        <v>263</v>
      </c>
      <c r="AT158" s="3" t="str">
        <f>IFERROR(MID(VLOOKUP($B158,Seqs!$A:$B,2,0),AU158,1),"")</f>
        <v>V</v>
      </c>
      <c r="AU158" s="3">
        <v>294</v>
      </c>
      <c r="AV158" s="3" t="str">
        <f>IFERROR(MID(VLOOKUP($B158,Seqs!$A:$B,2,0),AW158,1),"")</f>
        <v/>
      </c>
      <c r="AW158" s="3" t="s">
        <v>23</v>
      </c>
      <c r="AX158" s="3" t="str">
        <f>IFERROR(MID(VLOOKUP($B158,Seqs!$A:$B,2,0),AY158,1),"")</f>
        <v/>
      </c>
      <c r="AY158" s="3" t="s">
        <v>23</v>
      </c>
      <c r="AZ158" s="80" t="str">
        <f>VLOOKUP(B158,Classification!A:D,2,0)</f>
        <v>A</v>
      </c>
      <c r="BA158" s="99" t="str">
        <f>VLOOKUP(B158,Classification!A:D,4,0)</f>
        <v>Chemokine</v>
      </c>
      <c r="BB158" s="27" t="b">
        <f t="shared" ref="BB158" si="334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 t="shared" ref="BC158" si="335">_xlfn.AGGREGATE(9,6,CG158:CR158)-_xlfn.AGGREGATE(9,6,BU158:CF158)+12</f>
        <v>235</v>
      </c>
      <c r="BD158" s="4" t="s">
        <v>1385</v>
      </c>
      <c r="BE158" s="3" t="s">
        <v>1300</v>
      </c>
      <c r="BF158" s="50" t="s">
        <v>1387</v>
      </c>
      <c r="BG158" s="50" t="s">
        <v>1387</v>
      </c>
      <c r="BH158" s="1"/>
      <c r="BI158" s="73" t="s">
        <v>1296</v>
      </c>
      <c r="BJ158" s="59" t="s">
        <v>1296</v>
      </c>
      <c r="BK158" s="59" t="s">
        <v>1296</v>
      </c>
      <c r="BL158" s="59" t="s">
        <v>1296</v>
      </c>
      <c r="BM158" s="59" t="s">
        <v>1296</v>
      </c>
      <c r="BN158" s="59" t="s">
        <v>1296</v>
      </c>
      <c r="BO158" s="59" t="s">
        <v>1296</v>
      </c>
      <c r="BP158" s="59" t="s">
        <v>1296</v>
      </c>
      <c r="BQ158" s="59" t="s">
        <v>1296</v>
      </c>
      <c r="BR158" s="59" t="s">
        <v>1296</v>
      </c>
      <c r="BS158" s="59" t="s">
        <v>1296</v>
      </c>
      <c r="BT158" s="59" t="s">
        <v>1296</v>
      </c>
      <c r="BU158" s="73">
        <f t="shared" ref="BU158" si="336">E158</f>
        <v>26</v>
      </c>
      <c r="BV158" s="74" t="str">
        <f t="shared" ref="BV158" si="337">I158</f>
        <v>-</v>
      </c>
      <c r="BW158" s="75">
        <f t="shared" ref="BW158" si="338">M158</f>
        <v>66</v>
      </c>
      <c r="BX158" s="74" t="str">
        <f t="shared" ref="BX158" si="339">Q158</f>
        <v>-</v>
      </c>
      <c r="BY158" s="75">
        <f t="shared" ref="BY158" si="340">U158</f>
        <v>103</v>
      </c>
      <c r="BZ158" s="74" t="str">
        <f t="shared" ref="BZ158" si="341">Y158</f>
        <v>-</v>
      </c>
      <c r="CA158" s="75">
        <f t="shared" ref="CA158" si="342">AC158</f>
        <v>140</v>
      </c>
      <c r="CB158" s="74">
        <f t="shared" ref="CB158" si="343">AG158</f>
        <v>173</v>
      </c>
      <c r="CC158" s="75">
        <f t="shared" ref="CC158" si="344">AK158</f>
        <v>182</v>
      </c>
      <c r="CD158" s="74">
        <f t="shared" ref="CD158" si="345">AO158</f>
        <v>222</v>
      </c>
      <c r="CE158" s="75">
        <f t="shared" ref="CE158" si="346">AS158</f>
        <v>263</v>
      </c>
      <c r="CF158" s="74" t="str">
        <f t="shared" ref="CF158" si="347">AW158</f>
        <v>-</v>
      </c>
      <c r="CG158" s="73">
        <f t="shared" ref="CG158" si="348">G158</f>
        <v>59</v>
      </c>
      <c r="CH158" s="74" t="str">
        <f t="shared" ref="CH158" si="349">K158</f>
        <v>-</v>
      </c>
      <c r="CI158" s="75">
        <f t="shared" ref="CI158" si="350">O158</f>
        <v>95</v>
      </c>
      <c r="CJ158" s="75" t="str">
        <f t="shared" ref="CJ158" si="351">S158</f>
        <v>-</v>
      </c>
      <c r="CK158" s="75">
        <f t="shared" ref="CK158" si="352">W158</f>
        <v>135</v>
      </c>
      <c r="CL158" s="75" t="str">
        <f t="shared" ref="CL158" si="353">AA158</f>
        <v>-</v>
      </c>
      <c r="CM158" s="75">
        <f t="shared" ref="CM158" si="354">AE158</f>
        <v>165</v>
      </c>
      <c r="CN158" s="75">
        <f t="shared" ref="CN158" si="355">AI158</f>
        <v>175</v>
      </c>
      <c r="CO158" s="75">
        <f t="shared" ref="CO158" si="356">AM158</f>
        <v>218</v>
      </c>
      <c r="CP158" s="75">
        <f t="shared" ref="CP158" si="357">AQ158</f>
        <v>257</v>
      </c>
      <c r="CQ158" s="75">
        <f t="shared" ref="CQ158" si="358">AU158</f>
        <v>294</v>
      </c>
      <c r="CR158" s="75" t="str">
        <f t="shared" ref="CR158" si="359">AY158</f>
        <v>-</v>
      </c>
      <c r="CS158" s="23" t="e">
        <f t="shared" ref="CS158" si="360">M158-K158</f>
        <v>#VALUE!</v>
      </c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  <c r="AML158" s="6"/>
      <c r="AMM158" s="6"/>
      <c r="AMN158" s="6"/>
      <c r="AMO158" s="6"/>
    </row>
    <row r="159" spans="1:1029" x14ac:dyDescent="0.2">
      <c r="A159" s="3" t="str">
        <f t="shared" si="332"/>
        <v>crfr1_human__wt</v>
      </c>
      <c r="B159" s="3" t="s">
        <v>38</v>
      </c>
      <c r="C159" s="3" t="s">
        <v>100</v>
      </c>
      <c r="D159" s="3" t="str">
        <f>IFERROR(MID(VLOOKUP($B159,Seqs!$A:$B,2,0),E159,1),"")</f>
        <v>Q</v>
      </c>
      <c r="E159" s="3">
        <v>103</v>
      </c>
      <c r="F159" s="3" t="str">
        <f>IFERROR(MID(VLOOKUP($B159,Seqs!$A:$B,2,0),G159,1),"")</f>
        <v>L</v>
      </c>
      <c r="G159" s="3">
        <v>144</v>
      </c>
      <c r="H159" s="3" t="str">
        <f>IFERROR(MID(VLOOKUP($B159,Seqs!$A:$B,2,0),I159,1),"")</f>
        <v>R</v>
      </c>
      <c r="I159" s="23">
        <v>145</v>
      </c>
      <c r="J159" s="3" t="str">
        <f>IFERROR(MID(VLOOKUP($B159,Seqs!$A:$B,2,0),K159,1),"")</f>
        <v>R</v>
      </c>
      <c r="K159" s="23">
        <v>148</v>
      </c>
      <c r="L159" s="3" t="str">
        <f>IFERROR(MID(VLOOKUP($B159,Seqs!$A:$B,2,0),M159,1),"")</f>
        <v>C</v>
      </c>
      <c r="M159" s="23">
        <v>149</v>
      </c>
      <c r="N159" s="3" t="str">
        <f>IFERROR(MID(VLOOKUP($B159,Seqs!$A:$B,2,0),O159,1),"")</f>
        <v>T</v>
      </c>
      <c r="O159" s="3">
        <v>175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G</v>
      </c>
      <c r="U159" s="3">
        <v>186</v>
      </c>
      <c r="V159" s="3" t="str">
        <f>IFERROR(MID(VLOOKUP($B159,Seqs!$A:$B,2,0),W159,1),"")</f>
        <v>L</v>
      </c>
      <c r="W159" s="3">
        <v>219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L</v>
      </c>
      <c r="AC159" s="9">
        <v>226</v>
      </c>
      <c r="AD159" s="3" t="str">
        <f>IFERROR(MID(VLOOKUP($B159,Seqs!$A:$B,2,0),AE159,1),"")</f>
        <v>D</v>
      </c>
      <c r="AE159" s="3">
        <v>254</v>
      </c>
      <c r="AF159" s="3" t="str">
        <f>IFERROR(MID(VLOOKUP($B159,Seqs!$A:$B,2,0),AG159,1),"")</f>
        <v>C</v>
      </c>
      <c r="AG159" s="3">
        <v>258</v>
      </c>
      <c r="AH159" s="3" t="str">
        <f>IFERROR(MID(VLOOKUP($B159,Seqs!$A:$B,2,0),AI159,1),"")</f>
        <v>F</v>
      </c>
      <c r="AI159" s="3">
        <v>260</v>
      </c>
      <c r="AJ159" s="3" t="str">
        <f>IFERROR(MID(VLOOKUP($B159,Seqs!$A:$B,2,0),AK159,1),"")</f>
        <v>T</v>
      </c>
      <c r="AK159" s="3">
        <v>268</v>
      </c>
      <c r="AL159" s="3" t="str">
        <f>IFERROR(MID(VLOOKUP($B159,Seqs!$A:$B,2,0),AM159,1),"")</f>
        <v>L</v>
      </c>
      <c r="AM159" s="3">
        <v>298</v>
      </c>
      <c r="AN159" s="3" t="str">
        <f>IFERROR(MID(VLOOKUP($B159,Seqs!$A:$B,2,0),AO159,1),"")</f>
        <v>S</v>
      </c>
      <c r="AO159" s="3">
        <v>304</v>
      </c>
      <c r="AP159" s="3" t="str">
        <f>IFERROR(MID(VLOOKUP($B159,Seqs!$A:$B,2,0),AQ159,1),"")</f>
        <v>V</v>
      </c>
      <c r="AQ159" s="3">
        <v>332</v>
      </c>
      <c r="AR159" s="3" t="str">
        <f>IFERROR(MID(VLOOKUP($B159,Seqs!$A:$B,2,0),AS159,1),"")</f>
        <v>V</v>
      </c>
      <c r="AS159" s="3">
        <v>339</v>
      </c>
      <c r="AT159" s="3" t="str">
        <f>IFERROR(MID(VLOOKUP($B159,Seqs!$A:$B,2,0),AU159,1),"")</f>
        <v>L</v>
      </c>
      <c r="AU159" s="3">
        <v>366</v>
      </c>
      <c r="AV159" s="3" t="str">
        <f>IFERROR(MID(VLOOKUP($B159,Seqs!$A:$B,2,0),AW159,1),"")</f>
        <v>N</v>
      </c>
      <c r="AW159" s="3">
        <v>367</v>
      </c>
      <c r="AX159" s="3" t="str">
        <f>IFERROR(MID(VLOOKUP($B159,Seqs!$A:$B,2,0),AY159,1),"")</f>
        <v>A</v>
      </c>
      <c r="AY159" s="3">
        <v>392</v>
      </c>
      <c r="AZ159" s="80" t="str">
        <f>VLOOKUP(B159,Classification!A:D,2,0)</f>
        <v>B1</v>
      </c>
      <c r="BA159" s="99" t="str">
        <f>VLOOKUP(B159,Classification!A:D,4,0)</f>
        <v>Corticotropin-releasingfact</v>
      </c>
      <c r="BB159" s="27" t="b">
        <f t="shared" si="333"/>
        <v>1</v>
      </c>
      <c r="BC159" s="23">
        <f t="shared" ref="BC159:BC181" si="361">_xlfn.AGGREGATE(9,6,CG159:CR159)-_xlfn.AGGREGATE(9,6,BU159:CF159)+12</f>
        <v>255</v>
      </c>
      <c r="BD159" s="58" t="s">
        <v>1382</v>
      </c>
      <c r="BE159" s="3" t="s">
        <v>1384</v>
      </c>
      <c r="BF159" s="50" t="s">
        <v>1382</v>
      </c>
      <c r="BG159" s="50" t="s">
        <v>1387</v>
      </c>
      <c r="BH159" s="1"/>
      <c r="BI159" s="73" t="s">
        <v>1296</v>
      </c>
      <c r="BJ159" s="59" t="s">
        <v>1296</v>
      </c>
      <c r="BK159" s="59" t="s">
        <v>1296</v>
      </c>
      <c r="BL159" s="59" t="s">
        <v>1296</v>
      </c>
      <c r="BM159" s="59" t="s">
        <v>1296</v>
      </c>
      <c r="BN159" s="59" t="s">
        <v>1296</v>
      </c>
      <c r="BO159" s="59" t="s">
        <v>1296</v>
      </c>
      <c r="BP159" s="59" t="s">
        <v>1296</v>
      </c>
      <c r="BQ159" s="59" t="s">
        <v>1296</v>
      </c>
      <c r="BR159" s="59" t="s">
        <v>1296</v>
      </c>
      <c r="BS159" s="59" t="s">
        <v>1296</v>
      </c>
      <c r="BT159" s="59" t="s">
        <v>1296</v>
      </c>
      <c r="BU159" s="73">
        <f t="shared" ref="BU159:BU181" si="362">E159</f>
        <v>103</v>
      </c>
      <c r="BV159" s="74">
        <f t="shared" ref="BV159:BV181" si="363">I159</f>
        <v>145</v>
      </c>
      <c r="BW159" s="75">
        <f t="shared" ref="BW159:BW181" si="364">M159</f>
        <v>149</v>
      </c>
      <c r="BX159" s="74" t="str">
        <f t="shared" ref="BX159:BX181" si="365">Q159</f>
        <v>-</v>
      </c>
      <c r="BY159" s="75">
        <f t="shared" ref="BY159:BY181" si="366">U159</f>
        <v>186</v>
      </c>
      <c r="BZ159" s="74" t="str">
        <f t="shared" ref="BZ159:BZ181" si="367">Y159</f>
        <v>-</v>
      </c>
      <c r="CA159" s="75">
        <f t="shared" ref="CA159:CA181" si="368">AC159</f>
        <v>226</v>
      </c>
      <c r="CB159" s="74">
        <f t="shared" ref="CB159:CB181" si="369">AG159</f>
        <v>258</v>
      </c>
      <c r="CC159" s="75">
        <f t="shared" ref="CC159:CC181" si="370">AK159</f>
        <v>268</v>
      </c>
      <c r="CD159" s="74">
        <f t="shared" ref="CD159:CD181" si="371">AO159</f>
        <v>304</v>
      </c>
      <c r="CE159" s="75">
        <f t="shared" ref="CE159:CE181" si="372">AS159</f>
        <v>339</v>
      </c>
      <c r="CF159" s="74">
        <f t="shared" ref="CF159:CF181" si="373">AW159</f>
        <v>367</v>
      </c>
      <c r="CG159" s="73">
        <f t="shared" ref="CG159:CG181" si="374">G159</f>
        <v>144</v>
      </c>
      <c r="CH159" s="74">
        <f t="shared" ref="CH159:CH181" si="375">K159</f>
        <v>148</v>
      </c>
      <c r="CI159" s="75">
        <f t="shared" ref="CI159:CI181" si="376">O159</f>
        <v>175</v>
      </c>
      <c r="CJ159" s="75" t="str">
        <f t="shared" ref="CJ159:CJ181" si="377">S159</f>
        <v>-</v>
      </c>
      <c r="CK159" s="75">
        <f t="shared" ref="CK159:CK181" si="378">W159</f>
        <v>219</v>
      </c>
      <c r="CL159" s="75" t="str">
        <f t="shared" ref="CL159:CL181" si="379">AA159</f>
        <v>-</v>
      </c>
      <c r="CM159" s="75">
        <f t="shared" ref="CM159:CM181" si="380">AE159</f>
        <v>254</v>
      </c>
      <c r="CN159" s="75">
        <f t="shared" ref="CN159:CN181" si="381">AI159</f>
        <v>260</v>
      </c>
      <c r="CO159" s="75">
        <f t="shared" ref="CO159:CO181" si="382">AM159</f>
        <v>298</v>
      </c>
      <c r="CP159" s="75">
        <f t="shared" ref="CP159:CP181" si="383">AQ159</f>
        <v>332</v>
      </c>
      <c r="CQ159" s="75">
        <f t="shared" ref="CQ159:CQ181" si="384">AU159</f>
        <v>366</v>
      </c>
      <c r="CR159" s="75">
        <f t="shared" ref="CR159:CR181" si="385">AY159</f>
        <v>392</v>
      </c>
      <c r="CS159" s="23">
        <f t="shared" ref="CS159:CS181" si="386">M159-K159</f>
        <v>1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332"/>
        <v>crfr1_human_4K5Y</v>
      </c>
      <c r="B160" s="3" t="s">
        <v>38</v>
      </c>
      <c r="C160" s="3" t="s">
        <v>95</v>
      </c>
      <c r="D160" s="3" t="str">
        <f>IFERROR(MID(VLOOKUP($B160,Seqs!$A:$B,2,0),E160,1),"")</f>
        <v>H</v>
      </c>
      <c r="E160" s="3">
        <v>117</v>
      </c>
      <c r="F160" s="3" t="str">
        <f>IFERROR(MID(VLOOKUP($B160,Seqs!$A:$B,2,0),G160,1),"")</f>
        <v>L</v>
      </c>
      <c r="G160" s="3">
        <v>144</v>
      </c>
      <c r="H160" s="3" t="str">
        <f>IFERROR(MID(VLOOKUP($B160,Seqs!$A:$B,2,0),I160,1),"")</f>
        <v>R</v>
      </c>
      <c r="I160" s="23">
        <v>145</v>
      </c>
      <c r="J160" s="3" t="str">
        <f>IFERROR(MID(VLOOKUP($B160,Seqs!$A:$B,2,0),K160,1),"")</f>
        <v>R</v>
      </c>
      <c r="K160" s="23">
        <v>148</v>
      </c>
      <c r="L160" s="3" t="str">
        <f>IFERROR(MID(VLOOKUP($B160,Seqs!$A:$B,2,0),M160,1),"")</f>
        <v>C</v>
      </c>
      <c r="M160" s="23">
        <v>149</v>
      </c>
      <c r="N160" s="3" t="str">
        <f>IFERROR(MID(VLOOKUP($B160,Seqs!$A:$B,2,0),O160,1),"")</f>
        <v>T</v>
      </c>
      <c r="O160" s="3">
        <v>175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G</v>
      </c>
      <c r="U160" s="3">
        <v>186</v>
      </c>
      <c r="V160" s="3" t="str">
        <f>IFERROR(MID(VLOOKUP($B160,Seqs!$A:$B,2,0),W160,1),"")</f>
        <v>L</v>
      </c>
      <c r="W160" s="3">
        <v>219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L</v>
      </c>
      <c r="AC160" s="9">
        <v>226</v>
      </c>
      <c r="AD160" s="3" t="str">
        <f>IFERROR(MID(VLOOKUP($B160,Seqs!$A:$B,2,0),AE160,1),"")</f>
        <v>D</v>
      </c>
      <c r="AE160" s="3">
        <v>254</v>
      </c>
      <c r="AF160" s="3" t="str">
        <f>IFERROR(MID(VLOOKUP($B160,Seqs!$A:$B,2,0),AG160,1),"")</f>
        <v>C</v>
      </c>
      <c r="AG160" s="3">
        <v>258</v>
      </c>
      <c r="AH160" s="3" t="str">
        <f>IFERROR(MID(VLOOKUP($B160,Seqs!$A:$B,2,0),AI160,1),"")</f>
        <v>F</v>
      </c>
      <c r="AI160" s="3">
        <v>260</v>
      </c>
      <c r="AJ160" s="3" t="str">
        <f>IFERROR(MID(VLOOKUP($B160,Seqs!$A:$B,2,0),AK160,1),"")</f>
        <v>T</v>
      </c>
      <c r="AK160" s="3">
        <v>268</v>
      </c>
      <c r="AL160" s="3" t="str">
        <f>IFERROR(MID(VLOOKUP($B160,Seqs!$A:$B,2,0),AM160,1),"")</f>
        <v>L</v>
      </c>
      <c r="AM160" s="3">
        <v>298</v>
      </c>
      <c r="AN160" s="3" t="str">
        <f>IFERROR(MID(VLOOKUP($B160,Seqs!$A:$B,2,0),AO160,1),"")</f>
        <v>S</v>
      </c>
      <c r="AO160" s="3">
        <v>304</v>
      </c>
      <c r="AP160" s="3" t="str">
        <f>IFERROR(MID(VLOOKUP($B160,Seqs!$A:$B,2,0),AQ160,1),"")</f>
        <v>V</v>
      </c>
      <c r="AQ160" s="3">
        <v>332</v>
      </c>
      <c r="AR160" s="3" t="str">
        <f>IFERROR(MID(VLOOKUP($B160,Seqs!$A:$B,2,0),AS160,1),"")</f>
        <v>V</v>
      </c>
      <c r="AS160" s="3">
        <v>339</v>
      </c>
      <c r="AT160" s="3" t="str">
        <f>IFERROR(MID(VLOOKUP($B160,Seqs!$A:$B,2,0),AU160,1),"")</f>
        <v>F</v>
      </c>
      <c r="AU160" s="3">
        <v>362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80" t="str">
        <f>VLOOKUP(B160,Classification!A:D,2,0)</f>
        <v>B1</v>
      </c>
      <c r="BA160" s="99" t="str">
        <f>VLOOKUP(B160,Classification!A:D,4,0)</f>
        <v>Corticotropin-releasingfact</v>
      </c>
      <c r="BB160" s="27" t="b">
        <f t="shared" si="333"/>
        <v>1</v>
      </c>
      <c r="BC160" s="23">
        <f t="shared" si="361"/>
        <v>212</v>
      </c>
      <c r="BD160" s="4" t="s">
        <v>23</v>
      </c>
      <c r="BE160" s="3" t="s">
        <v>1384</v>
      </c>
      <c r="BF160" s="50" t="s">
        <v>1387</v>
      </c>
      <c r="BG160" s="50" t="s">
        <v>1387</v>
      </c>
      <c r="BH160" s="1"/>
      <c r="BI160" s="73" t="s">
        <v>1296</v>
      </c>
      <c r="BJ160" s="59" t="s">
        <v>1296</v>
      </c>
      <c r="BK160" s="59" t="s">
        <v>1296</v>
      </c>
      <c r="BL160" s="59" t="s">
        <v>1296</v>
      </c>
      <c r="BM160" s="59" t="s">
        <v>1296</v>
      </c>
      <c r="BN160" s="59" t="s">
        <v>1296</v>
      </c>
      <c r="BO160" s="59" t="s">
        <v>1296</v>
      </c>
      <c r="BP160" s="59" t="s">
        <v>1296</v>
      </c>
      <c r="BQ160" s="59" t="s">
        <v>1296</v>
      </c>
      <c r="BR160" s="59" t="s">
        <v>1296</v>
      </c>
      <c r="BS160" s="59" t="s">
        <v>1296</v>
      </c>
      <c r="BT160" s="59" t="s">
        <v>1296</v>
      </c>
      <c r="BU160" s="73">
        <f t="shared" si="362"/>
        <v>117</v>
      </c>
      <c r="BV160" s="74">
        <f t="shared" si="363"/>
        <v>145</v>
      </c>
      <c r="BW160" s="75">
        <f t="shared" si="364"/>
        <v>149</v>
      </c>
      <c r="BX160" s="74" t="str">
        <f t="shared" si="365"/>
        <v>-</v>
      </c>
      <c r="BY160" s="75">
        <f t="shared" si="366"/>
        <v>186</v>
      </c>
      <c r="BZ160" s="74" t="str">
        <f t="shared" si="367"/>
        <v>-</v>
      </c>
      <c r="CA160" s="75">
        <f t="shared" si="368"/>
        <v>226</v>
      </c>
      <c r="CB160" s="74">
        <f t="shared" si="369"/>
        <v>258</v>
      </c>
      <c r="CC160" s="75">
        <f t="shared" si="370"/>
        <v>268</v>
      </c>
      <c r="CD160" s="74">
        <f t="shared" si="371"/>
        <v>304</v>
      </c>
      <c r="CE160" s="75">
        <f t="shared" si="372"/>
        <v>339</v>
      </c>
      <c r="CF160" s="74" t="str">
        <f t="shared" si="373"/>
        <v>-</v>
      </c>
      <c r="CG160" s="73">
        <f t="shared" si="374"/>
        <v>144</v>
      </c>
      <c r="CH160" s="74">
        <f t="shared" si="375"/>
        <v>148</v>
      </c>
      <c r="CI160" s="75">
        <f t="shared" si="376"/>
        <v>175</v>
      </c>
      <c r="CJ160" s="75" t="str">
        <f t="shared" si="377"/>
        <v>-</v>
      </c>
      <c r="CK160" s="75">
        <f t="shared" si="378"/>
        <v>219</v>
      </c>
      <c r="CL160" s="75" t="str">
        <f t="shared" si="379"/>
        <v>-</v>
      </c>
      <c r="CM160" s="75">
        <f t="shared" si="380"/>
        <v>254</v>
      </c>
      <c r="CN160" s="75">
        <f t="shared" si="381"/>
        <v>260</v>
      </c>
      <c r="CO160" s="75">
        <f t="shared" si="382"/>
        <v>298</v>
      </c>
      <c r="CP160" s="75">
        <f t="shared" si="383"/>
        <v>332</v>
      </c>
      <c r="CQ160" s="75">
        <f t="shared" si="384"/>
        <v>362</v>
      </c>
      <c r="CR160" s="75" t="str">
        <f t="shared" si="385"/>
        <v>-</v>
      </c>
      <c r="CS160" s="23">
        <f t="shared" si="386"/>
        <v>1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9" x14ac:dyDescent="0.2">
      <c r="A161" s="3" t="str">
        <f t="shared" si="332"/>
        <v>crfr1_human_4K5Y_dist</v>
      </c>
      <c r="B161" s="3" t="s">
        <v>38</v>
      </c>
      <c r="C161" s="3" t="s">
        <v>1163</v>
      </c>
      <c r="D161" s="3" t="str">
        <f>IFERROR(MID(VLOOKUP($B161,Seqs!$A:$B,2,0),E161,1),"")</f>
        <v>H</v>
      </c>
      <c r="E161" s="3">
        <v>117</v>
      </c>
      <c r="F161" s="3" t="str">
        <f>IFERROR(MID(VLOOKUP($B161,Seqs!$A:$B,2,0),G161,1),"")</f>
        <v>L</v>
      </c>
      <c r="G161" s="3">
        <v>144</v>
      </c>
      <c r="H161" s="3" t="str">
        <f>IFERROR(MID(VLOOKUP($B161,Seqs!$A:$B,2,0),I161,1),"")</f>
        <v>R</v>
      </c>
      <c r="I161" s="23">
        <v>145</v>
      </c>
      <c r="J161" s="3" t="str">
        <f>IFERROR(MID(VLOOKUP($B161,Seqs!$A:$B,2,0),K161,1),"")</f>
        <v>R</v>
      </c>
      <c r="K161" s="23">
        <v>148</v>
      </c>
      <c r="L161" s="3" t="str">
        <f>IFERROR(MID(VLOOKUP($B161,Seqs!$A:$B,2,0),M161,1),"")</f>
        <v>C</v>
      </c>
      <c r="M161" s="23">
        <v>149</v>
      </c>
      <c r="N161" s="3" t="str">
        <f>IFERROR(MID(VLOOKUP($B161,Seqs!$A:$B,2,0),O161,1),"")</f>
        <v>T</v>
      </c>
      <c r="O161" s="3">
        <v>175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G</v>
      </c>
      <c r="U161" s="3">
        <v>186</v>
      </c>
      <c r="V161" s="3" t="str">
        <f>IFERROR(MID(VLOOKUP($B161,Seqs!$A:$B,2,0),W161,1),"")</f>
        <v>L</v>
      </c>
      <c r="W161" s="3">
        <v>219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L</v>
      </c>
      <c r="AC161" s="9">
        <v>226</v>
      </c>
      <c r="AD161" s="3" t="str">
        <f>IFERROR(MID(VLOOKUP($B161,Seqs!$A:$B,2,0),AE161,1),"")</f>
        <v>D</v>
      </c>
      <c r="AE161" s="3">
        <v>254</v>
      </c>
      <c r="AF161" s="3" t="str">
        <f>IFERROR(MID(VLOOKUP($B161,Seqs!$A:$B,2,0),AG161,1),"")</f>
        <v>C</v>
      </c>
      <c r="AG161" s="3">
        <v>258</v>
      </c>
      <c r="AH161" s="3" t="str">
        <f>IFERROR(MID(VLOOKUP($B161,Seqs!$A:$B,2,0),AI161,1),"")</f>
        <v>F</v>
      </c>
      <c r="AI161" s="3">
        <v>260</v>
      </c>
      <c r="AJ161" s="3" t="str">
        <f>IFERROR(MID(VLOOKUP($B161,Seqs!$A:$B,2,0),AK161,1),"")</f>
        <v>T</v>
      </c>
      <c r="AK161" s="3">
        <v>268</v>
      </c>
      <c r="AL161" s="3" t="str">
        <f>IFERROR(MID(VLOOKUP($B161,Seqs!$A:$B,2,0),AM161,1),"")</f>
        <v>L</v>
      </c>
      <c r="AM161" s="3">
        <v>298</v>
      </c>
      <c r="AN161" s="3" t="str">
        <f>IFERROR(MID(VLOOKUP($B161,Seqs!$A:$B,2,0),AO161,1),"")</f>
        <v>S</v>
      </c>
      <c r="AO161" s="3">
        <v>304</v>
      </c>
      <c r="AP161" s="3" t="str">
        <f>IFERROR(MID(VLOOKUP($B161,Seqs!$A:$B,2,0),AQ161,1),"")</f>
        <v>V</v>
      </c>
      <c r="AQ161" s="3">
        <v>332</v>
      </c>
      <c r="AR161" s="3" t="str">
        <f>IFERROR(MID(VLOOKUP($B161,Seqs!$A:$B,2,0),AS161,1),"")</f>
        <v>V</v>
      </c>
      <c r="AS161" s="3">
        <v>339</v>
      </c>
      <c r="AT161" s="3" t="str">
        <f>IFERROR(MID(VLOOKUP($B161,Seqs!$A:$B,2,0),AU161,1),"")</f>
        <v>L</v>
      </c>
      <c r="AU161" s="3">
        <v>366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80" t="str">
        <f>VLOOKUP(B161,Classification!A:D,2,0)</f>
        <v>B1</v>
      </c>
      <c r="BA161" s="99" t="str">
        <f>VLOOKUP(B161,Classification!A:D,4,0)</f>
        <v>Corticotropin-releasingfact</v>
      </c>
      <c r="BB161" s="27" t="b">
        <f t="shared" si="333"/>
        <v>1</v>
      </c>
      <c r="BC161" s="23">
        <f t="shared" si="361"/>
        <v>216</v>
      </c>
      <c r="BD161" s="58" t="s">
        <v>1382</v>
      </c>
      <c r="BE161" s="3" t="s">
        <v>1384</v>
      </c>
      <c r="BF161" s="50" t="s">
        <v>1387</v>
      </c>
      <c r="BG161" s="50" t="s">
        <v>1387</v>
      </c>
      <c r="BH161" s="3" t="s">
        <v>1165</v>
      </c>
      <c r="BI161" s="73" t="s">
        <v>1296</v>
      </c>
      <c r="BJ161" s="59" t="s">
        <v>1296</v>
      </c>
      <c r="BK161" s="59" t="s">
        <v>1296</v>
      </c>
      <c r="BL161" s="59" t="s">
        <v>1296</v>
      </c>
      <c r="BM161" s="59" t="s">
        <v>1296</v>
      </c>
      <c r="BN161" s="59" t="s">
        <v>1296</v>
      </c>
      <c r="BO161" s="59" t="s">
        <v>1296</v>
      </c>
      <c r="BP161" s="59" t="s">
        <v>1296</v>
      </c>
      <c r="BQ161" s="59" t="s">
        <v>1296</v>
      </c>
      <c r="BR161" s="59" t="s">
        <v>1296</v>
      </c>
      <c r="BS161" s="59" t="s">
        <v>1296</v>
      </c>
      <c r="BT161" s="59" t="s">
        <v>1296</v>
      </c>
      <c r="BU161" s="73">
        <f t="shared" si="362"/>
        <v>117</v>
      </c>
      <c r="BV161" s="74">
        <f t="shared" si="363"/>
        <v>145</v>
      </c>
      <c r="BW161" s="75">
        <f t="shared" si="364"/>
        <v>149</v>
      </c>
      <c r="BX161" s="74" t="str">
        <f t="shared" si="365"/>
        <v>-</v>
      </c>
      <c r="BY161" s="75">
        <f t="shared" si="366"/>
        <v>186</v>
      </c>
      <c r="BZ161" s="74" t="str">
        <f t="shared" si="367"/>
        <v>-</v>
      </c>
      <c r="CA161" s="75">
        <f t="shared" si="368"/>
        <v>226</v>
      </c>
      <c r="CB161" s="74">
        <f t="shared" si="369"/>
        <v>258</v>
      </c>
      <c r="CC161" s="75">
        <f t="shared" si="370"/>
        <v>268</v>
      </c>
      <c r="CD161" s="74">
        <f t="shared" si="371"/>
        <v>304</v>
      </c>
      <c r="CE161" s="75">
        <f t="shared" si="372"/>
        <v>339</v>
      </c>
      <c r="CF161" s="74" t="str">
        <f t="shared" si="373"/>
        <v>-</v>
      </c>
      <c r="CG161" s="73">
        <f t="shared" si="374"/>
        <v>144</v>
      </c>
      <c r="CH161" s="74">
        <f t="shared" si="375"/>
        <v>148</v>
      </c>
      <c r="CI161" s="75">
        <f t="shared" si="376"/>
        <v>175</v>
      </c>
      <c r="CJ161" s="75" t="str">
        <f t="shared" si="377"/>
        <v>-</v>
      </c>
      <c r="CK161" s="75">
        <f t="shared" si="378"/>
        <v>219</v>
      </c>
      <c r="CL161" s="75" t="str">
        <f t="shared" si="379"/>
        <v>-</v>
      </c>
      <c r="CM161" s="75">
        <f t="shared" si="380"/>
        <v>254</v>
      </c>
      <c r="CN161" s="75">
        <f t="shared" si="381"/>
        <v>260</v>
      </c>
      <c r="CO161" s="75">
        <f t="shared" si="382"/>
        <v>298</v>
      </c>
      <c r="CP161" s="75">
        <f t="shared" si="383"/>
        <v>332</v>
      </c>
      <c r="CQ161" s="75">
        <f t="shared" si="384"/>
        <v>366</v>
      </c>
      <c r="CR161" s="75" t="str">
        <f t="shared" si="385"/>
        <v>-</v>
      </c>
      <c r="CS161" s="23">
        <f t="shared" si="386"/>
        <v>1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9" x14ac:dyDescent="0.2">
      <c r="A162" s="3" t="str">
        <f t="shared" si="332"/>
        <v>crfr1_human_4Z9G</v>
      </c>
      <c r="B162" s="3" t="s">
        <v>38</v>
      </c>
      <c r="C162" s="3" t="s">
        <v>1062</v>
      </c>
      <c r="D162" s="3" t="str">
        <f>IFERROR(MID(VLOOKUP($B162,Seqs!$A:$B,2,0),E162,1),"")</f>
        <v>S</v>
      </c>
      <c r="E162" s="3">
        <v>112</v>
      </c>
      <c r="F162" s="3" t="str">
        <f>IFERROR(MID(VLOOKUP($B162,Seqs!$A:$B,2,0),G162,1),"")</f>
        <v>L</v>
      </c>
      <c r="G162" s="3">
        <v>144</v>
      </c>
      <c r="H162" s="3" t="str">
        <f>IFERROR(MID(VLOOKUP($B162,Seqs!$A:$B,2,0),I162,1),"")</f>
        <v>R</v>
      </c>
      <c r="I162" s="23">
        <v>145</v>
      </c>
      <c r="J162" s="3" t="str">
        <f>IFERROR(MID(VLOOKUP($B162,Seqs!$A:$B,2,0),K162,1),"")</f>
        <v>R</v>
      </c>
      <c r="K162" s="23">
        <v>148</v>
      </c>
      <c r="L162" s="3" t="str">
        <f>IFERROR(MID(VLOOKUP($B162,Seqs!$A:$B,2,0),M162,1),"")</f>
        <v>C</v>
      </c>
      <c r="M162" s="23">
        <v>149</v>
      </c>
      <c r="N162" s="3" t="str">
        <f>IFERROR(MID(VLOOKUP($B162,Seqs!$A:$B,2,0),O162,1),"")</f>
        <v>T</v>
      </c>
      <c r="O162" s="3">
        <v>175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G</v>
      </c>
      <c r="U162" s="3">
        <v>186</v>
      </c>
      <c r="V162" s="3" t="str">
        <f>IFERROR(MID(VLOOKUP($B162,Seqs!$A:$B,2,0),W162,1),"")</f>
        <v>L</v>
      </c>
      <c r="W162" s="3">
        <v>219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L</v>
      </c>
      <c r="AC162" s="9">
        <v>226</v>
      </c>
      <c r="AD162" s="3" t="str">
        <f>IFERROR(MID(VLOOKUP($B162,Seqs!$A:$B,2,0),AE162,1),"")</f>
        <v>D</v>
      </c>
      <c r="AE162" s="3">
        <v>254</v>
      </c>
      <c r="AF162" s="3" t="str">
        <f>IFERROR(MID(VLOOKUP($B162,Seqs!$A:$B,2,0),AG162,1),"")</f>
        <v>C</v>
      </c>
      <c r="AG162" s="3">
        <v>258</v>
      </c>
      <c r="AH162" s="3" t="str">
        <f>IFERROR(MID(VLOOKUP($B162,Seqs!$A:$B,2,0),AI162,1),"")</f>
        <v>F</v>
      </c>
      <c r="AI162" s="3">
        <v>260</v>
      </c>
      <c r="AJ162" s="3" t="str">
        <f>IFERROR(MID(VLOOKUP($B162,Seqs!$A:$B,2,0),AK162,1),"")</f>
        <v>T</v>
      </c>
      <c r="AK162" s="3">
        <v>268</v>
      </c>
      <c r="AL162" s="3" t="str">
        <f>IFERROR(MID(VLOOKUP($B162,Seqs!$A:$B,2,0),AM162,1),"")</f>
        <v>L</v>
      </c>
      <c r="AM162" s="3">
        <v>298</v>
      </c>
      <c r="AN162" s="3" t="str">
        <f>IFERROR(MID(VLOOKUP($B162,Seqs!$A:$B,2,0),AO162,1),"")</f>
        <v>S</v>
      </c>
      <c r="AO162" s="3">
        <v>304</v>
      </c>
      <c r="AP162" s="3" t="str">
        <f>IFERROR(MID(VLOOKUP($B162,Seqs!$A:$B,2,0),AQ162,1),"")</f>
        <v>V</v>
      </c>
      <c r="AQ162" s="3">
        <v>332</v>
      </c>
      <c r="AR162" s="3" t="str">
        <f>IFERROR(MID(VLOOKUP($B162,Seqs!$A:$B,2,0),AS162,1),"")</f>
        <v>V</v>
      </c>
      <c r="AS162" s="3">
        <v>339</v>
      </c>
      <c r="AT162" s="3" t="str">
        <f>IFERROR(MID(VLOOKUP($B162,Seqs!$A:$B,2,0),AU162,1),"")</f>
        <v>F</v>
      </c>
      <c r="AU162" s="3">
        <v>362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80" t="str">
        <f>VLOOKUP(B162,Classification!A:D,2,0)</f>
        <v>B1</v>
      </c>
      <c r="BA162" s="99" t="str">
        <f>VLOOKUP(B162,Classification!A:D,4,0)</f>
        <v>Corticotropin-releasingfact</v>
      </c>
      <c r="BB162" s="27" t="b">
        <f t="shared" si="333"/>
        <v>1</v>
      </c>
      <c r="BC162" s="23">
        <f t="shared" si="361"/>
        <v>217</v>
      </c>
      <c r="BD162" s="2" t="s">
        <v>1386</v>
      </c>
      <c r="BE162" s="3" t="s">
        <v>1384</v>
      </c>
      <c r="BF162" s="50" t="s">
        <v>1387</v>
      </c>
      <c r="BG162" s="50" t="s">
        <v>1387</v>
      </c>
      <c r="BH162" s="1"/>
      <c r="BI162" s="73" t="s">
        <v>1296</v>
      </c>
      <c r="BJ162" s="59" t="s">
        <v>1296</v>
      </c>
      <c r="BK162" s="59" t="s">
        <v>1296</v>
      </c>
      <c r="BL162" s="59" t="s">
        <v>1296</v>
      </c>
      <c r="BM162" s="59" t="s">
        <v>1296</v>
      </c>
      <c r="BN162" s="59" t="s">
        <v>1296</v>
      </c>
      <c r="BO162" s="59" t="s">
        <v>1296</v>
      </c>
      <c r="BP162" s="59" t="s">
        <v>1296</v>
      </c>
      <c r="BQ162" s="59" t="s">
        <v>1296</v>
      </c>
      <c r="BR162" s="59" t="s">
        <v>1296</v>
      </c>
      <c r="BS162" s="59" t="s">
        <v>1296</v>
      </c>
      <c r="BT162" s="59" t="s">
        <v>1296</v>
      </c>
      <c r="BU162" s="73">
        <f t="shared" si="362"/>
        <v>112</v>
      </c>
      <c r="BV162" s="74">
        <f t="shared" si="363"/>
        <v>145</v>
      </c>
      <c r="BW162" s="75">
        <f t="shared" si="364"/>
        <v>149</v>
      </c>
      <c r="BX162" s="74" t="str">
        <f t="shared" si="365"/>
        <v>-</v>
      </c>
      <c r="BY162" s="75">
        <f t="shared" si="366"/>
        <v>186</v>
      </c>
      <c r="BZ162" s="74" t="str">
        <f t="shared" si="367"/>
        <v>-</v>
      </c>
      <c r="CA162" s="75">
        <f t="shared" si="368"/>
        <v>226</v>
      </c>
      <c r="CB162" s="74">
        <f t="shared" si="369"/>
        <v>258</v>
      </c>
      <c r="CC162" s="75">
        <f t="shared" si="370"/>
        <v>268</v>
      </c>
      <c r="CD162" s="74">
        <f t="shared" si="371"/>
        <v>304</v>
      </c>
      <c r="CE162" s="75">
        <f t="shared" si="372"/>
        <v>339</v>
      </c>
      <c r="CF162" s="74" t="str">
        <f t="shared" si="373"/>
        <v>-</v>
      </c>
      <c r="CG162" s="73">
        <f t="shared" si="374"/>
        <v>144</v>
      </c>
      <c r="CH162" s="74">
        <f t="shared" si="375"/>
        <v>148</v>
      </c>
      <c r="CI162" s="75">
        <f t="shared" si="376"/>
        <v>175</v>
      </c>
      <c r="CJ162" s="75" t="str">
        <f t="shared" si="377"/>
        <v>-</v>
      </c>
      <c r="CK162" s="75">
        <f t="shared" si="378"/>
        <v>219</v>
      </c>
      <c r="CL162" s="75" t="str">
        <f t="shared" si="379"/>
        <v>-</v>
      </c>
      <c r="CM162" s="75">
        <f t="shared" si="380"/>
        <v>254</v>
      </c>
      <c r="CN162" s="75">
        <f t="shared" si="381"/>
        <v>260</v>
      </c>
      <c r="CO162" s="75">
        <f t="shared" si="382"/>
        <v>298</v>
      </c>
      <c r="CP162" s="75">
        <f t="shared" si="383"/>
        <v>332</v>
      </c>
      <c r="CQ162" s="75">
        <f t="shared" si="384"/>
        <v>362</v>
      </c>
      <c r="CR162" s="75" t="str">
        <f t="shared" si="385"/>
        <v>-</v>
      </c>
      <c r="CS162" s="23">
        <f t="shared" si="386"/>
        <v>1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9" x14ac:dyDescent="0.2">
      <c r="A163" s="3" t="str">
        <f t="shared" si="332"/>
        <v>crfr1_human_4Z9G_dist</v>
      </c>
      <c r="B163" s="3" t="s">
        <v>38</v>
      </c>
      <c r="C163" s="3" t="s">
        <v>1164</v>
      </c>
      <c r="D163" s="3" t="str">
        <f>IFERROR(MID(VLOOKUP($B163,Seqs!$A:$B,2,0),E163,1),"")</f>
        <v>S</v>
      </c>
      <c r="E163" s="3">
        <v>112</v>
      </c>
      <c r="F163" s="3" t="str">
        <f>IFERROR(MID(VLOOKUP($B163,Seqs!$A:$B,2,0),G163,1),"")</f>
        <v>L</v>
      </c>
      <c r="G163" s="3">
        <v>144</v>
      </c>
      <c r="H163" s="3" t="str">
        <f>IFERROR(MID(VLOOKUP($B163,Seqs!$A:$B,2,0),I163,1),"")</f>
        <v>R</v>
      </c>
      <c r="I163" s="23">
        <v>145</v>
      </c>
      <c r="J163" s="3" t="str">
        <f>IFERROR(MID(VLOOKUP($B163,Seqs!$A:$B,2,0),K163,1),"")</f>
        <v>R</v>
      </c>
      <c r="K163" s="23">
        <v>148</v>
      </c>
      <c r="L163" s="3" t="str">
        <f>IFERROR(MID(VLOOKUP($B163,Seqs!$A:$B,2,0),M163,1),"")</f>
        <v>C</v>
      </c>
      <c r="M163" s="23">
        <v>149</v>
      </c>
      <c r="N163" s="3" t="str">
        <f>IFERROR(MID(VLOOKUP($B163,Seqs!$A:$B,2,0),O163,1),"")</f>
        <v>T</v>
      </c>
      <c r="O163" s="3">
        <v>175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186</v>
      </c>
      <c r="V163" s="3" t="str">
        <f>IFERROR(MID(VLOOKUP($B163,Seqs!$A:$B,2,0),W163,1),"")</f>
        <v>L</v>
      </c>
      <c r="W163" s="3">
        <v>219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L</v>
      </c>
      <c r="AC163" s="9">
        <v>226</v>
      </c>
      <c r="AD163" s="3" t="str">
        <f>IFERROR(MID(VLOOKUP($B163,Seqs!$A:$B,2,0),AE163,1),"")</f>
        <v>D</v>
      </c>
      <c r="AE163" s="3">
        <v>254</v>
      </c>
      <c r="AF163" s="3" t="str">
        <f>IFERROR(MID(VLOOKUP($B163,Seqs!$A:$B,2,0),AG163,1),"")</f>
        <v>C</v>
      </c>
      <c r="AG163" s="3">
        <v>258</v>
      </c>
      <c r="AH163" s="3" t="str">
        <f>IFERROR(MID(VLOOKUP($B163,Seqs!$A:$B,2,0),AI163,1),"")</f>
        <v>F</v>
      </c>
      <c r="AI163" s="3">
        <v>260</v>
      </c>
      <c r="AJ163" s="3" t="str">
        <f>IFERROR(MID(VLOOKUP($B163,Seqs!$A:$B,2,0),AK163,1),"")</f>
        <v>T</v>
      </c>
      <c r="AK163" s="3">
        <v>268</v>
      </c>
      <c r="AL163" s="3" t="str">
        <f>IFERROR(MID(VLOOKUP($B163,Seqs!$A:$B,2,0),AM163,1),"")</f>
        <v>L</v>
      </c>
      <c r="AM163" s="3">
        <v>298</v>
      </c>
      <c r="AN163" s="3" t="str">
        <f>IFERROR(MID(VLOOKUP($B163,Seqs!$A:$B,2,0),AO163,1),"")</f>
        <v>S</v>
      </c>
      <c r="AO163" s="3">
        <v>304</v>
      </c>
      <c r="AP163" s="3" t="str">
        <f>IFERROR(MID(VLOOKUP($B163,Seqs!$A:$B,2,0),AQ163,1),"")</f>
        <v>V</v>
      </c>
      <c r="AQ163" s="3">
        <v>332</v>
      </c>
      <c r="AR163" s="3" t="str">
        <f>IFERROR(MID(VLOOKUP($B163,Seqs!$A:$B,2,0),AS163,1),"")</f>
        <v>V</v>
      </c>
      <c r="AS163" s="3">
        <v>339</v>
      </c>
      <c r="AT163" s="3" t="str">
        <f>IFERROR(MID(VLOOKUP($B163,Seqs!$A:$B,2,0),AU163,1),"")</f>
        <v>E</v>
      </c>
      <c r="AU163" s="3">
        <v>369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80" t="str">
        <f>VLOOKUP(B163,Classification!A:D,2,0)</f>
        <v>B1</v>
      </c>
      <c r="BA163" s="99" t="str">
        <f>VLOOKUP(B163,Classification!A:D,4,0)</f>
        <v>Corticotropin-releasingfact</v>
      </c>
      <c r="BB163" s="27" t="b">
        <f t="shared" si="333"/>
        <v>1</v>
      </c>
      <c r="BC163" s="23">
        <f t="shared" si="361"/>
        <v>224</v>
      </c>
      <c r="BD163" s="58" t="s">
        <v>1382</v>
      </c>
      <c r="BE163" s="3" t="s">
        <v>1384</v>
      </c>
      <c r="BF163" s="50" t="s">
        <v>1387</v>
      </c>
      <c r="BG163" s="50" t="s">
        <v>1387</v>
      </c>
      <c r="BH163" s="3" t="s">
        <v>1165</v>
      </c>
      <c r="BI163" s="73" t="s">
        <v>1296</v>
      </c>
      <c r="BJ163" s="59" t="s">
        <v>1296</v>
      </c>
      <c r="BK163" s="59" t="s">
        <v>1296</v>
      </c>
      <c r="BL163" s="59" t="s">
        <v>1296</v>
      </c>
      <c r="BM163" s="59" t="s">
        <v>1296</v>
      </c>
      <c r="BN163" s="59" t="s">
        <v>1296</v>
      </c>
      <c r="BO163" s="59" t="s">
        <v>1296</v>
      </c>
      <c r="BP163" s="59" t="s">
        <v>1296</v>
      </c>
      <c r="BQ163" s="59" t="s">
        <v>1296</v>
      </c>
      <c r="BR163" s="59" t="s">
        <v>1296</v>
      </c>
      <c r="BS163" s="59" t="s">
        <v>1296</v>
      </c>
      <c r="BT163" s="59" t="s">
        <v>1296</v>
      </c>
      <c r="BU163" s="73">
        <f t="shared" si="362"/>
        <v>112</v>
      </c>
      <c r="BV163" s="74">
        <f t="shared" si="363"/>
        <v>145</v>
      </c>
      <c r="BW163" s="75">
        <f t="shared" si="364"/>
        <v>149</v>
      </c>
      <c r="BX163" s="74" t="str">
        <f t="shared" si="365"/>
        <v>-</v>
      </c>
      <c r="BY163" s="75">
        <f t="shared" si="366"/>
        <v>186</v>
      </c>
      <c r="BZ163" s="74" t="str">
        <f t="shared" si="367"/>
        <v>-</v>
      </c>
      <c r="CA163" s="75">
        <f t="shared" si="368"/>
        <v>226</v>
      </c>
      <c r="CB163" s="74">
        <f t="shared" si="369"/>
        <v>258</v>
      </c>
      <c r="CC163" s="75">
        <f t="shared" si="370"/>
        <v>268</v>
      </c>
      <c r="CD163" s="74">
        <f t="shared" si="371"/>
        <v>304</v>
      </c>
      <c r="CE163" s="75">
        <f t="shared" si="372"/>
        <v>339</v>
      </c>
      <c r="CF163" s="74" t="str">
        <f t="shared" si="373"/>
        <v>-</v>
      </c>
      <c r="CG163" s="73">
        <f t="shared" si="374"/>
        <v>144</v>
      </c>
      <c r="CH163" s="74">
        <f t="shared" si="375"/>
        <v>148</v>
      </c>
      <c r="CI163" s="75">
        <f t="shared" si="376"/>
        <v>175</v>
      </c>
      <c r="CJ163" s="75" t="str">
        <f t="shared" si="377"/>
        <v>-</v>
      </c>
      <c r="CK163" s="75">
        <f t="shared" si="378"/>
        <v>219</v>
      </c>
      <c r="CL163" s="75" t="str">
        <f t="shared" si="379"/>
        <v>-</v>
      </c>
      <c r="CM163" s="75">
        <f t="shared" si="380"/>
        <v>254</v>
      </c>
      <c r="CN163" s="75">
        <f t="shared" si="381"/>
        <v>260</v>
      </c>
      <c r="CO163" s="75">
        <f t="shared" si="382"/>
        <v>298</v>
      </c>
      <c r="CP163" s="75">
        <f t="shared" si="383"/>
        <v>332</v>
      </c>
      <c r="CQ163" s="75">
        <f t="shared" si="384"/>
        <v>369</v>
      </c>
      <c r="CR163" s="75" t="str">
        <f t="shared" si="385"/>
        <v>-</v>
      </c>
      <c r="CS163" s="23">
        <f t="shared" si="386"/>
        <v>1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9" x14ac:dyDescent="0.2">
      <c r="A164" s="3" t="str">
        <f t="shared" si="332"/>
        <v>glr_human__wt</v>
      </c>
      <c r="B164" s="3" t="s">
        <v>32</v>
      </c>
      <c r="C164" s="3" t="s">
        <v>100</v>
      </c>
      <c r="D164" s="3" t="str">
        <f>IFERROR(MID(VLOOKUP($B164,Seqs!$A:$B,2,0),E164,1),"")</f>
        <v>G</v>
      </c>
      <c r="E164" s="3">
        <v>125</v>
      </c>
      <c r="F164" s="3" t="str">
        <f>IFERROR(MID(VLOOKUP($B164,Seqs!$A:$B,2,0),G164,1),"")</f>
        <v>L</v>
      </c>
      <c r="G164" s="3">
        <v>166</v>
      </c>
      <c r="H164" s="3" t="str">
        <f>IFERROR(MID(VLOOKUP($B164,Seqs!$A:$B,2,0),I164,1),"")</f>
        <v>S</v>
      </c>
      <c r="I164" s="23">
        <v>167</v>
      </c>
      <c r="J164" s="3" t="str">
        <f>IFERROR(MID(VLOOKUP($B164,Seqs!$A:$B,2,0),K164,1),"")</f>
        <v>H</v>
      </c>
      <c r="K164" s="23">
        <v>170</v>
      </c>
      <c r="L164" s="3" t="str">
        <f>IFERROR(MID(VLOOKUP($B164,Seqs!$A:$B,2,0),M164,1),"")</f>
        <v>C</v>
      </c>
      <c r="M164" s="23">
        <v>171</v>
      </c>
      <c r="N164" s="3" t="str">
        <f>IFERROR(MID(VLOOKUP($B164,Seqs!$A:$B,2,0),O164,1),"")</f>
        <v>R</v>
      </c>
      <c r="O164" s="3">
        <v>199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S</v>
      </c>
      <c r="U164" s="3">
        <v>217</v>
      </c>
      <c r="V164" s="3" t="str">
        <f>IFERROR(MID(VLOOKUP($B164,Seqs!$A:$B,2,0),W164,1),"")</f>
        <v>L</v>
      </c>
      <c r="W164" s="3">
        <v>255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262</v>
      </c>
      <c r="AD164" s="3" t="str">
        <f>IFERROR(MID(VLOOKUP($B164,Seqs!$A:$B,2,0),AE164,1),"")</f>
        <v>E</v>
      </c>
      <c r="AE164" s="3">
        <v>290</v>
      </c>
      <c r="AF164" s="3" t="str">
        <f>IFERROR(MID(VLOOKUP($B164,Seqs!$A:$B,2,0),AG164,1),"")</f>
        <v>C</v>
      </c>
      <c r="AG164" s="3">
        <v>294</v>
      </c>
      <c r="AH164" s="3" t="str">
        <f>IFERROR(MID(VLOOKUP($B164,Seqs!$A:$B,2,0),AI164,1),"")</f>
        <v>T</v>
      </c>
      <c r="AI164" s="3">
        <v>296</v>
      </c>
      <c r="AJ164" s="3" t="str">
        <f>IFERROR(MID(VLOOKUP($B164,Seqs!$A:$B,2,0),AK164,1),"")</f>
        <v>N</v>
      </c>
      <c r="AK164" s="3">
        <v>300</v>
      </c>
      <c r="AL164" s="3" t="str">
        <f>IFERROR(MID(VLOOKUP($B164,Seqs!$A:$B,2,0),AM164,1),"")</f>
        <v>A</v>
      </c>
      <c r="AM164" s="3">
        <v>335</v>
      </c>
      <c r="AN164" s="3" t="str">
        <f>IFERROR(MID(VLOOKUP($B164,Seqs!$A:$B,2,0),AO164,1),"")</f>
        <v>Y</v>
      </c>
      <c r="AO164" s="3">
        <v>343</v>
      </c>
      <c r="AP164" s="3" t="str">
        <f>IFERROR(MID(VLOOKUP($B164,Seqs!$A:$B,2,0),AQ164,1),"")</f>
        <v>F</v>
      </c>
      <c r="AQ164" s="3">
        <v>367</v>
      </c>
      <c r="AR164" s="3" t="str">
        <f>IFERROR(MID(VLOOKUP($B164,Seqs!$A:$B,2,0),AS164,1),"")</f>
        <v>Q</v>
      </c>
      <c r="AS164" s="3">
        <v>374</v>
      </c>
      <c r="AT164" s="3" t="str">
        <f>IFERROR(MID(VLOOKUP($B164,Seqs!$A:$B,2,0),AU164,1),"")</f>
        <v>L</v>
      </c>
      <c r="AU164" s="3">
        <v>403</v>
      </c>
      <c r="AV164" s="3" t="str">
        <f>IFERROR(MID(VLOOKUP($B164,Seqs!$A:$B,2,0),AW164,1),"")</f>
        <v>N</v>
      </c>
      <c r="AW164" s="3">
        <v>404</v>
      </c>
      <c r="AX164" s="3" t="str">
        <f>IFERROR(MID(VLOOKUP($B164,Seqs!$A:$B,2,0),AY164,1),"")</f>
        <v>N</v>
      </c>
      <c r="AY164" s="3">
        <v>429</v>
      </c>
      <c r="AZ164" s="80" t="str">
        <f>VLOOKUP(B164,Classification!A:D,2,0)</f>
        <v>B1</v>
      </c>
      <c r="BA164" s="99" t="str">
        <f>VLOOKUP(B164,Classification!A:D,4,0)</f>
        <v>Glucagonreceptorfamily</v>
      </c>
      <c r="BB164" s="27" t="b">
        <f t="shared" si="333"/>
        <v>1</v>
      </c>
      <c r="BC164" s="23">
        <f t="shared" si="361"/>
        <v>265</v>
      </c>
      <c r="BD164" s="58" t="s">
        <v>1382</v>
      </c>
      <c r="BE164" s="3" t="s">
        <v>1384</v>
      </c>
      <c r="BF164" s="50" t="s">
        <v>1382</v>
      </c>
      <c r="BG164" s="50" t="s">
        <v>1387</v>
      </c>
      <c r="BH164" s="1"/>
      <c r="BI164" s="73" t="s">
        <v>1296</v>
      </c>
      <c r="BJ164" s="59" t="s">
        <v>1296</v>
      </c>
      <c r="BK164" s="59" t="s">
        <v>1296</v>
      </c>
      <c r="BL164" s="59" t="s">
        <v>1296</v>
      </c>
      <c r="BM164" s="59" t="s">
        <v>1296</v>
      </c>
      <c r="BN164" s="59" t="s">
        <v>1296</v>
      </c>
      <c r="BO164" s="59" t="s">
        <v>1296</v>
      </c>
      <c r="BP164" s="59" t="s">
        <v>1296</v>
      </c>
      <c r="BQ164" s="59" t="s">
        <v>1296</v>
      </c>
      <c r="BR164" s="59" t="s">
        <v>1296</v>
      </c>
      <c r="BS164" s="59" t="s">
        <v>1296</v>
      </c>
      <c r="BT164" s="59" t="s">
        <v>1296</v>
      </c>
      <c r="BU164" s="73">
        <f t="shared" si="362"/>
        <v>125</v>
      </c>
      <c r="BV164" s="74">
        <f t="shared" si="363"/>
        <v>167</v>
      </c>
      <c r="BW164" s="75">
        <f t="shared" si="364"/>
        <v>171</v>
      </c>
      <c r="BX164" s="74" t="str">
        <f t="shared" si="365"/>
        <v>-</v>
      </c>
      <c r="BY164" s="75">
        <f t="shared" si="366"/>
        <v>217</v>
      </c>
      <c r="BZ164" s="74" t="str">
        <f t="shared" si="367"/>
        <v>-</v>
      </c>
      <c r="CA164" s="75">
        <f t="shared" si="368"/>
        <v>262</v>
      </c>
      <c r="CB164" s="74">
        <f t="shared" si="369"/>
        <v>294</v>
      </c>
      <c r="CC164" s="75">
        <f t="shared" si="370"/>
        <v>300</v>
      </c>
      <c r="CD164" s="74">
        <f t="shared" si="371"/>
        <v>343</v>
      </c>
      <c r="CE164" s="75">
        <f t="shared" si="372"/>
        <v>374</v>
      </c>
      <c r="CF164" s="74">
        <f t="shared" si="373"/>
        <v>404</v>
      </c>
      <c r="CG164" s="73">
        <f t="shared" si="374"/>
        <v>166</v>
      </c>
      <c r="CH164" s="74">
        <f t="shared" si="375"/>
        <v>170</v>
      </c>
      <c r="CI164" s="75">
        <f t="shared" si="376"/>
        <v>199</v>
      </c>
      <c r="CJ164" s="75" t="str">
        <f t="shared" si="377"/>
        <v>-</v>
      </c>
      <c r="CK164" s="75">
        <f t="shared" si="378"/>
        <v>255</v>
      </c>
      <c r="CL164" s="75" t="str">
        <f t="shared" si="379"/>
        <v>-</v>
      </c>
      <c r="CM164" s="75">
        <f t="shared" si="380"/>
        <v>290</v>
      </c>
      <c r="CN164" s="75">
        <f t="shared" si="381"/>
        <v>296</v>
      </c>
      <c r="CO164" s="75">
        <f t="shared" si="382"/>
        <v>335</v>
      </c>
      <c r="CP164" s="75">
        <f t="shared" si="383"/>
        <v>367</v>
      </c>
      <c r="CQ164" s="75">
        <f t="shared" si="384"/>
        <v>403</v>
      </c>
      <c r="CR164" s="75">
        <f t="shared" si="385"/>
        <v>429</v>
      </c>
      <c r="CS164" s="23">
        <f t="shared" si="386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332"/>
        <v>glr_human_4L6R</v>
      </c>
      <c r="B165" s="3" t="s">
        <v>32</v>
      </c>
      <c r="C165" s="3" t="s">
        <v>51</v>
      </c>
      <c r="D165" s="3" t="str">
        <f>IFERROR(MID(VLOOKUP($B165,Seqs!$A:$B,2,0),E165,1),"")</f>
        <v>G</v>
      </c>
      <c r="E165" s="3">
        <v>125</v>
      </c>
      <c r="F165" s="3" t="str">
        <f>IFERROR(MID(VLOOKUP($B165,Seqs!$A:$B,2,0),G165,1),"")</f>
        <v>G</v>
      </c>
      <c r="G165" s="3">
        <v>164</v>
      </c>
      <c r="H165" s="3" t="str">
        <f>IFERROR(MID(VLOOKUP($B165,Seqs!$A:$B,2,0),I165,1),"")</f>
        <v>S</v>
      </c>
      <c r="I165" s="23">
        <v>167</v>
      </c>
      <c r="J165" s="3" t="str">
        <f>IFERROR(MID(VLOOKUP($B165,Seqs!$A:$B,2,0),K165,1),"")</f>
        <v>H</v>
      </c>
      <c r="K165" s="23">
        <v>170</v>
      </c>
      <c r="L165" s="3" t="str">
        <f>IFERROR(MID(VLOOKUP($B165,Seqs!$A:$B,2,0),M165,1),"")</f>
        <v>C</v>
      </c>
      <c r="M165" s="23">
        <v>171</v>
      </c>
      <c r="N165" s="3" t="str">
        <f>IFERROR(MID(VLOOKUP($B165,Seqs!$A:$B,2,0),O165,1),"")</f>
        <v>R</v>
      </c>
      <c r="O165" s="3">
        <v>199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S</v>
      </c>
      <c r="U165" s="3">
        <v>217</v>
      </c>
      <c r="V165" s="3" t="str">
        <f>IFERROR(MID(VLOOKUP($B165,Seqs!$A:$B,2,0),W165,1),"")</f>
        <v>L</v>
      </c>
      <c r="W165" s="3">
        <v>255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A</v>
      </c>
      <c r="AC165" s="9">
        <v>274</v>
      </c>
      <c r="AD165" s="3" t="str">
        <f>IFERROR(MID(VLOOKUP($B165,Seqs!$A:$B,2,0),AE165,1),"")</f>
        <v>E</v>
      </c>
      <c r="AE165" s="3">
        <v>290</v>
      </c>
      <c r="AF165" s="3" t="str">
        <f>IFERROR(MID(VLOOKUP($B165,Seqs!$A:$B,2,0),AG165,1),"")</f>
        <v>C</v>
      </c>
      <c r="AG165" s="3">
        <v>294</v>
      </c>
      <c r="AH165" s="3" t="str">
        <f>IFERROR(MID(VLOOKUP($B165,Seqs!$A:$B,2,0),AI165,1),"")</f>
        <v>T</v>
      </c>
      <c r="AI165" s="3">
        <v>296</v>
      </c>
      <c r="AJ165" s="3" t="str">
        <f>IFERROR(MID(VLOOKUP($B165,Seqs!$A:$B,2,0),AK165,1),"")</f>
        <v>N</v>
      </c>
      <c r="AK165" s="3">
        <v>300</v>
      </c>
      <c r="AL165" s="3" t="str">
        <f>IFERROR(MID(VLOOKUP($B165,Seqs!$A:$B,2,0),AM165,1),"")</f>
        <v>A</v>
      </c>
      <c r="AM165" s="3">
        <v>335</v>
      </c>
      <c r="AN165" s="3" t="str">
        <f>IFERROR(MID(VLOOKUP($B165,Seqs!$A:$B,2,0),AO165,1),"")</f>
        <v>Y</v>
      </c>
      <c r="AO165" s="3">
        <v>343</v>
      </c>
      <c r="AP165" s="3" t="str">
        <f>IFERROR(MID(VLOOKUP($B165,Seqs!$A:$B,2,0),AQ165,1),"")</f>
        <v>F</v>
      </c>
      <c r="AQ165" s="3">
        <v>367</v>
      </c>
      <c r="AR165" s="3" t="str">
        <f>IFERROR(MID(VLOOKUP($B165,Seqs!$A:$B,2,0),AS165,1),"")</f>
        <v>Q</v>
      </c>
      <c r="AS165" s="3">
        <v>374</v>
      </c>
      <c r="AT165" s="3" t="str">
        <f>IFERROR(MID(VLOOKUP($B165,Seqs!$A:$B,2,0),AU165,1),"")</f>
        <v>L</v>
      </c>
      <c r="AU165" s="3">
        <v>403</v>
      </c>
      <c r="AV165" s="3" t="str">
        <f>IFERROR(MID(VLOOKUP($B165,Seqs!$A:$B,2,0),AW165,1),"")</f>
        <v>N</v>
      </c>
      <c r="AW165" s="3">
        <v>404</v>
      </c>
      <c r="AX165" s="3" t="str">
        <f>IFERROR(MID(VLOOKUP($B165,Seqs!$A:$B,2,0),AY165,1),"")</f>
        <v>N</v>
      </c>
      <c r="AY165" s="3">
        <v>429</v>
      </c>
      <c r="AZ165" s="80" t="str">
        <f>VLOOKUP(B165,Classification!A:D,2,0)</f>
        <v>B1</v>
      </c>
      <c r="BA165" s="99" t="str">
        <f>VLOOKUP(B165,Classification!A:D,4,0)</f>
        <v>Glucagonreceptorfamily</v>
      </c>
      <c r="BB165" s="27" t="b">
        <f t="shared" si="333"/>
        <v>1</v>
      </c>
      <c r="BC165" s="23">
        <f t="shared" si="361"/>
        <v>251</v>
      </c>
      <c r="BD165" s="2" t="s">
        <v>1386</v>
      </c>
      <c r="BE165" s="3" t="s">
        <v>1384</v>
      </c>
      <c r="BF165" s="50" t="s">
        <v>1387</v>
      </c>
      <c r="BG165" s="50" t="s">
        <v>1387</v>
      </c>
      <c r="BH165" s="1"/>
      <c r="BI165" s="73" t="s">
        <v>1296</v>
      </c>
      <c r="BJ165" s="59" t="s">
        <v>1296</v>
      </c>
      <c r="BK165" s="59" t="s">
        <v>1296</v>
      </c>
      <c r="BL165" s="59" t="s">
        <v>1296</v>
      </c>
      <c r="BM165" s="59" t="s">
        <v>1296</v>
      </c>
      <c r="BN165" s="59" t="s">
        <v>1296</v>
      </c>
      <c r="BO165" s="59" t="s">
        <v>1296</v>
      </c>
      <c r="BP165" s="59" t="s">
        <v>1296</v>
      </c>
      <c r="BQ165" s="59" t="s">
        <v>1296</v>
      </c>
      <c r="BR165" s="59" t="s">
        <v>1296</v>
      </c>
      <c r="BS165" s="59" t="s">
        <v>1296</v>
      </c>
      <c r="BT165" s="59" t="s">
        <v>1296</v>
      </c>
      <c r="BU165" s="73">
        <f t="shared" si="362"/>
        <v>125</v>
      </c>
      <c r="BV165" s="74">
        <f t="shared" si="363"/>
        <v>167</v>
      </c>
      <c r="BW165" s="75">
        <f t="shared" si="364"/>
        <v>171</v>
      </c>
      <c r="BX165" s="74" t="str">
        <f t="shared" si="365"/>
        <v>-</v>
      </c>
      <c r="BY165" s="75">
        <f t="shared" si="366"/>
        <v>217</v>
      </c>
      <c r="BZ165" s="74" t="str">
        <f t="shared" si="367"/>
        <v>-</v>
      </c>
      <c r="CA165" s="75">
        <f t="shared" si="368"/>
        <v>274</v>
      </c>
      <c r="CB165" s="74">
        <f t="shared" si="369"/>
        <v>294</v>
      </c>
      <c r="CC165" s="75">
        <f t="shared" si="370"/>
        <v>300</v>
      </c>
      <c r="CD165" s="74">
        <f t="shared" si="371"/>
        <v>343</v>
      </c>
      <c r="CE165" s="75">
        <f t="shared" si="372"/>
        <v>374</v>
      </c>
      <c r="CF165" s="74">
        <f t="shared" si="373"/>
        <v>404</v>
      </c>
      <c r="CG165" s="73">
        <f t="shared" si="374"/>
        <v>164</v>
      </c>
      <c r="CH165" s="74">
        <f t="shared" si="375"/>
        <v>170</v>
      </c>
      <c r="CI165" s="75">
        <f t="shared" si="376"/>
        <v>199</v>
      </c>
      <c r="CJ165" s="75" t="str">
        <f t="shared" si="377"/>
        <v>-</v>
      </c>
      <c r="CK165" s="75">
        <f t="shared" si="378"/>
        <v>255</v>
      </c>
      <c r="CL165" s="75" t="str">
        <f t="shared" si="379"/>
        <v>-</v>
      </c>
      <c r="CM165" s="75">
        <f t="shared" si="380"/>
        <v>290</v>
      </c>
      <c r="CN165" s="75">
        <f t="shared" si="381"/>
        <v>296</v>
      </c>
      <c r="CO165" s="75">
        <f t="shared" si="382"/>
        <v>335</v>
      </c>
      <c r="CP165" s="75">
        <f t="shared" si="383"/>
        <v>367</v>
      </c>
      <c r="CQ165" s="75">
        <f t="shared" si="384"/>
        <v>403</v>
      </c>
      <c r="CR165" s="75">
        <f t="shared" si="385"/>
        <v>429</v>
      </c>
      <c r="CS165" s="23">
        <f t="shared" si="386"/>
        <v>1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x14ac:dyDescent="0.2">
      <c r="A166" s="3" t="str">
        <f t="shared" si="332"/>
        <v>glr_human_4L6R_dist</v>
      </c>
      <c r="B166" s="3" t="s">
        <v>32</v>
      </c>
      <c r="C166" s="3" t="s">
        <v>1285</v>
      </c>
      <c r="D166" s="3" t="str">
        <f>IFERROR(MID(VLOOKUP($B166,Seqs!$A:$B,2,0),E166,1),"")</f>
        <v>G</v>
      </c>
      <c r="E166" s="3">
        <v>125</v>
      </c>
      <c r="F166" s="3" t="str">
        <f>IFERROR(MID(VLOOKUP($B166,Seqs!$A:$B,2,0),G166,1),"")</f>
        <v>G</v>
      </c>
      <c r="G166" s="3">
        <v>164</v>
      </c>
      <c r="H166" s="3" t="str">
        <f>IFERROR(MID(VLOOKUP($B166,Seqs!$A:$B,2,0),I166,1),"")</f>
        <v>S</v>
      </c>
      <c r="I166" s="23">
        <v>167</v>
      </c>
      <c r="J166" s="3" t="str">
        <f>IFERROR(MID(VLOOKUP($B166,Seqs!$A:$B,2,0),K166,1),"")</f>
        <v>H</v>
      </c>
      <c r="K166" s="23">
        <v>170</v>
      </c>
      <c r="L166" s="3" t="str">
        <f>IFERROR(MID(VLOOKUP($B166,Seqs!$A:$B,2,0),M166,1),"")</f>
        <v>C</v>
      </c>
      <c r="M166" s="23">
        <v>171</v>
      </c>
      <c r="N166" s="3" t="str">
        <f>IFERROR(MID(VLOOKUP($B166,Seqs!$A:$B,2,0),O166,1),"")</f>
        <v>R</v>
      </c>
      <c r="O166" s="3">
        <v>199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S</v>
      </c>
      <c r="U166" s="3">
        <v>217</v>
      </c>
      <c r="V166" s="3" t="str">
        <f>IFERROR(MID(VLOOKUP($B166,Seqs!$A:$B,2,0),W166,1),"")</f>
        <v>L</v>
      </c>
      <c r="W166" s="3">
        <v>255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S</v>
      </c>
      <c r="AC166" s="9">
        <v>262</v>
      </c>
      <c r="AD166" s="3" t="str">
        <f>IFERROR(MID(VLOOKUP($B166,Seqs!$A:$B,2,0),AE166,1),"")</f>
        <v>E</v>
      </c>
      <c r="AE166" s="3">
        <v>290</v>
      </c>
      <c r="AF166" s="3" t="str">
        <f>IFERROR(MID(VLOOKUP($B166,Seqs!$A:$B,2,0),AG166,1),"")</f>
        <v>C</v>
      </c>
      <c r="AG166" s="3">
        <v>294</v>
      </c>
      <c r="AH166" s="3" t="str">
        <f>IFERROR(MID(VLOOKUP($B166,Seqs!$A:$B,2,0),AI166,1),"")</f>
        <v>T</v>
      </c>
      <c r="AI166" s="3">
        <v>296</v>
      </c>
      <c r="AJ166" s="3" t="str">
        <f>IFERROR(MID(VLOOKUP($B166,Seqs!$A:$B,2,0),AK166,1),"")</f>
        <v>N</v>
      </c>
      <c r="AK166" s="3">
        <v>300</v>
      </c>
      <c r="AL166" s="3" t="str">
        <f>IFERROR(MID(VLOOKUP($B166,Seqs!$A:$B,2,0),AM166,1),"")</f>
        <v>A</v>
      </c>
      <c r="AM166" s="3">
        <v>335</v>
      </c>
      <c r="AN166" s="3" t="str">
        <f>IFERROR(MID(VLOOKUP($B166,Seqs!$A:$B,2,0),AO166,1),"")</f>
        <v>Y</v>
      </c>
      <c r="AO166" s="3">
        <v>343</v>
      </c>
      <c r="AP166" s="3" t="str">
        <f>IFERROR(MID(VLOOKUP($B166,Seqs!$A:$B,2,0),AQ166,1),"")</f>
        <v>F</v>
      </c>
      <c r="AQ166" s="3">
        <v>367</v>
      </c>
      <c r="AR166" s="3" t="str">
        <f>IFERROR(MID(VLOOKUP($B166,Seqs!$A:$B,2,0),AS166,1),"")</f>
        <v>Q</v>
      </c>
      <c r="AS166" s="3">
        <v>374</v>
      </c>
      <c r="AT166" s="3" t="str">
        <f>IFERROR(MID(VLOOKUP($B166,Seqs!$A:$B,2,0),AU166,1),"")</f>
        <v>L</v>
      </c>
      <c r="AU166" s="3">
        <v>403</v>
      </c>
      <c r="AV166" s="3" t="str">
        <f>IFERROR(MID(VLOOKUP($B166,Seqs!$A:$B,2,0),AW166,1),"")</f>
        <v>N</v>
      </c>
      <c r="AW166" s="3">
        <v>404</v>
      </c>
      <c r="AX166" s="3" t="str">
        <f>IFERROR(MID(VLOOKUP($B166,Seqs!$A:$B,2,0),AY166,1),"")</f>
        <v>N</v>
      </c>
      <c r="AY166" s="3">
        <v>429</v>
      </c>
      <c r="AZ166" s="80" t="str">
        <f>VLOOKUP(B166,Classification!A:D,2,0)</f>
        <v>B1</v>
      </c>
      <c r="BA166" s="99" t="str">
        <f>VLOOKUP(B166,Classification!A:D,4,0)</f>
        <v>Glucagonreceptorfamily</v>
      </c>
      <c r="BB166" s="27" t="b">
        <f t="shared" si="333"/>
        <v>1</v>
      </c>
      <c r="BC166" s="23">
        <f t="shared" si="361"/>
        <v>263</v>
      </c>
      <c r="BD166" s="58" t="s">
        <v>1382</v>
      </c>
      <c r="BE166" s="3" t="s">
        <v>1384</v>
      </c>
      <c r="BF166" s="50" t="s">
        <v>1387</v>
      </c>
      <c r="BG166" s="50" t="s">
        <v>1387</v>
      </c>
      <c r="BH166" s="1"/>
      <c r="BI166" s="73" t="s">
        <v>1296</v>
      </c>
      <c r="BJ166" s="59" t="s">
        <v>1296</v>
      </c>
      <c r="BK166" s="59" t="s">
        <v>1296</v>
      </c>
      <c r="BL166" s="59" t="s">
        <v>1296</v>
      </c>
      <c r="BM166" s="59" t="s">
        <v>1296</v>
      </c>
      <c r="BN166" s="59" t="s">
        <v>1296</v>
      </c>
      <c r="BO166" s="59" t="s">
        <v>1296</v>
      </c>
      <c r="BP166" s="59" t="s">
        <v>1296</v>
      </c>
      <c r="BQ166" s="59" t="s">
        <v>1296</v>
      </c>
      <c r="BR166" s="59" t="s">
        <v>1296</v>
      </c>
      <c r="BS166" s="59" t="s">
        <v>1296</v>
      </c>
      <c r="BT166" s="59" t="s">
        <v>1296</v>
      </c>
      <c r="BU166" s="73">
        <f t="shared" si="362"/>
        <v>125</v>
      </c>
      <c r="BV166" s="74">
        <f t="shared" si="363"/>
        <v>167</v>
      </c>
      <c r="BW166" s="75">
        <f t="shared" si="364"/>
        <v>171</v>
      </c>
      <c r="BX166" s="74" t="str">
        <f t="shared" si="365"/>
        <v>-</v>
      </c>
      <c r="BY166" s="75">
        <f t="shared" si="366"/>
        <v>217</v>
      </c>
      <c r="BZ166" s="74" t="str">
        <f t="shared" si="367"/>
        <v>-</v>
      </c>
      <c r="CA166" s="75">
        <f t="shared" si="368"/>
        <v>262</v>
      </c>
      <c r="CB166" s="74">
        <f t="shared" si="369"/>
        <v>294</v>
      </c>
      <c r="CC166" s="75">
        <f t="shared" si="370"/>
        <v>300</v>
      </c>
      <c r="CD166" s="74">
        <f t="shared" si="371"/>
        <v>343</v>
      </c>
      <c r="CE166" s="75">
        <f t="shared" si="372"/>
        <v>374</v>
      </c>
      <c r="CF166" s="74">
        <f t="shared" si="373"/>
        <v>404</v>
      </c>
      <c r="CG166" s="73">
        <f t="shared" si="374"/>
        <v>164</v>
      </c>
      <c r="CH166" s="74">
        <f t="shared" si="375"/>
        <v>170</v>
      </c>
      <c r="CI166" s="75">
        <f t="shared" si="376"/>
        <v>199</v>
      </c>
      <c r="CJ166" s="75" t="str">
        <f t="shared" si="377"/>
        <v>-</v>
      </c>
      <c r="CK166" s="75">
        <f t="shared" si="378"/>
        <v>255</v>
      </c>
      <c r="CL166" s="75" t="str">
        <f t="shared" si="379"/>
        <v>-</v>
      </c>
      <c r="CM166" s="75">
        <f t="shared" si="380"/>
        <v>290</v>
      </c>
      <c r="CN166" s="75">
        <f t="shared" si="381"/>
        <v>296</v>
      </c>
      <c r="CO166" s="75">
        <f t="shared" si="382"/>
        <v>335</v>
      </c>
      <c r="CP166" s="75">
        <f t="shared" si="383"/>
        <v>367</v>
      </c>
      <c r="CQ166" s="75">
        <f t="shared" si="384"/>
        <v>403</v>
      </c>
      <c r="CR166" s="75">
        <f t="shared" si="385"/>
        <v>429</v>
      </c>
      <c r="CS166" s="23">
        <f t="shared" si="386"/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9" x14ac:dyDescent="0.2">
      <c r="A167" s="3" t="str">
        <f t="shared" ref="A167:A181" si="387">CONCATENATE(B167,"_",C167)</f>
        <v>glr_human_5EE7</v>
      </c>
      <c r="B167" s="3" t="s">
        <v>32</v>
      </c>
      <c r="C167" s="3" t="s">
        <v>49</v>
      </c>
      <c r="D167" s="3" t="str">
        <f>IFERROR(MID(VLOOKUP($B167,Seqs!$A:$B,2,0),E167,1),"")</f>
        <v>Y</v>
      </c>
      <c r="E167" s="3">
        <v>138</v>
      </c>
      <c r="F167" s="3" t="str">
        <f>IFERROR(MID(VLOOKUP($B167,Seqs!$A:$B,2,0),G167,1),"")</f>
        <v>L</v>
      </c>
      <c r="G167" s="3">
        <v>166</v>
      </c>
      <c r="H167" s="3" t="str">
        <f>IFERROR(MID(VLOOKUP($B167,Seqs!$A:$B,2,0),I167,1),"")</f>
        <v>S</v>
      </c>
      <c r="I167" s="23">
        <v>167</v>
      </c>
      <c r="J167" s="3" t="str">
        <f>IFERROR(MID(VLOOKUP($B167,Seqs!$A:$B,2,0),K167,1),"")</f>
        <v>H</v>
      </c>
      <c r="K167" s="23">
        <v>170</v>
      </c>
      <c r="L167" s="3" t="str">
        <f>IFERROR(MID(VLOOKUP($B167,Seqs!$A:$B,2,0),M167,1),"")</f>
        <v>C</v>
      </c>
      <c r="M167" s="23">
        <v>171</v>
      </c>
      <c r="N167" s="3" t="str">
        <f>IFERROR(MID(VLOOKUP($B167,Seqs!$A:$B,2,0),O167,1),"")</f>
        <v>R</v>
      </c>
      <c r="O167" s="3">
        <v>199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D</v>
      </c>
      <c r="U167" s="3">
        <v>218</v>
      </c>
      <c r="V167" s="3" t="str">
        <f>IFERROR(MID(VLOOKUP($B167,Seqs!$A:$B,2,0),W167,1),"")</f>
        <v>G</v>
      </c>
      <c r="W167" s="3">
        <v>254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S</v>
      </c>
      <c r="AC167" s="9">
        <v>262</v>
      </c>
      <c r="AD167" s="3" t="str">
        <f>IFERROR(MID(VLOOKUP($B167,Seqs!$A:$B,2,0),AE167,1),"")</f>
        <v>E</v>
      </c>
      <c r="AE167" s="3">
        <v>290</v>
      </c>
      <c r="AF167" s="3" t="str">
        <f>IFERROR(MID(VLOOKUP($B167,Seqs!$A:$B,2,0),AG167,1),"")</f>
        <v>C</v>
      </c>
      <c r="AG167" s="3">
        <v>294</v>
      </c>
      <c r="AH167" s="3" t="str">
        <f>IFERROR(MID(VLOOKUP($B167,Seqs!$A:$B,2,0),AI167,1),"")</f>
        <v>T</v>
      </c>
      <c r="AI167" s="3">
        <v>296</v>
      </c>
      <c r="AJ167" s="3" t="str">
        <f>IFERROR(MID(VLOOKUP($B167,Seqs!$A:$B,2,0),AK167,1),"")</f>
        <v>R</v>
      </c>
      <c r="AK167" s="110">
        <v>308</v>
      </c>
      <c r="AL167" s="3" t="str">
        <f>IFERROR(MID(VLOOKUP($B167,Seqs!$A:$B,2,0),AM167,1),"")</f>
        <v>A</v>
      </c>
      <c r="AM167" s="3">
        <v>335</v>
      </c>
      <c r="AN167" s="3" t="str">
        <f>IFERROR(MID(VLOOKUP($B167,Seqs!$A:$B,2,0),AO167,1),"")</f>
        <v>Y</v>
      </c>
      <c r="AO167" s="3">
        <v>343</v>
      </c>
      <c r="AP167" s="3" t="str">
        <f>IFERROR(MID(VLOOKUP($B167,Seqs!$A:$B,2,0),AQ167,1),"")</f>
        <v>D</v>
      </c>
      <c r="AQ167" s="3">
        <v>370</v>
      </c>
      <c r="AR167" s="3" t="str">
        <f>IFERROR(MID(VLOOKUP($B167,Seqs!$A:$B,2,0),AS167,1),"")</f>
        <v>S</v>
      </c>
      <c r="AS167" s="3">
        <v>379</v>
      </c>
      <c r="AT167" s="3" t="str">
        <f>IFERROR(MID(VLOOKUP($B167,Seqs!$A:$B,2,0),AU167,1),"")</f>
        <v>F</v>
      </c>
      <c r="AU167" s="3">
        <v>402</v>
      </c>
      <c r="AV167" s="3" t="str">
        <f>IFERROR(MID(VLOOKUP($B167,Seqs!$A:$B,2,0),AW167,1),"")</f>
        <v>N</v>
      </c>
      <c r="AW167" s="3">
        <v>404</v>
      </c>
      <c r="AX167" s="3" t="str">
        <f>IFERROR(MID(VLOOKUP($B167,Seqs!$A:$B,2,0),AY167,1),"")</f>
        <v>R</v>
      </c>
      <c r="AY167" s="3">
        <v>417</v>
      </c>
      <c r="AZ167" s="80" t="str">
        <f>VLOOKUP(B167,Classification!A:D,2,0)</f>
        <v>B1</v>
      </c>
      <c r="BA167" s="99" t="str">
        <f>VLOOKUP(B167,Classification!A:D,4,0)</f>
        <v>Glucagonreceptorfamily</v>
      </c>
      <c r="BB167" s="27" t="b">
        <f t="shared" ref="BB167:BB181" si="388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si="361"/>
        <v>227</v>
      </c>
      <c r="BD167" s="4" t="s">
        <v>23</v>
      </c>
      <c r="BE167" s="3" t="s">
        <v>1384</v>
      </c>
      <c r="BF167" s="50" t="s">
        <v>1387</v>
      </c>
      <c r="BG167" s="50" t="s">
        <v>1387</v>
      </c>
      <c r="BH167" s="1"/>
      <c r="BI167" s="73" t="s">
        <v>1296</v>
      </c>
      <c r="BJ167" s="59" t="s">
        <v>1296</v>
      </c>
      <c r="BK167" s="59" t="s">
        <v>1296</v>
      </c>
      <c r="BL167" s="59" t="s">
        <v>1296</v>
      </c>
      <c r="BM167" s="59" t="s">
        <v>1296</v>
      </c>
      <c r="BN167" s="59" t="s">
        <v>1296</v>
      </c>
      <c r="BO167" s="59" t="s">
        <v>1296</v>
      </c>
      <c r="BP167" s="59" t="s">
        <v>1296</v>
      </c>
      <c r="BQ167" s="59" t="s">
        <v>1296</v>
      </c>
      <c r="BR167" s="59" t="s">
        <v>1296</v>
      </c>
      <c r="BS167" s="59" t="s">
        <v>1296</v>
      </c>
      <c r="BT167" s="59" t="s">
        <v>1296</v>
      </c>
      <c r="BU167" s="73">
        <f t="shared" si="362"/>
        <v>138</v>
      </c>
      <c r="BV167" s="74">
        <f t="shared" si="363"/>
        <v>167</v>
      </c>
      <c r="BW167" s="75">
        <f t="shared" si="364"/>
        <v>171</v>
      </c>
      <c r="BX167" s="74" t="str">
        <f t="shared" si="365"/>
        <v>-</v>
      </c>
      <c r="BY167" s="75">
        <f t="shared" si="366"/>
        <v>218</v>
      </c>
      <c r="BZ167" s="74" t="str">
        <f t="shared" si="367"/>
        <v>-</v>
      </c>
      <c r="CA167" s="75">
        <f t="shared" si="368"/>
        <v>262</v>
      </c>
      <c r="CB167" s="74">
        <f t="shared" si="369"/>
        <v>294</v>
      </c>
      <c r="CC167" s="75">
        <f t="shared" si="370"/>
        <v>308</v>
      </c>
      <c r="CD167" s="74">
        <f t="shared" si="371"/>
        <v>343</v>
      </c>
      <c r="CE167" s="75">
        <f t="shared" si="372"/>
        <v>379</v>
      </c>
      <c r="CF167" s="74">
        <f t="shared" si="373"/>
        <v>404</v>
      </c>
      <c r="CG167" s="73">
        <f t="shared" si="374"/>
        <v>166</v>
      </c>
      <c r="CH167" s="74">
        <f t="shared" si="375"/>
        <v>170</v>
      </c>
      <c r="CI167" s="75">
        <f t="shared" si="376"/>
        <v>199</v>
      </c>
      <c r="CJ167" s="75" t="str">
        <f t="shared" si="377"/>
        <v>-</v>
      </c>
      <c r="CK167" s="75">
        <f t="shared" si="378"/>
        <v>254</v>
      </c>
      <c r="CL167" s="75" t="str">
        <f t="shared" si="379"/>
        <v>-</v>
      </c>
      <c r="CM167" s="75">
        <f t="shared" si="380"/>
        <v>290</v>
      </c>
      <c r="CN167" s="75">
        <f t="shared" si="381"/>
        <v>296</v>
      </c>
      <c r="CO167" s="75">
        <f t="shared" si="382"/>
        <v>335</v>
      </c>
      <c r="CP167" s="75">
        <f t="shared" si="383"/>
        <v>370</v>
      </c>
      <c r="CQ167" s="75">
        <f t="shared" si="384"/>
        <v>402</v>
      </c>
      <c r="CR167" s="75">
        <f t="shared" si="385"/>
        <v>417</v>
      </c>
      <c r="CS167" s="23">
        <f t="shared" si="386"/>
        <v>1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9" x14ac:dyDescent="0.2">
      <c r="A168" s="3" t="str">
        <f t="shared" si="387"/>
        <v>grm1_human__wt</v>
      </c>
      <c r="B168" s="3" t="s">
        <v>40</v>
      </c>
      <c r="C168" s="3" t="s">
        <v>100</v>
      </c>
      <c r="D168" s="3" t="str">
        <f>IFERROR(MID(VLOOKUP($B168,Seqs!$A:$B,2,0),E168,1),"")</f>
        <v>I</v>
      </c>
      <c r="E168" s="3">
        <v>591</v>
      </c>
      <c r="F168" s="3" t="str">
        <f>IFERROR(MID(VLOOKUP($B168,Seqs!$A:$B,2,0),G168,1),"")</f>
        <v>Y</v>
      </c>
      <c r="G168" s="3">
        <v>617</v>
      </c>
      <c r="H168" s="3" t="str">
        <f>IFERROR(MID(VLOOKUP($B168,Seqs!$A:$B,2,0),I168,1),"")</f>
        <v>T</v>
      </c>
      <c r="I168" s="23">
        <v>620</v>
      </c>
      <c r="J168" s="3" t="str">
        <f>IFERROR(MID(VLOOKUP($B168,Seqs!$A:$B,2,0),K168,1),"")</f>
        <v>S</v>
      </c>
      <c r="K168" s="23">
        <v>626</v>
      </c>
      <c r="L168" s="3" t="str">
        <f>IFERROR(MID(VLOOKUP($B168,Seqs!$A:$B,2,0),M168,1),"")</f>
        <v>S</v>
      </c>
      <c r="M168" s="3">
        <v>627</v>
      </c>
      <c r="N168" s="3" t="str">
        <f>IFERROR(MID(VLOOKUP($B168,Seqs!$A:$B,2,0),O168,1),"")</f>
        <v>I</v>
      </c>
      <c r="O168" s="3">
        <v>649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T</v>
      </c>
      <c r="U168" s="3">
        <v>654</v>
      </c>
      <c r="V168" s="3" t="str">
        <f>IFERROR(MID(VLOOKUP($B168,Seqs!$A:$B,2,0),W168,1),"")</f>
        <v>L</v>
      </c>
      <c r="W168" s="3">
        <v>686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S</v>
      </c>
      <c r="AC168" s="9">
        <v>702</v>
      </c>
      <c r="AD168" s="3" t="str">
        <f>IFERROR(MID(VLOOKUP($B168,Seqs!$A:$B,2,0),AE168,1),"")</f>
        <v>E</v>
      </c>
      <c r="AE168" s="3">
        <v>728</v>
      </c>
      <c r="AF168" s="3" t="str">
        <f>IFERROR(MID(VLOOKUP($B168,Seqs!$A:$B,2,0),AG168,1),"")</f>
        <v>C</v>
      </c>
      <c r="AG168" s="3">
        <v>746</v>
      </c>
      <c r="AH168" s="3" t="str">
        <f>IFERROR(MID(VLOOKUP($B168,Seqs!$A:$B,2,0),AI168,1),"")</f>
        <v>T</v>
      </c>
      <c r="AI168" s="3">
        <v>748</v>
      </c>
      <c r="AJ168" s="3" t="str">
        <f>IFERROR(MID(VLOOKUP($B168,Seqs!$A:$B,2,0),AK168,1),"")</f>
        <v>N</v>
      </c>
      <c r="AK168" s="3">
        <v>750</v>
      </c>
      <c r="AL168" s="3" t="str">
        <f>IFERROR(MID(VLOOKUP($B168,Seqs!$A:$B,2,0),AM168,1),"")</f>
        <v>T</v>
      </c>
      <c r="AM168" s="3">
        <v>774</v>
      </c>
      <c r="AN168" s="3" t="str">
        <f>IFERROR(MID(VLOOKUP($B168,Seqs!$A:$B,2,0),AO168,1),"")</f>
        <v>E</v>
      </c>
      <c r="AO168" s="3">
        <v>783</v>
      </c>
      <c r="AP168" s="3" t="str">
        <f>IFERROR(MID(VLOOKUP($B168,Seqs!$A:$B,2,0),AQ168,1),"")</f>
        <v>G</v>
      </c>
      <c r="AQ168" s="3">
        <v>807</v>
      </c>
      <c r="AR168" s="3" t="str">
        <f>IFERROR(MID(VLOOKUP($B168,Seqs!$A:$B,2,0),AS168,1),"")</f>
        <v>K</v>
      </c>
      <c r="AS168" s="3">
        <v>811</v>
      </c>
      <c r="AT168" s="3" t="str">
        <f>IFERROR(MID(VLOOKUP($B168,Seqs!$A:$B,2,0),AU168,1),"")</f>
        <v>A</v>
      </c>
      <c r="AU168" s="3">
        <v>840</v>
      </c>
      <c r="AV168" s="3" t="str">
        <f>IFERROR(MID(VLOOKUP($B168,Seqs!$A:$B,2,0),AW168,1),"")</f>
        <v>K</v>
      </c>
      <c r="AW168" s="3">
        <v>841</v>
      </c>
      <c r="AX168" s="3" t="str">
        <f>IFERROR(MID(VLOOKUP($B168,Seqs!$A:$B,2,0),AY168,1),"")</f>
        <v>S</v>
      </c>
      <c r="AY168" s="3">
        <v>853</v>
      </c>
      <c r="AZ168" s="80" t="str">
        <f>VLOOKUP(B168,Classification!A:D,2,0)</f>
        <v>C</v>
      </c>
      <c r="BA168" s="99" t="str">
        <f>VLOOKUP(B168,Classification!A:D,4,0)</f>
        <v>Metabotropicglutamate</v>
      </c>
      <c r="BB168" s="27" t="b">
        <f t="shared" si="388"/>
        <v>1</v>
      </c>
      <c r="BC168" s="23">
        <f t="shared" si="361"/>
        <v>215</v>
      </c>
      <c r="BD168" s="58" t="s">
        <v>1382</v>
      </c>
      <c r="BE168" s="3" t="s">
        <v>1384</v>
      </c>
      <c r="BF168" s="50" t="s">
        <v>1382</v>
      </c>
      <c r="BG168" s="50" t="s">
        <v>1387</v>
      </c>
      <c r="BH168" s="3" t="s">
        <v>1166</v>
      </c>
      <c r="BI168" s="73" t="s">
        <v>1296</v>
      </c>
      <c r="BJ168" s="59" t="s">
        <v>1296</v>
      </c>
      <c r="BK168" s="59" t="s">
        <v>1296</v>
      </c>
      <c r="BL168" s="59" t="s">
        <v>1296</v>
      </c>
      <c r="BM168" s="59" t="s">
        <v>1296</v>
      </c>
      <c r="BN168" s="59" t="s">
        <v>1296</v>
      </c>
      <c r="BO168" s="59" t="s">
        <v>1296</v>
      </c>
      <c r="BP168" s="59" t="s">
        <v>1296</v>
      </c>
      <c r="BQ168" s="59" t="s">
        <v>1296</v>
      </c>
      <c r="BR168" s="59" t="s">
        <v>1296</v>
      </c>
      <c r="BS168" s="59" t="s">
        <v>1296</v>
      </c>
      <c r="BT168" s="59" t="s">
        <v>1296</v>
      </c>
      <c r="BU168" s="73">
        <f t="shared" si="362"/>
        <v>591</v>
      </c>
      <c r="BV168" s="74">
        <f t="shared" si="363"/>
        <v>620</v>
      </c>
      <c r="BW168" s="75">
        <f t="shared" si="364"/>
        <v>627</v>
      </c>
      <c r="BX168" s="74" t="str">
        <f t="shared" si="365"/>
        <v>-</v>
      </c>
      <c r="BY168" s="75">
        <f t="shared" si="366"/>
        <v>654</v>
      </c>
      <c r="BZ168" s="74" t="str">
        <f t="shared" si="367"/>
        <v>-</v>
      </c>
      <c r="CA168" s="75">
        <f t="shared" si="368"/>
        <v>702</v>
      </c>
      <c r="CB168" s="74">
        <f t="shared" si="369"/>
        <v>746</v>
      </c>
      <c r="CC168" s="75">
        <f t="shared" si="370"/>
        <v>750</v>
      </c>
      <c r="CD168" s="74">
        <f t="shared" si="371"/>
        <v>783</v>
      </c>
      <c r="CE168" s="75">
        <f t="shared" si="372"/>
        <v>811</v>
      </c>
      <c r="CF168" s="74">
        <f t="shared" si="373"/>
        <v>841</v>
      </c>
      <c r="CG168" s="73">
        <f t="shared" si="374"/>
        <v>617</v>
      </c>
      <c r="CH168" s="74">
        <f t="shared" si="375"/>
        <v>626</v>
      </c>
      <c r="CI168" s="75">
        <f t="shared" si="376"/>
        <v>649</v>
      </c>
      <c r="CJ168" s="75" t="str">
        <f t="shared" si="377"/>
        <v>-</v>
      </c>
      <c r="CK168" s="75">
        <f t="shared" si="378"/>
        <v>686</v>
      </c>
      <c r="CL168" s="75" t="str">
        <f t="shared" si="379"/>
        <v>-</v>
      </c>
      <c r="CM168" s="75">
        <f t="shared" si="380"/>
        <v>728</v>
      </c>
      <c r="CN168" s="75">
        <f t="shared" si="381"/>
        <v>748</v>
      </c>
      <c r="CO168" s="75">
        <f t="shared" si="382"/>
        <v>774</v>
      </c>
      <c r="CP168" s="75">
        <f t="shared" si="383"/>
        <v>807</v>
      </c>
      <c r="CQ168" s="75">
        <f t="shared" si="384"/>
        <v>840</v>
      </c>
      <c r="CR168" s="75">
        <f t="shared" si="385"/>
        <v>853</v>
      </c>
      <c r="CS168" s="23">
        <f t="shared" si="386"/>
        <v>1</v>
      </c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spans="1:1029" x14ac:dyDescent="0.2">
      <c r="A169" s="3" t="str">
        <f t="shared" si="387"/>
        <v>grm1_human_4OR2</v>
      </c>
      <c r="B169" s="3" t="s">
        <v>40</v>
      </c>
      <c r="C169" s="3" t="s">
        <v>96</v>
      </c>
      <c r="D169" s="3" t="str">
        <f>IFERROR(MID(VLOOKUP($B169,Seqs!$A:$B,2,0),E169,1),"")</f>
        <v>I</v>
      </c>
      <c r="E169" s="3">
        <v>591</v>
      </c>
      <c r="F169" s="3" t="str">
        <f>IFERROR(MID(VLOOKUP($B169,Seqs!$A:$B,2,0),G169,1),"")</f>
        <v>Y</v>
      </c>
      <c r="G169" s="3">
        <v>617</v>
      </c>
      <c r="H169" s="3" t="str">
        <f>IFERROR(MID(VLOOKUP($B169,Seqs!$A:$B,2,0),I169,1),"")</f>
        <v>T</v>
      </c>
      <c r="I169" s="23">
        <v>620</v>
      </c>
      <c r="J169" s="3" t="str">
        <f>IFERROR(MID(VLOOKUP($B169,Seqs!$A:$B,2,0),K169,1),"")</f>
        <v>S</v>
      </c>
      <c r="K169" s="23">
        <v>626</v>
      </c>
      <c r="L169" s="3" t="str">
        <f>IFERROR(MID(VLOOKUP($B169,Seqs!$A:$B,2,0),M169,1),"")</f>
        <v>S</v>
      </c>
      <c r="M169" s="3">
        <v>627</v>
      </c>
      <c r="N169" s="3" t="str">
        <f>IFERROR(MID(VLOOKUP($B169,Seqs!$A:$B,2,0),O169,1),"")</f>
        <v>I</v>
      </c>
      <c r="O169" s="3">
        <v>649</v>
      </c>
      <c r="P169" s="3" t="str">
        <f>IFERROR(MID(VLOOKUP($B169,Seqs!$A:$B,2,0),Q169,1),"")</f>
        <v/>
      </c>
      <c r="Q169" s="3" t="s">
        <v>23</v>
      </c>
      <c r="R169" s="3" t="str">
        <f>IFERROR(MID(VLOOKUP($B169,Seqs!$A:$B,2,0),S169,1),"")</f>
        <v/>
      </c>
      <c r="S169" s="3" t="s">
        <v>23</v>
      </c>
      <c r="T169" s="3" t="str">
        <f>IFERROR(MID(VLOOKUP($B169,Seqs!$A:$B,2,0),U169,1),"")</f>
        <v>T</v>
      </c>
      <c r="U169" s="3">
        <v>654</v>
      </c>
      <c r="V169" s="3" t="str">
        <f>IFERROR(MID(VLOOKUP($B169,Seqs!$A:$B,2,0),W169,1),"")</f>
        <v>L</v>
      </c>
      <c r="W169" s="3">
        <v>686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S</v>
      </c>
      <c r="AC169" s="9">
        <v>702</v>
      </c>
      <c r="AD169" s="3" t="str">
        <f>IFERROR(MID(VLOOKUP($B169,Seqs!$A:$B,2,0),AE169,1),"")</f>
        <v>E</v>
      </c>
      <c r="AE169" s="3">
        <v>728</v>
      </c>
      <c r="AF169" s="3" t="str">
        <f>IFERROR(MID(VLOOKUP($B169,Seqs!$A:$B,2,0),AG169,1),"")</f>
        <v>C</v>
      </c>
      <c r="AG169" s="3">
        <v>746</v>
      </c>
      <c r="AH169" s="3" t="str">
        <f>IFERROR(MID(VLOOKUP($B169,Seqs!$A:$B,2,0),AI169,1),"")</f>
        <v>T</v>
      </c>
      <c r="AI169" s="3">
        <v>748</v>
      </c>
      <c r="AJ169" s="3" t="str">
        <f>IFERROR(MID(VLOOKUP($B169,Seqs!$A:$B,2,0),AK169,1),"")</f>
        <v>N</v>
      </c>
      <c r="AK169" s="3">
        <v>750</v>
      </c>
      <c r="AL169" s="3" t="str">
        <f>IFERROR(MID(VLOOKUP($B169,Seqs!$A:$B,2,0),AM169,1),"")</f>
        <v>T</v>
      </c>
      <c r="AM169" s="3">
        <v>774</v>
      </c>
      <c r="AN169" s="3" t="str">
        <f>IFERROR(MID(VLOOKUP($B169,Seqs!$A:$B,2,0),AO169,1),"")</f>
        <v>E</v>
      </c>
      <c r="AO169" s="3">
        <v>783</v>
      </c>
      <c r="AP169" s="3" t="str">
        <f>IFERROR(MID(VLOOKUP($B169,Seqs!$A:$B,2,0),AQ169,1),"")</f>
        <v>G</v>
      </c>
      <c r="AQ169" s="3">
        <v>807</v>
      </c>
      <c r="AR169" s="3" t="str">
        <f>IFERROR(MID(VLOOKUP($B169,Seqs!$A:$B,2,0),AS169,1),"")</f>
        <v>K</v>
      </c>
      <c r="AS169" s="3">
        <v>811</v>
      </c>
      <c r="AT169" s="3" t="str">
        <f>IFERROR(MID(VLOOKUP($B169,Seqs!$A:$B,2,0),AU169,1),"")</f>
        <v>A</v>
      </c>
      <c r="AU169" s="3">
        <v>840</v>
      </c>
      <c r="AV169" s="3" t="str">
        <f>IFERROR(MID(VLOOKUP($B169,Seqs!$A:$B,2,0),AW169,1),"")</f>
        <v>K</v>
      </c>
      <c r="AW169" s="3">
        <v>841</v>
      </c>
      <c r="AX169" s="3" t="str">
        <f>IFERROR(MID(VLOOKUP($B169,Seqs!$A:$B,2,0),AY169,1),"")</f>
        <v>P</v>
      </c>
      <c r="AY169" s="3">
        <v>842</v>
      </c>
      <c r="AZ169" s="80" t="str">
        <f>VLOOKUP(B169,Classification!A:D,2,0)</f>
        <v>C</v>
      </c>
      <c r="BA169" s="99" t="str">
        <f>VLOOKUP(B169,Classification!A:D,4,0)</f>
        <v>Metabotropicglutamate</v>
      </c>
      <c r="BB169" s="27" t="b">
        <f t="shared" si="388"/>
        <v>1</v>
      </c>
      <c r="BC169" s="23">
        <f t="shared" si="361"/>
        <v>204</v>
      </c>
      <c r="BD169" s="2" t="s">
        <v>1386</v>
      </c>
      <c r="BE169" s="3" t="s">
        <v>1384</v>
      </c>
      <c r="BF169" s="50" t="s">
        <v>1387</v>
      </c>
      <c r="BG169" s="50" t="s">
        <v>1387</v>
      </c>
      <c r="BI169" s="73" t="s">
        <v>1296</v>
      </c>
      <c r="BJ169" s="59" t="s">
        <v>1296</v>
      </c>
      <c r="BK169" s="59" t="s">
        <v>1296</v>
      </c>
      <c r="BL169" s="59" t="s">
        <v>1296</v>
      </c>
      <c r="BM169" s="59" t="s">
        <v>1296</v>
      </c>
      <c r="BN169" s="59" t="s">
        <v>1296</v>
      </c>
      <c r="BO169" s="59" t="s">
        <v>1296</v>
      </c>
      <c r="BP169" s="59" t="s">
        <v>1296</v>
      </c>
      <c r="BQ169" s="59" t="s">
        <v>1296</v>
      </c>
      <c r="BR169" s="59" t="s">
        <v>1296</v>
      </c>
      <c r="BS169" s="59" t="s">
        <v>1296</v>
      </c>
      <c r="BT169" s="59" t="s">
        <v>1296</v>
      </c>
      <c r="BU169" s="73">
        <f t="shared" si="362"/>
        <v>591</v>
      </c>
      <c r="BV169" s="74">
        <f t="shared" si="363"/>
        <v>620</v>
      </c>
      <c r="BW169" s="75">
        <f t="shared" si="364"/>
        <v>627</v>
      </c>
      <c r="BX169" s="74" t="str">
        <f t="shared" si="365"/>
        <v>-</v>
      </c>
      <c r="BY169" s="75">
        <f t="shared" si="366"/>
        <v>654</v>
      </c>
      <c r="BZ169" s="74" t="str">
        <f t="shared" si="367"/>
        <v>-</v>
      </c>
      <c r="CA169" s="75">
        <f t="shared" si="368"/>
        <v>702</v>
      </c>
      <c r="CB169" s="74">
        <f t="shared" si="369"/>
        <v>746</v>
      </c>
      <c r="CC169" s="75">
        <f t="shared" si="370"/>
        <v>750</v>
      </c>
      <c r="CD169" s="74">
        <f t="shared" si="371"/>
        <v>783</v>
      </c>
      <c r="CE169" s="75">
        <f t="shared" si="372"/>
        <v>811</v>
      </c>
      <c r="CF169" s="74">
        <f t="shared" si="373"/>
        <v>841</v>
      </c>
      <c r="CG169" s="73">
        <f t="shared" si="374"/>
        <v>617</v>
      </c>
      <c r="CH169" s="74">
        <f t="shared" si="375"/>
        <v>626</v>
      </c>
      <c r="CI169" s="75">
        <f t="shared" si="376"/>
        <v>649</v>
      </c>
      <c r="CJ169" s="75" t="str">
        <f t="shared" si="377"/>
        <v>-</v>
      </c>
      <c r="CK169" s="75">
        <f t="shared" si="378"/>
        <v>686</v>
      </c>
      <c r="CL169" s="75" t="str">
        <f t="shared" si="379"/>
        <v>-</v>
      </c>
      <c r="CM169" s="75">
        <f t="shared" si="380"/>
        <v>728</v>
      </c>
      <c r="CN169" s="75">
        <f t="shared" si="381"/>
        <v>748</v>
      </c>
      <c r="CO169" s="75">
        <f t="shared" si="382"/>
        <v>774</v>
      </c>
      <c r="CP169" s="75">
        <f t="shared" si="383"/>
        <v>807</v>
      </c>
      <c r="CQ169" s="75">
        <f t="shared" si="384"/>
        <v>840</v>
      </c>
      <c r="CR169" s="75">
        <f t="shared" si="385"/>
        <v>842</v>
      </c>
      <c r="CS169" s="23">
        <f t="shared" si="386"/>
        <v>1</v>
      </c>
    </row>
    <row r="170" spans="1:1029" x14ac:dyDescent="0.2">
      <c r="A170" s="3" t="str">
        <f t="shared" si="387"/>
        <v>grm5_human__wt</v>
      </c>
      <c r="B170" s="3" t="s">
        <v>41</v>
      </c>
      <c r="C170" s="3" t="s">
        <v>100</v>
      </c>
      <c r="D170" s="3" t="str">
        <f>IFERROR(MID(VLOOKUP($B170,Seqs!$A:$B,2,0),E170,1),"")</f>
        <v>P</v>
      </c>
      <c r="E170" s="3">
        <v>578</v>
      </c>
      <c r="F170" s="3" t="str">
        <f>IFERROR(MID(VLOOKUP($B170,Seqs!$A:$B,2,0),G170,1),"")</f>
        <v>Y</v>
      </c>
      <c r="G170" s="3">
        <v>604</v>
      </c>
      <c r="H170" s="3" t="str">
        <f>IFERROR(MID(VLOOKUP($B170,Seqs!$A:$B,2,0),I170,1),"")</f>
        <v>T</v>
      </c>
      <c r="I170" s="23">
        <v>607</v>
      </c>
      <c r="J170" s="3" t="str">
        <f>IFERROR(MID(VLOOKUP($B170,Seqs!$A:$B,2,0),K170,1),"")</f>
        <v>S</v>
      </c>
      <c r="K170" s="23">
        <v>613</v>
      </c>
      <c r="L170" s="3" t="str">
        <f>IFERROR(MID(VLOOKUP($B170,Seqs!$A:$B,2,0),M170,1),"")</f>
        <v>S</v>
      </c>
      <c r="M170" s="3">
        <v>614</v>
      </c>
      <c r="N170" s="3" t="str">
        <f>IFERROR(MID(VLOOKUP($B170,Seqs!$A:$B,2,0),O170,1),"")</f>
        <v>I</v>
      </c>
      <c r="O170" s="3">
        <v>636</v>
      </c>
      <c r="P170" s="3" t="str">
        <f>IFERROR(MID(VLOOKUP($B170,Seqs!$A:$B,2,0),Q170,1),"")</f>
        <v/>
      </c>
      <c r="Q170" s="3" t="s">
        <v>23</v>
      </c>
      <c r="R170" s="3" t="str">
        <f>IFERROR(MID(VLOOKUP($B170,Seqs!$A:$B,2,0),S170,1),"")</f>
        <v/>
      </c>
      <c r="S170" s="3" t="s">
        <v>23</v>
      </c>
      <c r="T170" s="3" t="str">
        <f>IFERROR(MID(VLOOKUP($B170,Seqs!$A:$B,2,0),U170,1),"")</f>
        <v>Q</v>
      </c>
      <c r="U170" s="3">
        <v>641</v>
      </c>
      <c r="V170" s="3" t="str">
        <f>IFERROR(MID(VLOOKUP($B170,Seqs!$A:$B,2,0),W170,1),"")</f>
        <v>L</v>
      </c>
      <c r="W170" s="3">
        <v>673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S</v>
      </c>
      <c r="AC170" s="9">
        <v>689</v>
      </c>
      <c r="AD170" s="3" t="str">
        <f>IFERROR(MID(VLOOKUP($B170,Seqs!$A:$B,2,0),AE170,1),"")</f>
        <v>E</v>
      </c>
      <c r="AE170" s="3">
        <v>715</v>
      </c>
      <c r="AF170" s="3" t="str">
        <f>IFERROR(MID(VLOOKUP($B170,Seqs!$A:$B,2,0),AG170,1),"")</f>
        <v>C</v>
      </c>
      <c r="AG170" s="3">
        <v>733</v>
      </c>
      <c r="AH170" s="3" t="str">
        <f>IFERROR(MID(VLOOKUP($B170,Seqs!$A:$B,2,0),AI170,1),"")</f>
        <v>T</v>
      </c>
      <c r="AI170" s="3">
        <v>735</v>
      </c>
      <c r="AJ170" s="3" t="str">
        <f>IFERROR(MID(VLOOKUP($B170,Seqs!$A:$B,2,0),AK170,1),"")</f>
        <v>N</v>
      </c>
      <c r="AK170" s="3">
        <v>737</v>
      </c>
      <c r="AL170" s="3" t="str">
        <f>IFERROR(MID(VLOOKUP($B170,Seqs!$A:$B,2,0),AM170,1),"")</f>
        <v>T</v>
      </c>
      <c r="AM170" s="3">
        <v>761</v>
      </c>
      <c r="AN170" s="3" t="str">
        <f>IFERROR(MID(VLOOKUP($B170,Seqs!$A:$B,2,0),AO170,1),"")</f>
        <v>E</v>
      </c>
      <c r="AO170" s="3">
        <v>770</v>
      </c>
      <c r="AP170" s="3" t="str">
        <f>IFERROR(MID(VLOOKUP($B170,Seqs!$A:$B,2,0),AQ170,1),"")</f>
        <v>G</v>
      </c>
      <c r="AQ170" s="3">
        <v>794</v>
      </c>
      <c r="AR170" s="3" t="str">
        <f>IFERROR(MID(VLOOKUP($B170,Seqs!$A:$B,2,0),AS170,1),"")</f>
        <v>K</v>
      </c>
      <c r="AS170" s="3">
        <v>798</v>
      </c>
      <c r="AT170" s="3" t="str">
        <f>IFERROR(MID(VLOOKUP($B170,Seqs!$A:$B,2,0),AU170,1),"")</f>
        <v>A</v>
      </c>
      <c r="AU170" s="3">
        <v>827</v>
      </c>
      <c r="AV170" s="3" t="str">
        <f>IFERROR(MID(VLOOKUP($B170,Seqs!$A:$B,2,0),AW170,1),"")</f>
        <v>K</v>
      </c>
      <c r="AW170" s="3">
        <v>828</v>
      </c>
      <c r="AX170" s="3" t="str">
        <f>IFERROR(MID(VLOOKUP($B170,Seqs!$A:$B,2,0),AY170,1),"")</f>
        <v>S</v>
      </c>
      <c r="AY170" s="3">
        <v>840</v>
      </c>
      <c r="AZ170" s="80" t="str">
        <f>VLOOKUP(B170,Classification!A:D,2,0)</f>
        <v>C</v>
      </c>
      <c r="BA170" s="99" t="str">
        <f>VLOOKUP(B170,Classification!A:D,4,0)</f>
        <v>Metabotropicglutamate</v>
      </c>
      <c r="BB170" s="27" t="b">
        <f t="shared" si="388"/>
        <v>1</v>
      </c>
      <c r="BC170" s="23">
        <f t="shared" si="361"/>
        <v>215</v>
      </c>
      <c r="BD170" s="58" t="s">
        <v>1382</v>
      </c>
      <c r="BE170" s="3" t="s">
        <v>1384</v>
      </c>
      <c r="BF170" s="50" t="s">
        <v>1382</v>
      </c>
      <c r="BG170" s="50" t="s">
        <v>1387</v>
      </c>
      <c r="BI170" s="73" t="s">
        <v>1296</v>
      </c>
      <c r="BJ170" s="59" t="s">
        <v>1296</v>
      </c>
      <c r="BK170" s="59" t="s">
        <v>1296</v>
      </c>
      <c r="BL170" s="59" t="s">
        <v>1296</v>
      </c>
      <c r="BM170" s="59" t="s">
        <v>1296</v>
      </c>
      <c r="BN170" s="59" t="s">
        <v>1296</v>
      </c>
      <c r="BO170" s="59" t="s">
        <v>1296</v>
      </c>
      <c r="BP170" s="59" t="s">
        <v>1296</v>
      </c>
      <c r="BQ170" s="59" t="s">
        <v>1296</v>
      </c>
      <c r="BR170" s="59" t="s">
        <v>1296</v>
      </c>
      <c r="BS170" s="59" t="s">
        <v>1296</v>
      </c>
      <c r="BT170" s="59" t="s">
        <v>1296</v>
      </c>
      <c r="BU170" s="73">
        <f t="shared" si="362"/>
        <v>578</v>
      </c>
      <c r="BV170" s="74">
        <f t="shared" si="363"/>
        <v>607</v>
      </c>
      <c r="BW170" s="75">
        <f t="shared" si="364"/>
        <v>614</v>
      </c>
      <c r="BX170" s="74" t="str">
        <f t="shared" si="365"/>
        <v>-</v>
      </c>
      <c r="BY170" s="75">
        <f t="shared" si="366"/>
        <v>641</v>
      </c>
      <c r="BZ170" s="74" t="str">
        <f t="shared" si="367"/>
        <v>-</v>
      </c>
      <c r="CA170" s="75">
        <f t="shared" si="368"/>
        <v>689</v>
      </c>
      <c r="CB170" s="74">
        <f t="shared" si="369"/>
        <v>733</v>
      </c>
      <c r="CC170" s="75">
        <f t="shared" si="370"/>
        <v>737</v>
      </c>
      <c r="CD170" s="74">
        <f t="shared" si="371"/>
        <v>770</v>
      </c>
      <c r="CE170" s="75">
        <f t="shared" si="372"/>
        <v>798</v>
      </c>
      <c r="CF170" s="74">
        <f t="shared" si="373"/>
        <v>828</v>
      </c>
      <c r="CG170" s="73">
        <f t="shared" si="374"/>
        <v>604</v>
      </c>
      <c r="CH170" s="74">
        <f t="shared" si="375"/>
        <v>613</v>
      </c>
      <c r="CI170" s="75">
        <f t="shared" si="376"/>
        <v>636</v>
      </c>
      <c r="CJ170" s="75" t="str">
        <f t="shared" si="377"/>
        <v>-</v>
      </c>
      <c r="CK170" s="75">
        <f t="shared" si="378"/>
        <v>673</v>
      </c>
      <c r="CL170" s="75" t="str">
        <f t="shared" si="379"/>
        <v>-</v>
      </c>
      <c r="CM170" s="75">
        <f t="shared" si="380"/>
        <v>715</v>
      </c>
      <c r="CN170" s="75">
        <f t="shared" si="381"/>
        <v>735</v>
      </c>
      <c r="CO170" s="75">
        <f t="shared" si="382"/>
        <v>761</v>
      </c>
      <c r="CP170" s="75">
        <f t="shared" si="383"/>
        <v>794</v>
      </c>
      <c r="CQ170" s="75">
        <f t="shared" si="384"/>
        <v>827</v>
      </c>
      <c r="CR170" s="75">
        <f t="shared" si="385"/>
        <v>840</v>
      </c>
      <c r="CS170" s="23">
        <f t="shared" si="386"/>
        <v>1</v>
      </c>
    </row>
    <row r="171" spans="1:1029" x14ac:dyDescent="0.2">
      <c r="A171" s="3" t="str">
        <f t="shared" si="387"/>
        <v>grm5_human_4OO9</v>
      </c>
      <c r="B171" s="3" t="s">
        <v>41</v>
      </c>
      <c r="C171" s="3" t="s">
        <v>57</v>
      </c>
      <c r="D171" s="3" t="str">
        <f>IFERROR(MID(VLOOKUP($B171,Seqs!$A:$B,2,0),E171,1),"")</f>
        <v>P</v>
      </c>
      <c r="E171" s="3">
        <v>578</v>
      </c>
      <c r="F171" s="3" t="str">
        <f>IFERROR(MID(VLOOKUP($B171,Seqs!$A:$B,2,0),G171,1),"")</f>
        <v>Y</v>
      </c>
      <c r="G171" s="3">
        <v>604</v>
      </c>
      <c r="H171" s="3" t="str">
        <f>IFERROR(MID(VLOOKUP($B171,Seqs!$A:$B,2,0),I171,1),"")</f>
        <v>T</v>
      </c>
      <c r="I171" s="23">
        <v>607</v>
      </c>
      <c r="J171" s="3" t="str">
        <f>IFERROR(MID(VLOOKUP($B171,Seqs!$A:$B,2,0),K171,1),"")</f>
        <v>S</v>
      </c>
      <c r="K171" s="23">
        <v>613</v>
      </c>
      <c r="L171" s="3" t="str">
        <f>IFERROR(MID(VLOOKUP($B171,Seqs!$A:$B,2,0),M171,1),"")</f>
        <v>S</v>
      </c>
      <c r="M171" s="3">
        <v>614</v>
      </c>
      <c r="N171" s="3" t="str">
        <f>IFERROR(MID(VLOOKUP($B171,Seqs!$A:$B,2,0),O171,1),"")</f>
        <v>I</v>
      </c>
      <c r="O171" s="3">
        <v>636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Q</v>
      </c>
      <c r="U171" s="3">
        <v>641</v>
      </c>
      <c r="V171" s="3" t="str">
        <f>IFERROR(MID(VLOOKUP($B171,Seqs!$A:$B,2,0),W171,1),"")</f>
        <v>K</v>
      </c>
      <c r="W171" s="3">
        <v>678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S</v>
      </c>
      <c r="AC171" s="9">
        <v>689</v>
      </c>
      <c r="AD171" s="3" t="str">
        <f>IFERROR(MID(VLOOKUP($B171,Seqs!$A:$B,2,0),AE171,1),"")</f>
        <v>E</v>
      </c>
      <c r="AE171" s="3">
        <v>715</v>
      </c>
      <c r="AF171" s="3" t="str">
        <f>IFERROR(MID(VLOOKUP($B171,Seqs!$A:$B,2,0),AG171,1),"")</f>
        <v>C</v>
      </c>
      <c r="AG171" s="3">
        <v>733</v>
      </c>
      <c r="AH171" s="3" t="str">
        <f>IFERROR(MID(VLOOKUP($B171,Seqs!$A:$B,2,0),AI171,1),"")</f>
        <v>T</v>
      </c>
      <c r="AI171" s="3">
        <v>735</v>
      </c>
      <c r="AJ171" s="3" t="str">
        <f>IFERROR(MID(VLOOKUP($B171,Seqs!$A:$B,2,0),AK171,1),"")</f>
        <v>N</v>
      </c>
      <c r="AK171" s="3">
        <v>737</v>
      </c>
      <c r="AL171" s="3" t="str">
        <f>IFERROR(MID(VLOOKUP($B171,Seqs!$A:$B,2,0),AM171,1),"")</f>
        <v>T</v>
      </c>
      <c r="AM171" s="3">
        <v>761</v>
      </c>
      <c r="AN171" s="3" t="str">
        <f>IFERROR(MID(VLOOKUP($B171,Seqs!$A:$B,2,0),AO171,1),"")</f>
        <v>E</v>
      </c>
      <c r="AO171" s="3">
        <v>770</v>
      </c>
      <c r="AP171" s="3" t="str">
        <f>IFERROR(MID(VLOOKUP($B171,Seqs!$A:$B,2,0),AQ171,1),"")</f>
        <v>G</v>
      </c>
      <c r="AQ171" s="3">
        <v>794</v>
      </c>
      <c r="AR171" s="3" t="str">
        <f>IFERROR(MID(VLOOKUP($B171,Seqs!$A:$B,2,0),AS171,1),"")</f>
        <v>K</v>
      </c>
      <c r="AS171" s="3">
        <v>798</v>
      </c>
      <c r="AT171" s="3" t="str">
        <f>IFERROR(MID(VLOOKUP($B171,Seqs!$A:$B,2,0),AU171,1),"")</f>
        <v>A</v>
      </c>
      <c r="AU171" s="3">
        <v>827</v>
      </c>
      <c r="AV171" s="3" t="str">
        <f>IFERROR(MID(VLOOKUP($B171,Seqs!$A:$B,2,0),AW171,1),"")</f>
        <v>K</v>
      </c>
      <c r="AW171" s="3">
        <v>828</v>
      </c>
      <c r="AX171" s="3" t="str">
        <f>IFERROR(MID(VLOOKUP($B171,Seqs!$A:$B,2,0),AY171,1),"")</f>
        <v>N</v>
      </c>
      <c r="AY171" s="3">
        <v>832</v>
      </c>
      <c r="AZ171" s="80" t="str">
        <f>VLOOKUP(B171,Classification!A:D,2,0)</f>
        <v>C</v>
      </c>
      <c r="BA171" s="99" t="str">
        <f>VLOOKUP(B171,Classification!A:D,4,0)</f>
        <v>Metabotropicglutamate</v>
      </c>
      <c r="BB171" s="27" t="b">
        <f t="shared" si="388"/>
        <v>1</v>
      </c>
      <c r="BC171" s="23">
        <f t="shared" si="361"/>
        <v>212</v>
      </c>
      <c r="BD171" s="2" t="s">
        <v>1386</v>
      </c>
      <c r="BE171" s="3" t="s">
        <v>1384</v>
      </c>
      <c r="BF171" s="50" t="s">
        <v>1387</v>
      </c>
      <c r="BG171" s="50" t="s">
        <v>1387</v>
      </c>
      <c r="BI171" s="73" t="s">
        <v>1296</v>
      </c>
      <c r="BJ171" s="59" t="s">
        <v>1296</v>
      </c>
      <c r="BK171" s="59" t="s">
        <v>1296</v>
      </c>
      <c r="BL171" s="59" t="s">
        <v>1296</v>
      </c>
      <c r="BM171" s="59" t="s">
        <v>1296</v>
      </c>
      <c r="BN171" s="59" t="s">
        <v>1296</v>
      </c>
      <c r="BO171" s="59" t="s">
        <v>1296</v>
      </c>
      <c r="BP171" s="59" t="s">
        <v>1296</v>
      </c>
      <c r="BQ171" s="59" t="s">
        <v>1296</v>
      </c>
      <c r="BR171" s="59" t="s">
        <v>1296</v>
      </c>
      <c r="BS171" s="59" t="s">
        <v>1296</v>
      </c>
      <c r="BT171" s="59" t="s">
        <v>1296</v>
      </c>
      <c r="BU171" s="73">
        <f t="shared" si="362"/>
        <v>578</v>
      </c>
      <c r="BV171" s="74">
        <f t="shared" si="363"/>
        <v>607</v>
      </c>
      <c r="BW171" s="75">
        <f t="shared" si="364"/>
        <v>614</v>
      </c>
      <c r="BX171" s="74" t="str">
        <f t="shared" si="365"/>
        <v>-</v>
      </c>
      <c r="BY171" s="75">
        <f t="shared" si="366"/>
        <v>641</v>
      </c>
      <c r="BZ171" s="74" t="str">
        <f t="shared" si="367"/>
        <v>-</v>
      </c>
      <c r="CA171" s="75">
        <f t="shared" si="368"/>
        <v>689</v>
      </c>
      <c r="CB171" s="74">
        <f t="shared" si="369"/>
        <v>733</v>
      </c>
      <c r="CC171" s="75">
        <f t="shared" si="370"/>
        <v>737</v>
      </c>
      <c r="CD171" s="74">
        <f t="shared" si="371"/>
        <v>770</v>
      </c>
      <c r="CE171" s="75">
        <f t="shared" si="372"/>
        <v>798</v>
      </c>
      <c r="CF171" s="74">
        <f t="shared" si="373"/>
        <v>828</v>
      </c>
      <c r="CG171" s="73">
        <f t="shared" si="374"/>
        <v>604</v>
      </c>
      <c r="CH171" s="74">
        <f t="shared" si="375"/>
        <v>613</v>
      </c>
      <c r="CI171" s="75">
        <f t="shared" si="376"/>
        <v>636</v>
      </c>
      <c r="CJ171" s="75" t="str">
        <f t="shared" si="377"/>
        <v>-</v>
      </c>
      <c r="CK171" s="75">
        <f t="shared" si="378"/>
        <v>678</v>
      </c>
      <c r="CL171" s="75" t="str">
        <f t="shared" si="379"/>
        <v>-</v>
      </c>
      <c r="CM171" s="75">
        <f t="shared" si="380"/>
        <v>715</v>
      </c>
      <c r="CN171" s="75">
        <f t="shared" si="381"/>
        <v>735</v>
      </c>
      <c r="CO171" s="75">
        <f t="shared" si="382"/>
        <v>761</v>
      </c>
      <c r="CP171" s="75">
        <f t="shared" si="383"/>
        <v>794</v>
      </c>
      <c r="CQ171" s="75">
        <f t="shared" si="384"/>
        <v>827</v>
      </c>
      <c r="CR171" s="75">
        <f t="shared" si="385"/>
        <v>832</v>
      </c>
      <c r="CS171" s="23">
        <f t="shared" si="386"/>
        <v>1</v>
      </c>
    </row>
    <row r="172" spans="1:1029" x14ac:dyDescent="0.2">
      <c r="A172" s="3" t="str">
        <f t="shared" si="387"/>
        <v>grm5_human_5CGC</v>
      </c>
      <c r="B172" s="3" t="s">
        <v>41</v>
      </c>
      <c r="C172" s="3" t="s">
        <v>58</v>
      </c>
      <c r="D172" s="3" t="str">
        <f>IFERROR(MID(VLOOKUP($B172,Seqs!$A:$B,2,0),E172,1),"")</f>
        <v>P</v>
      </c>
      <c r="E172" s="3">
        <v>578</v>
      </c>
      <c r="F172" s="3" t="str">
        <f>IFERROR(MID(VLOOKUP($B172,Seqs!$A:$B,2,0),G172,1),"")</f>
        <v>Y</v>
      </c>
      <c r="G172" s="3">
        <v>604</v>
      </c>
      <c r="H172" s="3" t="str">
        <f>IFERROR(MID(VLOOKUP($B172,Seqs!$A:$B,2,0),I172,1),"")</f>
        <v>T</v>
      </c>
      <c r="I172" s="23">
        <v>607</v>
      </c>
      <c r="J172" s="3" t="str">
        <f>IFERROR(MID(VLOOKUP($B172,Seqs!$A:$B,2,0),K172,1),"")</f>
        <v>S</v>
      </c>
      <c r="K172" s="23">
        <v>613</v>
      </c>
      <c r="L172" s="3" t="str">
        <f>IFERROR(MID(VLOOKUP($B172,Seqs!$A:$B,2,0),M172,1),"")</f>
        <v>S</v>
      </c>
      <c r="M172" s="3">
        <v>614</v>
      </c>
      <c r="N172" s="3" t="str">
        <f>IFERROR(MID(VLOOKUP($B172,Seqs!$A:$B,2,0),O172,1),"")</f>
        <v>I</v>
      </c>
      <c r="O172" s="3">
        <v>636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Q</v>
      </c>
      <c r="U172" s="3">
        <v>641</v>
      </c>
      <c r="V172" s="3" t="str">
        <f>IFERROR(MID(VLOOKUP($B172,Seqs!$A:$B,2,0),W172,1),"")</f>
        <v>K</v>
      </c>
      <c r="W172" s="3">
        <v>678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S</v>
      </c>
      <c r="AC172" s="9">
        <v>689</v>
      </c>
      <c r="AD172" s="3" t="str">
        <f>IFERROR(MID(VLOOKUP($B172,Seqs!$A:$B,2,0),AE172,1),"")</f>
        <v>E</v>
      </c>
      <c r="AE172" s="3">
        <v>715</v>
      </c>
      <c r="AF172" s="3" t="str">
        <f>IFERROR(MID(VLOOKUP($B172,Seqs!$A:$B,2,0),AG172,1),"")</f>
        <v>C</v>
      </c>
      <c r="AG172" s="3">
        <v>733</v>
      </c>
      <c r="AH172" s="3" t="str">
        <f>IFERROR(MID(VLOOKUP($B172,Seqs!$A:$B,2,0),AI172,1),"")</f>
        <v>T</v>
      </c>
      <c r="AI172" s="3">
        <v>735</v>
      </c>
      <c r="AJ172" s="3" t="str">
        <f>IFERROR(MID(VLOOKUP($B172,Seqs!$A:$B,2,0),AK172,1),"")</f>
        <v>N</v>
      </c>
      <c r="AK172" s="3">
        <v>737</v>
      </c>
      <c r="AL172" s="3" t="str">
        <f>IFERROR(MID(VLOOKUP($B172,Seqs!$A:$B,2,0),AM172,1),"")</f>
        <v>T</v>
      </c>
      <c r="AM172" s="3">
        <v>761</v>
      </c>
      <c r="AN172" s="3" t="str">
        <f>IFERROR(MID(VLOOKUP($B172,Seqs!$A:$B,2,0),AO172,1),"")</f>
        <v>E</v>
      </c>
      <c r="AO172" s="3">
        <v>770</v>
      </c>
      <c r="AP172" s="3" t="str">
        <f>IFERROR(MID(VLOOKUP($B172,Seqs!$A:$B,2,0),AQ172,1),"")</f>
        <v>G</v>
      </c>
      <c r="AQ172" s="3">
        <v>794</v>
      </c>
      <c r="AR172" s="3" t="str">
        <f>IFERROR(MID(VLOOKUP($B172,Seqs!$A:$B,2,0),AS172,1),"")</f>
        <v>K</v>
      </c>
      <c r="AS172" s="3">
        <v>798</v>
      </c>
      <c r="AT172" s="3" t="str">
        <f>IFERROR(MID(VLOOKUP($B172,Seqs!$A:$B,2,0),AU172,1),"")</f>
        <v>A</v>
      </c>
      <c r="AU172" s="3">
        <v>827</v>
      </c>
      <c r="AV172" s="3" t="str">
        <f>IFERROR(MID(VLOOKUP($B172,Seqs!$A:$B,2,0),AW172,1),"")</f>
        <v>K</v>
      </c>
      <c r="AW172" s="3">
        <v>828</v>
      </c>
      <c r="AX172" s="3" t="str">
        <f>IFERROR(MID(VLOOKUP($B172,Seqs!$A:$B,2,0),AY172,1),"")</f>
        <v>N</v>
      </c>
      <c r="AY172" s="3">
        <v>832</v>
      </c>
      <c r="AZ172" s="80" t="str">
        <f>VLOOKUP(B172,Classification!A:D,2,0)</f>
        <v>C</v>
      </c>
      <c r="BA172" s="99" t="str">
        <f>VLOOKUP(B172,Classification!A:D,4,0)</f>
        <v>Metabotropicglutamate</v>
      </c>
      <c r="BB172" s="27" t="b">
        <f t="shared" si="388"/>
        <v>1</v>
      </c>
      <c r="BC172" s="23">
        <f t="shared" si="361"/>
        <v>212</v>
      </c>
      <c r="BD172" s="4" t="s">
        <v>23</v>
      </c>
      <c r="BE172" s="3" t="s">
        <v>1384</v>
      </c>
      <c r="BF172" s="50" t="s">
        <v>1387</v>
      </c>
      <c r="BG172" s="50" t="s">
        <v>1387</v>
      </c>
      <c r="BI172" s="73" t="s">
        <v>1296</v>
      </c>
      <c r="BJ172" s="59" t="s">
        <v>1296</v>
      </c>
      <c r="BK172" s="59" t="s">
        <v>1296</v>
      </c>
      <c r="BL172" s="59" t="s">
        <v>1296</v>
      </c>
      <c r="BM172" s="59" t="s">
        <v>1296</v>
      </c>
      <c r="BN172" s="59" t="s">
        <v>1296</v>
      </c>
      <c r="BO172" s="59" t="s">
        <v>1296</v>
      </c>
      <c r="BP172" s="59" t="s">
        <v>1296</v>
      </c>
      <c r="BQ172" s="59" t="s">
        <v>1296</v>
      </c>
      <c r="BR172" s="59" t="s">
        <v>1296</v>
      </c>
      <c r="BS172" s="59" t="s">
        <v>1296</v>
      </c>
      <c r="BT172" s="59" t="s">
        <v>1296</v>
      </c>
      <c r="BU172" s="73">
        <f t="shared" si="362"/>
        <v>578</v>
      </c>
      <c r="BV172" s="74">
        <f t="shared" si="363"/>
        <v>607</v>
      </c>
      <c r="BW172" s="75">
        <f t="shared" si="364"/>
        <v>614</v>
      </c>
      <c r="BX172" s="74" t="str">
        <f t="shared" si="365"/>
        <v>-</v>
      </c>
      <c r="BY172" s="75">
        <f t="shared" si="366"/>
        <v>641</v>
      </c>
      <c r="BZ172" s="74" t="str">
        <f t="shared" si="367"/>
        <v>-</v>
      </c>
      <c r="CA172" s="75">
        <f t="shared" si="368"/>
        <v>689</v>
      </c>
      <c r="CB172" s="74">
        <f t="shared" si="369"/>
        <v>733</v>
      </c>
      <c r="CC172" s="75">
        <f t="shared" si="370"/>
        <v>737</v>
      </c>
      <c r="CD172" s="74">
        <f t="shared" si="371"/>
        <v>770</v>
      </c>
      <c r="CE172" s="75">
        <f t="shared" si="372"/>
        <v>798</v>
      </c>
      <c r="CF172" s="74">
        <f t="shared" si="373"/>
        <v>828</v>
      </c>
      <c r="CG172" s="73">
        <f t="shared" si="374"/>
        <v>604</v>
      </c>
      <c r="CH172" s="74">
        <f t="shared" si="375"/>
        <v>613</v>
      </c>
      <c r="CI172" s="75">
        <f t="shared" si="376"/>
        <v>636</v>
      </c>
      <c r="CJ172" s="75" t="str">
        <f t="shared" si="377"/>
        <v>-</v>
      </c>
      <c r="CK172" s="75">
        <f t="shared" si="378"/>
        <v>678</v>
      </c>
      <c r="CL172" s="75" t="str">
        <f t="shared" si="379"/>
        <v>-</v>
      </c>
      <c r="CM172" s="75">
        <f t="shared" si="380"/>
        <v>715</v>
      </c>
      <c r="CN172" s="75">
        <f t="shared" si="381"/>
        <v>735</v>
      </c>
      <c r="CO172" s="75">
        <f t="shared" si="382"/>
        <v>761</v>
      </c>
      <c r="CP172" s="75">
        <f t="shared" si="383"/>
        <v>794</v>
      </c>
      <c r="CQ172" s="75">
        <f t="shared" si="384"/>
        <v>827</v>
      </c>
      <c r="CR172" s="75">
        <f t="shared" si="385"/>
        <v>832</v>
      </c>
      <c r="CS172" s="23">
        <f t="shared" si="386"/>
        <v>1</v>
      </c>
    </row>
    <row r="173" spans="1:1029" x14ac:dyDescent="0.2">
      <c r="A173" s="3" t="str">
        <f t="shared" si="387"/>
        <v>grm5_human_5CGD</v>
      </c>
      <c r="B173" s="3" t="s">
        <v>41</v>
      </c>
      <c r="C173" s="3" t="s">
        <v>59</v>
      </c>
      <c r="D173" s="3" t="str">
        <f>IFERROR(MID(VLOOKUP($B173,Seqs!$A:$B,2,0),E173,1),"")</f>
        <v>P</v>
      </c>
      <c r="E173" s="3">
        <v>578</v>
      </c>
      <c r="F173" s="3" t="str">
        <f>IFERROR(MID(VLOOKUP($B173,Seqs!$A:$B,2,0),G173,1),"")</f>
        <v>Y</v>
      </c>
      <c r="G173" s="3">
        <v>604</v>
      </c>
      <c r="H173" s="3" t="str">
        <f>IFERROR(MID(VLOOKUP($B173,Seqs!$A:$B,2,0),I173,1),"")</f>
        <v>T</v>
      </c>
      <c r="I173" s="23">
        <v>607</v>
      </c>
      <c r="J173" s="3" t="str">
        <f>IFERROR(MID(VLOOKUP($B173,Seqs!$A:$B,2,0),K173,1),"")</f>
        <v>S</v>
      </c>
      <c r="K173" s="23">
        <v>613</v>
      </c>
      <c r="L173" s="3" t="str">
        <f>IFERROR(MID(VLOOKUP($B173,Seqs!$A:$B,2,0),M173,1),"")</f>
        <v>S</v>
      </c>
      <c r="M173" s="3">
        <v>614</v>
      </c>
      <c r="N173" s="3" t="str">
        <f>IFERROR(MID(VLOOKUP($B173,Seqs!$A:$B,2,0),O173,1),"")</f>
        <v>I</v>
      </c>
      <c r="O173" s="3">
        <v>636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Q</v>
      </c>
      <c r="U173" s="3">
        <v>641</v>
      </c>
      <c r="V173" s="3" t="str">
        <f>IFERROR(MID(VLOOKUP($B173,Seqs!$A:$B,2,0),W173,1),"")</f>
        <v>K</v>
      </c>
      <c r="W173" s="3">
        <v>678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S</v>
      </c>
      <c r="AC173" s="9">
        <v>689</v>
      </c>
      <c r="AD173" s="3" t="str">
        <f>IFERROR(MID(VLOOKUP($B173,Seqs!$A:$B,2,0),AE173,1),"")</f>
        <v>E</v>
      </c>
      <c r="AE173" s="3">
        <v>715</v>
      </c>
      <c r="AF173" s="3" t="str">
        <f>IFERROR(MID(VLOOKUP($B173,Seqs!$A:$B,2,0),AG173,1),"")</f>
        <v>C</v>
      </c>
      <c r="AG173" s="3">
        <v>733</v>
      </c>
      <c r="AH173" s="3" t="str">
        <f>IFERROR(MID(VLOOKUP($B173,Seqs!$A:$B,2,0),AI173,1),"")</f>
        <v>T</v>
      </c>
      <c r="AI173" s="3">
        <v>735</v>
      </c>
      <c r="AJ173" s="3" t="str">
        <f>IFERROR(MID(VLOOKUP($B173,Seqs!$A:$B,2,0),AK173,1),"")</f>
        <v>N</v>
      </c>
      <c r="AK173" s="3">
        <v>737</v>
      </c>
      <c r="AL173" s="3" t="str">
        <f>IFERROR(MID(VLOOKUP($B173,Seqs!$A:$B,2,0),AM173,1),"")</f>
        <v>T</v>
      </c>
      <c r="AM173" s="3">
        <v>761</v>
      </c>
      <c r="AN173" s="3" t="str">
        <f>IFERROR(MID(VLOOKUP($B173,Seqs!$A:$B,2,0),AO173,1),"")</f>
        <v>E</v>
      </c>
      <c r="AO173" s="3">
        <v>770</v>
      </c>
      <c r="AP173" s="3" t="str">
        <f>IFERROR(MID(VLOOKUP($B173,Seqs!$A:$B,2,0),AQ173,1),"")</f>
        <v>G</v>
      </c>
      <c r="AQ173" s="3">
        <v>794</v>
      </c>
      <c r="AR173" s="3" t="str">
        <f>IFERROR(MID(VLOOKUP($B173,Seqs!$A:$B,2,0),AS173,1),"")</f>
        <v>K</v>
      </c>
      <c r="AS173" s="3">
        <v>798</v>
      </c>
      <c r="AT173" s="3" t="str">
        <f>IFERROR(MID(VLOOKUP($B173,Seqs!$A:$B,2,0),AU173,1),"")</f>
        <v>A</v>
      </c>
      <c r="AU173" s="3">
        <v>827</v>
      </c>
      <c r="AV173" s="3" t="str">
        <f>IFERROR(MID(VLOOKUP($B173,Seqs!$A:$B,2,0),AW173,1),"")</f>
        <v>K</v>
      </c>
      <c r="AW173" s="3">
        <v>828</v>
      </c>
      <c r="AX173" s="3" t="str">
        <f>IFERROR(MID(VLOOKUP($B173,Seqs!$A:$B,2,0),AY173,1),"")</f>
        <v>R</v>
      </c>
      <c r="AY173" s="3">
        <v>831</v>
      </c>
      <c r="AZ173" s="80" t="str">
        <f>VLOOKUP(B173,Classification!A:D,2,0)</f>
        <v>C</v>
      </c>
      <c r="BA173" s="99" t="str">
        <f>VLOOKUP(B173,Classification!A:D,4,0)</f>
        <v>Metabotropicglutamate</v>
      </c>
      <c r="BB173" s="27" t="b">
        <f t="shared" si="388"/>
        <v>1</v>
      </c>
      <c r="BC173" s="23">
        <f t="shared" si="361"/>
        <v>211</v>
      </c>
      <c r="BD173" s="4" t="s">
        <v>23</v>
      </c>
      <c r="BE173" s="3" t="s">
        <v>1384</v>
      </c>
      <c r="BF173" s="50" t="s">
        <v>1387</v>
      </c>
      <c r="BG173" s="50" t="s">
        <v>1387</v>
      </c>
      <c r="BI173" s="73" t="s">
        <v>1296</v>
      </c>
      <c r="BJ173" s="59" t="s">
        <v>1296</v>
      </c>
      <c r="BK173" s="59" t="s">
        <v>1296</v>
      </c>
      <c r="BL173" s="59" t="s">
        <v>1296</v>
      </c>
      <c r="BM173" s="59" t="s">
        <v>1296</v>
      </c>
      <c r="BN173" s="59" t="s">
        <v>1296</v>
      </c>
      <c r="BO173" s="59" t="s">
        <v>1296</v>
      </c>
      <c r="BP173" s="59" t="s">
        <v>1296</v>
      </c>
      <c r="BQ173" s="59" t="s">
        <v>1296</v>
      </c>
      <c r="BR173" s="59" t="s">
        <v>1296</v>
      </c>
      <c r="BS173" s="59" t="s">
        <v>1296</v>
      </c>
      <c r="BT173" s="59" t="s">
        <v>1296</v>
      </c>
      <c r="BU173" s="73">
        <f t="shared" si="362"/>
        <v>578</v>
      </c>
      <c r="BV173" s="74">
        <f t="shared" si="363"/>
        <v>607</v>
      </c>
      <c r="BW173" s="75">
        <f t="shared" si="364"/>
        <v>614</v>
      </c>
      <c r="BX173" s="74" t="str">
        <f t="shared" si="365"/>
        <v>-</v>
      </c>
      <c r="BY173" s="75">
        <f t="shared" si="366"/>
        <v>641</v>
      </c>
      <c r="BZ173" s="74" t="str">
        <f t="shared" si="367"/>
        <v>-</v>
      </c>
      <c r="CA173" s="75">
        <f t="shared" si="368"/>
        <v>689</v>
      </c>
      <c r="CB173" s="74">
        <f t="shared" si="369"/>
        <v>733</v>
      </c>
      <c r="CC173" s="75">
        <f t="shared" si="370"/>
        <v>737</v>
      </c>
      <c r="CD173" s="74">
        <f t="shared" si="371"/>
        <v>770</v>
      </c>
      <c r="CE173" s="75">
        <f t="shared" si="372"/>
        <v>798</v>
      </c>
      <c r="CF173" s="74">
        <f t="shared" si="373"/>
        <v>828</v>
      </c>
      <c r="CG173" s="73">
        <f t="shared" si="374"/>
        <v>604</v>
      </c>
      <c r="CH173" s="74">
        <f t="shared" si="375"/>
        <v>613</v>
      </c>
      <c r="CI173" s="75">
        <f t="shared" si="376"/>
        <v>636</v>
      </c>
      <c r="CJ173" s="75" t="str">
        <f t="shared" si="377"/>
        <v>-</v>
      </c>
      <c r="CK173" s="75">
        <f t="shared" si="378"/>
        <v>678</v>
      </c>
      <c r="CL173" s="75" t="str">
        <f t="shared" si="379"/>
        <v>-</v>
      </c>
      <c r="CM173" s="75">
        <f t="shared" si="380"/>
        <v>715</v>
      </c>
      <c r="CN173" s="75">
        <f t="shared" si="381"/>
        <v>735</v>
      </c>
      <c r="CO173" s="75">
        <f t="shared" si="382"/>
        <v>761</v>
      </c>
      <c r="CP173" s="75">
        <f t="shared" si="383"/>
        <v>794</v>
      </c>
      <c r="CQ173" s="75">
        <f t="shared" si="384"/>
        <v>827</v>
      </c>
      <c r="CR173" s="75">
        <f t="shared" si="385"/>
        <v>831</v>
      </c>
      <c r="CS173" s="23">
        <f t="shared" si="386"/>
        <v>1</v>
      </c>
      <c r="AMO173" s="3"/>
    </row>
    <row r="174" spans="1:1029" x14ac:dyDescent="0.2">
      <c r="A174" s="3" t="str">
        <f t="shared" si="387"/>
        <v>smo_human__wt</v>
      </c>
      <c r="B174" s="3" t="s">
        <v>33</v>
      </c>
      <c r="C174" s="3" t="s">
        <v>100</v>
      </c>
      <c r="D174" s="3" t="str">
        <f>IFERROR(MID(VLOOKUP($B174,Seqs!$A:$B,2,0),E174,1),"")</f>
        <v>E</v>
      </c>
      <c r="E174" s="3">
        <v>224</v>
      </c>
      <c r="F174" s="3" t="str">
        <f>IFERROR(MID(VLOOKUP($B174,Seqs!$A:$B,2,0),G174,1),"")</f>
        <v>D</v>
      </c>
      <c r="G174" s="3">
        <v>255</v>
      </c>
      <c r="H174" s="3" t="str">
        <f>IFERROR(MID(VLOOKUP($B174,Seqs!$A:$B,2,0),I174,1),"")</f>
        <v>W</v>
      </c>
      <c r="I174" s="23">
        <v>256</v>
      </c>
      <c r="J174" s="3" t="str">
        <f>IFERROR(MID(VLOOKUP($B174,Seqs!$A:$B,2,0),K174,1),"")</f>
        <v>N</v>
      </c>
      <c r="K174" s="23">
        <v>260</v>
      </c>
      <c r="L174" s="3" t="str">
        <f>IFERROR(MID(VLOOKUP($B174,Seqs!$A:$B,2,0),M174,1),"")</f>
        <v>R</v>
      </c>
      <c r="M174" s="3">
        <v>261</v>
      </c>
      <c r="N174" s="3" t="str">
        <f>IFERROR(MID(VLOOKUP($B174,Seqs!$A:$B,2,0),O174,1),"")</f>
        <v>F</v>
      </c>
      <c r="O174" s="3">
        <v>285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L</v>
      </c>
      <c r="U174" s="3">
        <v>312</v>
      </c>
      <c r="V174" s="3" t="str">
        <f>IFERROR(MID(VLOOKUP($B174,Seqs!$A:$B,2,0),W174,1),"")</f>
        <v>T</v>
      </c>
      <c r="W174" s="3">
        <v>348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L</v>
      </c>
      <c r="AC174" s="9">
        <v>353</v>
      </c>
      <c r="AD174" s="3" t="str">
        <f>IFERROR(MID(VLOOKUP($B174,Seqs!$A:$B,2,0),AE174,1),"")</f>
        <v>V</v>
      </c>
      <c r="AE174" s="3">
        <v>378</v>
      </c>
      <c r="AF174" s="3" t="str">
        <f>IFERROR(MID(VLOOKUP($B174,Seqs!$A:$B,2,0),AG174,1),"")</f>
        <v>C</v>
      </c>
      <c r="AG174" s="3">
        <v>390</v>
      </c>
      <c r="AH174" s="3" t="str">
        <f>IFERROR(MID(VLOOKUP($B174,Seqs!$A:$B,2,0),AI174,1),"")</f>
        <v>V</v>
      </c>
      <c r="AI174" s="3">
        <v>392</v>
      </c>
      <c r="AJ174" s="3" t="str">
        <f>IFERROR(MID(VLOOKUP($B174,Seqs!$A:$B,2,0),AK174,1),"")</f>
        <v>Y</v>
      </c>
      <c r="AK174" s="3">
        <v>397</v>
      </c>
      <c r="AL174" s="3" t="str">
        <f>IFERROR(MID(VLOOKUP($B174,Seqs!$A:$B,2,0),AM174,1),"")</f>
        <v>H</v>
      </c>
      <c r="AM174" s="3">
        <v>433</v>
      </c>
      <c r="AN174" s="3" t="str">
        <f>IFERROR(MID(VLOOKUP($B174,Seqs!$A:$B,2,0),AO174,1),"")</f>
        <v>S</v>
      </c>
      <c r="AO174" s="3">
        <v>443</v>
      </c>
      <c r="AP174" s="3" t="str">
        <f>IFERROR(MID(VLOOKUP($B174,Seqs!$A:$B,2,0),AQ174,1),"")</f>
        <v>I</v>
      </c>
      <c r="AQ174" s="3">
        <v>496</v>
      </c>
      <c r="AR174" s="3" t="str">
        <f>IFERROR(MID(VLOOKUP($B174,Seqs!$A:$B,2,0),AS174,1),"")</f>
        <v>L</v>
      </c>
      <c r="AS174" s="3">
        <v>515</v>
      </c>
      <c r="AT174" s="3" t="str">
        <f>IFERROR(MID(VLOOKUP($B174,Seqs!$A:$B,2,0),AU174,1),"")</f>
        <v>W</v>
      </c>
      <c r="AU174" s="3">
        <v>537</v>
      </c>
      <c r="AV174" s="3" t="str">
        <f>IFERROR(MID(VLOOKUP($B174,Seqs!$A:$B,2,0),AW174,1),"")</f>
        <v>T</v>
      </c>
      <c r="AW174" s="3">
        <v>538</v>
      </c>
      <c r="AX174" s="3" t="str">
        <f>IFERROR(MID(VLOOKUP($B174,Seqs!$A:$B,2,0),AY174,1),"")</f>
        <v>T</v>
      </c>
      <c r="AY174" s="3">
        <v>553</v>
      </c>
      <c r="AZ174" s="80" t="str">
        <f>VLOOKUP(B174,Classification!A:D,2,0)</f>
        <v>F</v>
      </c>
      <c r="BA174" s="99" t="str">
        <f>VLOOKUP(B174,Classification!A:D,4,0)</f>
        <v>Frizzled</v>
      </c>
      <c r="BB174" s="27" t="b">
        <f t="shared" si="388"/>
        <v>1</v>
      </c>
      <c r="BC174" s="23">
        <f t="shared" si="361"/>
        <v>260</v>
      </c>
      <c r="BD174" s="58" t="s">
        <v>1382</v>
      </c>
      <c r="BE174" s="3" t="s">
        <v>1384</v>
      </c>
      <c r="BF174" s="50" t="s">
        <v>1382</v>
      </c>
      <c r="BG174" s="50" t="s">
        <v>1387</v>
      </c>
      <c r="BI174" s="73" t="s">
        <v>1296</v>
      </c>
      <c r="BJ174" s="59" t="s">
        <v>1296</v>
      </c>
      <c r="BK174" s="59" t="s">
        <v>1296</v>
      </c>
      <c r="BL174" s="59" t="s">
        <v>1296</v>
      </c>
      <c r="BM174" s="59" t="s">
        <v>1296</v>
      </c>
      <c r="BN174" s="59" t="s">
        <v>1296</v>
      </c>
      <c r="BO174" s="59" t="s">
        <v>1296</v>
      </c>
      <c r="BP174" s="59" t="s">
        <v>1296</v>
      </c>
      <c r="BQ174" s="59" t="s">
        <v>1296</v>
      </c>
      <c r="BR174" s="59" t="s">
        <v>1296</v>
      </c>
      <c r="BS174" s="59" t="s">
        <v>1296</v>
      </c>
      <c r="BT174" s="59" t="s">
        <v>1296</v>
      </c>
      <c r="BU174" s="73">
        <f t="shared" si="362"/>
        <v>224</v>
      </c>
      <c r="BV174" s="74">
        <f t="shared" si="363"/>
        <v>256</v>
      </c>
      <c r="BW174" s="75">
        <f t="shared" si="364"/>
        <v>261</v>
      </c>
      <c r="BX174" s="74" t="str">
        <f t="shared" si="365"/>
        <v>-</v>
      </c>
      <c r="BY174" s="75">
        <f t="shared" si="366"/>
        <v>312</v>
      </c>
      <c r="BZ174" s="74" t="str">
        <f t="shared" si="367"/>
        <v>-</v>
      </c>
      <c r="CA174" s="75">
        <f t="shared" si="368"/>
        <v>353</v>
      </c>
      <c r="CB174" s="74">
        <f t="shared" si="369"/>
        <v>390</v>
      </c>
      <c r="CC174" s="75">
        <f t="shared" si="370"/>
        <v>397</v>
      </c>
      <c r="CD174" s="74">
        <f t="shared" si="371"/>
        <v>443</v>
      </c>
      <c r="CE174" s="75">
        <f t="shared" si="372"/>
        <v>515</v>
      </c>
      <c r="CF174" s="74">
        <f t="shared" si="373"/>
        <v>538</v>
      </c>
      <c r="CG174" s="73">
        <f t="shared" si="374"/>
        <v>255</v>
      </c>
      <c r="CH174" s="74">
        <f t="shared" si="375"/>
        <v>260</v>
      </c>
      <c r="CI174" s="75">
        <f t="shared" si="376"/>
        <v>285</v>
      </c>
      <c r="CJ174" s="75" t="str">
        <f t="shared" si="377"/>
        <v>-</v>
      </c>
      <c r="CK174" s="75">
        <f t="shared" si="378"/>
        <v>348</v>
      </c>
      <c r="CL174" s="75" t="str">
        <f t="shared" si="379"/>
        <v>-</v>
      </c>
      <c r="CM174" s="75">
        <f t="shared" si="380"/>
        <v>378</v>
      </c>
      <c r="CN174" s="75">
        <f t="shared" si="381"/>
        <v>392</v>
      </c>
      <c r="CO174" s="75">
        <f t="shared" si="382"/>
        <v>433</v>
      </c>
      <c r="CP174" s="75">
        <f t="shared" si="383"/>
        <v>496</v>
      </c>
      <c r="CQ174" s="75">
        <f t="shared" si="384"/>
        <v>537</v>
      </c>
      <c r="CR174" s="75">
        <f t="shared" si="385"/>
        <v>553</v>
      </c>
      <c r="CS174" s="23">
        <f t="shared" si="386"/>
        <v>1</v>
      </c>
    </row>
    <row r="175" spans="1:1029" x14ac:dyDescent="0.2">
      <c r="A175" s="3" t="str">
        <f t="shared" si="387"/>
        <v>smo_human_4JKV</v>
      </c>
      <c r="B175" s="3" t="s">
        <v>33</v>
      </c>
      <c r="C175" s="3" t="s">
        <v>86</v>
      </c>
      <c r="D175" s="3" t="str">
        <f>IFERROR(MID(VLOOKUP($B175,Seqs!$A:$B,2,0),E175,1),"")</f>
        <v>E</v>
      </c>
      <c r="E175" s="3">
        <v>224</v>
      </c>
      <c r="F175" s="3" t="str">
        <f>IFERROR(MID(VLOOKUP($B175,Seqs!$A:$B,2,0),G175,1),"")</f>
        <v>D</v>
      </c>
      <c r="G175" s="3">
        <v>255</v>
      </c>
      <c r="H175" s="3" t="str">
        <f>IFERROR(MID(VLOOKUP($B175,Seqs!$A:$B,2,0),I175,1),"")</f>
        <v>W</v>
      </c>
      <c r="I175" s="23">
        <v>256</v>
      </c>
      <c r="J175" s="3" t="str">
        <f>IFERROR(MID(VLOOKUP($B175,Seqs!$A:$B,2,0),K175,1),"")</f>
        <v>N</v>
      </c>
      <c r="K175" s="23">
        <v>260</v>
      </c>
      <c r="L175" s="3" t="str">
        <f>IFERROR(MID(VLOOKUP($B175,Seqs!$A:$B,2,0),M175,1),"")</f>
        <v>R</v>
      </c>
      <c r="M175" s="3">
        <v>261</v>
      </c>
      <c r="N175" s="3" t="str">
        <f>IFERROR(MID(VLOOKUP($B175,Seqs!$A:$B,2,0),O175,1),"")</f>
        <v>F</v>
      </c>
      <c r="O175" s="3">
        <v>285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L</v>
      </c>
      <c r="U175" s="3">
        <v>312</v>
      </c>
      <c r="V175" s="3" t="str">
        <f>IFERROR(MID(VLOOKUP($B175,Seqs!$A:$B,2,0),W175,1),"")</f>
        <v>T</v>
      </c>
      <c r="W175" s="3">
        <v>348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F</v>
      </c>
      <c r="AC175" s="9">
        <v>360</v>
      </c>
      <c r="AD175" s="3" t="str">
        <f>IFERROR(MID(VLOOKUP($B175,Seqs!$A:$B,2,0),AE175,1),"")</f>
        <v>V</v>
      </c>
      <c r="AE175" s="3">
        <v>378</v>
      </c>
      <c r="AF175" s="3" t="str">
        <f>IFERROR(MID(VLOOKUP($B175,Seqs!$A:$B,2,0),AG175,1),"")</f>
        <v>C</v>
      </c>
      <c r="AG175" s="3">
        <v>390</v>
      </c>
      <c r="AH175" s="3" t="str">
        <f>IFERROR(MID(VLOOKUP($B175,Seqs!$A:$B,2,0),AI175,1),"")</f>
        <v>V</v>
      </c>
      <c r="AI175" s="3">
        <v>392</v>
      </c>
      <c r="AJ175" s="3" t="str">
        <f>IFERROR(MID(VLOOKUP($B175,Seqs!$A:$B,2,0),AK175,1),"")</f>
        <v>Y</v>
      </c>
      <c r="AK175" s="3">
        <v>397</v>
      </c>
      <c r="AL175" s="3" t="str">
        <f>IFERROR(MID(VLOOKUP($B175,Seqs!$A:$B,2,0),AM175,1),"")</f>
        <v>H</v>
      </c>
      <c r="AM175" s="3">
        <v>433</v>
      </c>
      <c r="AN175" s="3" t="str">
        <f>IFERROR(MID(VLOOKUP($B175,Seqs!$A:$B,2,0),AO175,1),"")</f>
        <v>S</v>
      </c>
      <c r="AO175" s="3">
        <v>443</v>
      </c>
      <c r="AP175" s="3" t="str">
        <f>IFERROR(MID(VLOOKUP($B175,Seqs!$A:$B,2,0),AQ175,1),"")</f>
        <v>N</v>
      </c>
      <c r="AQ175" s="3">
        <v>493</v>
      </c>
      <c r="AR175" s="3" t="str">
        <f>IFERROR(MID(VLOOKUP($B175,Seqs!$A:$B,2,0),AS175,1),"")</f>
        <v>L</v>
      </c>
      <c r="AS175" s="3">
        <v>515</v>
      </c>
      <c r="AT175" s="3" t="str">
        <f>IFERROR(MID(VLOOKUP($B175,Seqs!$A:$B,2,0),AU175,1),"")</f>
        <v>W</v>
      </c>
      <c r="AU175" s="3">
        <v>537</v>
      </c>
      <c r="AV175" s="3" t="str">
        <f>IFERROR(MID(VLOOKUP($B175,Seqs!$A:$B,2,0),AW175,1),"")</f>
        <v>T</v>
      </c>
      <c r="AW175" s="3">
        <v>538</v>
      </c>
      <c r="AX175" s="3" t="str">
        <f>IFERROR(MID(VLOOKUP($B175,Seqs!$A:$B,2,0),AY175,1),"")</f>
        <v>C</v>
      </c>
      <c r="AY175" s="3">
        <v>550</v>
      </c>
      <c r="AZ175" s="80" t="str">
        <f>VLOOKUP(B175,Classification!A:D,2,0)</f>
        <v>F</v>
      </c>
      <c r="BA175" s="99" t="str">
        <f>VLOOKUP(B175,Classification!A:D,4,0)</f>
        <v>Frizzled</v>
      </c>
      <c r="BB175" s="27" t="b">
        <f t="shared" si="388"/>
        <v>1</v>
      </c>
      <c r="BC175" s="23">
        <f t="shared" si="361"/>
        <v>247</v>
      </c>
      <c r="BD175" s="4" t="s">
        <v>23</v>
      </c>
      <c r="BE175" s="3" t="s">
        <v>1384</v>
      </c>
      <c r="BF175" s="50" t="s">
        <v>1387</v>
      </c>
      <c r="BG175" s="50" t="s">
        <v>1387</v>
      </c>
      <c r="BI175" s="73" t="s">
        <v>1296</v>
      </c>
      <c r="BJ175" s="59" t="s">
        <v>1296</v>
      </c>
      <c r="BK175" s="59" t="s">
        <v>1296</v>
      </c>
      <c r="BL175" s="59" t="s">
        <v>1296</v>
      </c>
      <c r="BM175" s="59" t="s">
        <v>1296</v>
      </c>
      <c r="BN175" s="59" t="s">
        <v>1296</v>
      </c>
      <c r="BO175" s="59" t="s">
        <v>1296</v>
      </c>
      <c r="BP175" s="59" t="s">
        <v>1296</v>
      </c>
      <c r="BQ175" s="59" t="s">
        <v>1296</v>
      </c>
      <c r="BR175" s="59" t="s">
        <v>1296</v>
      </c>
      <c r="BS175" s="59" t="s">
        <v>1296</v>
      </c>
      <c r="BT175" s="59" t="s">
        <v>1296</v>
      </c>
      <c r="BU175" s="73">
        <f t="shared" si="362"/>
        <v>224</v>
      </c>
      <c r="BV175" s="74">
        <f t="shared" si="363"/>
        <v>256</v>
      </c>
      <c r="BW175" s="75">
        <f t="shared" si="364"/>
        <v>261</v>
      </c>
      <c r="BX175" s="74" t="str">
        <f t="shared" si="365"/>
        <v>-</v>
      </c>
      <c r="BY175" s="75">
        <f t="shared" si="366"/>
        <v>312</v>
      </c>
      <c r="BZ175" s="74" t="str">
        <f t="shared" si="367"/>
        <v>-</v>
      </c>
      <c r="CA175" s="75">
        <f t="shared" si="368"/>
        <v>360</v>
      </c>
      <c r="CB175" s="74">
        <f t="shared" si="369"/>
        <v>390</v>
      </c>
      <c r="CC175" s="75">
        <f t="shared" si="370"/>
        <v>397</v>
      </c>
      <c r="CD175" s="74">
        <f t="shared" si="371"/>
        <v>443</v>
      </c>
      <c r="CE175" s="75">
        <f t="shared" si="372"/>
        <v>515</v>
      </c>
      <c r="CF175" s="74">
        <f t="shared" si="373"/>
        <v>538</v>
      </c>
      <c r="CG175" s="73">
        <f t="shared" si="374"/>
        <v>255</v>
      </c>
      <c r="CH175" s="74">
        <f t="shared" si="375"/>
        <v>260</v>
      </c>
      <c r="CI175" s="75">
        <f t="shared" si="376"/>
        <v>285</v>
      </c>
      <c r="CJ175" s="75" t="str">
        <f t="shared" si="377"/>
        <v>-</v>
      </c>
      <c r="CK175" s="75">
        <f t="shared" si="378"/>
        <v>348</v>
      </c>
      <c r="CL175" s="75" t="str">
        <f t="shared" si="379"/>
        <v>-</v>
      </c>
      <c r="CM175" s="75">
        <f t="shared" si="380"/>
        <v>378</v>
      </c>
      <c r="CN175" s="75">
        <f t="shared" si="381"/>
        <v>392</v>
      </c>
      <c r="CO175" s="75">
        <f t="shared" si="382"/>
        <v>433</v>
      </c>
      <c r="CP175" s="75">
        <f t="shared" si="383"/>
        <v>493</v>
      </c>
      <c r="CQ175" s="75">
        <f t="shared" si="384"/>
        <v>537</v>
      </c>
      <c r="CR175" s="75">
        <f t="shared" si="385"/>
        <v>550</v>
      </c>
      <c r="CS175" s="23">
        <f t="shared" si="386"/>
        <v>1</v>
      </c>
    </row>
    <row r="176" spans="1:1029" x14ac:dyDescent="0.2">
      <c r="A176" s="3" t="str">
        <f t="shared" si="387"/>
        <v>smo_human_4N4W</v>
      </c>
      <c r="B176" s="3" t="s">
        <v>33</v>
      </c>
      <c r="C176" s="3" t="s">
        <v>1050</v>
      </c>
      <c r="D176" s="3" t="str">
        <f>IFERROR(MID(VLOOKUP($B176,Seqs!$A:$B,2,0),E176,1),"")</f>
        <v>E</v>
      </c>
      <c r="E176" s="3">
        <v>224</v>
      </c>
      <c r="F176" s="3" t="str">
        <f>IFERROR(MID(VLOOKUP($B176,Seqs!$A:$B,2,0),G176,1),"")</f>
        <v>D</v>
      </c>
      <c r="G176" s="3">
        <v>255</v>
      </c>
      <c r="H176" s="3" t="str">
        <f>IFERROR(MID(VLOOKUP($B176,Seqs!$A:$B,2,0),I176,1),"")</f>
        <v>W</v>
      </c>
      <c r="I176" s="23">
        <v>256</v>
      </c>
      <c r="J176" s="3" t="str">
        <f>IFERROR(MID(VLOOKUP($B176,Seqs!$A:$B,2,0),K176,1),"")</f>
        <v>N</v>
      </c>
      <c r="K176" s="23">
        <v>260</v>
      </c>
      <c r="L176" s="3" t="str">
        <f>IFERROR(MID(VLOOKUP($B176,Seqs!$A:$B,2,0),M176,1),"")</f>
        <v>R</v>
      </c>
      <c r="M176" s="3">
        <v>261</v>
      </c>
      <c r="N176" s="3" t="str">
        <f>IFERROR(MID(VLOOKUP($B176,Seqs!$A:$B,2,0),O176,1),"")</f>
        <v>F</v>
      </c>
      <c r="O176" s="3">
        <v>285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L</v>
      </c>
      <c r="U176" s="3">
        <v>312</v>
      </c>
      <c r="V176" s="3" t="str">
        <f>IFERROR(MID(VLOOKUP($B176,Seqs!$A:$B,2,0),W176,1),"")</f>
        <v>A</v>
      </c>
      <c r="W176" s="3">
        <v>345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K</v>
      </c>
      <c r="AC176" s="9">
        <v>356</v>
      </c>
      <c r="AD176" s="3" t="str">
        <f>IFERROR(MID(VLOOKUP($B176,Seqs!$A:$B,2,0),AE176,1),"")</f>
        <v>V</v>
      </c>
      <c r="AE176" s="3">
        <v>378</v>
      </c>
      <c r="AF176" s="3" t="str">
        <f>IFERROR(MID(VLOOKUP($B176,Seqs!$A:$B,2,0),AG176,1),"")</f>
        <v>C</v>
      </c>
      <c r="AG176" s="3">
        <v>390</v>
      </c>
      <c r="AH176" s="3" t="str">
        <f>IFERROR(MID(VLOOKUP($B176,Seqs!$A:$B,2,0),AI176,1),"")</f>
        <v>V</v>
      </c>
      <c r="AI176" s="3">
        <v>392</v>
      </c>
      <c r="AJ176" s="3" t="str">
        <f>IFERROR(MID(VLOOKUP($B176,Seqs!$A:$B,2,0),AK176,1),"")</f>
        <v>Y</v>
      </c>
      <c r="AK176" s="3">
        <v>397</v>
      </c>
      <c r="AL176" s="3" t="str">
        <f>IFERROR(MID(VLOOKUP($B176,Seqs!$A:$B,2,0),AM176,1),"")</f>
        <v>H</v>
      </c>
      <c r="AM176" s="3">
        <v>433</v>
      </c>
      <c r="AN176" s="3" t="str">
        <f>IFERROR(MID(VLOOKUP($B176,Seqs!$A:$B,2,0),AO176,1),"")</f>
        <v>S</v>
      </c>
      <c r="AO176" s="3">
        <v>443</v>
      </c>
      <c r="AP176" s="3" t="str">
        <f>IFERROR(MID(VLOOKUP($B176,Seqs!$A:$B,2,0),AQ176,1),"")</f>
        <v>Q</v>
      </c>
      <c r="AQ176" s="3">
        <v>491</v>
      </c>
      <c r="AR176" s="3" t="str">
        <f>IFERROR(MID(VLOOKUP($B176,Seqs!$A:$B,2,0),AS176,1),"")</f>
        <v>L</v>
      </c>
      <c r="AS176" s="3">
        <v>515</v>
      </c>
      <c r="AT176" s="3" t="str">
        <f>IFERROR(MID(VLOOKUP($B176,Seqs!$A:$B,2,0),AU176,1),"")</f>
        <v>W</v>
      </c>
      <c r="AU176" s="3">
        <v>537</v>
      </c>
      <c r="AV176" s="3" t="str">
        <f>IFERROR(MID(VLOOKUP($B176,Seqs!$A:$B,2,0),AW176,1),"")</f>
        <v>T</v>
      </c>
      <c r="AW176" s="3">
        <v>538</v>
      </c>
      <c r="AX176" s="3" t="str">
        <f>IFERROR(MID(VLOOKUP($B176,Seqs!$A:$B,2,0),AY176,1),"")</f>
        <v>L</v>
      </c>
      <c r="AY176" s="3">
        <v>552</v>
      </c>
      <c r="AZ176" s="80" t="str">
        <f>VLOOKUP(B176,Classification!A:D,2,0)</f>
        <v>F</v>
      </c>
      <c r="BA176" s="99" t="str">
        <f>VLOOKUP(B176,Classification!A:D,4,0)</f>
        <v>Frizzled</v>
      </c>
      <c r="BB176" s="27" t="b">
        <f t="shared" si="388"/>
        <v>1</v>
      </c>
      <c r="BC176" s="23">
        <f t="shared" si="361"/>
        <v>248</v>
      </c>
      <c r="BD176" s="2" t="s">
        <v>1386</v>
      </c>
      <c r="BE176" s="3" t="s">
        <v>1384</v>
      </c>
      <c r="BF176" s="50" t="s">
        <v>1387</v>
      </c>
      <c r="BG176" s="50" t="s">
        <v>1387</v>
      </c>
      <c r="BI176" s="73" t="s">
        <v>1296</v>
      </c>
      <c r="BJ176" s="59" t="s">
        <v>1296</v>
      </c>
      <c r="BK176" s="59" t="s">
        <v>1296</v>
      </c>
      <c r="BL176" s="59" t="s">
        <v>1296</v>
      </c>
      <c r="BM176" s="59" t="s">
        <v>1296</v>
      </c>
      <c r="BN176" s="59" t="s">
        <v>1296</v>
      </c>
      <c r="BO176" s="59" t="s">
        <v>1296</v>
      </c>
      <c r="BP176" s="59" t="s">
        <v>1296</v>
      </c>
      <c r="BQ176" s="59" t="s">
        <v>1296</v>
      </c>
      <c r="BR176" s="59" t="s">
        <v>1296</v>
      </c>
      <c r="BS176" s="59" t="s">
        <v>1296</v>
      </c>
      <c r="BT176" s="59" t="s">
        <v>1296</v>
      </c>
      <c r="BU176" s="73">
        <f t="shared" si="362"/>
        <v>224</v>
      </c>
      <c r="BV176" s="74">
        <f t="shared" si="363"/>
        <v>256</v>
      </c>
      <c r="BW176" s="75">
        <f t="shared" si="364"/>
        <v>261</v>
      </c>
      <c r="BX176" s="74" t="str">
        <f t="shared" si="365"/>
        <v>-</v>
      </c>
      <c r="BY176" s="75">
        <f t="shared" si="366"/>
        <v>312</v>
      </c>
      <c r="BZ176" s="74" t="str">
        <f t="shared" si="367"/>
        <v>-</v>
      </c>
      <c r="CA176" s="75">
        <f t="shared" si="368"/>
        <v>356</v>
      </c>
      <c r="CB176" s="74">
        <f t="shared" si="369"/>
        <v>390</v>
      </c>
      <c r="CC176" s="75">
        <f t="shared" si="370"/>
        <v>397</v>
      </c>
      <c r="CD176" s="74">
        <f t="shared" si="371"/>
        <v>443</v>
      </c>
      <c r="CE176" s="75">
        <f t="shared" si="372"/>
        <v>515</v>
      </c>
      <c r="CF176" s="74">
        <f t="shared" si="373"/>
        <v>538</v>
      </c>
      <c r="CG176" s="73">
        <f t="shared" si="374"/>
        <v>255</v>
      </c>
      <c r="CH176" s="74">
        <f t="shared" si="375"/>
        <v>260</v>
      </c>
      <c r="CI176" s="75">
        <f t="shared" si="376"/>
        <v>285</v>
      </c>
      <c r="CJ176" s="75" t="str">
        <f t="shared" si="377"/>
        <v>-</v>
      </c>
      <c r="CK176" s="75">
        <f t="shared" si="378"/>
        <v>345</v>
      </c>
      <c r="CL176" s="75" t="str">
        <f t="shared" si="379"/>
        <v>-</v>
      </c>
      <c r="CM176" s="75">
        <f t="shared" si="380"/>
        <v>378</v>
      </c>
      <c r="CN176" s="75">
        <f t="shared" si="381"/>
        <v>392</v>
      </c>
      <c r="CO176" s="75">
        <f t="shared" si="382"/>
        <v>433</v>
      </c>
      <c r="CP176" s="75">
        <f t="shared" si="383"/>
        <v>491</v>
      </c>
      <c r="CQ176" s="75">
        <f t="shared" si="384"/>
        <v>537</v>
      </c>
      <c r="CR176" s="75">
        <f t="shared" si="385"/>
        <v>552</v>
      </c>
      <c r="CS176" s="23">
        <f t="shared" si="386"/>
        <v>1</v>
      </c>
    </row>
    <row r="177" spans="1:1029" x14ac:dyDescent="0.2">
      <c r="A177" s="3" t="str">
        <f t="shared" si="387"/>
        <v>smo_human_4O9R</v>
      </c>
      <c r="B177" s="3" t="s">
        <v>33</v>
      </c>
      <c r="C177" s="3" t="s">
        <v>1052</v>
      </c>
      <c r="D177" s="3" t="str">
        <f>IFERROR(MID(VLOOKUP($B177,Seqs!$A:$B,2,0),E177,1),"")</f>
        <v>E</v>
      </c>
      <c r="E177" s="3">
        <v>224</v>
      </c>
      <c r="F177" s="3" t="str">
        <f>IFERROR(MID(VLOOKUP($B177,Seqs!$A:$B,2,0),G177,1),"")</f>
        <v>D</v>
      </c>
      <c r="G177" s="3">
        <v>255</v>
      </c>
      <c r="H177" s="3" t="str">
        <f>IFERROR(MID(VLOOKUP($B177,Seqs!$A:$B,2,0),I177,1),"")</f>
        <v>W</v>
      </c>
      <c r="I177" s="23">
        <v>256</v>
      </c>
      <c r="J177" s="3" t="str">
        <f>IFERROR(MID(VLOOKUP($B177,Seqs!$A:$B,2,0),K177,1),"")</f>
        <v>N</v>
      </c>
      <c r="K177" s="23">
        <v>260</v>
      </c>
      <c r="L177" s="3" t="str">
        <f>IFERROR(MID(VLOOKUP($B177,Seqs!$A:$B,2,0),M177,1),"")</f>
        <v>R</v>
      </c>
      <c r="M177" s="3">
        <v>261</v>
      </c>
      <c r="N177" s="3" t="str">
        <f>IFERROR(MID(VLOOKUP($B177,Seqs!$A:$B,2,0),O177,1),"")</f>
        <v>F</v>
      </c>
      <c r="O177" s="3">
        <v>285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L</v>
      </c>
      <c r="U177" s="3">
        <v>312</v>
      </c>
      <c r="V177" s="3" t="str">
        <f>IFERROR(MID(VLOOKUP($B177,Seqs!$A:$B,2,0),W177,1),"")</f>
        <v>F</v>
      </c>
      <c r="W177" s="3">
        <v>343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F</v>
      </c>
      <c r="AC177" s="9">
        <v>360</v>
      </c>
      <c r="AD177" s="3" t="str">
        <f>IFERROR(MID(VLOOKUP($B177,Seqs!$A:$B,2,0),AE177,1),"")</f>
        <v>V</v>
      </c>
      <c r="AE177" s="3">
        <v>378</v>
      </c>
      <c r="AF177" s="3" t="str">
        <f>IFERROR(MID(VLOOKUP($B177,Seqs!$A:$B,2,0),AG177,1),"")</f>
        <v>C</v>
      </c>
      <c r="AG177" s="3">
        <v>390</v>
      </c>
      <c r="AH177" s="3" t="str">
        <f>IFERROR(MID(VLOOKUP($B177,Seqs!$A:$B,2,0),AI177,1),"")</f>
        <v>V</v>
      </c>
      <c r="AI177" s="3">
        <v>392</v>
      </c>
      <c r="AJ177" s="3" t="str">
        <f>IFERROR(MID(VLOOKUP($B177,Seqs!$A:$B,2,0),AK177,1),"")</f>
        <v>Y</v>
      </c>
      <c r="AK177" s="3">
        <v>397</v>
      </c>
      <c r="AL177" s="3" t="str">
        <f>IFERROR(MID(VLOOKUP($B177,Seqs!$A:$B,2,0),AM177,1),"")</f>
        <v>H</v>
      </c>
      <c r="AM177" s="3">
        <v>433</v>
      </c>
      <c r="AN177" s="3" t="str">
        <f>IFERROR(MID(VLOOKUP($B177,Seqs!$A:$B,2,0),AO177,1),"")</f>
        <v>E</v>
      </c>
      <c r="AO177" s="3">
        <v>447</v>
      </c>
      <c r="AP177" s="3" t="str">
        <f>IFERROR(MID(VLOOKUP($B177,Seqs!$A:$B,2,0),AQ177,1),"")</f>
        <v>N</v>
      </c>
      <c r="AQ177" s="3">
        <v>493</v>
      </c>
      <c r="AR177" s="3" t="str">
        <f>IFERROR(MID(VLOOKUP($B177,Seqs!$A:$B,2,0),AS177,1),"")</f>
        <v>L</v>
      </c>
      <c r="AS177" s="3">
        <v>515</v>
      </c>
      <c r="AT177" s="3" t="str">
        <f>IFERROR(MID(VLOOKUP($B177,Seqs!$A:$B,2,0),AU177,1),"")</f>
        <v>W</v>
      </c>
      <c r="AU177" s="3">
        <v>537</v>
      </c>
      <c r="AV177" s="3" t="str">
        <f>IFERROR(MID(VLOOKUP($B177,Seqs!$A:$B,2,0),AW177,1),"")</f>
        <v>T</v>
      </c>
      <c r="AW177" s="3">
        <v>538</v>
      </c>
      <c r="AX177" s="3" t="str">
        <f>IFERROR(MID(VLOOKUP($B177,Seqs!$A:$B,2,0),AY177,1),"")</f>
        <v>W</v>
      </c>
      <c r="AY177" s="3">
        <v>549</v>
      </c>
      <c r="AZ177" s="81" t="str">
        <f>VLOOKUP(B177,Classification!A:D,2,0)</f>
        <v>F</v>
      </c>
      <c r="BA177" s="99" t="str">
        <f>VLOOKUP(B177,Classification!A:D,4,0)</f>
        <v>Frizzled</v>
      </c>
      <c r="BB177" s="95" t="b">
        <f t="shared" si="388"/>
        <v>1</v>
      </c>
      <c r="BC177" s="23">
        <f t="shared" si="361"/>
        <v>237</v>
      </c>
      <c r="BD177" s="77" t="s">
        <v>23</v>
      </c>
      <c r="BE177" s="3" t="s">
        <v>1384</v>
      </c>
      <c r="BF177" s="50" t="s">
        <v>1387</v>
      </c>
      <c r="BG177" s="50" t="s">
        <v>1387</v>
      </c>
      <c r="BI177" s="78" t="s">
        <v>1296</v>
      </c>
      <c r="BJ177" s="59" t="s">
        <v>1296</v>
      </c>
      <c r="BK177" s="59" t="s">
        <v>1296</v>
      </c>
      <c r="BL177" s="59" t="s">
        <v>1296</v>
      </c>
      <c r="BM177" s="59" t="s">
        <v>1296</v>
      </c>
      <c r="BN177" s="59" t="s">
        <v>1296</v>
      </c>
      <c r="BO177" s="59" t="s">
        <v>1296</v>
      </c>
      <c r="BP177" s="59" t="s">
        <v>1296</v>
      </c>
      <c r="BQ177" s="59" t="s">
        <v>1296</v>
      </c>
      <c r="BR177" s="59" t="s">
        <v>1296</v>
      </c>
      <c r="BS177" s="59" t="s">
        <v>1296</v>
      </c>
      <c r="BT177" s="59" t="s">
        <v>1296</v>
      </c>
      <c r="BU177" s="78">
        <f t="shared" si="362"/>
        <v>224</v>
      </c>
      <c r="BV177" s="74">
        <f t="shared" si="363"/>
        <v>256</v>
      </c>
      <c r="BW177" s="75">
        <f t="shared" si="364"/>
        <v>261</v>
      </c>
      <c r="BX177" s="74" t="str">
        <f t="shared" si="365"/>
        <v>-</v>
      </c>
      <c r="BY177" s="75">
        <f t="shared" si="366"/>
        <v>312</v>
      </c>
      <c r="BZ177" s="74" t="str">
        <f t="shared" si="367"/>
        <v>-</v>
      </c>
      <c r="CA177" s="75">
        <f t="shared" si="368"/>
        <v>360</v>
      </c>
      <c r="CB177" s="74">
        <f t="shared" si="369"/>
        <v>390</v>
      </c>
      <c r="CC177" s="75">
        <f t="shared" si="370"/>
        <v>397</v>
      </c>
      <c r="CD177" s="74">
        <f t="shared" si="371"/>
        <v>447</v>
      </c>
      <c r="CE177" s="75">
        <f t="shared" si="372"/>
        <v>515</v>
      </c>
      <c r="CF177" s="74">
        <f t="shared" si="373"/>
        <v>538</v>
      </c>
      <c r="CG177" s="78">
        <f t="shared" si="374"/>
        <v>255</v>
      </c>
      <c r="CH177" s="74">
        <f t="shared" si="375"/>
        <v>260</v>
      </c>
      <c r="CI177" s="75">
        <f t="shared" si="376"/>
        <v>285</v>
      </c>
      <c r="CJ177" s="75" t="str">
        <f t="shared" si="377"/>
        <v>-</v>
      </c>
      <c r="CK177" s="75">
        <f t="shared" si="378"/>
        <v>343</v>
      </c>
      <c r="CL177" s="75" t="str">
        <f t="shared" si="379"/>
        <v>-</v>
      </c>
      <c r="CM177" s="75">
        <f t="shared" si="380"/>
        <v>378</v>
      </c>
      <c r="CN177" s="75">
        <f t="shared" si="381"/>
        <v>392</v>
      </c>
      <c r="CO177" s="75">
        <f t="shared" si="382"/>
        <v>433</v>
      </c>
      <c r="CP177" s="75">
        <f t="shared" si="383"/>
        <v>493</v>
      </c>
      <c r="CQ177" s="75">
        <f t="shared" si="384"/>
        <v>537</v>
      </c>
      <c r="CR177" s="75">
        <f t="shared" si="385"/>
        <v>549</v>
      </c>
      <c r="CS177" s="23">
        <f t="shared" si="386"/>
        <v>1</v>
      </c>
    </row>
    <row r="178" spans="1:1029" s="6" customFormat="1" x14ac:dyDescent="0.2">
      <c r="A178" s="3" t="str">
        <f t="shared" si="387"/>
        <v>smo_human_4QIM</v>
      </c>
      <c r="B178" s="3" t="s">
        <v>33</v>
      </c>
      <c r="C178" s="3" t="s">
        <v>1054</v>
      </c>
      <c r="D178" s="3" t="str">
        <f>IFERROR(MID(VLOOKUP($B178,Seqs!$A:$B,2,0),E178,1),"")</f>
        <v>E</v>
      </c>
      <c r="E178" s="3">
        <v>224</v>
      </c>
      <c r="F178" s="3" t="str">
        <f>IFERROR(MID(VLOOKUP($B178,Seqs!$A:$B,2,0),G178,1),"")</f>
        <v>D</v>
      </c>
      <c r="G178" s="3">
        <v>255</v>
      </c>
      <c r="H178" s="3" t="str">
        <f>IFERROR(MID(VLOOKUP($B178,Seqs!$A:$B,2,0),I178,1),"")</f>
        <v>W</v>
      </c>
      <c r="I178" s="23">
        <v>256</v>
      </c>
      <c r="J178" s="3" t="str">
        <f>IFERROR(MID(VLOOKUP($B178,Seqs!$A:$B,2,0),K178,1),"")</f>
        <v>N</v>
      </c>
      <c r="K178" s="23">
        <v>260</v>
      </c>
      <c r="L178" s="3" t="str">
        <f>IFERROR(MID(VLOOKUP($B178,Seqs!$A:$B,2,0),M178,1),"")</f>
        <v>R</v>
      </c>
      <c r="M178" s="3">
        <v>261</v>
      </c>
      <c r="N178" s="3" t="str">
        <f>IFERROR(MID(VLOOKUP($B178,Seqs!$A:$B,2,0),O178,1),"")</f>
        <v>F</v>
      </c>
      <c r="O178" s="3">
        <v>285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L</v>
      </c>
      <c r="U178" s="3">
        <v>312</v>
      </c>
      <c r="V178" s="3" t="str">
        <f>IFERROR(MID(VLOOKUP($B178,Seqs!$A:$B,2,0),W178,1),"")</f>
        <v>A</v>
      </c>
      <c r="W178" s="3">
        <v>345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K</v>
      </c>
      <c r="AC178" s="9">
        <v>356</v>
      </c>
      <c r="AD178" s="3" t="str">
        <f>IFERROR(MID(VLOOKUP($B178,Seqs!$A:$B,2,0),AE178,1),"")</f>
        <v>V</v>
      </c>
      <c r="AE178" s="3">
        <v>378</v>
      </c>
      <c r="AF178" s="3" t="str">
        <f>IFERROR(MID(VLOOKUP($B178,Seqs!$A:$B,2,0),AG178,1),"")</f>
        <v>C</v>
      </c>
      <c r="AG178" s="3">
        <v>390</v>
      </c>
      <c r="AH178" s="3" t="str">
        <f>IFERROR(MID(VLOOKUP($B178,Seqs!$A:$B,2,0),AI178,1),"")</f>
        <v>V</v>
      </c>
      <c r="AI178" s="3">
        <v>392</v>
      </c>
      <c r="AJ178" s="3" t="str">
        <f>IFERROR(MID(VLOOKUP($B178,Seqs!$A:$B,2,0),AK178,1),"")</f>
        <v>Y</v>
      </c>
      <c r="AK178" s="3">
        <v>397</v>
      </c>
      <c r="AL178" s="3" t="str">
        <f>IFERROR(MID(VLOOKUP($B178,Seqs!$A:$B,2,0),AM178,1),"")</f>
        <v>H</v>
      </c>
      <c r="AM178" s="3">
        <v>433</v>
      </c>
      <c r="AN178" s="3" t="str">
        <f>IFERROR(MID(VLOOKUP($B178,Seqs!$A:$B,2,0),AO178,1),"")</f>
        <v>E</v>
      </c>
      <c r="AO178" s="3">
        <v>447</v>
      </c>
      <c r="AP178" s="3" t="str">
        <f>IFERROR(MID(VLOOKUP($B178,Seqs!$A:$B,2,0),AQ178,1),"")</f>
        <v>N</v>
      </c>
      <c r="AQ178" s="3">
        <v>493</v>
      </c>
      <c r="AR178" s="3" t="str">
        <f>IFERROR(MID(VLOOKUP($B178,Seqs!$A:$B,2,0),AS178,1),"")</f>
        <v>L</v>
      </c>
      <c r="AS178" s="3">
        <v>515</v>
      </c>
      <c r="AT178" s="3" t="str">
        <f>IFERROR(MID(VLOOKUP($B178,Seqs!$A:$B,2,0),AU178,1),"")</f>
        <v>W</v>
      </c>
      <c r="AU178" s="3">
        <v>537</v>
      </c>
      <c r="AV178" s="3" t="str">
        <f>IFERROR(MID(VLOOKUP($B178,Seqs!$A:$B,2,0),AW178,1),"")</f>
        <v>T</v>
      </c>
      <c r="AW178" s="3">
        <v>538</v>
      </c>
      <c r="AX178" s="3" t="str">
        <f>IFERROR(MID(VLOOKUP($B178,Seqs!$A:$B,2,0),AY178,1),"")</f>
        <v>T</v>
      </c>
      <c r="AY178" s="3">
        <v>553</v>
      </c>
      <c r="AZ178" s="81" t="str">
        <f>VLOOKUP(B178,Classification!A:D,2,0)</f>
        <v>F</v>
      </c>
      <c r="BA178" s="99" t="str">
        <f>VLOOKUP(B178,Classification!A:D,4,0)</f>
        <v>Frizzled</v>
      </c>
      <c r="BB178" s="95" t="b">
        <f t="shared" si="388"/>
        <v>1</v>
      </c>
      <c r="BC178" s="23">
        <f t="shared" si="361"/>
        <v>247</v>
      </c>
      <c r="BD178" s="77" t="s">
        <v>23</v>
      </c>
      <c r="BE178" s="3" t="s">
        <v>1384</v>
      </c>
      <c r="BF178" s="50" t="s">
        <v>1387</v>
      </c>
      <c r="BG178" s="50" t="s">
        <v>1387</v>
      </c>
      <c r="BH178" s="3"/>
      <c r="BI178" s="78" t="s">
        <v>1296</v>
      </c>
      <c r="BJ178" s="59" t="s">
        <v>1296</v>
      </c>
      <c r="BK178" s="59" t="s">
        <v>1296</v>
      </c>
      <c r="BL178" s="59" t="s">
        <v>1296</v>
      </c>
      <c r="BM178" s="59" t="s">
        <v>1296</v>
      </c>
      <c r="BN178" s="59" t="s">
        <v>1296</v>
      </c>
      <c r="BO178" s="59" t="s">
        <v>1296</v>
      </c>
      <c r="BP178" s="59" t="s">
        <v>1296</v>
      </c>
      <c r="BQ178" s="59" t="s">
        <v>1296</v>
      </c>
      <c r="BR178" s="59" t="s">
        <v>1296</v>
      </c>
      <c r="BS178" s="59" t="s">
        <v>1296</v>
      </c>
      <c r="BT178" s="59" t="s">
        <v>1296</v>
      </c>
      <c r="BU178" s="78">
        <f t="shared" si="362"/>
        <v>224</v>
      </c>
      <c r="BV178" s="74">
        <f t="shared" si="363"/>
        <v>256</v>
      </c>
      <c r="BW178" s="75">
        <f t="shared" si="364"/>
        <v>261</v>
      </c>
      <c r="BX178" s="74" t="str">
        <f t="shared" si="365"/>
        <v>-</v>
      </c>
      <c r="BY178" s="75">
        <f t="shared" si="366"/>
        <v>312</v>
      </c>
      <c r="BZ178" s="74" t="str">
        <f t="shared" si="367"/>
        <v>-</v>
      </c>
      <c r="CA178" s="75">
        <f t="shared" si="368"/>
        <v>356</v>
      </c>
      <c r="CB178" s="74">
        <f t="shared" si="369"/>
        <v>390</v>
      </c>
      <c r="CC178" s="75">
        <f t="shared" si="370"/>
        <v>397</v>
      </c>
      <c r="CD178" s="74">
        <f t="shared" si="371"/>
        <v>447</v>
      </c>
      <c r="CE178" s="75">
        <f t="shared" si="372"/>
        <v>515</v>
      </c>
      <c r="CF178" s="74">
        <f t="shared" si="373"/>
        <v>538</v>
      </c>
      <c r="CG178" s="78">
        <f t="shared" si="374"/>
        <v>255</v>
      </c>
      <c r="CH178" s="74">
        <f t="shared" si="375"/>
        <v>260</v>
      </c>
      <c r="CI178" s="75">
        <f t="shared" si="376"/>
        <v>285</v>
      </c>
      <c r="CJ178" s="75" t="str">
        <f t="shared" si="377"/>
        <v>-</v>
      </c>
      <c r="CK178" s="75">
        <f t="shared" si="378"/>
        <v>345</v>
      </c>
      <c r="CL178" s="75" t="str">
        <f t="shared" si="379"/>
        <v>-</v>
      </c>
      <c r="CM178" s="75">
        <f t="shared" si="380"/>
        <v>378</v>
      </c>
      <c r="CN178" s="75">
        <f t="shared" si="381"/>
        <v>392</v>
      </c>
      <c r="CO178" s="75">
        <f t="shared" si="382"/>
        <v>433</v>
      </c>
      <c r="CP178" s="75">
        <f t="shared" si="383"/>
        <v>493</v>
      </c>
      <c r="CQ178" s="75">
        <f t="shared" si="384"/>
        <v>537</v>
      </c>
      <c r="CR178" s="75">
        <f t="shared" si="385"/>
        <v>553</v>
      </c>
      <c r="CS178" s="23">
        <f t="shared" si="386"/>
        <v>1</v>
      </c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1"/>
    </row>
    <row r="179" spans="1:1029" s="6" customFormat="1" x14ac:dyDescent="0.2">
      <c r="A179" s="3" t="str">
        <f t="shared" si="387"/>
        <v>smo_human_4QIN</v>
      </c>
      <c r="B179" s="3" t="s">
        <v>33</v>
      </c>
      <c r="C179" s="3" t="s">
        <v>56</v>
      </c>
      <c r="D179" s="3" t="str">
        <f>IFERROR(MID(VLOOKUP($B179,Seqs!$A:$B,2,0),E179,1),"")</f>
        <v>E</v>
      </c>
      <c r="E179" s="3">
        <v>224</v>
      </c>
      <c r="F179" s="3" t="str">
        <f>IFERROR(MID(VLOOKUP($B179,Seqs!$A:$B,2,0),G179,1),"")</f>
        <v>D</v>
      </c>
      <c r="G179" s="3">
        <v>255</v>
      </c>
      <c r="H179" s="3" t="str">
        <f>IFERROR(MID(VLOOKUP($B179,Seqs!$A:$B,2,0),I179,1),"")</f>
        <v>W</v>
      </c>
      <c r="I179" s="23">
        <v>256</v>
      </c>
      <c r="J179" s="3" t="str">
        <f>IFERROR(MID(VLOOKUP($B179,Seqs!$A:$B,2,0),K179,1),"")</f>
        <v>N</v>
      </c>
      <c r="K179" s="23">
        <v>260</v>
      </c>
      <c r="L179" s="3" t="str">
        <f>IFERROR(MID(VLOOKUP($B179,Seqs!$A:$B,2,0),M179,1),"")</f>
        <v>R</v>
      </c>
      <c r="M179" s="3">
        <v>261</v>
      </c>
      <c r="N179" s="3" t="str">
        <f>IFERROR(MID(VLOOKUP($B179,Seqs!$A:$B,2,0),O179,1),"")</f>
        <v>F</v>
      </c>
      <c r="O179" s="3">
        <v>285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L</v>
      </c>
      <c r="U179" s="3">
        <v>312</v>
      </c>
      <c r="V179" s="3" t="str">
        <f>IFERROR(MID(VLOOKUP($B179,Seqs!$A:$B,2,0),W179,1),"")</f>
        <v>A</v>
      </c>
      <c r="W179" s="3">
        <v>345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L</v>
      </c>
      <c r="AC179" s="9">
        <v>353</v>
      </c>
      <c r="AD179" s="3" t="str">
        <f>IFERROR(MID(VLOOKUP($B179,Seqs!$A:$B,2,0),AE179,1),"")</f>
        <v>V</v>
      </c>
      <c r="AE179" s="3">
        <v>378</v>
      </c>
      <c r="AF179" s="3" t="str">
        <f>IFERROR(MID(VLOOKUP($B179,Seqs!$A:$B,2,0),AG179,1),"")</f>
        <v>C</v>
      </c>
      <c r="AG179" s="3">
        <v>390</v>
      </c>
      <c r="AH179" s="3" t="str">
        <f>IFERROR(MID(VLOOKUP($B179,Seqs!$A:$B,2,0),AI179,1),"")</f>
        <v>V</v>
      </c>
      <c r="AI179" s="3">
        <v>392</v>
      </c>
      <c r="AJ179" s="3" t="str">
        <f>IFERROR(MID(VLOOKUP($B179,Seqs!$A:$B,2,0),AK179,1),"")</f>
        <v>Y</v>
      </c>
      <c r="AK179" s="3">
        <v>397</v>
      </c>
      <c r="AL179" s="3" t="str">
        <f>IFERROR(MID(VLOOKUP($B179,Seqs!$A:$B,2,0),AM179,1),"")</f>
        <v>H</v>
      </c>
      <c r="AM179" s="3">
        <v>433</v>
      </c>
      <c r="AN179" s="3" t="str">
        <f>IFERROR(MID(VLOOKUP($B179,Seqs!$A:$B,2,0),AO179,1),"")</f>
        <v>E</v>
      </c>
      <c r="AO179" s="3">
        <v>447</v>
      </c>
      <c r="AP179" s="3" t="str">
        <f>IFERROR(MID(VLOOKUP($B179,Seqs!$A:$B,2,0),AQ179,1),"")</f>
        <v>A</v>
      </c>
      <c r="AQ179" s="3">
        <v>492</v>
      </c>
      <c r="AR179" s="3" t="str">
        <f>IFERROR(MID(VLOOKUP($B179,Seqs!$A:$B,2,0),AS179,1),"")</f>
        <v>L</v>
      </c>
      <c r="AS179" s="3">
        <v>515</v>
      </c>
      <c r="AT179" s="3" t="str">
        <f>IFERROR(MID(VLOOKUP($B179,Seqs!$A:$B,2,0),AU179,1),"")</f>
        <v>W</v>
      </c>
      <c r="AU179" s="3">
        <v>537</v>
      </c>
      <c r="AV179" s="3" t="str">
        <f>IFERROR(MID(VLOOKUP($B179,Seqs!$A:$B,2,0),AW179,1),"")</f>
        <v>T</v>
      </c>
      <c r="AW179" s="3">
        <v>538</v>
      </c>
      <c r="AX179" s="3" t="str">
        <f>IFERROR(MID(VLOOKUP($B179,Seqs!$A:$B,2,0),AY179,1),"")</f>
        <v>R</v>
      </c>
      <c r="AY179" s="3">
        <v>551</v>
      </c>
      <c r="AZ179" s="81" t="str">
        <f>VLOOKUP(B179,Classification!A:D,2,0)</f>
        <v>F</v>
      </c>
      <c r="BA179" s="99" t="str">
        <f>VLOOKUP(B179,Classification!A:D,4,0)</f>
        <v>Frizzled</v>
      </c>
      <c r="BB179" s="95" t="b">
        <f t="shared" si="388"/>
        <v>1</v>
      </c>
      <c r="BC179" s="23">
        <f t="shared" si="361"/>
        <v>247</v>
      </c>
      <c r="BD179" s="77" t="s">
        <v>23</v>
      </c>
      <c r="BE179" s="3" t="s">
        <v>1384</v>
      </c>
      <c r="BF179" s="50" t="s">
        <v>1387</v>
      </c>
      <c r="BG179" s="50" t="s">
        <v>1387</v>
      </c>
      <c r="BH179" s="3"/>
      <c r="BI179" s="78" t="s">
        <v>1296</v>
      </c>
      <c r="BJ179" s="59" t="s">
        <v>1296</v>
      </c>
      <c r="BK179" s="59" t="s">
        <v>1296</v>
      </c>
      <c r="BL179" s="59" t="s">
        <v>1296</v>
      </c>
      <c r="BM179" s="59" t="s">
        <v>1296</v>
      </c>
      <c r="BN179" s="59" t="s">
        <v>1296</v>
      </c>
      <c r="BO179" s="59" t="s">
        <v>1296</v>
      </c>
      <c r="BP179" s="59" t="s">
        <v>1296</v>
      </c>
      <c r="BQ179" s="59" t="s">
        <v>1296</v>
      </c>
      <c r="BR179" s="59" t="s">
        <v>1296</v>
      </c>
      <c r="BS179" s="59" t="s">
        <v>1296</v>
      </c>
      <c r="BT179" s="59" t="s">
        <v>1296</v>
      </c>
      <c r="BU179" s="78">
        <f t="shared" si="362"/>
        <v>224</v>
      </c>
      <c r="BV179" s="74">
        <f t="shared" si="363"/>
        <v>256</v>
      </c>
      <c r="BW179" s="75">
        <f t="shared" si="364"/>
        <v>261</v>
      </c>
      <c r="BX179" s="74" t="str">
        <f t="shared" si="365"/>
        <v>-</v>
      </c>
      <c r="BY179" s="75">
        <f t="shared" si="366"/>
        <v>312</v>
      </c>
      <c r="BZ179" s="74" t="str">
        <f t="shared" si="367"/>
        <v>-</v>
      </c>
      <c r="CA179" s="75">
        <f t="shared" si="368"/>
        <v>353</v>
      </c>
      <c r="CB179" s="74">
        <f t="shared" si="369"/>
        <v>390</v>
      </c>
      <c r="CC179" s="75">
        <f t="shared" si="370"/>
        <v>397</v>
      </c>
      <c r="CD179" s="74">
        <f t="shared" si="371"/>
        <v>447</v>
      </c>
      <c r="CE179" s="75">
        <f t="shared" si="372"/>
        <v>515</v>
      </c>
      <c r="CF179" s="74">
        <f t="shared" si="373"/>
        <v>538</v>
      </c>
      <c r="CG179" s="78">
        <f t="shared" si="374"/>
        <v>255</v>
      </c>
      <c r="CH179" s="74">
        <f t="shared" si="375"/>
        <v>260</v>
      </c>
      <c r="CI179" s="75">
        <f t="shared" si="376"/>
        <v>285</v>
      </c>
      <c r="CJ179" s="75" t="str">
        <f t="shared" si="377"/>
        <v>-</v>
      </c>
      <c r="CK179" s="75">
        <f t="shared" si="378"/>
        <v>345</v>
      </c>
      <c r="CL179" s="75" t="str">
        <f t="shared" si="379"/>
        <v>-</v>
      </c>
      <c r="CM179" s="75">
        <f t="shared" si="380"/>
        <v>378</v>
      </c>
      <c r="CN179" s="75">
        <f t="shared" si="381"/>
        <v>392</v>
      </c>
      <c r="CO179" s="75">
        <f t="shared" si="382"/>
        <v>433</v>
      </c>
      <c r="CP179" s="75">
        <f t="shared" si="383"/>
        <v>492</v>
      </c>
      <c r="CQ179" s="75">
        <f t="shared" si="384"/>
        <v>537</v>
      </c>
      <c r="CR179" s="75">
        <f t="shared" si="385"/>
        <v>551</v>
      </c>
      <c r="CS179" s="23">
        <f t="shared" si="386"/>
        <v>1</v>
      </c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1"/>
    </row>
    <row r="180" spans="1:1029" s="6" customFormat="1" x14ac:dyDescent="0.2">
      <c r="A180" s="3" t="str">
        <f t="shared" si="387"/>
        <v>smo_human_5L7D</v>
      </c>
      <c r="B180" s="3" t="s">
        <v>33</v>
      </c>
      <c r="C180" s="3" t="s">
        <v>1361</v>
      </c>
      <c r="D180" s="3" t="str">
        <f>IFERROR(MID(VLOOKUP($B180,Seqs!$A:$B,2,0),E180,1),"")</f>
        <v>E</v>
      </c>
      <c r="E180" s="3">
        <v>224</v>
      </c>
      <c r="F180" s="3" t="str">
        <f>IFERROR(MID(VLOOKUP($B180,Seqs!$A:$B,2,0),G180,1),"")</f>
        <v>D</v>
      </c>
      <c r="G180" s="3">
        <v>255</v>
      </c>
      <c r="H180" s="3" t="str">
        <f>IFERROR(MID(VLOOKUP($B180,Seqs!$A:$B,2,0),I180,1),"")</f>
        <v>W</v>
      </c>
      <c r="I180" s="23">
        <v>256</v>
      </c>
      <c r="J180" s="3" t="str">
        <f>IFERROR(MID(VLOOKUP($B180,Seqs!$A:$B,2,0),K180,1),"")</f>
        <v>N</v>
      </c>
      <c r="K180" s="23">
        <v>260</v>
      </c>
      <c r="L180" s="3" t="str">
        <f>IFERROR(MID(VLOOKUP($B180,Seqs!$A:$B,2,0),M180,1),"")</f>
        <v>R</v>
      </c>
      <c r="M180" s="3">
        <v>261</v>
      </c>
      <c r="N180" s="3" t="str">
        <f>IFERROR(MID(VLOOKUP($B180,Seqs!$A:$B,2,0),O180,1),"")</f>
        <v>F</v>
      </c>
      <c r="O180" s="3">
        <v>285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L</v>
      </c>
      <c r="U180" s="3">
        <v>312</v>
      </c>
      <c r="V180" s="3" t="str">
        <f>IFERROR(MID(VLOOKUP($B180,Seqs!$A:$B,2,0),W180,1),"")</f>
        <v>L</v>
      </c>
      <c r="W180" s="3">
        <v>346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353</v>
      </c>
      <c r="AD180" s="3" t="str">
        <f>IFERROR(MID(VLOOKUP($B180,Seqs!$A:$B,2,0),AE180,1),"")</f>
        <v>V</v>
      </c>
      <c r="AE180" s="3">
        <v>378</v>
      </c>
      <c r="AF180" s="3" t="str">
        <f>IFERROR(MID(VLOOKUP($B180,Seqs!$A:$B,2,0),AG180,1),"")</f>
        <v>C</v>
      </c>
      <c r="AG180" s="3">
        <v>390</v>
      </c>
      <c r="AH180" s="3" t="str">
        <f>IFERROR(MID(VLOOKUP($B180,Seqs!$A:$B,2,0),AI180,1),"")</f>
        <v>V</v>
      </c>
      <c r="AI180" s="3">
        <v>392</v>
      </c>
      <c r="AJ180" s="3" t="str">
        <f>IFERROR(MID(VLOOKUP($B180,Seqs!$A:$B,2,0),AK180,1),"")</f>
        <v>Y</v>
      </c>
      <c r="AK180" s="3">
        <v>397</v>
      </c>
      <c r="AL180" s="3" t="str">
        <f>IFERROR(MID(VLOOKUP($B180,Seqs!$A:$B,2,0),AM180,1),"")</f>
        <v>S</v>
      </c>
      <c r="AM180" s="3">
        <v>428</v>
      </c>
      <c r="AN180" s="3" t="str">
        <f>IFERROR(MID(VLOOKUP($B180,Seqs!$A:$B,2,0),AO180,1),"")</f>
        <v>E</v>
      </c>
      <c r="AO180" s="3">
        <v>447</v>
      </c>
      <c r="AP180" s="3" t="str">
        <f>IFERROR(MID(VLOOKUP($B180,Seqs!$A:$B,2,0),AQ180,1),"")</f>
        <v>I</v>
      </c>
      <c r="AQ180" s="3">
        <v>496</v>
      </c>
      <c r="AR180" s="3" t="str">
        <f>IFERROR(MID(VLOOKUP($B180,Seqs!$A:$B,2,0),AS180,1),"")</f>
        <v>L</v>
      </c>
      <c r="AS180" s="3">
        <v>515</v>
      </c>
      <c r="AT180" s="3" t="str">
        <f>IFERROR(MID(VLOOKUP($B180,Seqs!$A:$B,2,0),AU180,1),"")</f>
        <v>W</v>
      </c>
      <c r="AU180" s="3">
        <v>537</v>
      </c>
      <c r="AV180" s="3" t="str">
        <f>IFERROR(MID(VLOOKUP($B180,Seqs!$A:$B,2,0),AW180,1),"")</f>
        <v>T</v>
      </c>
      <c r="AW180" s="3">
        <v>538</v>
      </c>
      <c r="AX180" s="3" t="str">
        <f>IFERROR(MID(VLOOKUP($B180,Seqs!$A:$B,2,0),AY180,1),"")</f>
        <v>T</v>
      </c>
      <c r="AY180" s="3">
        <v>553</v>
      </c>
      <c r="AZ180" s="81" t="str">
        <f>VLOOKUP(B180,Classification!A:D,2,0)</f>
        <v>F</v>
      </c>
      <c r="BA180" s="99" t="str">
        <f>VLOOKUP(B180,Classification!A:D,4,0)</f>
        <v>Frizzled</v>
      </c>
      <c r="BB180" s="95" t="b">
        <f t="shared" si="388"/>
        <v>1</v>
      </c>
      <c r="BC180" s="23">
        <f t="shared" si="361"/>
        <v>249</v>
      </c>
      <c r="BD180" s="77" t="s">
        <v>23</v>
      </c>
      <c r="BE180" s="3" t="s">
        <v>1384</v>
      </c>
      <c r="BF180" s="50" t="s">
        <v>1</v>
      </c>
      <c r="BG180" s="50" t="s">
        <v>1387</v>
      </c>
      <c r="BH180" s="3" t="s">
        <v>1370</v>
      </c>
      <c r="BI180" s="78" t="s">
        <v>1296</v>
      </c>
      <c r="BJ180" s="59" t="s">
        <v>1296</v>
      </c>
      <c r="BK180" s="59" t="s">
        <v>1296</v>
      </c>
      <c r="BL180" s="59" t="s">
        <v>1296</v>
      </c>
      <c r="BM180" s="59" t="s">
        <v>1296</v>
      </c>
      <c r="BN180" s="59" t="s">
        <v>1296</v>
      </c>
      <c r="BO180" s="59" t="s">
        <v>1296</v>
      </c>
      <c r="BP180" s="59" t="s">
        <v>1296</v>
      </c>
      <c r="BQ180" s="59" t="s">
        <v>1296</v>
      </c>
      <c r="BR180" s="59" t="s">
        <v>1296</v>
      </c>
      <c r="BS180" s="59" t="s">
        <v>1296</v>
      </c>
      <c r="BT180" s="59" t="s">
        <v>1296</v>
      </c>
      <c r="BU180" s="78">
        <f t="shared" si="362"/>
        <v>224</v>
      </c>
      <c r="BV180" s="74">
        <f t="shared" si="363"/>
        <v>256</v>
      </c>
      <c r="BW180" s="75">
        <f t="shared" si="364"/>
        <v>261</v>
      </c>
      <c r="BX180" s="74" t="str">
        <f t="shared" si="365"/>
        <v>-</v>
      </c>
      <c r="BY180" s="75">
        <f t="shared" si="366"/>
        <v>312</v>
      </c>
      <c r="BZ180" s="74" t="str">
        <f t="shared" si="367"/>
        <v>-</v>
      </c>
      <c r="CA180" s="75">
        <f t="shared" si="368"/>
        <v>353</v>
      </c>
      <c r="CB180" s="74">
        <f t="shared" si="369"/>
        <v>390</v>
      </c>
      <c r="CC180" s="75">
        <f t="shared" si="370"/>
        <v>397</v>
      </c>
      <c r="CD180" s="74">
        <f t="shared" si="371"/>
        <v>447</v>
      </c>
      <c r="CE180" s="75">
        <f t="shared" si="372"/>
        <v>515</v>
      </c>
      <c r="CF180" s="74">
        <f t="shared" si="373"/>
        <v>538</v>
      </c>
      <c r="CG180" s="78">
        <f t="shared" si="374"/>
        <v>255</v>
      </c>
      <c r="CH180" s="74">
        <f t="shared" si="375"/>
        <v>260</v>
      </c>
      <c r="CI180" s="75">
        <f t="shared" si="376"/>
        <v>285</v>
      </c>
      <c r="CJ180" s="75" t="str">
        <f t="shared" si="377"/>
        <v>-</v>
      </c>
      <c r="CK180" s="75">
        <f t="shared" si="378"/>
        <v>346</v>
      </c>
      <c r="CL180" s="75" t="str">
        <f t="shared" si="379"/>
        <v>-</v>
      </c>
      <c r="CM180" s="75">
        <f t="shared" si="380"/>
        <v>378</v>
      </c>
      <c r="CN180" s="75">
        <f t="shared" si="381"/>
        <v>392</v>
      </c>
      <c r="CO180" s="75">
        <f t="shared" si="382"/>
        <v>428</v>
      </c>
      <c r="CP180" s="75">
        <f t="shared" si="383"/>
        <v>496</v>
      </c>
      <c r="CQ180" s="75">
        <f t="shared" si="384"/>
        <v>537</v>
      </c>
      <c r="CR180" s="75">
        <f t="shared" si="385"/>
        <v>553</v>
      </c>
      <c r="CS180" s="23">
        <f t="shared" si="386"/>
        <v>1</v>
      </c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1"/>
    </row>
    <row r="181" spans="1:1029" s="6" customFormat="1" x14ac:dyDescent="0.2">
      <c r="A181" s="3" t="str">
        <f t="shared" si="387"/>
        <v>smo_human_5L7I</v>
      </c>
      <c r="B181" s="3" t="s">
        <v>33</v>
      </c>
      <c r="C181" s="3" t="s">
        <v>1362</v>
      </c>
      <c r="D181" s="3" t="str">
        <f>IFERROR(MID(VLOOKUP($B181,Seqs!$A:$B,2,0),E181,1),"")</f>
        <v>E</v>
      </c>
      <c r="E181" s="3">
        <v>224</v>
      </c>
      <c r="F181" s="3" t="str">
        <f>IFERROR(MID(VLOOKUP($B181,Seqs!$A:$B,2,0),G181,1),"")</f>
        <v>D</v>
      </c>
      <c r="G181" s="3">
        <v>255</v>
      </c>
      <c r="H181" s="3" t="str">
        <f>IFERROR(MID(VLOOKUP($B181,Seqs!$A:$B,2,0),I181,1),"")</f>
        <v>W</v>
      </c>
      <c r="I181" s="23">
        <v>256</v>
      </c>
      <c r="J181" s="3" t="str">
        <f>IFERROR(MID(VLOOKUP($B181,Seqs!$A:$B,2,0),K181,1),"")</f>
        <v>N</v>
      </c>
      <c r="K181" s="23">
        <v>260</v>
      </c>
      <c r="L181" s="3" t="str">
        <f>IFERROR(MID(VLOOKUP($B181,Seqs!$A:$B,2,0),M181,1),"")</f>
        <v>R</v>
      </c>
      <c r="M181" s="3">
        <v>261</v>
      </c>
      <c r="N181" s="3" t="str">
        <f>IFERROR(MID(VLOOKUP($B181,Seqs!$A:$B,2,0),O181,1),"")</f>
        <v>F</v>
      </c>
      <c r="O181" s="3">
        <v>285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L</v>
      </c>
      <c r="U181" s="3">
        <v>312</v>
      </c>
      <c r="V181" s="3" t="str">
        <f>IFERROR(MID(VLOOKUP($B181,Seqs!$A:$B,2,0),W181,1),"")</f>
        <v>L</v>
      </c>
      <c r="W181" s="3">
        <v>346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S</v>
      </c>
      <c r="AC181" s="9">
        <v>354</v>
      </c>
      <c r="AD181" s="3" t="str">
        <f>IFERROR(MID(VLOOKUP($B181,Seqs!$A:$B,2,0),AE181,1),"")</f>
        <v>V</v>
      </c>
      <c r="AE181" s="3">
        <v>378</v>
      </c>
      <c r="AF181" s="3" t="str">
        <f>IFERROR(MID(VLOOKUP($B181,Seqs!$A:$B,2,0),AG181,1),"")</f>
        <v>C</v>
      </c>
      <c r="AG181" s="3">
        <v>390</v>
      </c>
      <c r="AH181" s="3" t="str">
        <f>IFERROR(MID(VLOOKUP($B181,Seqs!$A:$B,2,0),AI181,1),"")</f>
        <v>V</v>
      </c>
      <c r="AI181" s="3">
        <v>392</v>
      </c>
      <c r="AJ181" s="3" t="str">
        <f>IFERROR(MID(VLOOKUP($B181,Seqs!$A:$B,2,0),AK181,1),"")</f>
        <v>Y</v>
      </c>
      <c r="AK181" s="3">
        <v>397</v>
      </c>
      <c r="AL181" s="3" t="str">
        <f>IFERROR(MID(VLOOKUP($B181,Seqs!$A:$B,2,0),AM181,1),"")</f>
        <v>S</v>
      </c>
      <c r="AM181" s="3">
        <v>428</v>
      </c>
      <c r="AN181" s="3" t="str">
        <f>IFERROR(MID(VLOOKUP($B181,Seqs!$A:$B,2,0),AO181,1),"")</f>
        <v>E</v>
      </c>
      <c r="AO181" s="3">
        <v>447</v>
      </c>
      <c r="AP181" s="3" t="str">
        <f>IFERROR(MID(VLOOKUP($B181,Seqs!$A:$B,2,0),AQ181,1),"")</f>
        <v>N</v>
      </c>
      <c r="AQ181" s="3">
        <v>493</v>
      </c>
      <c r="AR181" s="3" t="str">
        <f>IFERROR(MID(VLOOKUP($B181,Seqs!$A:$B,2,0),AS181,1),"")</f>
        <v>L</v>
      </c>
      <c r="AS181" s="3">
        <v>515</v>
      </c>
      <c r="AT181" s="3" t="str">
        <f>IFERROR(MID(VLOOKUP($B181,Seqs!$A:$B,2,0),AU181,1),"")</f>
        <v>W</v>
      </c>
      <c r="AU181" s="3">
        <v>537</v>
      </c>
      <c r="AV181" s="3" t="str">
        <f>IFERROR(MID(VLOOKUP($B181,Seqs!$A:$B,2,0),AW181,1),"")</f>
        <v>T</v>
      </c>
      <c r="AW181" s="3">
        <v>538</v>
      </c>
      <c r="AX181" s="3" t="str">
        <f>IFERROR(MID(VLOOKUP($B181,Seqs!$A:$B,2,0),AY181,1),"")</f>
        <v>R</v>
      </c>
      <c r="AY181" s="3">
        <v>551</v>
      </c>
      <c r="AZ181" s="81" t="str">
        <f>VLOOKUP(B181,Classification!A:D,2,0)</f>
        <v>F</v>
      </c>
      <c r="BA181" s="99" t="str">
        <f>VLOOKUP(B181,Classification!A:D,4,0)</f>
        <v>Frizzled</v>
      </c>
      <c r="BB181" s="95" t="b">
        <f t="shared" si="388"/>
        <v>1</v>
      </c>
      <c r="BC181" s="23">
        <f t="shared" si="361"/>
        <v>243</v>
      </c>
      <c r="BD181" s="77" t="s">
        <v>23</v>
      </c>
      <c r="BE181" s="3" t="s">
        <v>1384</v>
      </c>
      <c r="BF181" s="50" t="s">
        <v>1290</v>
      </c>
      <c r="BG181" s="50" t="s">
        <v>1387</v>
      </c>
      <c r="BH181" s="3" t="s">
        <v>1371</v>
      </c>
      <c r="BI181" s="78" t="s">
        <v>1296</v>
      </c>
      <c r="BJ181" s="59" t="s">
        <v>1296</v>
      </c>
      <c r="BK181" s="59" t="s">
        <v>1296</v>
      </c>
      <c r="BL181" s="59" t="s">
        <v>1296</v>
      </c>
      <c r="BM181" s="59" t="s">
        <v>1296</v>
      </c>
      <c r="BN181" s="59" t="s">
        <v>1296</v>
      </c>
      <c r="BO181" s="59" t="s">
        <v>1296</v>
      </c>
      <c r="BP181" s="59" t="s">
        <v>1296</v>
      </c>
      <c r="BQ181" s="59" t="s">
        <v>1296</v>
      </c>
      <c r="BR181" s="59" t="s">
        <v>1296</v>
      </c>
      <c r="BS181" s="59" t="s">
        <v>1296</v>
      </c>
      <c r="BT181" s="59" t="s">
        <v>1296</v>
      </c>
      <c r="BU181" s="78">
        <f t="shared" si="362"/>
        <v>224</v>
      </c>
      <c r="BV181" s="74">
        <f t="shared" si="363"/>
        <v>256</v>
      </c>
      <c r="BW181" s="75">
        <f t="shared" si="364"/>
        <v>261</v>
      </c>
      <c r="BX181" s="74" t="str">
        <f t="shared" si="365"/>
        <v>-</v>
      </c>
      <c r="BY181" s="75">
        <f t="shared" si="366"/>
        <v>312</v>
      </c>
      <c r="BZ181" s="74" t="str">
        <f t="shared" si="367"/>
        <v>-</v>
      </c>
      <c r="CA181" s="75">
        <f t="shared" si="368"/>
        <v>354</v>
      </c>
      <c r="CB181" s="74">
        <f t="shared" si="369"/>
        <v>390</v>
      </c>
      <c r="CC181" s="75">
        <f t="shared" si="370"/>
        <v>397</v>
      </c>
      <c r="CD181" s="74">
        <f t="shared" si="371"/>
        <v>447</v>
      </c>
      <c r="CE181" s="75">
        <f t="shared" si="372"/>
        <v>515</v>
      </c>
      <c r="CF181" s="74">
        <f t="shared" si="373"/>
        <v>538</v>
      </c>
      <c r="CG181" s="78">
        <f t="shared" si="374"/>
        <v>255</v>
      </c>
      <c r="CH181" s="74">
        <f t="shared" si="375"/>
        <v>260</v>
      </c>
      <c r="CI181" s="75">
        <f t="shared" si="376"/>
        <v>285</v>
      </c>
      <c r="CJ181" s="75" t="str">
        <f t="shared" si="377"/>
        <v>-</v>
      </c>
      <c r="CK181" s="75">
        <f t="shared" si="378"/>
        <v>346</v>
      </c>
      <c r="CL181" s="75" t="str">
        <f t="shared" si="379"/>
        <v>-</v>
      </c>
      <c r="CM181" s="75">
        <f t="shared" si="380"/>
        <v>378</v>
      </c>
      <c r="CN181" s="75">
        <f t="shared" si="381"/>
        <v>392</v>
      </c>
      <c r="CO181" s="75">
        <f t="shared" si="382"/>
        <v>428</v>
      </c>
      <c r="CP181" s="75">
        <f t="shared" si="383"/>
        <v>493</v>
      </c>
      <c r="CQ181" s="75">
        <f t="shared" si="384"/>
        <v>537</v>
      </c>
      <c r="CR181" s="75">
        <f t="shared" si="385"/>
        <v>551</v>
      </c>
      <c r="CS181" s="23">
        <f t="shared" si="386"/>
        <v>1</v>
      </c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1"/>
    </row>
    <row r="182" spans="1:1029" x14ac:dyDescent="0.2">
      <c r="C182" s="2"/>
    </row>
    <row r="183" spans="1:1029" x14ac:dyDescent="0.2">
      <c r="C183" s="2"/>
    </row>
    <row r="184" spans="1:1029" x14ac:dyDescent="0.2">
      <c r="C184" s="2"/>
    </row>
    <row r="185" spans="1:1029" x14ac:dyDescent="0.2">
      <c r="C185" s="2"/>
    </row>
    <row r="260" spans="52:85" x14ac:dyDescent="0.2">
      <c r="AZ260" s="80"/>
      <c r="BA260" s="28"/>
      <c r="BB260" s="16"/>
      <c r="BD260" s="2"/>
      <c r="BI260" s="73"/>
      <c r="BU260" s="73"/>
      <c r="CG260" s="73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108" activePane="bottomRight" state="frozenSplit"/>
      <selection pane="bottomRight" activeCell="B81" sqref="B81"/>
      <pageMargins left="0.7" right="0.7" top="0.75" bottom="0.75" header="0.3" footer="0.3"/>
      <pageSetup orientation="portrait" horizontalDpi="300" verticalDpi="300" r:id="rId1"/>
    </customSheetView>
  </customSheetViews>
  <conditionalFormatting sqref="BB75 BB34 BB14:BB18 BB21:BB25">
    <cfRule type="cellIs" dxfId="616" priority="6" operator="equal">
      <formula>0</formula>
    </cfRule>
  </conditionalFormatting>
  <conditionalFormatting sqref="BB149:BB150">
    <cfRule type="cellIs" dxfId="615" priority="7" operator="equal">
      <formula>0</formula>
    </cfRule>
  </conditionalFormatting>
  <conditionalFormatting sqref="BB7">
    <cfRule type="cellIs" dxfId="614" priority="8" operator="equal">
      <formula>0</formula>
    </cfRule>
  </conditionalFormatting>
  <conditionalFormatting sqref="BB154">
    <cfRule type="cellIs" dxfId="613" priority="9" operator="equal">
      <formula>0</formula>
    </cfRule>
  </conditionalFormatting>
  <conditionalFormatting sqref="E154 AW154 AU154 AS154 AQ154 AO154 AM154 AK154 AI154 AG154 AE154 AC154 AA154 Y154 W154 U154 S154 Q154 O154 M154 K154 I154 G154">
    <cfRule type="cellIs" dxfId="612" priority="10" operator="equal">
      <formula>"G"</formula>
    </cfRule>
    <cfRule type="cellIs" dxfId="611" priority="11" operator="equal">
      <formula>"P"</formula>
    </cfRule>
  </conditionalFormatting>
  <conditionalFormatting sqref="BB13">
    <cfRule type="cellIs" dxfId="610" priority="12" operator="equal">
      <formula>0</formula>
    </cfRule>
  </conditionalFormatting>
  <conditionalFormatting sqref="BB6">
    <cfRule type="cellIs" dxfId="609" priority="16" operator="equal">
      <formula>0</formula>
    </cfRule>
  </conditionalFormatting>
  <conditionalFormatting sqref="E6 AW6 AU6 AS6 AQ6 AO6 AM6 AK6 AI6 AG6 AE6 AC6 AA6 Y6 W6 U6 S6 Q6 O6 M6 K6 I6 G6">
    <cfRule type="cellIs" dxfId="608" priority="18" operator="equal">
      <formula>"G"</formula>
    </cfRule>
    <cfRule type="cellIs" dxfId="607" priority="19" operator="equal">
      <formula>"P"</formula>
    </cfRule>
  </conditionalFormatting>
  <conditionalFormatting sqref="BB1:BB18 BB21:BB1048576">
    <cfRule type="cellIs" dxfId="606" priority="4" operator="equal">
      <formula>FALSE</formula>
    </cfRule>
  </conditionalFormatting>
  <conditionalFormatting sqref="BF1:BG2 BF182:BG1048576 BF3:BF18 BF21:BF181 BG3:BG181">
    <cfRule type="cellIs" dxfId="605" priority="3" operator="equal">
      <formula>"?"</formula>
    </cfRule>
  </conditionalFormatting>
  <conditionalFormatting sqref="BB19:BB20">
    <cfRule type="cellIs" dxfId="604" priority="2" operator="equal">
      <formula>FALSE</formula>
    </cfRule>
  </conditionalFormatting>
  <conditionalFormatting sqref="BF19:BF20">
    <cfRule type="cellIs" dxfId="603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7"/>
  <sheetViews>
    <sheetView workbookViewId="0">
      <pane ySplit="1" topLeftCell="A2" activePane="bottomLeft" state="frozenSplit"/>
      <selection pane="bottomLeft" activeCell="B1" sqref="B1:B104857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2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1079</v>
      </c>
      <c r="B1" s="30" t="s">
        <v>31</v>
      </c>
      <c r="C1" s="30" t="s">
        <v>1063</v>
      </c>
      <c r="D1" s="30" t="s">
        <v>1064</v>
      </c>
      <c r="E1" s="30" t="s">
        <v>1080</v>
      </c>
      <c r="F1" s="30" t="s">
        <v>1081</v>
      </c>
      <c r="G1" s="30" t="s">
        <v>1065</v>
      </c>
      <c r="H1" s="30" t="s">
        <v>1066</v>
      </c>
      <c r="I1" s="30" t="s">
        <v>1082</v>
      </c>
      <c r="J1" s="30" t="s">
        <v>1083</v>
      </c>
      <c r="K1" s="30" t="s">
        <v>1067</v>
      </c>
      <c r="L1" s="30" t="s">
        <v>1068</v>
      </c>
      <c r="M1" s="30" t="s">
        <v>1095</v>
      </c>
      <c r="N1" s="30" t="s">
        <v>1096</v>
      </c>
      <c r="O1" s="30" t="s">
        <v>1069</v>
      </c>
      <c r="P1" s="30" t="s">
        <v>1070</v>
      </c>
      <c r="Q1" s="30" t="s">
        <v>1098</v>
      </c>
      <c r="R1" s="30" t="s">
        <v>1099</v>
      </c>
      <c r="S1" s="30" t="s">
        <v>1071</v>
      </c>
      <c r="T1" s="30" t="s">
        <v>1072</v>
      </c>
      <c r="U1" s="30" t="s">
        <v>1073</v>
      </c>
      <c r="V1" s="30" t="s">
        <v>1074</v>
      </c>
      <c r="W1" s="30" t="s">
        <v>1075</v>
      </c>
      <c r="X1" s="30" t="s">
        <v>1076</v>
      </c>
      <c r="Y1" s="30" t="s">
        <v>1077</v>
      </c>
      <c r="Z1" s="30" t="s">
        <v>1078</v>
      </c>
      <c r="AA1" s="30" t="s">
        <v>99</v>
      </c>
      <c r="AB1" s="100" t="s">
        <v>1390</v>
      </c>
      <c r="AC1" s="30" t="s">
        <v>1298</v>
      </c>
      <c r="AD1" s="30" t="s">
        <v>1297</v>
      </c>
      <c r="AE1" s="30" t="s">
        <v>1291</v>
      </c>
      <c r="AF1" s="30" t="s">
        <v>1234</v>
      </c>
      <c r="AG1" s="30" t="s">
        <v>1292</v>
      </c>
      <c r="AH1" s="30" t="s">
        <v>1245</v>
      </c>
      <c r="AI1" s="30" t="s">
        <v>1294</v>
      </c>
      <c r="AJ1" s="30" t="s">
        <v>1284</v>
      </c>
      <c r="AK1" s="30" t="s">
        <v>1293</v>
      </c>
      <c r="AL1" s="30" t="s">
        <v>1299</v>
      </c>
      <c r="AM1" s="30" t="s">
        <v>1243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41" t="s">
        <v>1377</v>
      </c>
      <c r="B2" s="41" t="s">
        <v>177</v>
      </c>
      <c r="C2" s="41">
        <f>IFERROR(50+VLOOKUP($A2,'SegEnds_Xtal_Prot#'!$A:$AY,5,FALSE)-VLOOKUP($B2,'SegEnds_NonXtal_Prot#'!$A:$AL,4,FALSE),"-")</f>
        <v>27</v>
      </c>
      <c r="D2" s="41">
        <f>IFERROR(50+VLOOKUP($A2,'SegEnds_Xtal_Prot#'!$A:$AY,7,FALSE)-VLOOKUP($B2,'SegEnds_NonXtal_Prot#'!$A:$AL,4,FALSE),"-")</f>
        <v>60</v>
      </c>
      <c r="E2" s="41">
        <f>IFERROR(50+VLOOKUP($A2,'SegEnds_Xtal_Prot#'!$A:$AY,9,FALSE)-VLOOKUP($B2,'SegEnds_NonXtal_Prot#'!$A:$AL,7,FALSE),"-")</f>
        <v>48</v>
      </c>
      <c r="F2" s="41">
        <f>IFERROR(50+VLOOKUP($A2,'SegEnds_Xtal_Prot#'!$A:$AY,11,FALSE)-VLOOKUP($B2,'SegEnds_NonXtal_Prot#'!$A:$AL,7,FALSE),"-")</f>
        <v>51</v>
      </c>
      <c r="G2" s="41">
        <f>IFERROR(50+VLOOKUP($A2,'SegEnds_Xtal_Prot#'!$A:$AY,13,FALSE)-VLOOKUP($B2,'SegEnds_NonXtal_Prot#'!$A:$AL,10,FALSE),"-")</f>
        <v>37</v>
      </c>
      <c r="H2" s="41">
        <f>IFERROR(50+VLOOKUP($A2,'SegEnds_Xtal_Prot#'!$A:$AY,15,FALSE)-VLOOKUP($B2,'SegEnds_NonXtal_Prot#'!$A:$AL,10,FALSE),"-")</f>
        <v>66</v>
      </c>
      <c r="I2" s="41">
        <f>IFERROR(50+VLOOKUP($A2,'SegEnds_Xtal_Prot#'!$A:$AY,17,FALSE)-VLOOKUP($B2,'SegEnds_NonXtal_Prot#'!$A:$AL,13,FALSE),"-")</f>
        <v>49</v>
      </c>
      <c r="J2" s="41">
        <f>IFERROR(50+VLOOKUP($A2,'SegEnds_Xtal_Prot#'!$A:$AY,19,FALSE)-VLOOKUP($B2,'SegEnds_NonXtal_Prot#'!$A:$AL,13,FALSE),"-")</f>
        <v>52</v>
      </c>
      <c r="K2" s="41">
        <f>IFERROR(50+VLOOKUP($A2,'SegEnds_Xtal_Prot#'!$A:$AY,21,FALSE)-VLOOKUP($B2,'SegEnds_NonXtal_Prot#'!$A:$AL,16,FALSE),"-")</f>
        <v>21</v>
      </c>
      <c r="L2" s="41">
        <f>IFERROR(50+VLOOKUP($A2,'SegEnds_Xtal_Prot#'!$A:$AY,23,FALSE)-VLOOKUP($B2,'SegEnds_NonXtal_Prot#'!$A:$AL,16,FALSE),"-")</f>
        <v>56</v>
      </c>
      <c r="M2" s="41">
        <f>IFERROR(50+VLOOKUP($A2,'SegEnds_Xtal_Prot#'!$A:$AY,25,FALSE)-VLOOKUP($B2,'SegEnds_NonXtal_Prot#'!$A:$AL,19,FALSE),"-")</f>
        <v>50</v>
      </c>
      <c r="N2" s="41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41">
        <f>IFERROR(50+VLOOKUP($A2,'SegEnds_Xtal_Prot#'!$A:$AY,31,FALSE)-VLOOKUP($B2,'SegEnds_NonXtal_Prot#'!$A:$AL,22,FALSE),"-")</f>
        <v>64</v>
      </c>
      <c r="Q2" s="41">
        <f>IFERROR(50+VLOOKUP($A2,'SegEnds_Xtal_Prot#'!$A:$AY,33,FALSE)-VLOOKUP($B2,'SegEnds_NonXtal_Prot#'!$A:$AL,25,FALSE),"-")</f>
        <v>50</v>
      </c>
      <c r="R2" s="41">
        <f>IFERROR(50+VLOOKUP($A2,'SegEnds_Xtal_Prot#'!$A:$AY,35,FALSE)-VLOOKUP($B2,'SegEnds_NonXtal_Prot#'!$A:$AL,25,FALSE),"-")</f>
        <v>52</v>
      </c>
      <c r="S2" s="41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41">
        <f>IFERROR(50+VLOOKUP($A2,'SegEnds_Xtal_Prot#'!$A:$AY,41,FALSE)-VLOOKUP($B2,'SegEnds_NonXtal_Prot#'!$A:$AL,31,FALSE),"-")</f>
        <v>28</v>
      </c>
      <c r="V2" s="41">
        <f>IFERROR(50+VLOOKUP($A2,'SegEnds_Xtal_Prot#'!$A:$AY,43,FALSE)-VLOOKUP($B2,'SegEnds_NonXtal_Prot#'!$A:$AL,31,FALSE),"-")</f>
        <v>65</v>
      </c>
      <c r="W2" s="41">
        <f>IFERROR(50+VLOOKUP($A2,'SegEnds_Xtal_Prot#'!$A:$AY,45,FALSE)-VLOOKUP($B2,'SegEnds_NonXtal_Prot#'!$A:$AL,34,FALSE),"-")</f>
        <v>24</v>
      </c>
      <c r="X2" s="41">
        <f>IFERROR(50+VLOOKUP($A2,'SegEnds_Xtal_Prot#'!$A:$AY,47,FALSE)-VLOOKUP($B2,'SegEnds_NonXtal_Prot#'!$A:$AL,34,FALSE),"-")</f>
        <v>56</v>
      </c>
      <c r="Y2" s="41">
        <f>IFERROR(50+VLOOKUP($A2,'SegEnds_Xtal_Prot#'!$A:$AY,49,FALSE)-VLOOKUP($B2,'SegEnds_NonXtal_Prot#'!$A:$AL,37,FALSE),"-")</f>
        <v>47</v>
      </c>
      <c r="Z2" s="41">
        <f>IFERROR(50+VLOOKUP($A2,'SegEnds_Xtal_Prot#'!$A:$AY,51,FALSE)-VLOOKUP($B2,'SegEnds_NonXtal_Prot#'!$A:$AL,37,FALSE),"-")</f>
        <v>67</v>
      </c>
      <c r="AA2" s="52" t="str">
        <f>VLOOKUP(B2,Classification!A:D,2,FALSE)</f>
        <v>A</v>
      </c>
      <c r="AB2" s="103" t="str">
        <f>VLOOKUP(B2,Classification!A:D,4,0)</f>
        <v>Chemokine</v>
      </c>
      <c r="AC2" s="52">
        <f>VLOOKUP(B2,'SegEnds_NonXtal_Prot#'!A:AL,6,FALSE)-VLOOKUP(B2,'SegEnds_NonXtal_Prot#'!A:AL,5,FALSE)</f>
        <v>1</v>
      </c>
      <c r="AD2" s="52">
        <f>VLOOKUP(B2,'SegEnds_NonXtal_Prot#'!A:AL,9,FALSE)-VLOOKUP(B2,'SegEnds_NonXtal_Prot#'!A:AL,8,FALSE)</f>
        <v>1</v>
      </c>
      <c r="AE2" s="52">
        <f>VLOOKUP(B2,'SegEnds_NonXtal_Prot#'!A:AL,13,FALSE)-VLOOKUP(B2,'SegEnds_NonXtal_Prot#'!A:AL,10,FALSE)</f>
        <v>18</v>
      </c>
      <c r="AF2" s="52">
        <f>VLOOKUP(B2,'SegEnds_NonXtal_Prot#'!A:AL,12,FALSE)-VLOOKUP(B2,'SegEnds_NonXtal_Prot#'!A:AL,11,FALSE)</f>
        <v>1</v>
      </c>
      <c r="AG2" s="52">
        <f>VLOOKUP(B2,'SegEnds_NonXtal_Prot#'!A:AL,13,FALSE)-VLOOKUP(B2,'SegEnds_NonXtal_Prot#'!A:AL,11,FALSE)</f>
        <v>2</v>
      </c>
      <c r="AH2" s="52">
        <f>VLOOKUP(B2,'SegEnds_NonXtal_Prot#'!A:AL,16,FALSE)-VLOOKUP(B2,'SegEnds_NonXtal_Prot#'!A:AL,10,FALSE)</f>
        <v>50</v>
      </c>
      <c r="AI2" s="52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2">
        <f>VLOOKUP(B2,'SegEnds_NonXtal_Prot#'!A:AL,15,FALSE)-VLOOKUP(B2,'SegEnds_NonXtal_Prot#'!A:AL,14,FALSE)</f>
        <v>1</v>
      </c>
      <c r="AL2" s="52">
        <f>VLOOKUP(B2,'SegEnds_NonXtal_Prot#'!A:AL,18,FALSE)-VLOOKUP(B2,'SegEnds_NonXtal_Prot#'!A:AL,17,FALSE)</f>
        <v>1</v>
      </c>
      <c r="AM2" s="41">
        <f>VLOOKUP(B2,'SegEnds_NonXtal_Prot#'!A:AL,34,FALSE)-VLOOKUP(B2,'SegEnds_NonXtal_Prot#'!A:AL,31,FALSE)</f>
        <v>45</v>
      </c>
      <c r="AN2" s="57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</row>
    <row r="3" spans="1:64" s="2" customFormat="1" x14ac:dyDescent="0.2">
      <c r="A3" s="41" t="s">
        <v>1389</v>
      </c>
      <c r="B3" s="41" t="s">
        <v>170</v>
      </c>
      <c r="C3" s="41">
        <f>IFERROR(50+VLOOKUP($A3,'SegEnds_Xtal_Prot#'!$A:$AY,5,FALSE)-VLOOKUP($B3,'SegEnds_NonXtal_Prot#'!$A:$AL,4,FALSE),"-")</f>
        <v>27</v>
      </c>
      <c r="D3" s="41">
        <f>IFERROR(50+VLOOKUP($A3,'SegEnds_Xtal_Prot#'!$A:$AY,7,FALSE)-VLOOKUP($B3,'SegEnds_NonXtal_Prot#'!$A:$AL,4,FALSE),"-")</f>
        <v>60</v>
      </c>
      <c r="E3" s="41">
        <f>IFERROR(50+VLOOKUP($A3,'SegEnds_Xtal_Prot#'!$A:$AY,9,FALSE)-VLOOKUP($B3,'SegEnds_NonXtal_Prot#'!$A:$AL,7,FALSE),"-")</f>
        <v>48</v>
      </c>
      <c r="F3" s="41">
        <f>IFERROR(50+VLOOKUP($A3,'SegEnds_Xtal_Prot#'!$A:$AY,11,FALSE)-VLOOKUP($B3,'SegEnds_NonXtal_Prot#'!$A:$AL,7,FALSE),"-")</f>
        <v>51</v>
      </c>
      <c r="G3" s="41">
        <f>IFERROR(50+VLOOKUP($A3,'SegEnds_Xtal_Prot#'!$A:$AY,13,FALSE)-VLOOKUP($B3,'SegEnds_NonXtal_Prot#'!$A:$AL,10,FALSE),"-")</f>
        <v>37</v>
      </c>
      <c r="H3" s="41">
        <f>IFERROR(50+VLOOKUP($A3,'SegEnds_Xtal_Prot#'!$A:$AY,15,FALSE)-VLOOKUP($B3,'SegEnds_NonXtal_Prot#'!$A:$AL,10,FALSE),"-")</f>
        <v>66</v>
      </c>
      <c r="I3" s="41">
        <f>IFERROR(50+VLOOKUP($A3,'SegEnds_Xtal_Prot#'!$A:$AY,17,FALSE)-VLOOKUP($B3,'SegEnds_NonXtal_Prot#'!$A:$AL,13,FALSE),"-")</f>
        <v>49</v>
      </c>
      <c r="J3" s="41">
        <f>IFERROR(50+VLOOKUP($A3,'SegEnds_Xtal_Prot#'!$A:$AY,19,FALSE)-VLOOKUP($B3,'SegEnds_NonXtal_Prot#'!$A:$AL,13,FALSE),"-")</f>
        <v>52</v>
      </c>
      <c r="K3" s="41">
        <f>IFERROR(50+VLOOKUP($A3,'SegEnds_Xtal_Prot#'!$A:$AY,21,FALSE)-VLOOKUP($B3,'SegEnds_NonXtal_Prot#'!$A:$AL,16,FALSE),"-")</f>
        <v>21</v>
      </c>
      <c r="L3" s="41">
        <f>IFERROR(50+VLOOKUP($A3,'SegEnds_Xtal_Prot#'!$A:$AY,23,FALSE)-VLOOKUP($B3,'SegEnds_NonXtal_Prot#'!$A:$AL,16,FALSE),"-")</f>
        <v>56</v>
      </c>
      <c r="M3" s="41">
        <f>IFERROR(50+VLOOKUP($A3,'SegEnds_Xtal_Prot#'!$A:$AY,25,FALSE)-VLOOKUP($B3,'SegEnds_NonXtal_Prot#'!$A:$AL,19,FALSE),"-")</f>
        <v>50</v>
      </c>
      <c r="N3" s="41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41">
        <f>IFERROR(50+VLOOKUP($A3,'SegEnds_Xtal_Prot#'!$A:$AY,31,FALSE)-VLOOKUP($B3,'SegEnds_NonXtal_Prot#'!$A:$AL,22,FALSE),"-")</f>
        <v>64</v>
      </c>
      <c r="Q3" s="41">
        <f>IFERROR(50+VLOOKUP($A3,'SegEnds_Xtal_Prot#'!$A:$AY,33,FALSE)-VLOOKUP($B3,'SegEnds_NonXtal_Prot#'!$A:$AL,25,FALSE),"-")</f>
        <v>50</v>
      </c>
      <c r="R3" s="41">
        <f>IFERROR(50+VLOOKUP($A3,'SegEnds_Xtal_Prot#'!$A:$AY,35,FALSE)-VLOOKUP($B3,'SegEnds_NonXtal_Prot#'!$A:$AL,25,FALSE),"-")</f>
        <v>52</v>
      </c>
      <c r="S3" s="41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41">
        <f>IFERROR(50+VLOOKUP($A3,'SegEnds_Xtal_Prot#'!$A:$AY,41,FALSE)-VLOOKUP($B3,'SegEnds_NonXtal_Prot#'!$A:$AL,31,FALSE),"-")</f>
        <v>28</v>
      </c>
      <c r="V3" s="41">
        <f>IFERROR(50+VLOOKUP($A3,'SegEnds_Xtal_Prot#'!$A:$AY,43,FALSE)-VLOOKUP($B3,'SegEnds_NonXtal_Prot#'!$A:$AL,31,FALSE),"-")</f>
        <v>65</v>
      </c>
      <c r="W3" s="41">
        <f>IFERROR(50+VLOOKUP($A3,'SegEnds_Xtal_Prot#'!$A:$AY,45,FALSE)-VLOOKUP($B3,'SegEnds_NonXtal_Prot#'!$A:$AL,34,FALSE),"-")</f>
        <v>26</v>
      </c>
      <c r="X3" s="41">
        <f>IFERROR(50+VLOOKUP($A3,'SegEnds_Xtal_Prot#'!$A:$AY,47,FALSE)-VLOOKUP($B3,'SegEnds_NonXtal_Prot#'!$A:$AL,34,FALSE),"-")</f>
        <v>56</v>
      </c>
      <c r="Y3" s="41">
        <f>IFERROR(50+VLOOKUP($A3,'SegEnds_Xtal_Prot#'!$A:$AY,49,FALSE)-VLOOKUP($B3,'SegEnds_NonXtal_Prot#'!$A:$AL,37,FALSE),"-")</f>
        <v>47</v>
      </c>
      <c r="Z3" s="41">
        <f>IFERROR(50+VLOOKUP($A3,'SegEnds_Xtal_Prot#'!$A:$AY,51,FALSE)-VLOOKUP($B3,'SegEnds_NonXtal_Prot#'!$A:$AL,37,FALSE),"-")</f>
        <v>58</v>
      </c>
      <c r="AA3" s="52" t="str">
        <f>VLOOKUP(B3,Classification!A:D,2,FALSE)</f>
        <v>A</v>
      </c>
      <c r="AB3" s="103" t="str">
        <f>VLOOKUP(B3,Classification!A:D,4,0)</f>
        <v>Chemokine</v>
      </c>
      <c r="AC3" s="52">
        <f>VLOOKUP(B3,'SegEnds_NonXtal_Prot#'!A:AL,6,FALSE)-VLOOKUP(B3,'SegEnds_NonXtal_Prot#'!A:AL,5,FALSE)</f>
        <v>1</v>
      </c>
      <c r="AD3" s="52">
        <f>VLOOKUP(B3,'SegEnds_NonXtal_Prot#'!A:AL,9,FALSE)-VLOOKUP(B3,'SegEnds_NonXtal_Prot#'!A:AL,8,FALSE)</f>
        <v>1</v>
      </c>
      <c r="AE3" s="52">
        <f>VLOOKUP(B3,'SegEnds_NonXtal_Prot#'!A:AL,13,FALSE)-VLOOKUP(B3,'SegEnds_NonXtal_Prot#'!A:AL,10,FALSE)</f>
        <v>18</v>
      </c>
      <c r="AF3" s="52">
        <f>VLOOKUP(B3,'SegEnds_NonXtal_Prot#'!A:AL,12,FALSE)-VLOOKUP(B3,'SegEnds_NonXtal_Prot#'!A:AL,11,FALSE)</f>
        <v>1</v>
      </c>
      <c r="AG3" s="52">
        <f>VLOOKUP(B3,'SegEnds_NonXtal_Prot#'!A:AL,13,FALSE)-VLOOKUP(B3,'SegEnds_NonXtal_Prot#'!A:AL,11,FALSE)</f>
        <v>2</v>
      </c>
      <c r="AH3" s="52">
        <f>VLOOKUP(B3,'SegEnds_NonXtal_Prot#'!A:AL,16,FALSE)-VLOOKUP(B3,'SegEnds_NonXtal_Prot#'!A:AL,10,FALSE)</f>
        <v>50</v>
      </c>
      <c r="AI3" s="52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2">
        <f>VLOOKUP(B3,'SegEnds_NonXtal_Prot#'!A:AL,15,FALSE)-VLOOKUP(B3,'SegEnds_NonXtal_Prot#'!A:AL,14,FALSE)</f>
        <v>1</v>
      </c>
      <c r="AL3" s="52">
        <f>VLOOKUP(B3,'SegEnds_NonXtal_Prot#'!A:AL,18,FALSE)-VLOOKUP(B3,'SegEnds_NonXtal_Prot#'!A:AL,17,FALSE)</f>
        <v>1</v>
      </c>
      <c r="AM3" s="41">
        <f>VLOOKUP(B3,'SegEnds_NonXtal_Prot#'!A:AL,34,FALSE)-VLOOKUP(B3,'SegEnds_NonXtal_Prot#'!A:AL,31,FALSE)</f>
        <v>44</v>
      </c>
      <c r="AN3" s="57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</row>
    <row r="4" spans="1:64" s="2" customFormat="1" x14ac:dyDescent="0.2">
      <c r="A4" s="2" t="s">
        <v>1260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9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1247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9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1248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9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1253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9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1250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9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1252</v>
      </c>
      <c r="B9" s="2" t="s">
        <v>912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9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1251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9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1400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9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1249</v>
      </c>
      <c r="B12" s="2" t="s">
        <v>139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9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1286</v>
      </c>
    </row>
    <row r="13" spans="1:64" s="2" customFormat="1" x14ac:dyDescent="0.2">
      <c r="A13" s="2" t="s">
        <v>1255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9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41" customFormat="1" x14ac:dyDescent="0.2">
      <c r="A14" s="2" t="s">
        <v>1254</v>
      </c>
      <c r="B14" s="2" t="s">
        <v>914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9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</row>
    <row r="15" spans="1:64" s="41" customFormat="1" x14ac:dyDescent="0.2">
      <c r="A15" s="2" t="s">
        <v>1256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9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</row>
    <row r="16" spans="1:64" s="41" customFormat="1" x14ac:dyDescent="0.2">
      <c r="A16" s="2" t="s">
        <v>1372</v>
      </c>
      <c r="B16" s="2" t="s">
        <v>182</v>
      </c>
      <c r="C16" s="2">
        <f>IFERROR(50+VLOOKUP($A16,'SegEnds_Xtal_Prot#'!$A:$AY,5,FALSE)-VLOOKUP($B16,'SegEnds_NonXtal_Prot#'!$A:$AL,4,FALSE),"-")</f>
        <v>29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66</v>
      </c>
      <c r="I16" s="2" t="str">
        <f>IFERROR(50+VLOOKUP($A16,'SegEnds_Xtal_Prot#'!$A:$AY,17,FALSE)-VLOOKUP($B16,'SegEnds_NonXtal_Prot#'!$A:$AL,13,FALSE),"-")</f>
        <v>-</v>
      </c>
      <c r="J16" s="2" t="str">
        <f>IFERROR(50+VLOOKUP($A16,'SegEnds_Xtal_Prot#'!$A:$AY,19,FALSE)-VLOOKUP($B16,'SegEnds_NonXtal_Prot#'!$A:$AL,13,FALSE),"-")</f>
        <v>-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63</v>
      </c>
      <c r="Q16" s="2" t="str">
        <f>IFERROR(50+VLOOKUP($A16,'SegEnds_Xtal_Prot#'!$A:$AY,33,FALSE)-VLOOKUP($B16,'SegEnds_NonXtal_Prot#'!$A:$AL,25,FALSE),"-")</f>
        <v>-</v>
      </c>
      <c r="R16" s="2" t="str">
        <f>IFERROR(50+VLOOKUP($A16,'SegEnds_Xtal_Prot#'!$A:$AY,35,FALSE)-VLOOKUP($B16,'SegEnds_NonXtal_Prot#'!$A:$AL,25,FALSE),"-")</f>
        <v>-</v>
      </c>
      <c r="S16" s="2">
        <f>IFERROR(50+VLOOKUP($A16,'SegEnds_Xtal_Prot#'!$A:$AY,37,FALSE)-VLOOKUP($B16,'SegEnds_NonXtal_Prot#'!$A:$AL,28,FALSE),"-")</f>
        <v>36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29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50" t="str">
        <f>VLOOKUP(B16,Classification!A:D,2,FALSE)</f>
        <v>A</v>
      </c>
      <c r="AB16" s="99" t="str">
        <f>VLOOKUP(B16,Classification!A:D,4,0)</f>
        <v>Cannabinoid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2</v>
      </c>
      <c r="AE16" s="50" t="e">
        <f>VLOOKUP(B16,'SegEnds_NonXtal_Prot#'!A:AL,13,FALSE)-VLOOKUP(B16,'SegEnds_NonXtal_Prot#'!A:AL,10,FALSE)</f>
        <v>#VALUE!</v>
      </c>
      <c r="AF16" s="50" t="e">
        <f>VLOOKUP(B16,'SegEnds_NonXtal_Prot#'!A:AL,12,FALSE)-VLOOKUP(B16,'SegEnds_NonXtal_Prot#'!A:AL,11,FALSE)</f>
        <v>#VALUE!</v>
      </c>
      <c r="AG16" s="50" t="e">
        <f>VLOOKUP(B16,'SegEnds_NonXtal_Prot#'!A:AL,13,FALSE)-VLOOKUP(B16,'SegEnds_NonXtal_Prot#'!A:AL,11,FALSE)</f>
        <v>#VALUE!</v>
      </c>
      <c r="AH16" s="50">
        <f>VLOOKUP(B16,'SegEnds_NonXtal_Prot#'!A:AL,16,FALSE)-VLOOKUP(B16,'SegEnds_NonXtal_Prot#'!A:AL,10,FALSE)</f>
        <v>51</v>
      </c>
      <c r="AI16" s="50">
        <f>VLOOKUP(B16,'SegEnds_NonXtal_Prot#'!A:AL,16,FALSE)-VLOOKUP(B16,'SegEnds_NonXtal_Prot#'!A:AL,11,FALSE)</f>
        <v>35</v>
      </c>
      <c r="AJ16" s="50">
        <f>VLOOKUP(B16,'SegEnds_NonXtal_Prot#'!A:AL,22,FALSE)-VLOOKUP(B16,'SegEnds_NonXtal_Prot#'!A:AL,19,FALSE)</f>
        <v>20</v>
      </c>
      <c r="AK16" s="50" t="e">
        <f>VLOOKUP(B16,'SegEnds_NonXtal_Prot#'!A:AL,15,FALSE)-VLOOKUP(B16,'SegEnds_NonXtal_Prot#'!A:AL,14,FALSE)</f>
        <v>#VALUE!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36</v>
      </c>
      <c r="AN16" s="38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50"/>
    </row>
    <row r="17" spans="1:64" s="41" customFormat="1" x14ac:dyDescent="0.2">
      <c r="A17" s="41" t="s">
        <v>1259</v>
      </c>
      <c r="B17" s="41" t="s">
        <v>1174</v>
      </c>
      <c r="C17" s="41">
        <f>IFERROR(50+VLOOKUP($A17,'SegEnds_Xtal_Prot#'!$A:$AY,5,FALSE)-VLOOKUP($B17,'SegEnds_NonXtal_Prot#'!$A:$AL,4,FALSE),"-")</f>
        <v>24</v>
      </c>
      <c r="D17" s="41">
        <f>IFERROR(50+VLOOKUP($A17,'SegEnds_Xtal_Prot#'!$A:$AY,7,FALSE)-VLOOKUP($B17,'SegEnds_NonXtal_Prot#'!$A:$AL,4,FALSE),"-")</f>
        <v>60</v>
      </c>
      <c r="E17" s="41">
        <f>IFERROR(50+VLOOKUP($A17,'SegEnds_Xtal_Prot#'!$A:$AY,9,FALSE)-VLOOKUP($B17,'SegEnds_NonXtal_Prot#'!$A:$AL,7,FALSE),"-")</f>
        <v>48</v>
      </c>
      <c r="F17" s="41">
        <f>IFERROR(50+VLOOKUP($A17,'SegEnds_Xtal_Prot#'!$A:$AY,11,FALSE)-VLOOKUP($B17,'SegEnds_NonXtal_Prot#'!$A:$AL,7,FALSE),"-")</f>
        <v>51</v>
      </c>
      <c r="G17" s="41">
        <f>IFERROR(50+VLOOKUP($A17,'SegEnds_Xtal_Prot#'!$A:$AY,13,FALSE)-VLOOKUP($B17,'SegEnds_NonXtal_Prot#'!$A:$AL,10,FALSE),"-")</f>
        <v>37</v>
      </c>
      <c r="H17" s="41">
        <f>IFERROR(50+VLOOKUP($A17,'SegEnds_Xtal_Prot#'!$A:$AY,15,FALSE)-VLOOKUP($B17,'SegEnds_NonXtal_Prot#'!$A:$AL,10,FALSE),"-")</f>
        <v>66</v>
      </c>
      <c r="I17" s="41">
        <f>IFERROR(50+VLOOKUP($A17,'SegEnds_Xtal_Prot#'!$A:$AY,17,FALSE)-VLOOKUP($B17,'SegEnds_NonXtal_Prot#'!$A:$AL,13,FALSE),"-")</f>
        <v>49</v>
      </c>
      <c r="J17" s="41">
        <f>IFERROR(50+VLOOKUP($A17,'SegEnds_Xtal_Prot#'!$A:$AY,19,FALSE)-VLOOKUP($B17,'SegEnds_NonXtal_Prot#'!$A:$AL,13,FALSE),"-")</f>
        <v>52</v>
      </c>
      <c r="K17" s="41">
        <f>IFERROR(50+VLOOKUP($A17,'SegEnds_Xtal_Prot#'!$A:$AY,21,FALSE)-VLOOKUP($B17,'SegEnds_NonXtal_Prot#'!$A:$AL,16,FALSE),"-")</f>
        <v>21</v>
      </c>
      <c r="L17" s="41">
        <f>IFERROR(50+VLOOKUP($A17,'SegEnds_Xtal_Prot#'!$A:$AY,23,FALSE)-VLOOKUP($B17,'SegEnds_NonXtal_Prot#'!$A:$AL,16,FALSE),"-")</f>
        <v>56</v>
      </c>
      <c r="M17" s="41">
        <f>IFERROR(50+VLOOKUP($A17,'SegEnds_Xtal_Prot#'!$A:$AY,25,FALSE)-VLOOKUP($B17,'SegEnds_NonXtal_Prot#'!$A:$AL,19,FALSE),"-")</f>
        <v>50</v>
      </c>
      <c r="N17" s="41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41">
        <f>IFERROR(50+VLOOKUP($A17,'SegEnds_Xtal_Prot#'!$A:$AY,31,FALSE)-VLOOKUP($B17,'SegEnds_NonXtal_Prot#'!$A:$AL,22,FALSE),"-")</f>
        <v>64</v>
      </c>
      <c r="Q17" s="41">
        <f>IFERROR(50+VLOOKUP($A17,'SegEnds_Xtal_Prot#'!$A:$AY,33,FALSE)-VLOOKUP($B17,'SegEnds_NonXtal_Prot#'!$A:$AL,25,FALSE),"-")</f>
        <v>50</v>
      </c>
      <c r="R17" s="41">
        <f>IFERROR(50+VLOOKUP($A17,'SegEnds_Xtal_Prot#'!$A:$AY,35,FALSE)-VLOOKUP($B17,'SegEnds_NonXtal_Prot#'!$A:$AL,25,FALSE),"-")</f>
        <v>52</v>
      </c>
      <c r="S17" s="41">
        <f>IFERROR(50+VLOOKUP($A17,'SegEnds_Xtal_Prot#'!$A:$AY,37,FALSE)-VLOOKUP($B17,'SegEnds_NonXtal_Prot#'!$A:$AL,28,FALSE),"-")</f>
        <v>32</v>
      </c>
      <c r="T17" s="2">
        <f>IFERROR(50+VLOOKUP($A17,'SegEnds_Xtal_Prot#'!$A:$AY,39,FALSE)-VLOOKUP($B17,'SegEnds_NonXtal_Prot#'!$A:$AL,28,FALSE),"-")</f>
        <v>68</v>
      </c>
      <c r="U17" s="41">
        <f>IFERROR(50+VLOOKUP($A17,'SegEnds_Xtal_Prot#'!$A:$AY,41,FALSE)-VLOOKUP($B17,'SegEnds_NonXtal_Prot#'!$A:$AL,31,FALSE),"-")</f>
        <v>30</v>
      </c>
      <c r="V17" s="41">
        <f>IFERROR(50+VLOOKUP($A17,'SegEnds_Xtal_Prot#'!$A:$AY,43,FALSE)-VLOOKUP($B17,'SegEnds_NonXtal_Prot#'!$A:$AL,31,FALSE),"-")</f>
        <v>64</v>
      </c>
      <c r="W17" s="41">
        <f>IFERROR(50+VLOOKUP($A17,'SegEnds_Xtal_Prot#'!$A:$AY,45,FALSE)-VLOOKUP($B17,'SegEnds_NonXtal_Prot#'!$A:$AL,34,FALSE),"-")</f>
        <v>24</v>
      </c>
      <c r="X17" s="41">
        <f>IFERROR(50+VLOOKUP($A17,'SegEnds_Xtal_Prot#'!$A:$AY,47,FALSE)-VLOOKUP($B17,'SegEnds_NonXtal_Prot#'!$A:$AL,34,FALSE),"-")</f>
        <v>56</v>
      </c>
      <c r="Y17" s="41">
        <f>IFERROR(50+VLOOKUP($A17,'SegEnds_Xtal_Prot#'!$A:$AY,49,FALSE)-VLOOKUP($B17,'SegEnds_NonXtal_Prot#'!$A:$AL,37,FALSE),"-")</f>
        <v>47</v>
      </c>
      <c r="Z17" s="41">
        <f>IFERROR(50+VLOOKUP($A17,'SegEnds_Xtal_Prot#'!$A:$AY,51,FALSE)-VLOOKUP($B17,'SegEnds_NonXtal_Prot#'!$A:$AL,37,FALSE),"-")</f>
        <v>59</v>
      </c>
      <c r="AA17" s="52" t="str">
        <f>VLOOKUP(B17,Classification!A:D,2,FALSE)</f>
        <v>A</v>
      </c>
      <c r="AB17" s="103" t="str">
        <f>VLOOKUP(B17,Classification!A:D,4,0)</f>
        <v>Chemokine</v>
      </c>
      <c r="AC17" s="52">
        <f>VLOOKUP(B17,'SegEnds_NonXtal_Prot#'!A:AL,6,FALSE)-VLOOKUP(B17,'SegEnds_NonXtal_Prot#'!A:AL,5,FALSE)</f>
        <v>1</v>
      </c>
      <c r="AD17" s="52">
        <f>VLOOKUP(B17,'SegEnds_NonXtal_Prot#'!A:AL,9,FALSE)-VLOOKUP(B17,'SegEnds_NonXtal_Prot#'!A:AL,8,FALSE)</f>
        <v>1</v>
      </c>
      <c r="AE17" s="52">
        <f>VLOOKUP(B17,'SegEnds_NonXtal_Prot#'!A:AL,13,FALSE)-VLOOKUP(B17,'SegEnds_NonXtal_Prot#'!A:AL,10,FALSE)</f>
        <v>18</v>
      </c>
      <c r="AF17" s="52">
        <f>VLOOKUP(B17,'SegEnds_NonXtal_Prot#'!A:AL,12,FALSE)-VLOOKUP(B17,'SegEnds_NonXtal_Prot#'!A:AL,11,FALSE)</f>
        <v>1</v>
      </c>
      <c r="AG17" s="52">
        <f>VLOOKUP(B17,'SegEnds_NonXtal_Prot#'!A:AL,13,FALSE)-VLOOKUP(B17,'SegEnds_NonXtal_Prot#'!A:AL,11,FALSE)</f>
        <v>2</v>
      </c>
      <c r="AH17" s="52">
        <f>VLOOKUP(B17,'SegEnds_NonXtal_Prot#'!A:AL,16,FALSE)-VLOOKUP(B17,'SegEnds_NonXtal_Prot#'!A:AL,10,FALSE)</f>
        <v>50</v>
      </c>
      <c r="AI17" s="52">
        <f>VLOOKUP(B17,'SegEnds_NonXtal_Prot#'!A:AL,16,FALSE)-VLOOKUP(B17,'SegEnds_NonXtal_Prot#'!A:AL,11,FALSE)</f>
        <v>34</v>
      </c>
      <c r="AJ17" s="50">
        <f>VLOOKUP(B17,'SegEnds_NonXtal_Prot#'!A:AL,22,FALSE)-VLOOKUP(B17,'SegEnds_NonXtal_Prot#'!A:AL,19,FALSE)</f>
        <v>20</v>
      </c>
      <c r="AK17" s="52">
        <f>VLOOKUP(B17,'SegEnds_NonXtal_Prot#'!A:AL,15,FALSE)-VLOOKUP(B17,'SegEnds_NonXtal_Prot#'!A:AL,14,FALSE)</f>
        <v>1</v>
      </c>
      <c r="AL17" s="52">
        <f>VLOOKUP(B17,'SegEnds_NonXtal_Prot#'!A:AL,18,FALSE)-VLOOKUP(B17,'SegEnds_NonXtal_Prot#'!A:AL,17,FALSE)</f>
        <v>1</v>
      </c>
      <c r="AM17" s="41">
        <f>VLOOKUP(B17,'SegEnds_NonXtal_Prot#'!A:AL,34,FALSE)-VLOOKUP(B17,'SegEnds_NonXtal_Prot#'!A:AL,31,FALSE)</f>
        <v>45</v>
      </c>
      <c r="AN17" s="57"/>
    </row>
    <row r="18" spans="1:64" s="41" customFormat="1" x14ac:dyDescent="0.2">
      <c r="A18" s="41" t="s">
        <v>1283</v>
      </c>
      <c r="B18" s="41" t="s">
        <v>926</v>
      </c>
      <c r="C18" s="41">
        <f>IFERROR(50+VLOOKUP($A18,'SegEnds_Xtal_Prot#'!$A:$AY,5,FALSE)-VLOOKUP($B18,'SegEnds_NonXtal_Prot#'!$A:$AL,4,FALSE),"-")</f>
        <v>25</v>
      </c>
      <c r="D18" s="41">
        <f>IFERROR(50+VLOOKUP($A18,'SegEnds_Xtal_Prot#'!$A:$AY,7,FALSE)-VLOOKUP($B18,'SegEnds_NonXtal_Prot#'!$A:$AL,4,FALSE),"-")</f>
        <v>60</v>
      </c>
      <c r="E18" s="41">
        <f>IFERROR(50+VLOOKUP($A18,'SegEnds_Xtal_Prot#'!$A:$AY,9,FALSE)-VLOOKUP($B18,'SegEnds_NonXtal_Prot#'!$A:$AL,7,FALSE),"-")</f>
        <v>48</v>
      </c>
      <c r="F18" s="41">
        <f>IFERROR(50+VLOOKUP($A18,'SegEnds_Xtal_Prot#'!$A:$AY,11,FALSE)-VLOOKUP($B18,'SegEnds_NonXtal_Prot#'!$A:$AL,7,FALSE),"-")</f>
        <v>51</v>
      </c>
      <c r="G18" s="41">
        <f>IFERROR(50+VLOOKUP($A18,'SegEnds_Xtal_Prot#'!$A:$AY,13,FALSE)-VLOOKUP($B18,'SegEnds_NonXtal_Prot#'!$A:$AL,10,FALSE),"-")</f>
        <v>37</v>
      </c>
      <c r="H18" s="41">
        <f>IFERROR(50+VLOOKUP($A18,'SegEnds_Xtal_Prot#'!$A:$AY,15,FALSE)-VLOOKUP($B18,'SegEnds_NonXtal_Prot#'!$A:$AL,10,FALSE),"-")</f>
        <v>66</v>
      </c>
      <c r="I18" s="41" t="str">
        <f>IFERROR(50+VLOOKUP($A18,'SegEnds_Xtal_Prot#'!$A:$AY,17,FALSE)-VLOOKUP($B18,'SegEnds_NonXtal_Prot#'!$A:$AL,13,FALSE),"-")</f>
        <v>-</v>
      </c>
      <c r="J18" s="41" t="str">
        <f>IFERROR(50+VLOOKUP($A18,'SegEnds_Xtal_Prot#'!$A:$AY,19,FALSE)-VLOOKUP($B18,'SegEnds_NonXtal_Prot#'!$A:$AL,13,FALSE),"-")</f>
        <v>-</v>
      </c>
      <c r="K18" s="41">
        <f>IFERROR(50+VLOOKUP($A18,'SegEnds_Xtal_Prot#'!$A:$AY,21,FALSE)-VLOOKUP($B18,'SegEnds_NonXtal_Prot#'!$A:$AL,16,FALSE),"-")</f>
        <v>24</v>
      </c>
      <c r="L18" s="41">
        <f>IFERROR(50+VLOOKUP($A18,'SegEnds_Xtal_Prot#'!$A:$AY,23,FALSE)-VLOOKUP($B18,'SegEnds_NonXtal_Prot#'!$A:$AL,16,FALSE),"-")</f>
        <v>56</v>
      </c>
      <c r="M18" s="41" t="str">
        <f>IFERROR(50+VLOOKUP($A18,'SegEnds_Xtal_Prot#'!$A:$AY,25,FALSE)-VLOOKUP($B18,'SegEnds_NonXtal_Prot#'!$A:$AL,19,FALSE),"-")</f>
        <v>-</v>
      </c>
      <c r="N18" s="41" t="str">
        <f>IFERROR(50+VLOOKUP($A18,'SegEnds_Xtal_Prot#'!$A:$AY,27,FALSE)-VLOOKUP($B18,'SegEnds_NonXtal_Prot#'!$A:$AL,19,FALSE),"-")</f>
        <v>-</v>
      </c>
      <c r="O18" s="2">
        <f>IFERROR(50+VLOOKUP($A18,'SegEnds_Xtal_Prot#'!$A:$AY,29,FALSE)-VLOOKUP($B18,'SegEnds_NonXtal_Prot#'!$A:$AL,22,FALSE),"-")</f>
        <v>38</v>
      </c>
      <c r="P18" s="41">
        <f>IFERROR(50+VLOOKUP($A18,'SegEnds_Xtal_Prot#'!$A:$AY,31,FALSE)-VLOOKUP($B18,'SegEnds_NonXtal_Prot#'!$A:$AL,22,FALSE),"-")</f>
        <v>63</v>
      </c>
      <c r="Q18" s="41">
        <f>IFERROR(50+VLOOKUP($A18,'SegEnds_Xtal_Prot#'!$A:$AY,33,FALSE)-VLOOKUP($B18,'SegEnds_NonXtal_Prot#'!$A:$AL,25,FALSE),"-")</f>
        <v>50</v>
      </c>
      <c r="R18" s="41">
        <f>IFERROR(50+VLOOKUP($A18,'SegEnds_Xtal_Prot#'!$A:$AY,35,FALSE)-VLOOKUP($B18,'SegEnds_NonXtal_Prot#'!$A:$AL,25,FALSE),"-")</f>
        <v>52</v>
      </c>
      <c r="S18" s="41">
        <f>IFERROR(50+VLOOKUP($A18,'SegEnds_Xtal_Prot#'!$A:$AY,37,FALSE)-VLOOKUP($B18,'SegEnds_NonXtal_Prot#'!$A:$AL,28,FALSE),"-")</f>
        <v>32</v>
      </c>
      <c r="T18" s="2">
        <f>IFERROR(50+VLOOKUP($A18,'SegEnds_Xtal_Prot#'!$A:$AY,39,FALSE)-VLOOKUP($B18,'SegEnds_NonXtal_Prot#'!$A:$AL,28,FALSE),"-")</f>
        <v>68</v>
      </c>
      <c r="U18" s="41">
        <f>IFERROR(50+VLOOKUP($A18,'SegEnds_Xtal_Prot#'!$A:$AY,41,FALSE)-VLOOKUP($B18,'SegEnds_NonXtal_Prot#'!$A:$AL,31,FALSE),"-")</f>
        <v>29</v>
      </c>
      <c r="V18" s="41">
        <f>IFERROR(50+VLOOKUP($A18,'SegEnds_Xtal_Prot#'!$A:$AY,43,FALSE)-VLOOKUP($B18,'SegEnds_NonXtal_Prot#'!$A:$AL,31,FALSE),"-")</f>
        <v>64</v>
      </c>
      <c r="W18" s="41">
        <f>IFERROR(50+VLOOKUP($A18,'SegEnds_Xtal_Prot#'!$A:$AY,45,FALSE)-VLOOKUP($B18,'SegEnds_NonXtal_Prot#'!$A:$AL,34,FALSE),"-")</f>
        <v>24</v>
      </c>
      <c r="X18" s="41">
        <f>IFERROR(50+VLOOKUP($A18,'SegEnds_Xtal_Prot#'!$A:$AY,47,FALSE)-VLOOKUP($B18,'SegEnds_NonXtal_Prot#'!$A:$AL,34,FALSE),"-")</f>
        <v>56</v>
      </c>
      <c r="Y18" s="41">
        <f>IFERROR(50+VLOOKUP($A18,'SegEnds_Xtal_Prot#'!$A:$AY,49,FALSE)-VLOOKUP($B18,'SegEnds_NonXtal_Prot#'!$A:$AL,37,FALSE),"-")</f>
        <v>47</v>
      </c>
      <c r="Z18" s="41">
        <f>IFERROR(50+VLOOKUP($A18,'SegEnds_Xtal_Prot#'!$A:$AY,51,FALSE)-VLOOKUP($B18,'SegEnds_NonXtal_Prot#'!$A:$AL,37,FALSE),"-")</f>
        <v>62</v>
      </c>
      <c r="AA18" s="52" t="str">
        <f>VLOOKUP(B18,Classification!A:D,2,FALSE)</f>
        <v>A</v>
      </c>
      <c r="AB18" s="103" t="str">
        <f>VLOOKUP(B18,Classification!A:D,4,0)</f>
        <v>Chemokine</v>
      </c>
      <c r="AC18" s="52">
        <f>VLOOKUP(B18,'SegEnds_NonXtal_Prot#'!A:AL,6,FALSE)-VLOOKUP(B18,'SegEnds_NonXtal_Prot#'!A:AL,5,FALSE)</f>
        <v>1</v>
      </c>
      <c r="AD18" s="52">
        <f>VLOOKUP(B18,'SegEnds_NonXtal_Prot#'!A:AL,9,FALSE)-VLOOKUP(B18,'SegEnds_NonXtal_Prot#'!A:AL,8,FALSE)</f>
        <v>1</v>
      </c>
      <c r="AE18" s="52" t="e">
        <f>VLOOKUP(B18,'SegEnds_NonXtal_Prot#'!A:AL,13,FALSE)-VLOOKUP(B18,'SegEnds_NonXtal_Prot#'!A:AL,10,FALSE)</f>
        <v>#VALUE!</v>
      </c>
      <c r="AF18" s="52" t="e">
        <f>VLOOKUP(B18,'SegEnds_NonXtal_Prot#'!A:AL,12,FALSE)-VLOOKUP(B18,'SegEnds_NonXtal_Prot#'!A:AL,11,FALSE)</f>
        <v>#VALUE!</v>
      </c>
      <c r="AG18" s="52" t="e">
        <f>VLOOKUP(B18,'SegEnds_NonXtal_Prot#'!A:AL,13,FALSE)-VLOOKUP(B18,'SegEnds_NonXtal_Prot#'!A:AL,11,FALSE)</f>
        <v>#VALUE!</v>
      </c>
      <c r="AH18" s="52">
        <f>VLOOKUP(B18,'SegEnds_NonXtal_Prot#'!A:AL,16,FALSE)-VLOOKUP(B18,'SegEnds_NonXtal_Prot#'!A:AL,10,FALSE)</f>
        <v>50</v>
      </c>
      <c r="AI18" s="52">
        <f>VLOOKUP(B18,'SegEnds_NonXtal_Prot#'!A:AL,16,FALSE)-VLOOKUP(B18,'SegEnds_NonXtal_Prot#'!A:AL,11,FALSE)</f>
        <v>34</v>
      </c>
      <c r="AJ18" s="50" t="e">
        <f>VLOOKUP(B18,'SegEnds_NonXtal_Prot#'!A:AL,22,FALSE)-VLOOKUP(B18,'SegEnds_NonXtal_Prot#'!A:AL,19,FALSE)</f>
        <v>#VALUE!</v>
      </c>
      <c r="AK18" s="52" t="e">
        <f>VLOOKUP(B18,'SegEnds_NonXtal_Prot#'!A:AL,15,FALSE)-VLOOKUP(B18,'SegEnds_NonXtal_Prot#'!A:AL,14,FALSE)</f>
        <v>#VALUE!</v>
      </c>
      <c r="AL18" s="52" t="e">
        <f>VLOOKUP(B18,'SegEnds_NonXtal_Prot#'!A:AL,18,FALSE)-VLOOKUP(B18,'SegEnds_NonXtal_Prot#'!A:AL,17,FALSE)</f>
        <v>#VALUE!</v>
      </c>
      <c r="AM18" s="41">
        <f>VLOOKUP(B18,'SegEnds_NonXtal_Prot#'!A:AL,34,FALSE)-VLOOKUP(B18,'SegEnds_NonXtal_Prot#'!A:AL,31,FALSE)</f>
        <v>45</v>
      </c>
      <c r="AN18" s="57"/>
    </row>
    <row r="19" spans="1:64" s="2" customFormat="1" x14ac:dyDescent="0.2">
      <c r="A19" s="41" t="s">
        <v>1257</v>
      </c>
      <c r="B19" s="41" t="s">
        <v>173</v>
      </c>
      <c r="C19" s="41">
        <f>IFERROR(50+VLOOKUP($A19,'SegEnds_Xtal_Prot#'!$A:$AY,5,FALSE)-VLOOKUP($B19,'SegEnds_NonXtal_Prot#'!$A:$AL,4,FALSE),"-")</f>
        <v>27</v>
      </c>
      <c r="D19" s="41">
        <f>IFERROR(50+VLOOKUP($A19,'SegEnds_Xtal_Prot#'!$A:$AY,7,FALSE)-VLOOKUP($B19,'SegEnds_NonXtal_Prot#'!$A:$AL,4,FALSE),"-")</f>
        <v>60</v>
      </c>
      <c r="E19" s="41">
        <f>IFERROR(50+VLOOKUP($A19,'SegEnds_Xtal_Prot#'!$A:$AY,9,FALSE)-VLOOKUP($B19,'SegEnds_NonXtal_Prot#'!$A:$AL,7,FALSE),"-")</f>
        <v>48</v>
      </c>
      <c r="F19" s="41">
        <f>IFERROR(50+VLOOKUP($A19,'SegEnds_Xtal_Prot#'!$A:$AY,11,FALSE)-VLOOKUP($B19,'SegEnds_NonXtal_Prot#'!$A:$AL,7,FALSE),"-")</f>
        <v>51</v>
      </c>
      <c r="G19" s="41">
        <f>IFERROR(50+VLOOKUP($A19,'SegEnds_Xtal_Prot#'!$A:$AY,13,FALSE)-VLOOKUP($B19,'SegEnds_NonXtal_Prot#'!$A:$AL,10,FALSE),"-")</f>
        <v>37</v>
      </c>
      <c r="H19" s="41">
        <f>IFERROR(50+VLOOKUP($A19,'SegEnds_Xtal_Prot#'!$A:$AY,15,FALSE)-VLOOKUP($B19,'SegEnds_NonXtal_Prot#'!$A:$AL,10,FALSE),"-")</f>
        <v>66</v>
      </c>
      <c r="I19" s="41">
        <f>IFERROR(50+VLOOKUP($A19,'SegEnds_Xtal_Prot#'!$A:$AY,17,FALSE)-VLOOKUP($B19,'SegEnds_NonXtal_Prot#'!$A:$AL,13,FALSE),"-")</f>
        <v>49</v>
      </c>
      <c r="J19" s="41">
        <f>IFERROR(50+VLOOKUP($A19,'SegEnds_Xtal_Prot#'!$A:$AY,19,FALSE)-VLOOKUP($B19,'SegEnds_NonXtal_Prot#'!$A:$AL,13,FALSE),"-")</f>
        <v>52</v>
      </c>
      <c r="K19" s="41">
        <f>IFERROR(50+VLOOKUP($A19,'SegEnds_Xtal_Prot#'!$A:$AY,21,FALSE)-VLOOKUP($B19,'SegEnds_NonXtal_Prot#'!$A:$AL,16,FALSE),"-")</f>
        <v>21</v>
      </c>
      <c r="L19" s="41">
        <f>IFERROR(50+VLOOKUP($A19,'SegEnds_Xtal_Prot#'!$A:$AY,23,FALSE)-VLOOKUP($B19,'SegEnds_NonXtal_Prot#'!$A:$AL,16,FALSE),"-")</f>
        <v>56</v>
      </c>
      <c r="M19" s="41">
        <f>IFERROR(50+VLOOKUP($A19,'SegEnds_Xtal_Prot#'!$A:$AY,25,FALSE)-VLOOKUP($B19,'SegEnds_NonXtal_Prot#'!$A:$AL,19,FALSE),"-")</f>
        <v>50</v>
      </c>
      <c r="N19" s="41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41">
        <f>IFERROR(50+VLOOKUP($A19,'SegEnds_Xtal_Prot#'!$A:$AY,31,FALSE)-VLOOKUP($B19,'SegEnds_NonXtal_Prot#'!$A:$AL,22,FALSE),"-")</f>
        <v>64</v>
      </c>
      <c r="Q19" s="41">
        <f>IFERROR(50+VLOOKUP($A19,'SegEnds_Xtal_Prot#'!$A:$AY,33,FALSE)-VLOOKUP($B19,'SegEnds_NonXtal_Prot#'!$A:$AL,25,FALSE),"-")</f>
        <v>50</v>
      </c>
      <c r="R19" s="41">
        <f>IFERROR(50+VLOOKUP($A19,'SegEnds_Xtal_Prot#'!$A:$AY,35,FALSE)-VLOOKUP($B19,'SegEnds_NonXtal_Prot#'!$A:$AL,25,FALSE),"-")</f>
        <v>52</v>
      </c>
      <c r="S19" s="41">
        <f>IFERROR(50+VLOOKUP($A19,'SegEnds_Xtal_Prot#'!$A:$AY,37,FALSE)-VLOOKUP($B19,'SegEnds_NonXtal_Prot#'!$A:$AL,28,FALSE),"-")</f>
        <v>31</v>
      </c>
      <c r="T19" s="2">
        <f>IFERROR(50+VLOOKUP($A19,'SegEnds_Xtal_Prot#'!$A:$AY,39,FALSE)-VLOOKUP($B19,'SegEnds_NonXtal_Prot#'!$A:$AL,28,FALSE),"-")</f>
        <v>68</v>
      </c>
      <c r="U19" s="41">
        <f>IFERROR(50+VLOOKUP($A19,'SegEnds_Xtal_Prot#'!$A:$AY,41,FALSE)-VLOOKUP($B19,'SegEnds_NonXtal_Prot#'!$A:$AL,31,FALSE),"-")</f>
        <v>28</v>
      </c>
      <c r="V19" s="41">
        <f>IFERROR(50+VLOOKUP($A19,'SegEnds_Xtal_Prot#'!$A:$AY,43,FALSE)-VLOOKUP($B19,'SegEnds_NonXtal_Prot#'!$A:$AL,31,FALSE),"-")</f>
        <v>65</v>
      </c>
      <c r="W19" s="41">
        <f>IFERROR(50+VLOOKUP($A19,'SegEnds_Xtal_Prot#'!$A:$AY,45,FALSE)-VLOOKUP($B19,'SegEnds_NonXtal_Prot#'!$A:$AL,34,FALSE),"-")</f>
        <v>24</v>
      </c>
      <c r="X19" s="41">
        <f>IFERROR(50+VLOOKUP($A19,'SegEnds_Xtal_Prot#'!$A:$AY,47,FALSE)-VLOOKUP($B19,'SegEnds_NonXtal_Prot#'!$A:$AL,34,FALSE),"-")</f>
        <v>56</v>
      </c>
      <c r="Y19" s="41">
        <f>IFERROR(50+VLOOKUP($A19,'SegEnds_Xtal_Prot#'!$A:$AY,49,FALSE)-VLOOKUP($B19,'SegEnds_NonXtal_Prot#'!$A:$AL,37,FALSE),"-")</f>
        <v>47</v>
      </c>
      <c r="Z19" s="41">
        <f>IFERROR(50+VLOOKUP($A19,'SegEnds_Xtal_Prot#'!$A:$AY,51,FALSE)-VLOOKUP($B19,'SegEnds_NonXtal_Prot#'!$A:$AL,37,FALSE),"-")</f>
        <v>59</v>
      </c>
      <c r="AA19" s="52" t="str">
        <f>VLOOKUP(B19,Classification!A:D,2,FALSE)</f>
        <v>A</v>
      </c>
      <c r="AB19" s="103" t="str">
        <f>VLOOKUP(B19,Classification!A:D,4,0)</f>
        <v>Chemokine</v>
      </c>
      <c r="AC19" s="52">
        <f>VLOOKUP(B19,'SegEnds_NonXtal_Prot#'!A:AL,6,FALSE)-VLOOKUP(B19,'SegEnds_NonXtal_Prot#'!A:AL,5,FALSE)</f>
        <v>1</v>
      </c>
      <c r="AD19" s="52">
        <f>VLOOKUP(B19,'SegEnds_NonXtal_Prot#'!A:AL,9,FALSE)-VLOOKUP(B19,'SegEnds_NonXtal_Prot#'!A:AL,8,FALSE)</f>
        <v>1</v>
      </c>
      <c r="AE19" s="52">
        <f>VLOOKUP(B19,'SegEnds_NonXtal_Prot#'!A:AL,13,FALSE)-VLOOKUP(B19,'SegEnds_NonXtal_Prot#'!A:AL,10,FALSE)</f>
        <v>18</v>
      </c>
      <c r="AF19" s="52">
        <f>VLOOKUP(B19,'SegEnds_NonXtal_Prot#'!A:AL,12,FALSE)-VLOOKUP(B19,'SegEnds_NonXtal_Prot#'!A:AL,11,FALSE)</f>
        <v>1</v>
      </c>
      <c r="AG19" s="52">
        <f>VLOOKUP(B19,'SegEnds_NonXtal_Prot#'!A:AL,13,FALSE)-VLOOKUP(B19,'SegEnds_NonXtal_Prot#'!A:AL,11,FALSE)</f>
        <v>2</v>
      </c>
      <c r="AH19" s="52">
        <f>VLOOKUP(B19,'SegEnds_NonXtal_Prot#'!A:AL,16,FALSE)-VLOOKUP(B19,'SegEnds_NonXtal_Prot#'!A:AL,10,FALSE)</f>
        <v>50</v>
      </c>
      <c r="AI19" s="52">
        <f>VLOOKUP(B19,'SegEnds_NonXtal_Prot#'!A:AL,15,FALSE)-VLOOKUP(B19,'SegEnds_NonXtal_Prot#'!A:AL,11,FALSE)</f>
        <v>5</v>
      </c>
      <c r="AJ19" s="50">
        <f>VLOOKUP(B19,'SegEnds_NonXtal_Prot#'!A:AL,22,FALSE)-VLOOKUP(B19,'SegEnds_NonXtal_Prot#'!A:AL,19,FALSE)</f>
        <v>20</v>
      </c>
      <c r="AK19" s="52">
        <f>VLOOKUP(B19,'SegEnds_NonXtal_Prot#'!A:AL,15,FALSE)-VLOOKUP(B19,'SegEnds_NonXtal_Prot#'!A:AL,14,FALSE)</f>
        <v>1</v>
      </c>
      <c r="AL19" s="52">
        <f>VLOOKUP(B19,'SegEnds_NonXtal_Prot#'!A:AL,18,FALSE)-VLOOKUP(B19,'SegEnds_NonXtal_Prot#'!A:AL,17,FALSE)</f>
        <v>1</v>
      </c>
      <c r="AM19" s="41">
        <f>VLOOKUP(B19,'SegEnds_NonXtal_Prot#'!A:AL,34,FALSE)-VLOOKUP(B19,'SegEnds_NonXtal_Prot#'!A:AL,31,FALSE)</f>
        <v>44</v>
      </c>
      <c r="AN19" s="57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</row>
    <row r="20" spans="1:64" s="2" customFormat="1" x14ac:dyDescent="0.2">
      <c r="A20" s="2" t="s">
        <v>1338</v>
      </c>
      <c r="B20" s="2" t="s">
        <v>196</v>
      </c>
      <c r="C20" s="2">
        <f>IFERROR(50+VLOOKUP($A20,'SegEnds_Xtal_Prot#'!$A:$AY,5,FALSE)-VLOOKUP($B20,'SegEnds_NonXtal_Prot#'!$A:$AL,4,FALSE),"-")</f>
        <v>22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38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29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24</v>
      </c>
      <c r="V20" s="2">
        <f>IFERROR(50+VLOOKUP($A20,'SegEnds_Xtal_Prot#'!$A:$AY,43,FALSE)-VLOOKUP($B20,'SegEnds_NonXtal_Prot#'!$A:$AL,31,FALSE),"-")</f>
        <v>62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60</v>
      </c>
      <c r="AA20" s="50" t="str">
        <f>VLOOKUP(B20,Classification!A:D,2,FALSE)</f>
        <v>A</v>
      </c>
      <c r="AB20" s="99" t="str">
        <f>VLOOKUP(B20,Classification!A:D,4,0)</f>
        <v>Endothelin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20</v>
      </c>
      <c r="AF20" s="50">
        <f>VLOOKUP(B20,'SegEnds_NonXtal_Prot#'!A:AL,12,FALSE)-VLOOKUP(B20,'SegEnds_NonXtal_Prot#'!A:AL,11,FALSE)</f>
        <v>2</v>
      </c>
      <c r="AG20" s="50">
        <f>VLOOKUP(B20,'SegEnds_NonXtal_Prot#'!A:AL,13,FALSE)-VLOOKUP(B20,'SegEnds_NonXtal_Prot#'!A:AL,11,FALSE)</f>
        <v>3</v>
      </c>
      <c r="AH20" s="50">
        <f>VLOOKUP(B20,'SegEnds_NonXtal_Prot#'!A:AL,16,FALSE)-VLOOKUP(B20,'SegEnds_NonXtal_Prot#'!A:AL,10,FALSE)</f>
        <v>52</v>
      </c>
      <c r="AI20" s="50">
        <f>VLOOKUP(B20,'SegEnds_NonXtal_Prot#'!A:AL,16,FALSE)-VLOOKUP(B20,'SegEnds_NonXtal_Prot#'!A:AL,11,FALSE)</f>
        <v>35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1261</v>
      </c>
      <c r="B21" s="2" t="s">
        <v>1175</v>
      </c>
      <c r="C21" s="2">
        <f>IFERROR(50+VLOOKUP($A21,'SegEnds_Xtal_Prot#'!$A:$AY,5,FALSE)-VLOOKUP($B21,'SegEnds_NonXtal_Prot#'!$A:$AL,4,FALSE),"-")</f>
        <v>33</v>
      </c>
      <c r="D21" s="2">
        <f>IFERROR(50+VLOOKUP($A21,'SegEnds_Xtal_Prot#'!$A:$AY,7,FALSE)-VLOOKUP($B21,'SegEnds_NonXtal_Prot#'!$A:$AL,4,FALSE),"-")</f>
        <v>64</v>
      </c>
      <c r="E21" s="2" t="str">
        <f>IFERROR(50+VLOOKUP($A21,'SegEnds_Xtal_Prot#'!$A:$AY,9,FALSE)-VLOOKUP($B21,'SegEnds_NonXtal_Prot#'!$A:$AL,7,FALSE),"-")</f>
        <v>-</v>
      </c>
      <c r="F21" s="2" t="str">
        <f>IFERROR(50+VLOOKUP($A21,'SegEnds_Xtal_Prot#'!$A:$AY,11,FALSE)-VLOOKUP($B21,'SegEnds_NonXtal_Prot#'!$A:$AL,7,FALSE),"-")</f>
        <v>-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32</v>
      </c>
      <c r="T21" s="2">
        <f>IFERROR(50+VLOOKUP($A21,'SegEnds_Xtal_Prot#'!$A:$AY,39,FALSE)-VLOOKUP($B21,'SegEnds_NonXtal_Prot#'!$A:$AL,28,FALSE),"-")</f>
        <v>67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32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61</v>
      </c>
      <c r="AA21" s="50" t="str">
        <f>VLOOKUP(B21,Classification!A:D,2,FALSE)</f>
        <v>A</v>
      </c>
      <c r="AB21" s="99" t="str">
        <f>VLOOKUP(B21,Classification!A:D,4,0)</f>
        <v>Freefattyacid</v>
      </c>
      <c r="AC21" s="50" t="e">
        <f>VLOOKUP(B21,'SegEnds_NonXtal_Prot#'!A:AL,6,FALSE)-VLOOKUP(B21,'SegEnds_NonXtal_Prot#'!A:AL,5,FALSE)</f>
        <v>#VALUE!</v>
      </c>
      <c r="AD21" s="50" t="e">
        <f>VLOOKUP(B21,'SegEnds_NonXtal_Prot#'!A:AL,9,FALSE)-VLOOKUP(B21,'SegEnds_NonXtal_Prot#'!A:AL,8,FALSE)</f>
        <v>#VALUE!</v>
      </c>
      <c r="AE21" s="50">
        <f>VLOOKUP(B21,'SegEnds_NonXtal_Prot#'!A:AL,13,FALSE)-VLOOKUP(B21,'SegEnds_NonXtal_Prot#'!A:AL,10,FALSE)</f>
        <v>20</v>
      </c>
      <c r="AF21" s="50">
        <f>VLOOKUP(B21,'SegEnds_NonXtal_Prot#'!A:AL,12,FALSE)-VLOOKUP(B21,'SegEnds_NonXtal_Prot#'!A:AL,11,FALSE)</f>
        <v>3</v>
      </c>
      <c r="AG21" s="50">
        <f>VLOOKUP(B21,'SegEnds_NonXtal_Prot#'!A:AL,13,FALSE)-VLOOKUP(B21,'SegEnds_NonXtal_Prot#'!A:AL,11,FALSE)</f>
        <v>4</v>
      </c>
      <c r="AH21" s="50">
        <f>VLOOKUP(B21,'SegEnds_NonXtal_Prot#'!A:AL,16,FALSE)-VLOOKUP(B21,'SegEnds_NonXtal_Prot#'!A:AL,10,FALSE)</f>
        <v>52</v>
      </c>
      <c r="AI21" s="50">
        <f>VLOOKUP(B21,'SegEnds_NonXtal_Prot#'!A:AL,16,FALSE)-VLOOKUP(B21,'SegEnds_NonXtal_Prot#'!A:AL,11,FALSE)</f>
        <v>36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34</v>
      </c>
      <c r="AN21" s="38"/>
    </row>
    <row r="22" spans="1:64" s="2" customFormat="1" x14ac:dyDescent="0.2">
      <c r="A22" s="2" t="s">
        <v>1265</v>
      </c>
      <c r="B22" s="2" t="s">
        <v>278</v>
      </c>
      <c r="C22" s="2">
        <f>IFERROR(50+VLOOKUP($A22,'SegEnds_Xtal_Prot#'!$A:$AY,5,FALSE)-VLOOKUP($B22,'SegEnds_NonXtal_Prot#'!$A:$AL,4,FALSE),"-")</f>
        <v>34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62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35</v>
      </c>
      <c r="T22" s="2">
        <f>IFERROR(50+VLOOKUP($A22,'SegEnds_Xtal_Prot#'!$A:$AY,39,FALSE)-VLOOKUP($B22,'SegEnds_NonXtal_Prot#'!$A:$AL,28,FALSE),"-")</f>
        <v>76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61</v>
      </c>
      <c r="W22" s="2">
        <f>IFERROR(50+VLOOKUP($A22,'SegEnds_Xtal_Prot#'!$A:$AY,45,FALSE)-VLOOKUP($B22,'SegEnds_NonXtal_Prot#'!$A:$AL,34,FALSE),"-")</f>
        <v>31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9" t="str">
        <f>VLOOKUP(B22,Classification!A:D,4,0)</f>
        <v>Histamine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35</v>
      </c>
      <c r="AN22" s="38"/>
    </row>
    <row r="23" spans="1:64" s="2" customFormat="1" x14ac:dyDescent="0.2">
      <c r="A23" s="2" t="s">
        <v>1266</v>
      </c>
      <c r="B23" s="2" t="s">
        <v>103</v>
      </c>
      <c r="C23" s="2">
        <f>IFERROR(50+VLOOKUP($A23,'SegEnds_Xtal_Prot#'!$A:$AY,5,FALSE)-VLOOKUP($B23,'SegEnds_NonXtal_Prot#'!$A:$AL,4,FALSE),"-")</f>
        <v>30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63</v>
      </c>
      <c r="I23" s="2">
        <f>IFERROR(50+VLOOKUP($A23,'SegEnds_Xtal_Prot#'!$A:$AY,17,FALSE)-VLOOKUP($B23,'SegEnds_NonXtal_Prot#'!$A:$AL,13,FALSE),"-")</f>
        <v>47</v>
      </c>
      <c r="J23" s="2">
        <f>IFERROR(50+VLOOKUP($A23,'SegEnds_Xtal_Prot#'!$A:$AY,19,FALSE)-VLOOKUP($B23,'SegEnds_NonXtal_Prot#'!$A:$AL,13,FALSE),"-")</f>
        <v>53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56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 t="str">
        <f>IFERROR(50+VLOOKUP($A23,'SegEnds_Xtal_Prot#'!$A:$AY,33,FALSE)-VLOOKUP($B23,'SegEnds_NonXtal_Prot#'!$A:$AL,25,FALSE),"-")</f>
        <v>-</v>
      </c>
      <c r="R23" s="2" t="str">
        <f>IFERROR(50+VLOOKUP($A23,'SegEnds_Xtal_Prot#'!$A:$AY,35,FALSE)-VLOOKUP($B23,'SegEnds_NonXtal_Prot#'!$A:$AL,25,FALSE),"-")</f>
        <v>-</v>
      </c>
      <c r="S23" s="2">
        <f>IFERROR(50+VLOOKUP($A23,'SegEnds_Xtal_Prot#'!$A:$AY,37,FALSE)-VLOOKUP($B23,'SegEnds_NonXtal_Prot#'!$A:$AL,28,FALSE),"-")</f>
        <v>36</v>
      </c>
      <c r="T23" s="2">
        <f>IFERROR(50+VLOOKUP($A23,'SegEnds_Xtal_Prot#'!$A:$AY,39,FALSE)-VLOOKUP($B23,'SegEnds_NonXtal_Prot#'!$A:$AL,28,FALSE),"-")</f>
        <v>73</v>
      </c>
      <c r="U23" s="2">
        <f>IFERROR(50+VLOOKUP($A23,'SegEnds_Xtal_Prot#'!$A:$AY,41,FALSE)-VLOOKUP($B23,'SegEnds_NonXtal_Prot#'!$A:$AL,31,FALSE),"-")</f>
        <v>22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30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59</v>
      </c>
      <c r="AA23" s="50" t="str">
        <f>VLOOKUP(B23,Classification!A:D,2,FALSE)</f>
        <v>A</v>
      </c>
      <c r="AB23" s="99" t="str">
        <f>VLOOKUP(B23,Classification!A:D,4,0)</f>
        <v>Lysophospholipid(LPA)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18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5</v>
      </c>
      <c r="AH23" s="50">
        <f>VLOOKUP(B23,'SegEnds_NonXtal_Prot#'!A:AL,16,FALSE)-VLOOKUP(B23,'SegEnds_NonXtal_Prot#'!A:AL,10,FALSE)</f>
        <v>51</v>
      </c>
      <c r="AI23" s="50">
        <f>VLOOKUP(B23,'SegEnds_NonXtal_Prot#'!A:AL,16,FALSE)-VLOOKUP(B23,'SegEnds_NonXtal_Prot#'!A:AL,11,FALSE)</f>
        <v>38</v>
      </c>
      <c r="AJ23" s="50">
        <f>VLOOKUP(B23,'SegEnds_NonXtal_Prot#'!A:AL,22,FALSE)-VLOOKUP(B23,'SegEnds_NonXtal_Prot#'!A:AL,19,FALSE)</f>
        <v>19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35</v>
      </c>
      <c r="AN23" s="38"/>
    </row>
    <row r="24" spans="1:64" s="2" customFormat="1" x14ac:dyDescent="0.2">
      <c r="A24" s="2" t="s">
        <v>1281</v>
      </c>
      <c r="B24" s="2" t="s">
        <v>104</v>
      </c>
      <c r="C24" s="2">
        <f>IFERROR(50+VLOOKUP($A24,'SegEnds_Xtal_Prot#'!$A:$AY,5,FALSE)-VLOOKUP($B24,'SegEnds_NonXtal_Prot#'!$A:$AL,4,FALSE),"-")</f>
        <v>29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63</v>
      </c>
      <c r="I24" s="2">
        <f>IFERROR(50+VLOOKUP($A24,'SegEnds_Xtal_Prot#'!$A:$AY,17,FALSE)-VLOOKUP($B24,'SegEnds_NonXtal_Prot#'!$A:$AL,13,FALSE),"-")</f>
        <v>47</v>
      </c>
      <c r="J24" s="2">
        <f>IFERROR(50+VLOOKUP($A24,'SegEnds_Xtal_Prot#'!$A:$AY,19,FALSE)-VLOOKUP($B24,'SegEnds_NonXtal_Prot#'!$A:$AL,13,FALSE),"-")</f>
        <v>53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56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63</v>
      </c>
      <c r="Q24" s="2" t="str">
        <f>IFERROR(50+VLOOKUP($A24,'SegEnds_Xtal_Prot#'!$A:$AY,33,FALSE)-VLOOKUP($B24,'SegEnds_NonXtal_Prot#'!$A:$AL,25,FALSE),"-")</f>
        <v>-</v>
      </c>
      <c r="R24" s="2" t="str">
        <f>IFERROR(50+VLOOKUP($A24,'SegEnds_Xtal_Prot#'!$A:$AY,35,FALSE)-VLOOKUP($B24,'SegEnds_NonXtal_Prot#'!$A:$AL,25,FALSE),"-")</f>
        <v>-</v>
      </c>
      <c r="S24" s="2">
        <f>IFERROR(50+VLOOKUP($A24,'SegEnds_Xtal_Prot#'!$A:$AY,37,FALSE)-VLOOKUP($B24,'SegEnds_NonXtal_Prot#'!$A:$AL,28,FALSE),"-")</f>
        <v>36</v>
      </c>
      <c r="T24" s="2">
        <f>IFERROR(50+VLOOKUP($A24,'SegEnds_Xtal_Prot#'!$A:$AY,39,FALSE)-VLOOKUP($B24,'SegEnds_NonXtal_Prot#'!$A:$AL,28,FALSE),"-")</f>
        <v>73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30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9" t="str">
        <f>VLOOKUP(B24,Classification!A:D,4,0)</f>
        <v>Lysophospholipid(S1P)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5</v>
      </c>
      <c r="AH24" s="50">
        <f>VLOOKUP(B24,'SegEnds_NonXtal_Prot#'!A:AL,16,FALSE)-VLOOKUP(B24,'SegEnds_NonXtal_Prot#'!A:AL,10,FALSE)</f>
        <v>51</v>
      </c>
      <c r="AI24" s="50">
        <f>VLOOKUP(B24,'SegEnds_NonXtal_Prot#'!A:AL,16,FALSE)-VLOOKUP(B24,'SegEnds_NonXtal_Prot#'!A:AL,11,FALSE)</f>
        <v>38</v>
      </c>
      <c r="AJ24" s="50">
        <f>VLOOKUP(B24,'SegEnds_NonXtal_Prot#'!A:AL,22,FALSE)-VLOOKUP(B24,'SegEnds_NonXtal_Prot#'!A:AL,19,FALSE)</f>
        <v>19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37</v>
      </c>
      <c r="AN24" s="38"/>
    </row>
    <row r="25" spans="1:64" s="2" customFormat="1" x14ac:dyDescent="0.2">
      <c r="A25" s="2" t="s">
        <v>1267</v>
      </c>
      <c r="B25" s="2" t="s">
        <v>916</v>
      </c>
      <c r="C25" s="2">
        <f>IFERROR(50+VLOOKUP($A25,'SegEnds_Xtal_Prot#'!$A:$AY,5,FALSE)-VLOOKUP($B25,'SegEnds_NonXtal_Prot#'!$A:$AL,4,FALSE),"-")</f>
        <v>29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34</v>
      </c>
      <c r="H25" s="2">
        <f>IFERROR(50+VLOOKUP($A25,'SegEnds_Xtal_Prot#'!$A:$AY,15,FALSE)-VLOOKUP($B25,'SegEnds_NonXtal_Prot#'!$A:$AL,10,FALSE),"-")</f>
        <v>68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32</v>
      </c>
      <c r="T25" s="2">
        <f>IFERROR(50+VLOOKUP($A25,'SegEnds_Xtal_Prot#'!$A:$AY,39,FALSE)-VLOOKUP($B25,'SegEnds_NonXtal_Prot#'!$A:$AL,28,FALSE),"-")</f>
        <v>76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58</v>
      </c>
      <c r="AA25" s="50" t="str">
        <f>VLOOKUP(B25,Classification!A:D,2,FALSE)</f>
        <v>A</v>
      </c>
      <c r="AB25" s="99" t="str">
        <f>VLOOKUP(B25,Classification!A:D,4,0)</f>
        <v>Neurotensin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22</v>
      </c>
      <c r="AF25" s="50">
        <f>VLOOKUP(B25,'SegEnds_NonXtal_Prot#'!A:AL,12,FALSE)-VLOOKUP(B25,'SegEnds_NonXtal_Prot#'!A:AL,11,FALSE)</f>
        <v>3</v>
      </c>
      <c r="AG25" s="50">
        <f>VLOOKUP(B25,'SegEnds_NonXtal_Prot#'!A:AL,13,FALSE)-VLOOKUP(B25,'SegEnds_NonXtal_Prot#'!A:AL,11,FALSE)</f>
        <v>4</v>
      </c>
      <c r="AH25" s="50">
        <f>VLOOKUP(B25,'SegEnds_NonXtal_Prot#'!A:AL,16,FALSE)-VLOOKUP(B25,'SegEnds_NonXtal_Prot#'!A:AL,10,FALSE)</f>
        <v>54</v>
      </c>
      <c r="AI25" s="50">
        <f>VLOOKUP(B25,'SegEnds_NonXtal_Prot#'!A:AL,16,FALSE)-VLOOKUP(B25,'SegEnds_NonXtal_Prot#'!A:AL,11,FALSE)</f>
        <v>36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43</v>
      </c>
      <c r="AN25" s="38"/>
    </row>
    <row r="26" spans="1:64" s="2" customFormat="1" x14ac:dyDescent="0.2">
      <c r="A26" s="2" t="s">
        <v>1269</v>
      </c>
      <c r="B26" s="2" t="s">
        <v>918</v>
      </c>
      <c r="C26" s="2">
        <f>IFERROR(50+VLOOKUP($A26,'SegEnds_Xtal_Prot#'!$A:$AY,5,FALSE)-VLOOKUP($B26,'SegEnds_NonXtal_Prot#'!$A:$AL,4,FALSE),"-")</f>
        <v>24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66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64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68</v>
      </c>
      <c r="U26" s="2">
        <f>IFERROR(50+VLOOKUP($A26,'SegEnds_Xtal_Prot#'!$A:$AY,41,FALSE)-VLOOKUP($B26,'SegEnds_NonXtal_Prot#'!$A:$AL,31,FALSE),"-")</f>
        <v>23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28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60</v>
      </c>
      <c r="AA26" s="50" t="str">
        <f>VLOOKUP(B26,Classification!A:D,2,FALSE)</f>
        <v>A</v>
      </c>
      <c r="AB26" s="99" t="str">
        <f>VLOOKUP(B26,Classification!A:D,4,0)</f>
        <v>Opioid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19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3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35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39</v>
      </c>
      <c r="AN26" s="38"/>
    </row>
    <row r="27" spans="1:64" s="2" customFormat="1" x14ac:dyDescent="0.2">
      <c r="A27" s="2" t="s">
        <v>1270</v>
      </c>
      <c r="B27" s="2" t="s">
        <v>336</v>
      </c>
      <c r="C27" s="2">
        <f>IFERROR(50+VLOOKUP($A27,'SegEnds_Xtal_Prot#'!$A:$AY,5,FALSE)-VLOOKUP($B27,'SegEnds_NonXtal_Prot#'!$A:$AL,4,FALSE),"-")</f>
        <v>30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66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31</v>
      </c>
      <c r="T27" s="2">
        <f>IFERROR(50+VLOOKUP($A27,'SegEnds_Xtal_Prot#'!$A:$AY,39,FALSE)-VLOOKUP($B27,'SegEnds_NonXtal_Prot#'!$A:$AL,28,FALSE),"-")</f>
        <v>68</v>
      </c>
      <c r="U27" s="2">
        <f>IFERROR(50+VLOOKUP($A27,'SegEnds_Xtal_Prot#'!$A:$AY,41,FALSE)-VLOOKUP($B27,'SegEnds_NonXtal_Prot#'!$A:$AL,31,FALSE),"-")</f>
        <v>23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28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9" t="str">
        <f>VLOOKUP(B27,Classification!A:D,4,0)</f>
        <v>Opioid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19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38</v>
      </c>
      <c r="AN27" s="38"/>
    </row>
    <row r="28" spans="1:64" s="2" customFormat="1" x14ac:dyDescent="0.2">
      <c r="A28" s="2" t="s">
        <v>1272</v>
      </c>
      <c r="B28" s="2" t="s">
        <v>1176</v>
      </c>
      <c r="C28" s="2">
        <f>IFERROR(50+VLOOKUP($A28,'SegEnds_Xtal_Prot#'!$A:$AY,5,FALSE)-VLOOKUP($B28,'SegEnds_NonXtal_Prot#'!$A:$AL,4,FALSE),"-")</f>
        <v>29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9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38</v>
      </c>
      <c r="AN28" s="38"/>
    </row>
    <row r="29" spans="1:64" s="2" customFormat="1" x14ac:dyDescent="0.2">
      <c r="A29" s="2" t="s">
        <v>1271</v>
      </c>
      <c r="B29" s="2" t="s">
        <v>920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9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1268</v>
      </c>
      <c r="B30" s="2" t="s">
        <v>335</v>
      </c>
      <c r="C30" s="2">
        <f>IFERROR(50+VLOOKUP($A30,'SegEnds_Xtal_Prot#'!$A:$AY,5,FALSE)-VLOOKUP($B30,'SegEnds_NonXtal_Prot#'!$A:$AL,4,FALSE),"-")</f>
        <v>22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60</v>
      </c>
      <c r="AA30" s="50" t="str">
        <f>VLOOKUP(B30,Classification!A:D,2,FALSE)</f>
        <v>A</v>
      </c>
      <c r="AB30" s="99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39</v>
      </c>
      <c r="AN30" s="38"/>
    </row>
    <row r="31" spans="1:64" s="2" customFormat="1" x14ac:dyDescent="0.2">
      <c r="A31" s="2" t="s">
        <v>1273</v>
      </c>
      <c r="B31" s="2" t="s">
        <v>922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56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62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34</v>
      </c>
      <c r="T31" s="2">
        <f>IFERROR(50+VLOOKUP($A31,'SegEnds_Xtal_Prot#'!$A:$AY,39,FALSE)-VLOOKUP($B31,'SegEnds_NonXtal_Prot#'!$A:$AL,28,FALSE),"-")</f>
        <v>72</v>
      </c>
      <c r="U31" s="2">
        <f>IFERROR(50+VLOOKUP($A31,'SegEnds_Xtal_Prot#'!$A:$AY,41,FALSE)-VLOOKUP($B31,'SegEnds_NonXtal_Prot#'!$A:$AL,31,FALSE),"-")</f>
        <v>24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31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9" t="str">
        <f>VLOOKUP(B31,Classification!A:D,4,0)</f>
        <v>Opsins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20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52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19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36</v>
      </c>
      <c r="AN31" s="38"/>
      <c r="AO31" s="2" t="s">
        <v>1287</v>
      </c>
      <c r="AP31" s="2" t="s">
        <v>1289</v>
      </c>
    </row>
    <row r="32" spans="1:64" s="2" customFormat="1" x14ac:dyDescent="0.2">
      <c r="A32" s="2" t="s">
        <v>1275</v>
      </c>
      <c r="B32" s="2" t="s">
        <v>924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69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62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32</v>
      </c>
      <c r="T32" s="2">
        <f>IFERROR(50+VLOOKUP($A32,'SegEnds_Xtal_Prot#'!$A:$AY,39,FALSE)-VLOOKUP($B32,'SegEnds_NonXtal_Prot#'!$A:$AL,28,FALSE),"-")</f>
        <v>77</v>
      </c>
      <c r="U32" s="2">
        <f>IFERROR(50+VLOOKUP($A32,'SegEnds_Xtal_Prot#'!$A:$AY,41,FALSE)-VLOOKUP($B32,'SegEnds_NonXtal_Prot#'!$A:$AL,31,FALSE),"-")</f>
        <v>18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31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58</v>
      </c>
      <c r="AA32" s="50" t="str">
        <f>VLOOKUP(B32,Classification!A:D,2,FALSE)</f>
        <v>A</v>
      </c>
      <c r="AB32" s="99" t="str">
        <f>VLOOKUP(B32,Classification!A:D,4,0)</f>
        <v>Opsins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21</v>
      </c>
      <c r="AF32" s="50">
        <f>VLOOKUP(B32,'SegEnds_NonXtal_Prot#'!A:AL,12,FALSE)-VLOOKUP(B32,'SegEnds_NonXtal_Prot#'!A:AL,11,FALSE)</f>
        <v>1</v>
      </c>
      <c r="AG32" s="50">
        <f>VLOOKUP(B32,'SegEnds_NonXtal_Prot#'!A:AL,13,FALSE)-VLOOKUP(B32,'SegEnds_NonXtal_Prot#'!A:AL,11,FALSE)</f>
        <v>2</v>
      </c>
      <c r="AH32" s="50">
        <f>VLOOKUP(B32,'SegEnds_NonXtal_Prot#'!A:AL,16,FALSE)-VLOOKUP(B32,'SegEnds_NonXtal_Prot#'!A:AL,10,FALSE)</f>
        <v>53</v>
      </c>
      <c r="AI32" s="50">
        <f>VLOOKUP(B32,'SegEnds_NonXtal_Prot#'!A:AL,16,FALSE)-VLOOKUP(B32,'SegEnds_NonXtal_Prot#'!A:AL,11,FALSE)</f>
        <v>34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36</v>
      </c>
      <c r="AN32" s="38"/>
    </row>
    <row r="33" spans="1:64" s="41" customFormat="1" x14ac:dyDescent="0.2">
      <c r="A33" s="2" t="s">
        <v>1274</v>
      </c>
      <c r="B33" s="2" t="s">
        <v>339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9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</row>
    <row r="34" spans="1:64" s="41" customFormat="1" x14ac:dyDescent="0.2">
      <c r="A34" s="41" t="s">
        <v>1277</v>
      </c>
      <c r="B34" s="41" t="s">
        <v>1178</v>
      </c>
      <c r="C34" s="41">
        <f>IFERROR(50+VLOOKUP($A34,'SegEnds_Xtal_Prot#'!$A:$AY,5,FALSE)-VLOOKUP($B34,'SegEnds_NonXtal_Prot#'!$A:$AL,4,FALSE),"-")</f>
        <v>31</v>
      </c>
      <c r="D34" s="41">
        <f>IFERROR(50+VLOOKUP($A34,'SegEnds_Xtal_Prot#'!$A:$AY,7,FALSE)-VLOOKUP($B34,'SegEnds_NonXtal_Prot#'!$A:$AL,4,FALSE),"-")</f>
        <v>60</v>
      </c>
      <c r="E34" s="41">
        <f>IFERROR(50+VLOOKUP($A34,'SegEnds_Xtal_Prot#'!$A:$AY,9,FALSE)-VLOOKUP($B34,'SegEnds_NonXtal_Prot#'!$A:$AL,7,FALSE),"-")</f>
        <v>48</v>
      </c>
      <c r="F34" s="41">
        <f>IFERROR(50+VLOOKUP($A34,'SegEnds_Xtal_Prot#'!$A:$AY,11,FALSE)-VLOOKUP($B34,'SegEnds_NonXtal_Prot#'!$A:$AL,7,FALSE),"-")</f>
        <v>51</v>
      </c>
      <c r="G34" s="41">
        <f>IFERROR(50+VLOOKUP($A34,'SegEnds_Xtal_Prot#'!$A:$AY,13,FALSE)-VLOOKUP($B34,'SegEnds_NonXtal_Prot#'!$A:$AL,10,FALSE),"-")</f>
        <v>37</v>
      </c>
      <c r="H34" s="41">
        <f>IFERROR(50+VLOOKUP($A34,'SegEnds_Xtal_Prot#'!$A:$AY,15,FALSE)-VLOOKUP($B34,'SegEnds_NonXtal_Prot#'!$A:$AL,10,FALSE),"-")</f>
        <v>67</v>
      </c>
      <c r="I34" s="41">
        <f>IFERROR(50+VLOOKUP($A34,'SegEnds_Xtal_Prot#'!$A:$AY,17,FALSE)-VLOOKUP($B34,'SegEnds_NonXtal_Prot#'!$A:$AL,13,FALSE),"-")</f>
        <v>49</v>
      </c>
      <c r="J34" s="41">
        <f>IFERROR(50+VLOOKUP($A34,'SegEnds_Xtal_Prot#'!$A:$AY,19,FALSE)-VLOOKUP($B34,'SegEnds_NonXtal_Prot#'!$A:$AL,13,FALSE),"-")</f>
        <v>52</v>
      </c>
      <c r="K34" s="41">
        <f>IFERROR(50+VLOOKUP($A34,'SegEnds_Xtal_Prot#'!$A:$AY,21,FALSE)-VLOOKUP($B34,'SegEnds_NonXtal_Prot#'!$A:$AL,16,FALSE),"-")</f>
        <v>21</v>
      </c>
      <c r="L34" s="41">
        <f>IFERROR(50+VLOOKUP($A34,'SegEnds_Xtal_Prot#'!$A:$AY,23,FALSE)-VLOOKUP($B34,'SegEnds_NonXtal_Prot#'!$A:$AL,16,FALSE),"-")</f>
        <v>56</v>
      </c>
      <c r="M34" s="41">
        <f>IFERROR(50+VLOOKUP($A34,'SegEnds_Xtal_Prot#'!$A:$AY,25,FALSE)-VLOOKUP($B34,'SegEnds_NonXtal_Prot#'!$A:$AL,19,FALSE),"-")</f>
        <v>50</v>
      </c>
      <c r="N34" s="41">
        <f>IFERROR(50+VLOOKUP($A34,'SegEnds_Xtal_Prot#'!$A:$AY,27,FALSE)-VLOOKUP($B34,'SegEnds_NonXtal_Prot#'!$A:$AL,19,FALSE),"-")</f>
        <v>53</v>
      </c>
      <c r="O34" s="2">
        <f>IFERROR(50+VLOOKUP($A34,'SegEnds_Xtal_Prot#'!$A:$AY,29,FALSE)-VLOOKUP($B34,'SegEnds_NonXtal_Prot#'!$A:$AL,22,FALSE),"-")</f>
        <v>38</v>
      </c>
      <c r="P34" s="41">
        <f>IFERROR(50+VLOOKUP($A34,'SegEnds_Xtal_Prot#'!$A:$AY,31,FALSE)-VLOOKUP($B34,'SegEnds_NonXtal_Prot#'!$A:$AL,22,FALSE),"-")</f>
        <v>64</v>
      </c>
      <c r="Q34" s="41">
        <f>IFERROR(50+VLOOKUP($A34,'SegEnds_Xtal_Prot#'!$A:$AY,33,FALSE)-VLOOKUP($B34,'SegEnds_NonXtal_Prot#'!$A:$AL,25,FALSE),"-")</f>
        <v>50</v>
      </c>
      <c r="R34" s="41">
        <f>IFERROR(50+VLOOKUP($A34,'SegEnds_Xtal_Prot#'!$A:$AY,35,FALSE)-VLOOKUP($B34,'SegEnds_NonXtal_Prot#'!$A:$AL,25,FALSE),"-")</f>
        <v>52</v>
      </c>
      <c r="S34" s="41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71</v>
      </c>
      <c r="U34" s="41">
        <f>IFERROR(50+VLOOKUP($A34,'SegEnds_Xtal_Prot#'!$A:$AY,41,FALSE)-VLOOKUP($B34,'SegEnds_NonXtal_Prot#'!$A:$AL,31,FALSE),"-")</f>
        <v>20</v>
      </c>
      <c r="V34" s="41">
        <f>IFERROR(50+VLOOKUP($A34,'SegEnds_Xtal_Prot#'!$A:$AY,43,FALSE)-VLOOKUP($B34,'SegEnds_NonXtal_Prot#'!$A:$AL,31,FALSE),"-")</f>
        <v>61</v>
      </c>
      <c r="W34" s="41">
        <f>IFERROR(50+VLOOKUP($A34,'SegEnds_Xtal_Prot#'!$A:$AY,45,FALSE)-VLOOKUP($B34,'SegEnds_NonXtal_Prot#'!$A:$AL,34,FALSE),"-")</f>
        <v>28</v>
      </c>
      <c r="X34" s="41">
        <f>IFERROR(50+VLOOKUP($A34,'SegEnds_Xtal_Prot#'!$A:$AY,47,FALSE)-VLOOKUP($B34,'SegEnds_NonXtal_Prot#'!$A:$AL,34,FALSE),"-")</f>
        <v>56</v>
      </c>
      <c r="Y34" s="41">
        <f>IFERROR(50+VLOOKUP($A34,'SegEnds_Xtal_Prot#'!$A:$AY,49,FALSE)-VLOOKUP($B34,'SegEnds_NonXtal_Prot#'!$A:$AL,37,FALSE),"-")</f>
        <v>47</v>
      </c>
      <c r="Z34" s="41">
        <f>IFERROR(50+VLOOKUP($A34,'SegEnds_Xtal_Prot#'!$A:$AY,51,FALSE)-VLOOKUP($B34,'SegEnds_NonXtal_Prot#'!$A:$AL,37,FALSE),"-")</f>
        <v>58</v>
      </c>
      <c r="AA34" s="52" t="str">
        <f>VLOOKUP(B34,Classification!A:D,2,FALSE)</f>
        <v>A</v>
      </c>
      <c r="AB34" s="103" t="str">
        <f>VLOOKUP(B34,Classification!A:D,4,0)</f>
        <v>Orexin</v>
      </c>
      <c r="AC34" s="52">
        <f>VLOOKUP(B34,'SegEnds_NonXtal_Prot#'!A:AL,6,FALSE)-VLOOKUP(B34,'SegEnds_NonXtal_Prot#'!A:AL,5,FALSE)</f>
        <v>1</v>
      </c>
      <c r="AD34" s="52">
        <f>VLOOKUP(B34,'SegEnds_NonXtal_Prot#'!A:AL,9,FALSE)-VLOOKUP(B34,'SegEnds_NonXtal_Prot#'!A:AL,8,FALSE)</f>
        <v>1</v>
      </c>
      <c r="AE34" s="52">
        <f>VLOOKUP(B34,'SegEnds_NonXtal_Prot#'!A:AL,13,FALSE)-VLOOKUP(B34,'SegEnds_NonXtal_Prot#'!A:AL,10,FALSE)</f>
        <v>20</v>
      </c>
      <c r="AF34" s="52">
        <f>VLOOKUP(B34,'SegEnds_NonXtal_Prot#'!A:AL,12,FALSE)-VLOOKUP(B34,'SegEnds_NonXtal_Prot#'!A:AL,11,FALSE)</f>
        <v>2</v>
      </c>
      <c r="AG34" s="52">
        <f>VLOOKUP(B34,'SegEnds_NonXtal_Prot#'!A:AL,13,FALSE)-VLOOKUP(B34,'SegEnds_NonXtal_Prot#'!A:AL,11,FALSE)</f>
        <v>3</v>
      </c>
      <c r="AH34" s="52">
        <f>VLOOKUP(B34,'SegEnds_NonXtal_Prot#'!A:AL,16,FALSE)-VLOOKUP(B34,'SegEnds_NonXtal_Prot#'!A:AL,10,FALSE)</f>
        <v>52</v>
      </c>
      <c r="AI34" s="52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18</v>
      </c>
      <c r="AK34" s="52">
        <f>VLOOKUP(B34,'SegEnds_NonXtal_Prot#'!A:AL,15,FALSE)-VLOOKUP(B34,'SegEnds_NonXtal_Prot#'!A:AL,14,FALSE)</f>
        <v>1</v>
      </c>
      <c r="AL34" s="52">
        <f>VLOOKUP(B34,'SegEnds_NonXtal_Prot#'!A:AL,18,FALSE)-VLOOKUP(B34,'SegEnds_NonXtal_Prot#'!A:AL,17,FALSE)</f>
        <v>1</v>
      </c>
      <c r="AM34" s="41">
        <f>VLOOKUP(B34,'SegEnds_NonXtal_Prot#'!A:AL,34,FALSE)-VLOOKUP(B34,'SegEnds_NonXtal_Prot#'!A:AL,31,FALSE)</f>
        <v>42</v>
      </c>
      <c r="AN34" s="57"/>
    </row>
    <row r="35" spans="1:64" s="41" customFormat="1" x14ac:dyDescent="0.2">
      <c r="A35" s="41" t="s">
        <v>1276</v>
      </c>
      <c r="B35" s="41" t="s">
        <v>1177</v>
      </c>
      <c r="C35" s="41">
        <f>IFERROR(50+VLOOKUP($A35,'SegEnds_Xtal_Prot#'!$A:$AY,5,FALSE)-VLOOKUP($B35,'SegEnds_NonXtal_Prot#'!$A:$AL,4,FALSE),"-")</f>
        <v>32</v>
      </c>
      <c r="D35" s="41">
        <f>IFERROR(50+VLOOKUP($A35,'SegEnds_Xtal_Prot#'!$A:$AY,7,FALSE)-VLOOKUP($B35,'SegEnds_NonXtal_Prot#'!$A:$AL,4,FALSE),"-")</f>
        <v>60</v>
      </c>
      <c r="E35" s="41">
        <f>IFERROR(50+VLOOKUP($A35,'SegEnds_Xtal_Prot#'!$A:$AY,9,FALSE)-VLOOKUP($B35,'SegEnds_NonXtal_Prot#'!$A:$AL,7,FALSE),"-")</f>
        <v>48</v>
      </c>
      <c r="F35" s="41">
        <f>IFERROR(50+VLOOKUP($A35,'SegEnds_Xtal_Prot#'!$A:$AY,11,FALSE)-VLOOKUP($B35,'SegEnds_NonXtal_Prot#'!$A:$AL,7,FALSE),"-")</f>
        <v>51</v>
      </c>
      <c r="G35" s="41">
        <f>IFERROR(50+VLOOKUP($A35,'SegEnds_Xtal_Prot#'!$A:$AY,13,FALSE)-VLOOKUP($B35,'SegEnds_NonXtal_Prot#'!$A:$AL,10,FALSE),"-")</f>
        <v>37</v>
      </c>
      <c r="H35" s="41">
        <f>IFERROR(50+VLOOKUP($A35,'SegEnds_Xtal_Prot#'!$A:$AY,15,FALSE)-VLOOKUP($B35,'SegEnds_NonXtal_Prot#'!$A:$AL,10,FALSE),"-")</f>
        <v>67</v>
      </c>
      <c r="I35" s="41">
        <f>IFERROR(50+VLOOKUP($A35,'SegEnds_Xtal_Prot#'!$A:$AY,17,FALSE)-VLOOKUP($B35,'SegEnds_NonXtal_Prot#'!$A:$AL,13,FALSE),"-")</f>
        <v>49</v>
      </c>
      <c r="J35" s="41">
        <f>IFERROR(50+VLOOKUP($A35,'SegEnds_Xtal_Prot#'!$A:$AY,19,FALSE)-VLOOKUP($B35,'SegEnds_NonXtal_Prot#'!$A:$AL,13,FALSE),"-")</f>
        <v>52</v>
      </c>
      <c r="K35" s="41">
        <f>IFERROR(50+VLOOKUP($A35,'SegEnds_Xtal_Prot#'!$A:$AY,21,FALSE)-VLOOKUP($B35,'SegEnds_NonXtal_Prot#'!$A:$AL,16,FALSE),"-")</f>
        <v>21</v>
      </c>
      <c r="L35" s="41">
        <f>IFERROR(50+VLOOKUP($A35,'SegEnds_Xtal_Prot#'!$A:$AY,23,FALSE)-VLOOKUP($B35,'SegEnds_NonXtal_Prot#'!$A:$AL,16,FALSE),"-")</f>
        <v>56</v>
      </c>
      <c r="M35" s="41">
        <f>IFERROR(50+VLOOKUP($A35,'SegEnds_Xtal_Prot#'!$A:$AY,25,FALSE)-VLOOKUP($B35,'SegEnds_NonXtal_Prot#'!$A:$AL,19,FALSE),"-")</f>
        <v>50</v>
      </c>
      <c r="N35" s="41">
        <f>IFERROR(50+VLOOKUP($A35,'SegEnds_Xtal_Prot#'!$A:$AY,27,FALSE)-VLOOKUP($B35,'SegEnds_NonXtal_Prot#'!$A:$AL,19,FALSE),"-")</f>
        <v>53</v>
      </c>
      <c r="O35" s="2">
        <f>IFERROR(50+VLOOKUP($A35,'SegEnds_Xtal_Prot#'!$A:$AY,29,FALSE)-VLOOKUP($B35,'SegEnds_NonXtal_Prot#'!$A:$AL,22,FALSE),"-")</f>
        <v>38</v>
      </c>
      <c r="P35" s="41">
        <f>IFERROR(50+VLOOKUP($A35,'SegEnds_Xtal_Prot#'!$A:$AY,31,FALSE)-VLOOKUP($B35,'SegEnds_NonXtal_Prot#'!$A:$AL,22,FALSE),"-")</f>
        <v>64</v>
      </c>
      <c r="Q35" s="41">
        <f>IFERROR(50+VLOOKUP($A35,'SegEnds_Xtal_Prot#'!$A:$AY,33,FALSE)-VLOOKUP($B35,'SegEnds_NonXtal_Prot#'!$A:$AL,25,FALSE),"-")</f>
        <v>50</v>
      </c>
      <c r="R35" s="41">
        <f>IFERROR(50+VLOOKUP($A35,'SegEnds_Xtal_Prot#'!$A:$AY,35,FALSE)-VLOOKUP($B35,'SegEnds_NonXtal_Prot#'!$A:$AL,25,FALSE),"-")</f>
        <v>52</v>
      </c>
      <c r="S35" s="41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71</v>
      </c>
      <c r="U35" s="41">
        <f>IFERROR(50+VLOOKUP($A35,'SegEnds_Xtal_Prot#'!$A:$AY,41,FALSE)-VLOOKUP($B35,'SegEnds_NonXtal_Prot#'!$A:$AL,31,FALSE),"-")</f>
        <v>20</v>
      </c>
      <c r="V35" s="41">
        <f>IFERROR(50+VLOOKUP($A35,'SegEnds_Xtal_Prot#'!$A:$AY,43,FALSE)-VLOOKUP($B35,'SegEnds_NonXtal_Prot#'!$A:$AL,31,FALSE),"-")</f>
        <v>61</v>
      </c>
      <c r="W35" s="41">
        <f>IFERROR(50+VLOOKUP($A35,'SegEnds_Xtal_Prot#'!$A:$AY,45,FALSE)-VLOOKUP($B35,'SegEnds_NonXtal_Prot#'!$A:$AL,34,FALSE),"-")</f>
        <v>28</v>
      </c>
      <c r="X35" s="41">
        <f>IFERROR(50+VLOOKUP($A35,'SegEnds_Xtal_Prot#'!$A:$AY,47,FALSE)-VLOOKUP($B35,'SegEnds_NonXtal_Prot#'!$A:$AL,34,FALSE),"-")</f>
        <v>56</v>
      </c>
      <c r="Y35" s="41">
        <f>IFERROR(50+VLOOKUP($A35,'SegEnds_Xtal_Prot#'!$A:$AY,49,FALSE)-VLOOKUP($B35,'SegEnds_NonXtal_Prot#'!$A:$AL,37,FALSE),"-")</f>
        <v>47</v>
      </c>
      <c r="Z35" s="41">
        <f>IFERROR(50+VLOOKUP($A35,'SegEnds_Xtal_Prot#'!$A:$AY,51,FALSE)-VLOOKUP($B35,'SegEnds_NonXtal_Prot#'!$A:$AL,37,FALSE),"-")</f>
        <v>58</v>
      </c>
      <c r="AA35" s="52" t="str">
        <f>VLOOKUP(B35,Classification!A:D,2,FALSE)</f>
        <v>A</v>
      </c>
      <c r="AB35" s="103" t="str">
        <f>VLOOKUP(B35,Classification!A:D,4,0)</f>
        <v>Orexin</v>
      </c>
      <c r="AC35" s="52">
        <f>VLOOKUP(B35,'SegEnds_NonXtal_Prot#'!A:AL,6,FALSE)-VLOOKUP(B35,'SegEnds_NonXtal_Prot#'!A:AL,5,FALSE)</f>
        <v>1</v>
      </c>
      <c r="AD35" s="52">
        <f>VLOOKUP(B35,'SegEnds_NonXtal_Prot#'!A:AL,9,FALSE)-VLOOKUP(B35,'SegEnds_NonXtal_Prot#'!A:AL,8,FALSE)</f>
        <v>1</v>
      </c>
      <c r="AE35" s="52">
        <f>VLOOKUP(B35,'SegEnds_NonXtal_Prot#'!A:AL,13,FALSE)-VLOOKUP(B35,'SegEnds_NonXtal_Prot#'!A:AL,10,FALSE)</f>
        <v>20</v>
      </c>
      <c r="AF35" s="52">
        <f>VLOOKUP(B35,'SegEnds_NonXtal_Prot#'!A:AL,12,FALSE)-VLOOKUP(B35,'SegEnds_NonXtal_Prot#'!A:AL,11,FALSE)</f>
        <v>2</v>
      </c>
      <c r="AG35" s="52">
        <f>VLOOKUP(B35,'SegEnds_NonXtal_Prot#'!A:AL,13,FALSE)-VLOOKUP(B35,'SegEnds_NonXtal_Prot#'!A:AL,11,FALSE)</f>
        <v>3</v>
      </c>
      <c r="AH35" s="52">
        <f>VLOOKUP(B35,'SegEnds_NonXtal_Prot#'!A:AL,16,FALSE)-VLOOKUP(B35,'SegEnds_NonXtal_Prot#'!A:AL,10,FALSE)</f>
        <v>52</v>
      </c>
      <c r="AI35" s="52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18</v>
      </c>
      <c r="AK35" s="52">
        <f>VLOOKUP(B35,'SegEnds_NonXtal_Prot#'!A:AL,15,FALSE)-VLOOKUP(B35,'SegEnds_NonXtal_Prot#'!A:AL,14,FALSE)</f>
        <v>1</v>
      </c>
      <c r="AL35" s="52">
        <f>VLOOKUP(B35,'SegEnds_NonXtal_Prot#'!A:AL,18,FALSE)-VLOOKUP(B35,'SegEnds_NonXtal_Prot#'!A:AL,17,FALSE)</f>
        <v>1</v>
      </c>
      <c r="AM35" s="41">
        <f>VLOOKUP(B35,'SegEnds_NonXtal_Prot#'!A:AL,34,FALSE)-VLOOKUP(B35,'SegEnds_NonXtal_Prot#'!A:AL,31,FALSE)</f>
        <v>42</v>
      </c>
      <c r="AN35" s="57"/>
    </row>
    <row r="36" spans="1:64" s="2" customFormat="1" x14ac:dyDescent="0.2">
      <c r="A36" s="2" t="s">
        <v>1278</v>
      </c>
      <c r="B36" s="2" t="s">
        <v>345</v>
      </c>
      <c r="C36" s="2">
        <f>IFERROR(50+VLOOKUP($A36,'SegEnds_Xtal_Prot#'!$A:$AY,5,FALSE)-VLOOKUP($B36,'SegEnds_NonXtal_Prot#'!$A:$AL,4,FALSE),"-")</f>
        <v>30</v>
      </c>
      <c r="D36" s="2">
        <f>IFERROR(50+VLOOKUP($A36,'SegEnds_Xtal_Prot#'!$A:$AY,7,FALSE)-VLOOKUP($B36,'SegEnds_NonXtal_Prot#'!$A:$AL,4,FALSE),"-")</f>
        <v>60</v>
      </c>
      <c r="E36" s="2" t="str">
        <f>IFERROR(50+VLOOKUP($A36,'SegEnds_Xtal_Prot#'!$A:$AY,9,FALSE)-VLOOKUP($B36,'SegEnds_NonXtal_Prot#'!$A:$AL,7,FALSE),"-")</f>
        <v>-</v>
      </c>
      <c r="F36" s="2" t="str">
        <f>IFERROR(50+VLOOKUP($A36,'SegEnds_Xtal_Prot#'!$A:$AY,11,FALSE)-VLOOKUP($B36,'SegEnds_NonXtal_Prot#'!$A:$AL,7,FALSE),"-")</f>
        <v>-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66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57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68</v>
      </c>
      <c r="U36" s="2">
        <f>IFERROR(50+VLOOKUP($A36,'SegEnds_Xtal_Prot#'!$A:$AY,41,FALSE)-VLOOKUP($B36,'SegEnds_NonXtal_Prot#'!$A:$AL,31,FALSE),"-")</f>
        <v>28</v>
      </c>
      <c r="V36" s="2">
        <f>IFERROR(50+VLOOKUP($A36,'SegEnds_Xtal_Prot#'!$A:$AY,43,FALSE)-VLOOKUP($B36,'SegEnds_NonXtal_Prot#'!$A:$AL,31,FALSE),"-")</f>
        <v>64</v>
      </c>
      <c r="W36" s="2">
        <f>IFERROR(50+VLOOKUP($A36,'SegEnds_Xtal_Prot#'!$A:$AY,45,FALSE)-VLOOKUP($B36,'SegEnds_NonXtal_Prot#'!$A:$AL,34,FALSE),"-")</f>
        <v>24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9" t="str">
        <f>VLOOKUP(B36,Classification!A:D,4,0)</f>
        <v>P2Y</v>
      </c>
      <c r="AC36" s="50" t="e">
        <f>VLOOKUP(B36,'SegEnds_NonXtal_Prot#'!A:AL,6,FALSE)-VLOOKUP(B36,'SegEnds_NonXtal_Prot#'!A:AL,5,FALSE)</f>
        <v>#VALUE!</v>
      </c>
      <c r="AD36" s="50" t="e">
        <f>VLOOKUP(B36,'SegEnds_NonXtal_Prot#'!A:AL,9,FALSE)-VLOOKUP(B36,'SegEnds_NonXtal_Prot#'!A:AL,8,FALSE)</f>
        <v>#VALUE!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3</v>
      </c>
      <c r="AG36" s="50">
        <f>VLOOKUP(B36,'SegEnds_NonXtal_Prot#'!A:AL,13,FALSE)-VLOOKUP(B36,'SegEnds_NonXtal_Prot#'!A:AL,11,FALSE)</f>
        <v>4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36</v>
      </c>
      <c r="AJ36" s="50">
        <f>VLOOKUP(B36,'SegEnds_NonXtal_Prot#'!A:AL,22,FALSE)-VLOOKUP(B36,'SegEnds_NonXtal_Prot#'!A:AL,19,FALSE)</f>
        <v>20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46</v>
      </c>
      <c r="AN36" s="57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</row>
    <row r="37" spans="1:64" s="2" customFormat="1" x14ac:dyDescent="0.2">
      <c r="A37" s="2" t="s">
        <v>1279</v>
      </c>
      <c r="B37" s="2" t="s">
        <v>352</v>
      </c>
      <c r="C37" s="2">
        <f>IFERROR(50+VLOOKUP($A37,'SegEnds_Xtal_Prot#'!$A:$AY,5,FALSE)-VLOOKUP($B37,'SegEnds_NonXtal_Prot#'!$A:$AL,4,FALSE),"-")</f>
        <v>28</v>
      </c>
      <c r="D37" s="2">
        <f>IFERROR(50+VLOOKUP($A37,'SegEnds_Xtal_Prot#'!$A:$AY,7,FALSE)-VLOOKUP($B37,'SegEnds_NonXtal_Prot#'!$A:$AL,4,FALSE),"-")</f>
        <v>60</v>
      </c>
      <c r="E37" s="2" t="str">
        <f>IFERROR(50+VLOOKUP($A37,'SegEnds_Xtal_Prot#'!$A:$AY,9,FALSE)-VLOOKUP($B37,'SegEnds_NonXtal_Prot#'!$A:$AL,7,FALSE),"-")</f>
        <v>-</v>
      </c>
      <c r="F37" s="2" t="str">
        <f>IFERROR(50+VLOOKUP($A37,'SegEnds_Xtal_Prot#'!$A:$AY,11,FALSE)-VLOOKUP($B37,'SegEnds_NonXtal_Prot#'!$A:$AL,7,FALSE),"-")</f>
        <v>-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66</v>
      </c>
      <c r="I37" s="2" t="str">
        <f>IFERROR(50+VLOOKUP($A37,'SegEnds_Xtal_Prot#'!$A:$AY,17,FALSE)-VLOOKUP($B37,'SegEnds_NonXtal_Prot#'!$A:$AL,13,FALSE),"-")</f>
        <v>-</v>
      </c>
      <c r="J37" s="2" t="str">
        <f>IFERROR(50+VLOOKUP($A37,'SegEnds_Xtal_Prot#'!$A:$AY,19,FALSE)-VLOOKUP($B37,'SegEnds_NonXtal_Prot#'!$A:$AL,13,FALSE),"-")</f>
        <v>-</v>
      </c>
      <c r="K37" s="2">
        <f>IFERROR(50+VLOOKUP($A37,'SegEnds_Xtal_Prot#'!$A:$AY,21,FALSE)-VLOOKUP($B37,'SegEnds_NonXtal_Prot#'!$A:$AL,16,FALSE),"-")</f>
        <v>18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30</v>
      </c>
      <c r="T37" s="2">
        <f>IFERROR(50+VLOOKUP($A37,'SegEnds_Xtal_Prot#'!$A:$AY,39,FALSE)-VLOOKUP($B37,'SegEnds_NonXtal_Prot#'!$A:$AL,28,FALSE),"-")</f>
        <v>72</v>
      </c>
      <c r="U37" s="2">
        <f>IFERROR(50+VLOOKUP($A37,'SegEnds_Xtal_Prot#'!$A:$AY,41,FALSE)-VLOOKUP($B37,'SegEnds_NonXtal_Prot#'!$A:$AL,31,FALSE),"-")</f>
        <v>29</v>
      </c>
      <c r="V37" s="2">
        <f>IFERROR(50+VLOOKUP($A37,'SegEnds_Xtal_Prot#'!$A:$AY,43,FALSE)-VLOOKUP($B37,'SegEnds_NonXtal_Prot#'!$A:$AL,31,FALSE),"-")</f>
        <v>64</v>
      </c>
      <c r="W37" s="2">
        <f>IFERROR(50+VLOOKUP($A37,'SegEnds_Xtal_Prot#'!$A:$AY,45,FALSE)-VLOOKUP($B37,'SegEnds_NonXtal_Prot#'!$A:$AL,34,FALSE),"-")</f>
        <v>24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57</v>
      </c>
      <c r="AA37" s="50" t="str">
        <f>VLOOKUP(B37,Classification!A:D,2,FALSE)</f>
        <v>A</v>
      </c>
      <c r="AB37" s="99" t="str">
        <f>VLOOKUP(B37,Classification!A:D,4,0)</f>
        <v>P2Y</v>
      </c>
      <c r="AC37" s="50" t="e">
        <f>VLOOKUP(B37,'SegEnds_NonXtal_Prot#'!A:AL,6,FALSE)-VLOOKUP(B37,'SegEnds_NonXtal_Prot#'!A:AL,5,FALSE)</f>
        <v>#VALUE!</v>
      </c>
      <c r="AD37" s="50" t="e">
        <f>VLOOKUP(B37,'SegEnds_NonXtal_Prot#'!A:AL,9,FALSE)-VLOOKUP(B37,'SegEnds_NonXtal_Prot#'!A:AL,8,FALSE)</f>
        <v>#VALUE!</v>
      </c>
      <c r="AE37" s="50" t="e">
        <f>VLOOKUP(B37,'SegEnds_NonXtal_Prot#'!A:AL,13,FALSE)-VLOOKUP(B37,'SegEnds_NonXtal_Prot#'!A:AL,10,FALSE)</f>
        <v>#VALUE!</v>
      </c>
      <c r="AF37" s="50" t="e">
        <f>VLOOKUP(B37,'SegEnds_NonXtal_Prot#'!A:AL,12,FALSE)-VLOOKUP(B37,'SegEnds_NonXtal_Prot#'!A:AL,11,FALSE)</f>
        <v>#VALUE!</v>
      </c>
      <c r="AG37" s="50" t="e">
        <f>VLOOKUP(B37,'SegEnds_NonXtal_Prot#'!A:AL,13,FALSE)-VLOOKUP(B37,'SegEnds_NonXtal_Prot#'!A:AL,11,FALSE)</f>
        <v>#VALUE!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36</v>
      </c>
      <c r="AJ37" s="50">
        <f>VLOOKUP(B37,'SegEnds_NonXtal_Prot#'!A:AL,22,FALSE)-VLOOKUP(B37,'SegEnds_NonXtal_Prot#'!A:AL,19,FALSE)</f>
        <v>20</v>
      </c>
      <c r="AK37" s="50" t="e">
        <f>VLOOKUP(B37,'SegEnds_NonXtal_Prot#'!A:AL,15,FALSE)-VLOOKUP(B37,'SegEnds_NonXtal_Prot#'!A:AL,14,FALSE)</f>
        <v>#VALUE!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44</v>
      </c>
      <c r="AN37" s="38"/>
    </row>
    <row r="38" spans="1:64" s="2" customFormat="1" x14ac:dyDescent="0.2">
      <c r="A38" s="2" t="s">
        <v>1280</v>
      </c>
      <c r="B38" s="2" t="s">
        <v>355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63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67</v>
      </c>
      <c r="U38" s="2">
        <f>IFERROR(50+VLOOKUP($A38,'SegEnds_Xtal_Prot#'!$A:$AY,41,FALSE)-VLOOKUP($B38,'SegEnds_NonXtal_Prot#'!$A:$AL,31,FALSE),"-")</f>
        <v>26</v>
      </c>
      <c r="V38" s="2">
        <f>IFERROR(50+VLOOKUP($A38,'SegEnds_Xtal_Prot#'!$A:$AY,43,FALSE)-VLOOKUP($B38,'SegEnds_NonXtal_Prot#'!$A:$AL,31,FALSE),"-")</f>
        <v>62</v>
      </c>
      <c r="W38" s="2">
        <f>IFERROR(50+VLOOKUP($A38,'SegEnds_Xtal_Prot#'!$A:$AY,45,FALSE)-VLOOKUP($B38,'SegEnds_NonXtal_Prot#'!$A:$AL,34,FALSE),"-")</f>
        <v>28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61</v>
      </c>
      <c r="AA38" s="50" t="str">
        <f>VLOOKUP(B38,Classification!A:D,2,FALSE)</f>
        <v>A</v>
      </c>
      <c r="AB38" s="99" t="str">
        <f>VLOOKUP(B38,Classification!A:D,4,0)</f>
        <v>Proteinase-activated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40</v>
      </c>
      <c r="AN38" s="38"/>
    </row>
    <row r="39" spans="1:64" s="2" customFormat="1" x14ac:dyDescent="0.2">
      <c r="A39" s="2" t="s">
        <v>1258</v>
      </c>
      <c r="B39" s="2" t="s">
        <v>38</v>
      </c>
      <c r="C39" s="2">
        <f>IFERROR(50+VLOOKUP($A39,'SegEnds_Xtal_Prot#'!$A:$AY,5,FALSE)-VLOOKUP($B39,'SegEnds_NonXtal_Prot#'!$A:$AL,4,FALSE),"-")</f>
        <v>19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63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23</v>
      </c>
      <c r="L39" s="2">
        <f>IFERROR(50+VLOOKUP($A39,'SegEnds_Xtal_Prot#'!$A:$AY,23,FALSE)-VLOOKUP($B39,'SegEnds_NonXtal_Prot#'!$A:$AL,16,FALSE),"-")</f>
        <v>56</v>
      </c>
      <c r="M39" s="2" t="str">
        <f>IFERROR(50+VLOOKUP($A39,'SegEnds_Xtal_Prot#'!$A:$AY,25,FALSE)-VLOOKUP($B39,'SegEnds_NonXtal_Prot#'!$A:$AL,19,FALSE),"-")</f>
        <v>-</v>
      </c>
      <c r="N39" s="2" t="str">
        <f>IFERROR(50+VLOOKUP($A39,'SegEnds_Xtal_Prot#'!$A:$AY,27,FALSE)-VLOOKUP($B39,'SegEnds_NonXtal_Prot#'!$A:$AL,19,FALSE),"-")</f>
        <v>-</v>
      </c>
      <c r="O39" s="2">
        <f>IFERROR(50+VLOOKUP($A39,'SegEnds_Xtal_Prot#'!$A:$AY,29,FALSE)-VLOOKUP($B39,'SegEnds_NonXtal_Prot#'!$A:$AL,22,FALSE),"-")</f>
        <v>40</v>
      </c>
      <c r="P39" s="2">
        <f>IFERROR(50+VLOOKUP($A39,'SegEnds_Xtal_Prot#'!$A:$AY,31,FALSE)-VLOOKUP($B39,'SegEnds_NonXtal_Prot#'!$A:$AL,22,FALSE),"-")</f>
        <v>68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39</v>
      </c>
      <c r="T39" s="2">
        <f>IFERROR(50+VLOOKUP($A39,'SegEnds_Xtal_Prot#'!$A:$AY,39,FALSE)-VLOOKUP($B39,'SegEnds_NonXtal_Prot#'!$A:$AL,28,FALSE),"-")</f>
        <v>69</v>
      </c>
      <c r="U39" s="2">
        <f>IFERROR(50+VLOOKUP($A39,'SegEnds_Xtal_Prot#'!$A:$AY,41,FALSE)-VLOOKUP($B39,'SegEnds_NonXtal_Prot#'!$A:$AL,31,FALSE),"-")</f>
        <v>25</v>
      </c>
      <c r="V39" s="2">
        <f>IFERROR(50+VLOOKUP($A39,'SegEnds_Xtal_Prot#'!$A:$AY,43,FALSE)-VLOOKUP($B39,'SegEnds_NonXtal_Prot#'!$A:$AL,31,FALSE),"-")</f>
        <v>53</v>
      </c>
      <c r="W39" s="2">
        <f>IFERROR(50+VLOOKUP($A39,'SegEnds_Xtal_Prot#'!$A:$AY,45,FALSE)-VLOOKUP($B39,'SegEnds_NonXtal_Prot#'!$A:$AL,34,FALSE),"-")</f>
        <v>29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72</v>
      </c>
      <c r="AA39" s="50" t="str">
        <f>VLOOKUP(B39,Classification!A:D,2,FALSE)</f>
        <v>B1</v>
      </c>
      <c r="AB39" s="99" t="str">
        <f>VLOOKUP(B39,Classification!A:D,4,0)</f>
        <v>Corticotropin-releasingfact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51</v>
      </c>
      <c r="AI39" s="50">
        <f>VLOOKUP(B39,'SegEnds_NonXtal_Prot#'!A:AL,16,FALSE)-VLOOKUP(B39,'SegEnds_NonXtal_Prot#'!A:AL,11,FALSE)</f>
        <v>38</v>
      </c>
      <c r="AJ39" s="50" t="e">
        <f>VLOOKUP(B39,'SegEnds_NonXtal_Prot#'!A:AL,22,FALSE)-VLOOKUP(B39,'SegEnds_NonXtal_Prot#'!A:AL,19,FALSE)</f>
        <v>#VALUE!</v>
      </c>
      <c r="AK39" s="50" t="e">
        <f>VLOOKUP(B39,'SegEnds_NonXtal_Prot#'!A:AL,15,FALSE)-VLOOKUP(B39,'SegEnds_NonXtal_Prot#'!A:AL,14,FALSE)</f>
        <v>#VALUE!</v>
      </c>
      <c r="AL39" s="50" t="e">
        <f>VLOOKUP(B39,'SegEnds_NonXtal_Prot#'!A:AL,18,FALSE)-VLOOKUP(B39,'SegEnds_NonXtal_Prot#'!A:AL,17,FALSE)</f>
        <v>#VALUE!</v>
      </c>
      <c r="AM39" s="2">
        <f>VLOOKUP(B39,'SegEnds_NonXtal_Prot#'!A:AL,34,FALSE)-VLOOKUP(B39,'SegEnds_NonXtal_Prot#'!A:AL,31,FALSE)</f>
        <v>31</v>
      </c>
      <c r="AN39" s="40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 s="2" customFormat="1" x14ac:dyDescent="0.2">
      <c r="A40" s="2" t="s">
        <v>1262</v>
      </c>
      <c r="B40" s="2" t="s">
        <v>32</v>
      </c>
      <c r="C40" s="2">
        <f>IFERROR(50+VLOOKUP($A40,'SegEnds_Xtal_Prot#'!$A:$AY,5,FALSE)-VLOOKUP($B40,'SegEnds_NonXtal_Prot#'!$A:$AL,4,FALSE),"-")</f>
        <v>19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65</v>
      </c>
      <c r="I40" s="2" t="str">
        <f>IFERROR(50+VLOOKUP($A40,'SegEnds_Xtal_Prot#'!$A:$AY,17,FALSE)-VLOOKUP($B40,'SegEnds_NonXtal_Prot#'!$A:$AL,13,FALSE),"-")</f>
        <v>-</v>
      </c>
      <c r="J40" s="2" t="str">
        <f>IFERROR(50+VLOOKUP($A40,'SegEnds_Xtal_Prot#'!$A:$AY,19,FALSE)-VLOOKUP($B40,'SegEnds_NonXtal_Prot#'!$A:$AL,13,FALSE),"-")</f>
        <v>-</v>
      </c>
      <c r="K40" s="2">
        <f>IFERROR(50+VLOOKUP($A40,'SegEnds_Xtal_Prot#'!$A:$AY,21,FALSE)-VLOOKUP($B40,'SegEnds_NonXtal_Prot#'!$A:$AL,16,FALSE),"-")</f>
        <v>18</v>
      </c>
      <c r="L40" s="2">
        <f>IFERROR(50+VLOOKUP($A40,'SegEnds_Xtal_Prot#'!$A:$AY,23,FALSE)-VLOOKUP($B40,'SegEnds_NonXtal_Prot#'!$A:$AL,16,FALSE),"-")</f>
        <v>56</v>
      </c>
      <c r="M40" s="2" t="str">
        <f>IFERROR(50+VLOOKUP($A40,'SegEnds_Xtal_Prot#'!$A:$AY,25,FALSE)-VLOOKUP($B40,'SegEnds_NonXtal_Prot#'!$A:$AL,19,FALSE),"-")</f>
        <v>-</v>
      </c>
      <c r="N40" s="2" t="str">
        <f>IFERROR(50+VLOOKUP($A40,'SegEnds_Xtal_Prot#'!$A:$AY,27,FALSE)-VLOOKUP($B40,'SegEnds_NonXtal_Prot#'!$A:$AL,19,FALSE),"-")</f>
        <v>-</v>
      </c>
      <c r="O40" s="2">
        <f>IFERROR(50+VLOOKUP($A40,'SegEnds_Xtal_Prot#'!$A:$AY,29,FALSE)-VLOOKUP($B40,'SegEnds_NonXtal_Prot#'!$A:$AL,22,FALSE),"-")</f>
        <v>40</v>
      </c>
      <c r="P40" s="2">
        <f>IFERROR(50+VLOOKUP($A40,'SegEnds_Xtal_Prot#'!$A:$AY,31,FALSE)-VLOOKUP($B40,'SegEnds_NonXtal_Prot#'!$A:$AL,22,FALSE),"-")</f>
        <v>68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36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29</v>
      </c>
      <c r="V40" s="2">
        <f>IFERROR(50+VLOOKUP($A40,'SegEnds_Xtal_Prot#'!$A:$AY,43,FALSE)-VLOOKUP($B40,'SegEnds_NonXtal_Prot#'!$A:$AL,31,FALSE),"-")</f>
        <v>53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72</v>
      </c>
      <c r="AA40" s="50" t="str">
        <f>VLOOKUP(B40,Classification!A:D,2,FALSE)</f>
        <v>B1</v>
      </c>
      <c r="AB40" s="99" t="str">
        <f>VLOOKUP(B40,Classification!A:D,4,0)</f>
        <v>Glucagonreceptorfamily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 t="e">
        <f>VLOOKUP(B40,'SegEnds_NonXtal_Prot#'!A:AL,13,FALSE)-VLOOKUP(B40,'SegEnds_NonXtal_Prot#'!A:AL,10,FALSE)</f>
        <v>#VALUE!</v>
      </c>
      <c r="AF40" s="50" t="e">
        <f>VLOOKUP(B40,'SegEnds_NonXtal_Prot#'!A:AL,12,FALSE)-VLOOKUP(B40,'SegEnds_NonXtal_Prot#'!A:AL,11,FALSE)</f>
        <v>#VALUE!</v>
      </c>
      <c r="AG40" s="50" t="e">
        <f>VLOOKUP(B40,'SegEnds_NonXtal_Prot#'!A:AL,13,FALSE)-VLOOKUP(B40,'SegEnds_NonXtal_Prot#'!A:AL,11,FALSE)</f>
        <v>#VALUE!</v>
      </c>
      <c r="AH40" s="50">
        <f>VLOOKUP(B40,'SegEnds_NonXtal_Prot#'!A:AL,16,FALSE)-VLOOKUP(B40,'SegEnds_NonXtal_Prot#'!A:AL,10,FALSE)</f>
        <v>65</v>
      </c>
      <c r="AI40" s="50">
        <f>VLOOKUP(B40,'SegEnds_NonXtal_Prot#'!A:AL,16,FALSE)-VLOOKUP(B40,'SegEnds_NonXtal_Prot#'!A:AL,11,FALSE)</f>
        <v>50</v>
      </c>
      <c r="AJ40" s="50" t="e">
        <f>VLOOKUP(B40,'SegEnds_NonXtal_Prot#'!A:AL,22,FALSE)-VLOOKUP(B40,'SegEnds_NonXtal_Prot#'!A:AL,19,FALSE)</f>
        <v>#VALUE!</v>
      </c>
      <c r="AK40" s="50" t="e">
        <f>VLOOKUP(B40,'SegEnds_NonXtal_Prot#'!A:AL,15,FALSE)-VLOOKUP(B40,'SegEnds_NonXtal_Prot#'!A:AL,14,FALSE)</f>
        <v>#VALUE!</v>
      </c>
      <c r="AL40" s="50" t="e">
        <f>VLOOKUP(B40,'SegEnds_NonXtal_Prot#'!A:AL,18,FALSE)-VLOOKUP(B40,'SegEnds_NonXtal_Prot#'!A:AL,17,FALSE)</f>
        <v>#VALUE!</v>
      </c>
      <c r="AM40" s="2">
        <f>VLOOKUP(B40,'SegEnds_NonXtal_Prot#'!A:AL,34,FALSE)-VLOOKUP(B40,'SegEnds_NonXtal_Prot#'!A:AL,31,FALSE)</f>
        <v>33</v>
      </c>
      <c r="AN40" s="38"/>
    </row>
    <row r="41" spans="1:64" s="2" customFormat="1" x14ac:dyDescent="0.2">
      <c r="A41" s="2" t="s">
        <v>1264</v>
      </c>
      <c r="B41" s="2" t="s">
        <v>41</v>
      </c>
      <c r="C41" s="2">
        <f>IFERROR(50+VLOOKUP($A41,'SegEnds_Xtal_Prot#'!$A:$AY,5,FALSE)-VLOOKUP($B41,'SegEnds_NonXtal_Prot#'!$A:$AL,4,FALSE),"-")</f>
        <v>34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47</v>
      </c>
      <c r="F41" s="2">
        <f>IFERROR(50+VLOOKUP($A41,'SegEnds_Xtal_Prot#'!$A:$AY,11,FALSE)-VLOOKUP($B41,'SegEnds_NonXtal_Prot#'!$A:$AL,7,FALSE),"-")</f>
        <v>53</v>
      </c>
      <c r="G41" s="2">
        <f>IFERROR(50+VLOOKUP($A41,'SegEnds_Xtal_Prot#'!$A:$AY,13,FALSE)-VLOOKUP($B41,'SegEnds_NonXtal_Prot#'!$A:$AL,10,FALSE),"-")</f>
        <v>39</v>
      </c>
      <c r="H41" s="2">
        <f>IFERROR(50+VLOOKUP($A41,'SegEnds_Xtal_Prot#'!$A:$AY,15,FALSE)-VLOOKUP($B41,'SegEnds_NonXtal_Prot#'!$A:$AL,10,FALSE),"-")</f>
        <v>61</v>
      </c>
      <c r="I41" s="2" t="str">
        <f>IFERROR(50+VLOOKUP($A41,'SegEnds_Xtal_Prot#'!$A:$AY,17,FALSE)-VLOOKUP($B41,'SegEnds_NonXtal_Prot#'!$A:$AL,13,FALSE),"-")</f>
        <v>-</v>
      </c>
      <c r="J41" s="2" t="str">
        <f>IFERROR(50+VLOOKUP($A41,'SegEnds_Xtal_Prot#'!$A:$AY,19,FALSE)-VLOOKUP($B41,'SegEnds_NonXtal_Prot#'!$A:$AL,13,FALSE),"-")</f>
        <v>-</v>
      </c>
      <c r="K41" s="2">
        <f>IFERROR(50+VLOOKUP($A41,'SegEnds_Xtal_Prot#'!$A:$AY,21,FALSE)-VLOOKUP($B41,'SegEnds_NonXtal_Prot#'!$A:$AL,16,FALSE),"-")</f>
        <v>22</v>
      </c>
      <c r="L41" s="2">
        <f>IFERROR(50+VLOOKUP($A41,'SegEnds_Xtal_Prot#'!$A:$AY,23,FALSE)-VLOOKUP($B41,'SegEnds_NonXtal_Prot#'!$A:$AL,16,FALSE),"-")</f>
        <v>54</v>
      </c>
      <c r="M41" s="2" t="str">
        <f>IFERROR(50+VLOOKUP($A41,'SegEnds_Xtal_Prot#'!$A:$AY,25,FALSE)-VLOOKUP($B41,'SegEnds_NonXtal_Prot#'!$A:$AL,19,FALSE),"-")</f>
        <v>-</v>
      </c>
      <c r="N41" s="2" t="str">
        <f>IFERROR(50+VLOOKUP($A41,'SegEnds_Xtal_Prot#'!$A:$AY,27,FALSE)-VLOOKUP($B41,'SegEnds_NonXtal_Prot#'!$A:$AL,19,FALSE),"-")</f>
        <v>-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37</v>
      </c>
      <c r="T41" s="2">
        <f>IFERROR(50+VLOOKUP($A41,'SegEnds_Xtal_Prot#'!$A:$AY,39,FALSE)-VLOOKUP($B41,'SegEnds_NonXtal_Prot#'!$A:$AL,28,FALSE),"-")</f>
        <v>61</v>
      </c>
      <c r="U41" s="2">
        <f>IFERROR(50+VLOOKUP($A41,'SegEnds_Xtal_Prot#'!$A:$AY,41,FALSE)-VLOOKUP($B41,'SegEnds_NonXtal_Prot#'!$A:$AL,31,FALSE),"-")</f>
        <v>33</v>
      </c>
      <c r="V41" s="2">
        <f>IFERROR(50+VLOOKUP($A41,'SegEnds_Xtal_Prot#'!$A:$AY,43,FALSE)-VLOOKUP($B41,'SegEnds_NonXtal_Prot#'!$A:$AL,31,FALSE),"-")</f>
        <v>57</v>
      </c>
      <c r="W41" s="2">
        <f>IFERROR(50+VLOOKUP($A41,'SegEnds_Xtal_Prot#'!$A:$AY,45,FALSE)-VLOOKUP($B41,'SegEnds_NonXtal_Prot#'!$A:$AL,34,FALSE),"-")</f>
        <v>34</v>
      </c>
      <c r="X41" s="2">
        <f>IFERROR(50+VLOOKUP($A41,'SegEnds_Xtal_Prot#'!$A:$AY,47,FALSE)-VLOOKUP($B41,'SegEnds_NonXtal_Prot#'!$A:$AL,34,FALSE),"-")</f>
        <v>63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50" t="str">
        <f>VLOOKUP(B41,Classification!A:D,2,FALSE)</f>
        <v>C</v>
      </c>
      <c r="AB41" s="99" t="str">
        <f>VLOOKUP(B41,Classification!A:D,4,0)</f>
        <v>Metabotropicglutamate</v>
      </c>
      <c r="AC41" s="50">
        <f>VLOOKUP(B41,'SegEnds_NonXtal_Prot#'!A:AL,6,FALSE)-VLOOKUP(B41,'SegEnds_NonXtal_Prot#'!A:AL,5,FALSE)</f>
        <v>3</v>
      </c>
      <c r="AD41" s="50">
        <f>VLOOKUP(B41,'SegEnds_NonXtal_Prot#'!A:AL,9,FALSE)-VLOOKUP(B41,'SegEnds_NonXtal_Prot#'!A:AL,8,FALSE)</f>
        <v>1</v>
      </c>
      <c r="AE41" s="50" t="e">
        <f>VLOOKUP(B41,'SegEnds_NonXtal_Prot#'!A:AL,13,FALSE)-VLOOKUP(B41,'SegEnds_NonXtal_Prot#'!A:AL,10,FALSE)</f>
        <v>#VALUE!</v>
      </c>
      <c r="AF41" s="50" t="e">
        <f>VLOOKUP(B41,'SegEnds_NonXtal_Prot#'!A:AL,12,FALSE)-VLOOKUP(B41,'SegEnds_NonXtal_Prot#'!A:AL,11,FALSE)</f>
        <v>#VALUE!</v>
      </c>
      <c r="AG41" s="50" t="e">
        <f>VLOOKUP(B41,'SegEnds_NonXtal_Prot#'!A:AL,13,FALSE)-VLOOKUP(B41,'SegEnds_NonXtal_Prot#'!A:AL,11,FALSE)</f>
        <v>#VALUE!</v>
      </c>
      <c r="AH41" s="50">
        <f>VLOOKUP(B41,'SegEnds_NonXtal_Prot#'!A:AL,16,FALSE)-VLOOKUP(B41,'SegEnds_NonXtal_Prot#'!A:AL,10,FALSE)</f>
        <v>44</v>
      </c>
      <c r="AI41" s="50">
        <f>VLOOKUP(B41,'SegEnds_NonXtal_Prot#'!A:AL,16,FALSE)-VLOOKUP(B41,'SegEnds_NonXtal_Prot#'!A:AL,11,FALSE)</f>
        <v>33</v>
      </c>
      <c r="AJ41" s="50" t="e">
        <f>VLOOKUP(B41,'SegEnds_NonXtal_Prot#'!A:AL,22,FALSE)-VLOOKUP(B41,'SegEnds_NonXtal_Prot#'!A:AL,19,FALSE)</f>
        <v>#VALUE!</v>
      </c>
      <c r="AK41" s="50" t="e">
        <f>VLOOKUP(B41,'SegEnds_NonXtal_Prot#'!A:AL,15,FALSE)-VLOOKUP(B41,'SegEnds_NonXtal_Prot#'!A:AL,14,FALSE)</f>
        <v>#VALUE!</v>
      </c>
      <c r="AL41" s="50" t="e">
        <f>VLOOKUP(B41,'SegEnds_NonXtal_Prot#'!A:AL,18,FALSE)-VLOOKUP(B41,'SegEnds_NonXtal_Prot#'!A:AL,17,FALSE)</f>
        <v>#VALUE!</v>
      </c>
      <c r="AM41" s="2">
        <f>VLOOKUP(B41,'SegEnds_NonXtal_Prot#'!A:AL,34,FALSE)-VLOOKUP(B41,'SegEnds_NonXtal_Prot#'!A:AL,31,FALSE)</f>
        <v>27</v>
      </c>
      <c r="AN41" s="38"/>
    </row>
    <row r="42" spans="1:64" s="2" customFormat="1" x14ac:dyDescent="0.2">
      <c r="A42" s="2" t="s">
        <v>1263</v>
      </c>
      <c r="B42" s="2" t="s">
        <v>40</v>
      </c>
      <c r="C42" s="2">
        <f>IFERROR(50+VLOOKUP($A42,'SegEnds_Xtal_Prot#'!$A:$AY,5,FALSE)-VLOOKUP($B42,'SegEnds_NonXtal_Prot#'!$A:$AL,4,FALSE),"-")</f>
        <v>34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47</v>
      </c>
      <c r="F42" s="2">
        <f>IFERROR(50+VLOOKUP($A42,'SegEnds_Xtal_Prot#'!$A:$AY,11,FALSE)-VLOOKUP($B42,'SegEnds_NonXtal_Prot#'!$A:$AL,7,FALSE),"-")</f>
        <v>53</v>
      </c>
      <c r="G42" s="2">
        <f>IFERROR(50+VLOOKUP($A42,'SegEnds_Xtal_Prot#'!$A:$AY,13,FALSE)-VLOOKUP($B42,'SegEnds_NonXtal_Prot#'!$A:$AL,10,FALSE),"-")</f>
        <v>39</v>
      </c>
      <c r="H42" s="2">
        <f>IFERROR(50+VLOOKUP($A42,'SegEnds_Xtal_Prot#'!$A:$AY,15,FALSE)-VLOOKUP($B42,'SegEnds_NonXtal_Prot#'!$A:$AL,10,FALSE),"-")</f>
        <v>61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22</v>
      </c>
      <c r="L42" s="2">
        <f>IFERROR(50+VLOOKUP($A42,'SegEnds_Xtal_Prot#'!$A:$AY,23,FALSE)-VLOOKUP($B42,'SegEnds_NonXtal_Prot#'!$A:$AL,16,FALSE),"-")</f>
        <v>54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37</v>
      </c>
      <c r="T42" s="2">
        <f>IFERROR(50+VLOOKUP($A42,'SegEnds_Xtal_Prot#'!$A:$AY,39,FALSE)-VLOOKUP($B42,'SegEnds_NonXtal_Prot#'!$A:$AL,28,FALSE),"-")</f>
        <v>61</v>
      </c>
      <c r="U42" s="2">
        <f>IFERROR(50+VLOOKUP($A42,'SegEnds_Xtal_Prot#'!$A:$AY,41,FALSE)-VLOOKUP($B42,'SegEnds_NonXtal_Prot#'!$A:$AL,31,FALSE),"-")</f>
        <v>33</v>
      </c>
      <c r="V42" s="2">
        <f>IFERROR(50+VLOOKUP($A42,'SegEnds_Xtal_Prot#'!$A:$AY,43,FALSE)-VLOOKUP($B42,'SegEnds_NonXtal_Prot#'!$A:$AL,31,FALSE),"-")</f>
        <v>57</v>
      </c>
      <c r="W42" s="2">
        <f>IFERROR(50+VLOOKUP($A42,'SegEnds_Xtal_Prot#'!$A:$AY,45,FALSE)-VLOOKUP($B42,'SegEnds_NonXtal_Prot#'!$A:$AL,34,FALSE),"-")</f>
        <v>34</v>
      </c>
      <c r="X42" s="2">
        <f>IFERROR(50+VLOOKUP($A42,'SegEnds_Xtal_Prot#'!$A:$AY,47,FALSE)-VLOOKUP($B42,'SegEnds_NonXtal_Prot#'!$A:$AL,34,FALSE),"-")</f>
        <v>63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59</v>
      </c>
      <c r="AA42" s="50" t="str">
        <f>VLOOKUP(B42,Classification!A:D,2,FALSE)</f>
        <v>C</v>
      </c>
      <c r="AB42" s="99" t="str">
        <f>VLOOKUP(B42,Classification!A:D,4,0)</f>
        <v>Metabotropicglutamate</v>
      </c>
      <c r="AC42" s="50">
        <f>VLOOKUP(B42,'SegEnds_NonXtal_Prot#'!A:AL,6,FALSE)-VLOOKUP(B42,'SegEnds_NonXtal_Prot#'!A:AL,5,FALSE)</f>
        <v>3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44</v>
      </c>
      <c r="AI42" s="50">
        <f>VLOOKUP(B42,'SegEnds_NonXtal_Prot#'!A:AL,16,FALSE)-VLOOKUP(B42,'SegEnds_NonXtal_Prot#'!A:AL,11,FALSE)</f>
        <v>33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27</v>
      </c>
      <c r="AN42" s="38"/>
    </row>
    <row r="43" spans="1:64" x14ac:dyDescent="0.2">
      <c r="A43" s="2" t="s">
        <v>1282</v>
      </c>
      <c r="B43" s="2" t="s">
        <v>33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47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39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23</v>
      </c>
      <c r="L43" s="2">
        <f>IFERROR(50+VLOOKUP($A43,'SegEnds_Xtal_Prot#'!$A:$AY,23,FALSE)-VLOOKUP($B43,'SegEnds_NonXtal_Prot#'!$A:$AL,16,FALSE),"-")</f>
        <v>59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36</v>
      </c>
      <c r="T43" s="2">
        <f>IFERROR(50+VLOOKUP($A43,'SegEnds_Xtal_Prot#'!$A:$AY,39,FALSE)-VLOOKUP($B43,'SegEnds_NonXtal_Prot#'!$A:$AL,28,FALSE),"-")</f>
        <v>72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78</v>
      </c>
      <c r="W43" s="2">
        <f>IFERROR(50+VLOOKUP($A43,'SegEnds_Xtal_Prot#'!$A:$AY,45,FALSE)-VLOOKUP($B43,'SegEnds_NonXtal_Prot#'!$A:$AL,34,FALSE),"-")</f>
        <v>35</v>
      </c>
      <c r="X43" s="2">
        <f>IFERROR(50+VLOOKUP($A43,'SegEnds_Xtal_Prot#'!$A:$AY,47,FALSE)-VLOOKUP($B43,'SegEnds_NonXtal_Prot#'!$A:$AL,34,FALSE),"-")</f>
        <v>57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62</v>
      </c>
      <c r="AA43" s="50" t="str">
        <f>VLOOKUP(B43,Classification!A:D,2,FALSE)</f>
        <v>F</v>
      </c>
      <c r="AB43" s="99" t="str">
        <f>VLOOKUP(B43,Classification!A:D,4,0)</f>
        <v>Frizzled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67</v>
      </c>
      <c r="AI43" s="50">
        <f>VLOOKUP(B43,'SegEnds_NonXtal_Prot#'!A:AL,16,FALSE)-VLOOKUP(B43,'SegEnds_NonXtal_Prot#'!A:AL,11,FALSE)</f>
        <v>54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62</v>
      </c>
    </row>
    <row r="44" spans="1:64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50"/>
      <c r="AB44" s="101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2"/>
    </row>
    <row r="45" spans="1:64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50"/>
      <c r="AB45" s="101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2"/>
    </row>
    <row r="46" spans="1:64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50"/>
      <c r="AB46" s="101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2"/>
    </row>
    <row r="47" spans="1:64" x14ac:dyDescent="0.2">
      <c r="A47" s="4"/>
      <c r="B47" s="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50"/>
      <c r="AB47" s="101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2"/>
      <c r="AN47" s="39"/>
      <c r="AO47" s="30" t="s">
        <v>1063</v>
      </c>
      <c r="AP47" s="30" t="s">
        <v>1064</v>
      </c>
      <c r="AQ47" s="30" t="s">
        <v>1080</v>
      </c>
      <c r="AR47" s="30" t="s">
        <v>1081</v>
      </c>
      <c r="AS47" s="30" t="s">
        <v>1065</v>
      </c>
      <c r="AT47" s="30" t="s">
        <v>1066</v>
      </c>
      <c r="AU47" s="30" t="s">
        <v>1082</v>
      </c>
      <c r="AV47" s="30" t="s">
        <v>1083</v>
      </c>
      <c r="AW47" s="30" t="s">
        <v>1067</v>
      </c>
      <c r="AX47" s="30" t="s">
        <v>1068</v>
      </c>
      <c r="AY47" s="30" t="s">
        <v>1095</v>
      </c>
      <c r="AZ47" s="30" t="s">
        <v>1096</v>
      </c>
      <c r="BA47" s="30" t="s">
        <v>1069</v>
      </c>
      <c r="BB47" s="30" t="s">
        <v>1070</v>
      </c>
      <c r="BC47" s="30" t="s">
        <v>1098</v>
      </c>
      <c r="BD47" s="30" t="s">
        <v>1099</v>
      </c>
      <c r="BE47" s="30" t="s">
        <v>1071</v>
      </c>
      <c r="BF47" s="30" t="s">
        <v>1072</v>
      </c>
      <c r="BG47" s="30" t="s">
        <v>1073</v>
      </c>
      <c r="BH47" s="30" t="s">
        <v>1074</v>
      </c>
      <c r="BI47" s="30" t="s">
        <v>1075</v>
      </c>
      <c r="BJ47" s="30" t="s">
        <v>1076</v>
      </c>
      <c r="BK47" s="30" t="s">
        <v>1077</v>
      </c>
      <c r="BL47" s="30" t="s">
        <v>1078</v>
      </c>
    </row>
    <row r="48" spans="1:64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N48" s="39" t="s">
        <v>1</v>
      </c>
      <c r="AO48" s="4">
        <f t="shared" ref="AO48:BL48" si="0">MAX(C2:C37)</f>
        <v>34</v>
      </c>
      <c r="AP48" s="4">
        <f t="shared" si="0"/>
        <v>64</v>
      </c>
      <c r="AQ48" s="4">
        <f t="shared" si="0"/>
        <v>48</v>
      </c>
      <c r="AR48" s="4">
        <f t="shared" si="0"/>
        <v>52</v>
      </c>
      <c r="AS48" s="4">
        <f t="shared" si="0"/>
        <v>38</v>
      </c>
      <c r="AT48" s="4">
        <f t="shared" si="0"/>
        <v>69</v>
      </c>
      <c r="AU48" s="4">
        <f t="shared" si="0"/>
        <v>50</v>
      </c>
      <c r="AV48" s="4">
        <f t="shared" si="0"/>
        <v>53</v>
      </c>
      <c r="AW48" s="4">
        <f t="shared" si="0"/>
        <v>24</v>
      </c>
      <c r="AX48" s="4">
        <f t="shared" si="0"/>
        <v>56</v>
      </c>
      <c r="AY48" s="4">
        <f t="shared" si="0"/>
        <v>50</v>
      </c>
      <c r="AZ48" s="4">
        <f t="shared" si="0"/>
        <v>58</v>
      </c>
      <c r="BA48" s="4">
        <f t="shared" si="0"/>
        <v>38</v>
      </c>
      <c r="BB48" s="4">
        <f t="shared" si="0"/>
        <v>69</v>
      </c>
      <c r="BC48" s="4">
        <f t="shared" si="0"/>
        <v>50</v>
      </c>
      <c r="BD48" s="4">
        <f t="shared" si="0"/>
        <v>52</v>
      </c>
      <c r="BE48" s="4">
        <f t="shared" si="0"/>
        <v>36</v>
      </c>
      <c r="BF48" s="4">
        <f t="shared" si="0"/>
        <v>77</v>
      </c>
      <c r="BG48" s="4">
        <f t="shared" si="0"/>
        <v>30</v>
      </c>
      <c r="BH48" s="4">
        <f t="shared" si="0"/>
        <v>65</v>
      </c>
      <c r="BI48" s="4">
        <f t="shared" si="0"/>
        <v>32</v>
      </c>
      <c r="BJ48" s="4">
        <f t="shared" si="0"/>
        <v>56</v>
      </c>
      <c r="BK48" s="4">
        <f t="shared" si="0"/>
        <v>47</v>
      </c>
      <c r="BL48" s="4">
        <f t="shared" si="0"/>
        <v>69</v>
      </c>
    </row>
    <row r="49" spans="3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O49" s="4">
        <f t="shared" ref="AO49:BL49" si="1">MIN(C2:C37)</f>
        <v>22</v>
      </c>
      <c r="AP49" s="4">
        <f t="shared" si="1"/>
        <v>60</v>
      </c>
      <c r="AQ49" s="4">
        <f t="shared" si="1"/>
        <v>48</v>
      </c>
      <c r="AR49" s="4">
        <f t="shared" si="1"/>
        <v>51</v>
      </c>
      <c r="AS49" s="4">
        <f t="shared" si="1"/>
        <v>34</v>
      </c>
      <c r="AT49" s="4">
        <f t="shared" si="1"/>
        <v>63</v>
      </c>
      <c r="AU49" s="4">
        <f t="shared" si="1"/>
        <v>47</v>
      </c>
      <c r="AV49" s="4">
        <f t="shared" si="1"/>
        <v>52</v>
      </c>
      <c r="AW49" s="4">
        <f t="shared" si="1"/>
        <v>18</v>
      </c>
      <c r="AX49" s="4">
        <f t="shared" si="1"/>
        <v>56</v>
      </c>
      <c r="AY49" s="4">
        <f t="shared" si="1"/>
        <v>50</v>
      </c>
      <c r="AZ49" s="4">
        <f t="shared" si="1"/>
        <v>53</v>
      </c>
      <c r="BA49" s="4">
        <f t="shared" si="1"/>
        <v>35</v>
      </c>
      <c r="BB49" s="4">
        <f t="shared" si="1"/>
        <v>62</v>
      </c>
      <c r="BC49" s="4">
        <f t="shared" si="1"/>
        <v>50</v>
      </c>
      <c r="BD49" s="4">
        <f t="shared" si="1"/>
        <v>52</v>
      </c>
      <c r="BE49" s="4">
        <f t="shared" si="1"/>
        <v>29</v>
      </c>
      <c r="BF49" s="4">
        <f t="shared" si="1"/>
        <v>67</v>
      </c>
      <c r="BG49" s="4">
        <f t="shared" si="1"/>
        <v>18</v>
      </c>
      <c r="BH49" s="4">
        <f t="shared" si="1"/>
        <v>60</v>
      </c>
      <c r="BI49" s="4">
        <f t="shared" si="1"/>
        <v>24</v>
      </c>
      <c r="BJ49" s="4">
        <f t="shared" si="1"/>
        <v>55</v>
      </c>
      <c r="BK49" s="4">
        <f t="shared" si="1"/>
        <v>47</v>
      </c>
      <c r="BL49" s="4">
        <f t="shared" si="1"/>
        <v>57</v>
      </c>
    </row>
    <row r="50" spans="3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O50" s="4">
        <f t="shared" ref="AO50:BL50" si="2">AO48-AO49</f>
        <v>12</v>
      </c>
      <c r="AP50" s="4">
        <f t="shared" si="2"/>
        <v>4</v>
      </c>
      <c r="AQ50" s="4">
        <f t="shared" si="2"/>
        <v>0</v>
      </c>
      <c r="AR50" s="4">
        <f t="shared" si="2"/>
        <v>1</v>
      </c>
      <c r="AS50" s="4">
        <f t="shared" si="2"/>
        <v>4</v>
      </c>
      <c r="AT50" s="4">
        <f t="shared" si="2"/>
        <v>6</v>
      </c>
      <c r="AU50" s="4">
        <f t="shared" si="2"/>
        <v>3</v>
      </c>
      <c r="AV50" s="4">
        <f t="shared" si="2"/>
        <v>1</v>
      </c>
      <c r="AW50" s="4">
        <f t="shared" si="2"/>
        <v>6</v>
      </c>
      <c r="AX50" s="4">
        <f t="shared" si="2"/>
        <v>0</v>
      </c>
      <c r="AY50" s="4">
        <f t="shared" si="2"/>
        <v>0</v>
      </c>
      <c r="AZ50" s="4">
        <f t="shared" si="2"/>
        <v>5</v>
      </c>
      <c r="BA50" s="4">
        <f t="shared" si="2"/>
        <v>3</v>
      </c>
      <c r="BB50" s="4">
        <f t="shared" si="2"/>
        <v>7</v>
      </c>
      <c r="BC50" s="4">
        <f t="shared" si="2"/>
        <v>0</v>
      </c>
      <c r="BD50" s="4">
        <f t="shared" si="2"/>
        <v>0</v>
      </c>
      <c r="BE50" s="4">
        <f t="shared" si="2"/>
        <v>7</v>
      </c>
      <c r="BF50" s="4">
        <f t="shared" si="2"/>
        <v>10</v>
      </c>
      <c r="BG50" s="4">
        <f t="shared" si="2"/>
        <v>12</v>
      </c>
      <c r="BH50" s="4">
        <f t="shared" si="2"/>
        <v>5</v>
      </c>
      <c r="BI50" s="4">
        <f t="shared" si="2"/>
        <v>8</v>
      </c>
      <c r="BJ50" s="4">
        <f t="shared" si="2"/>
        <v>1</v>
      </c>
      <c r="BK50" s="4">
        <f t="shared" si="2"/>
        <v>0</v>
      </c>
      <c r="BL50" s="4">
        <f t="shared" si="2"/>
        <v>12</v>
      </c>
    </row>
    <row r="51" spans="3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N51" s="39" t="s">
        <v>1290</v>
      </c>
      <c r="AO51" s="4">
        <f t="shared" ref="AO51:BL51" si="3">MAX(C38:C39)</f>
        <v>29</v>
      </c>
      <c r="AP51" s="4">
        <f t="shared" si="3"/>
        <v>60</v>
      </c>
      <c r="AQ51" s="4">
        <f t="shared" si="3"/>
        <v>48</v>
      </c>
      <c r="AR51" s="4">
        <f t="shared" si="3"/>
        <v>51</v>
      </c>
      <c r="AS51" s="4">
        <f t="shared" si="3"/>
        <v>37</v>
      </c>
      <c r="AT51" s="4">
        <f t="shared" si="3"/>
        <v>66</v>
      </c>
      <c r="AU51" s="4">
        <f t="shared" si="3"/>
        <v>49</v>
      </c>
      <c r="AV51" s="4">
        <f t="shared" si="3"/>
        <v>52</v>
      </c>
      <c r="AW51" s="4">
        <f t="shared" si="3"/>
        <v>23</v>
      </c>
      <c r="AX51" s="4">
        <f t="shared" si="3"/>
        <v>56</v>
      </c>
      <c r="AY51" s="4">
        <f t="shared" si="3"/>
        <v>50</v>
      </c>
      <c r="AZ51" s="4">
        <f t="shared" si="3"/>
        <v>57</v>
      </c>
      <c r="BA51" s="4">
        <f t="shared" si="3"/>
        <v>40</v>
      </c>
      <c r="BB51" s="4">
        <f t="shared" si="3"/>
        <v>68</v>
      </c>
      <c r="BC51" s="4">
        <f t="shared" si="3"/>
        <v>50</v>
      </c>
      <c r="BD51" s="4">
        <f t="shared" si="3"/>
        <v>52</v>
      </c>
      <c r="BE51" s="4">
        <f t="shared" si="3"/>
        <v>39</v>
      </c>
      <c r="BF51" s="4">
        <f t="shared" si="3"/>
        <v>69</v>
      </c>
      <c r="BG51" s="4">
        <f t="shared" si="3"/>
        <v>26</v>
      </c>
      <c r="BH51" s="4">
        <f t="shared" si="3"/>
        <v>62</v>
      </c>
      <c r="BI51" s="4">
        <f t="shared" si="3"/>
        <v>29</v>
      </c>
      <c r="BJ51" s="4">
        <f t="shared" si="3"/>
        <v>56</v>
      </c>
      <c r="BK51" s="4">
        <f t="shared" si="3"/>
        <v>47</v>
      </c>
      <c r="BL51" s="4">
        <f t="shared" si="3"/>
        <v>72</v>
      </c>
    </row>
    <row r="52" spans="3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O52" s="4">
        <f t="shared" ref="AO52:BL52" si="4">MIN(C38:C39)</f>
        <v>19</v>
      </c>
      <c r="AP52" s="4">
        <f t="shared" si="4"/>
        <v>60</v>
      </c>
      <c r="AQ52" s="4">
        <f t="shared" si="4"/>
        <v>48</v>
      </c>
      <c r="AR52" s="4">
        <f t="shared" si="4"/>
        <v>51</v>
      </c>
      <c r="AS52" s="4">
        <f t="shared" si="4"/>
        <v>37</v>
      </c>
      <c r="AT52" s="4">
        <f t="shared" si="4"/>
        <v>63</v>
      </c>
      <c r="AU52" s="4">
        <f t="shared" si="4"/>
        <v>49</v>
      </c>
      <c r="AV52" s="4">
        <f t="shared" si="4"/>
        <v>52</v>
      </c>
      <c r="AW52" s="4">
        <f t="shared" si="4"/>
        <v>21</v>
      </c>
      <c r="AX52" s="4">
        <f t="shared" si="4"/>
        <v>56</v>
      </c>
      <c r="AY52" s="4">
        <f t="shared" si="4"/>
        <v>50</v>
      </c>
      <c r="AZ52" s="4">
        <f t="shared" si="4"/>
        <v>57</v>
      </c>
      <c r="BA52" s="4">
        <f t="shared" si="4"/>
        <v>38</v>
      </c>
      <c r="BB52" s="4">
        <f t="shared" si="4"/>
        <v>63</v>
      </c>
      <c r="BC52" s="4">
        <f t="shared" si="4"/>
        <v>50</v>
      </c>
      <c r="BD52" s="4">
        <f t="shared" si="4"/>
        <v>52</v>
      </c>
      <c r="BE52" s="4">
        <f t="shared" si="4"/>
        <v>32</v>
      </c>
      <c r="BF52" s="4">
        <f t="shared" si="4"/>
        <v>67</v>
      </c>
      <c r="BG52" s="4">
        <f t="shared" si="4"/>
        <v>25</v>
      </c>
      <c r="BH52" s="4">
        <f t="shared" si="4"/>
        <v>53</v>
      </c>
      <c r="BI52" s="4">
        <f t="shared" si="4"/>
        <v>28</v>
      </c>
      <c r="BJ52" s="4">
        <f t="shared" si="4"/>
        <v>56</v>
      </c>
      <c r="BK52" s="4">
        <f t="shared" si="4"/>
        <v>47</v>
      </c>
      <c r="BL52" s="4">
        <f t="shared" si="4"/>
        <v>61</v>
      </c>
    </row>
    <row r="53" spans="3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O53" s="4">
        <f t="shared" ref="AO53:BL53" si="5">AO51-AO52</f>
        <v>10</v>
      </c>
      <c r="AP53" s="4">
        <f t="shared" si="5"/>
        <v>0</v>
      </c>
      <c r="AQ53" s="4">
        <f t="shared" si="5"/>
        <v>0</v>
      </c>
      <c r="AR53" s="4">
        <f t="shared" si="5"/>
        <v>0</v>
      </c>
      <c r="AS53" s="4">
        <f t="shared" si="5"/>
        <v>0</v>
      </c>
      <c r="AT53" s="4">
        <f t="shared" si="5"/>
        <v>3</v>
      </c>
      <c r="AU53" s="4">
        <f t="shared" si="5"/>
        <v>0</v>
      </c>
      <c r="AV53" s="4">
        <f t="shared" si="5"/>
        <v>0</v>
      </c>
      <c r="AW53" s="4">
        <f t="shared" si="5"/>
        <v>2</v>
      </c>
      <c r="AX53" s="4">
        <f t="shared" si="5"/>
        <v>0</v>
      </c>
      <c r="AY53" s="4">
        <f t="shared" si="5"/>
        <v>0</v>
      </c>
      <c r="AZ53" s="4">
        <f t="shared" si="5"/>
        <v>0</v>
      </c>
      <c r="BA53" s="4">
        <f t="shared" si="5"/>
        <v>2</v>
      </c>
      <c r="BB53" s="4">
        <f t="shared" si="5"/>
        <v>5</v>
      </c>
      <c r="BC53" s="4">
        <f t="shared" si="5"/>
        <v>0</v>
      </c>
      <c r="BD53" s="4">
        <f t="shared" si="5"/>
        <v>0</v>
      </c>
      <c r="BE53" s="4">
        <f t="shared" si="5"/>
        <v>7</v>
      </c>
      <c r="BF53" s="4">
        <f t="shared" si="5"/>
        <v>2</v>
      </c>
      <c r="BG53" s="4">
        <f t="shared" si="5"/>
        <v>1</v>
      </c>
      <c r="BH53" s="4">
        <f t="shared" si="5"/>
        <v>9</v>
      </c>
      <c r="BI53" s="4">
        <f t="shared" si="5"/>
        <v>1</v>
      </c>
      <c r="BJ53" s="4">
        <f t="shared" si="5"/>
        <v>0</v>
      </c>
      <c r="BK53" s="4">
        <f t="shared" si="5"/>
        <v>0</v>
      </c>
      <c r="BL53" s="4">
        <f t="shared" si="5"/>
        <v>11</v>
      </c>
    </row>
    <row r="54" spans="3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27</v>
      </c>
      <c r="AO54" s="4">
        <f t="shared" ref="AO54:BL54" si="6">MAX(C40:C41)</f>
        <v>34</v>
      </c>
      <c r="AP54" s="4">
        <f t="shared" si="6"/>
        <v>60</v>
      </c>
      <c r="AQ54" s="4">
        <f t="shared" si="6"/>
        <v>48</v>
      </c>
      <c r="AR54" s="4">
        <f t="shared" si="6"/>
        <v>53</v>
      </c>
      <c r="AS54" s="4">
        <f t="shared" si="6"/>
        <v>39</v>
      </c>
      <c r="AT54" s="4">
        <f t="shared" si="6"/>
        <v>65</v>
      </c>
      <c r="AU54" s="4">
        <f t="shared" si="6"/>
        <v>0</v>
      </c>
      <c r="AV54" s="4">
        <f t="shared" si="6"/>
        <v>0</v>
      </c>
      <c r="AW54" s="4">
        <f t="shared" si="6"/>
        <v>22</v>
      </c>
      <c r="AX54" s="4">
        <f t="shared" si="6"/>
        <v>56</v>
      </c>
      <c r="AY54" s="4">
        <f t="shared" si="6"/>
        <v>0</v>
      </c>
      <c r="AZ54" s="4">
        <f t="shared" si="6"/>
        <v>0</v>
      </c>
      <c r="BA54" s="4">
        <f t="shared" si="6"/>
        <v>40</v>
      </c>
      <c r="BB54" s="4">
        <f t="shared" si="6"/>
        <v>68</v>
      </c>
      <c r="BC54" s="4">
        <f t="shared" si="6"/>
        <v>50</v>
      </c>
      <c r="BD54" s="4">
        <f t="shared" si="6"/>
        <v>52</v>
      </c>
      <c r="BE54" s="4">
        <f t="shared" si="6"/>
        <v>37</v>
      </c>
      <c r="BF54" s="4">
        <f t="shared" si="6"/>
        <v>71</v>
      </c>
      <c r="BG54" s="4">
        <f t="shared" si="6"/>
        <v>33</v>
      </c>
      <c r="BH54" s="4">
        <f t="shared" si="6"/>
        <v>57</v>
      </c>
      <c r="BI54" s="4">
        <f t="shared" si="6"/>
        <v>34</v>
      </c>
      <c r="BJ54" s="4">
        <f t="shared" si="6"/>
        <v>63</v>
      </c>
      <c r="BK54" s="4">
        <f t="shared" si="6"/>
        <v>47</v>
      </c>
      <c r="BL54" s="4">
        <f t="shared" si="6"/>
        <v>72</v>
      </c>
    </row>
    <row r="55" spans="3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7">MIN(C40:C41)</f>
        <v>19</v>
      </c>
      <c r="AP55" s="4">
        <f t="shared" si="7"/>
        <v>60</v>
      </c>
      <c r="AQ55" s="4">
        <f t="shared" si="7"/>
        <v>47</v>
      </c>
      <c r="AR55" s="4">
        <f t="shared" si="7"/>
        <v>51</v>
      </c>
      <c r="AS55" s="4">
        <f t="shared" si="7"/>
        <v>37</v>
      </c>
      <c r="AT55" s="4">
        <f t="shared" si="7"/>
        <v>61</v>
      </c>
      <c r="AU55" s="4">
        <f t="shared" si="7"/>
        <v>0</v>
      </c>
      <c r="AV55" s="4">
        <f t="shared" si="7"/>
        <v>0</v>
      </c>
      <c r="AW55" s="4">
        <f t="shared" si="7"/>
        <v>18</v>
      </c>
      <c r="AX55" s="4">
        <f t="shared" si="7"/>
        <v>54</v>
      </c>
      <c r="AY55" s="4">
        <f t="shared" si="7"/>
        <v>0</v>
      </c>
      <c r="AZ55" s="4">
        <f t="shared" si="7"/>
        <v>0</v>
      </c>
      <c r="BA55" s="4">
        <f t="shared" si="7"/>
        <v>38</v>
      </c>
      <c r="BB55" s="4">
        <f t="shared" si="7"/>
        <v>64</v>
      </c>
      <c r="BC55" s="4">
        <f t="shared" si="7"/>
        <v>50</v>
      </c>
      <c r="BD55" s="4">
        <f t="shared" si="7"/>
        <v>52</v>
      </c>
      <c r="BE55" s="4">
        <f t="shared" si="7"/>
        <v>36</v>
      </c>
      <c r="BF55" s="4">
        <f t="shared" si="7"/>
        <v>61</v>
      </c>
      <c r="BG55" s="4">
        <f t="shared" si="7"/>
        <v>29</v>
      </c>
      <c r="BH55" s="4">
        <f t="shared" si="7"/>
        <v>53</v>
      </c>
      <c r="BI55" s="4">
        <f t="shared" si="7"/>
        <v>27</v>
      </c>
      <c r="BJ55" s="4">
        <f t="shared" si="7"/>
        <v>56</v>
      </c>
      <c r="BK55" s="4">
        <f t="shared" si="7"/>
        <v>47</v>
      </c>
      <c r="BL55" s="4">
        <f t="shared" si="7"/>
        <v>59</v>
      </c>
    </row>
    <row r="56" spans="3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8">AO54-AO55</f>
        <v>15</v>
      </c>
      <c r="AP56" s="4">
        <f t="shared" si="8"/>
        <v>0</v>
      </c>
      <c r="AQ56" s="4">
        <f t="shared" si="8"/>
        <v>1</v>
      </c>
      <c r="AR56" s="4">
        <f t="shared" si="8"/>
        <v>2</v>
      </c>
      <c r="AS56" s="4">
        <f t="shared" si="8"/>
        <v>2</v>
      </c>
      <c r="AT56" s="4">
        <f t="shared" si="8"/>
        <v>4</v>
      </c>
      <c r="AU56" s="4">
        <f t="shared" si="8"/>
        <v>0</v>
      </c>
      <c r="AV56" s="4">
        <f t="shared" si="8"/>
        <v>0</v>
      </c>
      <c r="AW56" s="4">
        <f t="shared" si="8"/>
        <v>4</v>
      </c>
      <c r="AX56" s="4">
        <f t="shared" si="8"/>
        <v>2</v>
      </c>
      <c r="AY56" s="4">
        <f t="shared" si="8"/>
        <v>0</v>
      </c>
      <c r="AZ56" s="4">
        <f t="shared" si="8"/>
        <v>0</v>
      </c>
      <c r="BA56" s="4">
        <f t="shared" si="8"/>
        <v>2</v>
      </c>
      <c r="BB56" s="4">
        <f t="shared" si="8"/>
        <v>4</v>
      </c>
      <c r="BC56" s="4">
        <f t="shared" si="8"/>
        <v>0</v>
      </c>
      <c r="BD56" s="4">
        <f t="shared" si="8"/>
        <v>0</v>
      </c>
      <c r="BE56" s="4">
        <f t="shared" si="8"/>
        <v>1</v>
      </c>
      <c r="BF56" s="4">
        <f t="shared" si="8"/>
        <v>10</v>
      </c>
      <c r="BG56" s="4">
        <f t="shared" si="8"/>
        <v>4</v>
      </c>
      <c r="BH56" s="4">
        <f t="shared" si="8"/>
        <v>4</v>
      </c>
      <c r="BI56" s="4">
        <f t="shared" si="8"/>
        <v>7</v>
      </c>
      <c r="BJ56" s="4">
        <f t="shared" si="8"/>
        <v>7</v>
      </c>
      <c r="BK56" s="4">
        <f t="shared" si="8"/>
        <v>0</v>
      </c>
      <c r="BL56" s="4">
        <f t="shared" si="8"/>
        <v>13</v>
      </c>
    </row>
    <row r="57" spans="3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28</v>
      </c>
      <c r="AO57" s="4">
        <f t="shared" ref="AO57:BL57" si="9">MAX(C42)</f>
        <v>34</v>
      </c>
      <c r="AP57" s="4">
        <f t="shared" si="9"/>
        <v>60</v>
      </c>
      <c r="AQ57" s="4">
        <f t="shared" si="9"/>
        <v>47</v>
      </c>
      <c r="AR57" s="4">
        <f t="shared" si="9"/>
        <v>53</v>
      </c>
      <c r="AS57" s="4">
        <f t="shared" si="9"/>
        <v>39</v>
      </c>
      <c r="AT57" s="4">
        <f t="shared" si="9"/>
        <v>61</v>
      </c>
      <c r="AU57" s="4">
        <f t="shared" si="9"/>
        <v>0</v>
      </c>
      <c r="AV57" s="4">
        <f t="shared" si="9"/>
        <v>0</v>
      </c>
      <c r="AW57" s="4">
        <f t="shared" si="9"/>
        <v>22</v>
      </c>
      <c r="AX57" s="4">
        <f t="shared" si="9"/>
        <v>54</v>
      </c>
      <c r="AY57" s="4">
        <f t="shared" si="9"/>
        <v>0</v>
      </c>
      <c r="AZ57" s="4">
        <f t="shared" si="9"/>
        <v>0</v>
      </c>
      <c r="BA57" s="4">
        <f t="shared" si="9"/>
        <v>38</v>
      </c>
      <c r="BB57" s="4">
        <f t="shared" si="9"/>
        <v>64</v>
      </c>
      <c r="BC57" s="4">
        <f t="shared" si="9"/>
        <v>50</v>
      </c>
      <c r="BD57" s="4">
        <f t="shared" si="9"/>
        <v>52</v>
      </c>
      <c r="BE57" s="4">
        <f t="shared" si="9"/>
        <v>37</v>
      </c>
      <c r="BF57" s="4">
        <f t="shared" si="9"/>
        <v>61</v>
      </c>
      <c r="BG57" s="4">
        <f t="shared" si="9"/>
        <v>33</v>
      </c>
      <c r="BH57" s="4">
        <f t="shared" si="9"/>
        <v>57</v>
      </c>
      <c r="BI57" s="4">
        <f t="shared" si="9"/>
        <v>34</v>
      </c>
      <c r="BJ57" s="4">
        <f t="shared" si="9"/>
        <v>63</v>
      </c>
      <c r="BK57" s="4">
        <f t="shared" si="9"/>
        <v>47</v>
      </c>
      <c r="BL57" s="4">
        <f t="shared" si="9"/>
        <v>59</v>
      </c>
    </row>
    <row r="58" spans="3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0">MIN(C42)</f>
        <v>34</v>
      </c>
      <c r="AP58" s="4">
        <f t="shared" si="10"/>
        <v>60</v>
      </c>
      <c r="AQ58" s="4">
        <f t="shared" si="10"/>
        <v>47</v>
      </c>
      <c r="AR58" s="4">
        <f t="shared" si="10"/>
        <v>53</v>
      </c>
      <c r="AS58" s="4">
        <f t="shared" si="10"/>
        <v>39</v>
      </c>
      <c r="AT58" s="4">
        <f t="shared" si="10"/>
        <v>61</v>
      </c>
      <c r="AU58" s="4">
        <f t="shared" si="10"/>
        <v>0</v>
      </c>
      <c r="AV58" s="4">
        <f t="shared" si="10"/>
        <v>0</v>
      </c>
      <c r="AW58" s="4">
        <f t="shared" si="10"/>
        <v>22</v>
      </c>
      <c r="AX58" s="4">
        <f t="shared" si="10"/>
        <v>54</v>
      </c>
      <c r="AY58" s="4">
        <f t="shared" si="10"/>
        <v>0</v>
      </c>
      <c r="AZ58" s="4">
        <f t="shared" si="10"/>
        <v>0</v>
      </c>
      <c r="BA58" s="4">
        <f t="shared" si="10"/>
        <v>38</v>
      </c>
      <c r="BB58" s="4">
        <f t="shared" si="10"/>
        <v>64</v>
      </c>
      <c r="BC58" s="4">
        <f t="shared" si="10"/>
        <v>50</v>
      </c>
      <c r="BD58" s="4">
        <f t="shared" si="10"/>
        <v>52</v>
      </c>
      <c r="BE58" s="4">
        <f t="shared" si="10"/>
        <v>37</v>
      </c>
      <c r="BF58" s="4">
        <f t="shared" si="10"/>
        <v>61</v>
      </c>
      <c r="BG58" s="4">
        <f t="shared" si="10"/>
        <v>33</v>
      </c>
      <c r="BH58" s="4">
        <f t="shared" si="10"/>
        <v>57</v>
      </c>
      <c r="BI58" s="4">
        <f t="shared" si="10"/>
        <v>34</v>
      </c>
      <c r="BJ58" s="4">
        <f t="shared" si="10"/>
        <v>63</v>
      </c>
      <c r="BK58" s="4">
        <f t="shared" si="10"/>
        <v>47</v>
      </c>
      <c r="BL58" s="4">
        <f t="shared" si="10"/>
        <v>59</v>
      </c>
    </row>
    <row r="59" spans="3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11">AO57-AO58</f>
        <v>0</v>
      </c>
      <c r="AP59" s="4">
        <f t="shared" si="11"/>
        <v>0</v>
      </c>
      <c r="AQ59" s="4">
        <f t="shared" si="11"/>
        <v>0</v>
      </c>
      <c r="AR59" s="4">
        <f t="shared" si="11"/>
        <v>0</v>
      </c>
      <c r="AS59" s="4">
        <f t="shared" si="11"/>
        <v>0</v>
      </c>
      <c r="AT59" s="4">
        <f t="shared" si="11"/>
        <v>0</v>
      </c>
      <c r="AU59" s="4">
        <f t="shared" si="11"/>
        <v>0</v>
      </c>
      <c r="AV59" s="4">
        <f t="shared" si="11"/>
        <v>0</v>
      </c>
      <c r="AW59" s="4">
        <f t="shared" si="11"/>
        <v>0</v>
      </c>
      <c r="AX59" s="4">
        <f t="shared" si="11"/>
        <v>0</v>
      </c>
      <c r="AY59" s="4">
        <f t="shared" si="11"/>
        <v>0</v>
      </c>
      <c r="AZ59" s="4">
        <f t="shared" si="11"/>
        <v>0</v>
      </c>
      <c r="BA59" s="4">
        <f t="shared" si="11"/>
        <v>0</v>
      </c>
      <c r="BB59" s="4">
        <f t="shared" si="11"/>
        <v>0</v>
      </c>
      <c r="BC59" s="4">
        <f t="shared" si="11"/>
        <v>0</v>
      </c>
      <c r="BD59" s="4">
        <f t="shared" si="11"/>
        <v>0</v>
      </c>
      <c r="BE59" s="4">
        <f t="shared" si="11"/>
        <v>0</v>
      </c>
      <c r="BF59" s="4">
        <f t="shared" si="11"/>
        <v>0</v>
      </c>
      <c r="BG59" s="4">
        <f t="shared" si="11"/>
        <v>0</v>
      </c>
      <c r="BH59" s="4">
        <f t="shared" si="11"/>
        <v>0</v>
      </c>
      <c r="BI59" s="4">
        <f t="shared" si="11"/>
        <v>0</v>
      </c>
      <c r="BJ59" s="4">
        <f t="shared" si="11"/>
        <v>0</v>
      </c>
      <c r="BK59" s="4">
        <f t="shared" si="11"/>
        <v>0</v>
      </c>
      <c r="BL59" s="4">
        <f t="shared" si="11"/>
        <v>0</v>
      </c>
    </row>
    <row r="60" spans="3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12">AO50+AO53+AO56+AO59</f>
        <v>37</v>
      </c>
      <c r="AP60" s="4">
        <f t="shared" si="12"/>
        <v>4</v>
      </c>
      <c r="AQ60" s="4">
        <f t="shared" si="12"/>
        <v>1</v>
      </c>
      <c r="AR60" s="4">
        <f t="shared" si="12"/>
        <v>3</v>
      </c>
      <c r="AS60" s="4">
        <f t="shared" si="12"/>
        <v>6</v>
      </c>
      <c r="AT60" s="4">
        <f t="shared" si="12"/>
        <v>13</v>
      </c>
      <c r="AU60" s="4">
        <f t="shared" si="12"/>
        <v>3</v>
      </c>
      <c r="AV60" s="4">
        <f t="shared" si="12"/>
        <v>1</v>
      </c>
      <c r="AW60" s="4">
        <f t="shared" si="12"/>
        <v>12</v>
      </c>
      <c r="AX60" s="4">
        <f t="shared" si="12"/>
        <v>2</v>
      </c>
      <c r="AY60" s="4">
        <f t="shared" si="12"/>
        <v>0</v>
      </c>
      <c r="AZ60" s="4">
        <f t="shared" si="12"/>
        <v>5</v>
      </c>
      <c r="BA60" s="4">
        <f t="shared" si="12"/>
        <v>7</v>
      </c>
      <c r="BB60" s="4">
        <f t="shared" si="12"/>
        <v>16</v>
      </c>
      <c r="BC60" s="4">
        <f t="shared" si="12"/>
        <v>0</v>
      </c>
      <c r="BD60" s="4">
        <f t="shared" si="12"/>
        <v>0</v>
      </c>
      <c r="BE60" s="4">
        <f t="shared" si="12"/>
        <v>15</v>
      </c>
      <c r="BF60" s="4">
        <f t="shared" si="12"/>
        <v>22</v>
      </c>
      <c r="BG60" s="4">
        <f t="shared" si="12"/>
        <v>17</v>
      </c>
      <c r="BH60" s="4">
        <f t="shared" si="12"/>
        <v>18</v>
      </c>
      <c r="BI60" s="4">
        <f t="shared" si="12"/>
        <v>16</v>
      </c>
      <c r="BJ60" s="4">
        <f t="shared" si="12"/>
        <v>8</v>
      </c>
      <c r="BK60" s="4">
        <f t="shared" si="12"/>
        <v>0</v>
      </c>
      <c r="BL60" s="4">
        <f t="shared" si="12"/>
        <v>36</v>
      </c>
    </row>
    <row r="61" spans="3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3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3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3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zoomScale="113" zoomScaleNormal="113" zoomScalePageLayoutView="113" workbookViewId="0">
      <pane ySplit="1" topLeftCell="A2" activePane="bottomLeft" state="frozenSplit"/>
      <selection pane="bottomLeft" activeCell="A8" sqref="A8:XFD8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1079</v>
      </c>
      <c r="B1" s="8" t="s">
        <v>0</v>
      </c>
      <c r="C1" s="8" t="s">
        <v>1208</v>
      </c>
      <c r="D1" s="8" t="s">
        <v>31</v>
      </c>
      <c r="E1" s="8" t="s">
        <v>1302</v>
      </c>
      <c r="F1" s="8" t="s">
        <v>1246</v>
      </c>
      <c r="G1" s="8" t="s">
        <v>1072</v>
      </c>
      <c r="H1" s="8" t="s">
        <v>1073</v>
      </c>
      <c r="I1" s="8"/>
      <c r="J1" s="8"/>
      <c r="K1" s="8" t="s">
        <v>1300</v>
      </c>
      <c r="L1" s="8" t="s">
        <v>1339</v>
      </c>
      <c r="M1" s="8" t="s">
        <v>1305</v>
      </c>
      <c r="N1" s="8" t="s">
        <v>1306</v>
      </c>
    </row>
    <row r="2" spans="1:14" s="24" customFormat="1" x14ac:dyDescent="0.2">
      <c r="A2" s="15" t="s">
        <v>1312</v>
      </c>
      <c r="B2" s="8" t="s">
        <v>23</v>
      </c>
      <c r="C2" s="8" t="s">
        <v>23</v>
      </c>
      <c r="D2" s="15" t="s">
        <v>1313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1398</v>
      </c>
      <c r="B3" s="8" t="s">
        <v>23</v>
      </c>
      <c r="C3" s="8" t="s">
        <v>23</v>
      </c>
      <c r="D3" s="15" t="s">
        <v>1313</v>
      </c>
      <c r="E3" s="8" t="s">
        <v>23</v>
      </c>
      <c r="F3" s="8">
        <v>41</v>
      </c>
      <c r="G3" s="8">
        <v>67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1398</v>
      </c>
      <c r="B4" s="8" t="s">
        <v>23</v>
      </c>
      <c r="C4" s="8" t="s">
        <v>23</v>
      </c>
      <c r="D4" s="15" t="s">
        <v>1313</v>
      </c>
      <c r="E4" s="8" t="s">
        <v>23</v>
      </c>
      <c r="F4" s="8">
        <v>42</v>
      </c>
      <c r="G4" s="8">
        <v>68</v>
      </c>
      <c r="H4" s="8">
        <v>30</v>
      </c>
      <c r="I4" s="8"/>
      <c r="J4" s="8"/>
      <c r="K4" s="8"/>
      <c r="L4" s="8"/>
      <c r="M4" s="8"/>
      <c r="N4" s="8"/>
    </row>
    <row r="5" spans="1:14" s="24" customFormat="1" ht="17" thickBot="1" x14ac:dyDescent="0.25">
      <c r="A5" s="3" t="str">
        <f>D5&amp;"__wt"</f>
        <v>cxcr4_human__wt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1174</v>
      </c>
      <c r="E5" s="3">
        <f>VLOOKUP($D5,'SegEnds_NonXtal_Prot#'!$A:$AZ,30,FALSE)-VLOOKUP($D5,'SegEnds_NonXtal_Prot#'!$A:$AZ,29,FALSE)</f>
        <v>5</v>
      </c>
      <c r="F5" s="1">
        <f>VLOOKUP($D5,'SegEnds_NonXtal_Prot#'!$A:$AZ,31,FALSE)-VLOOKUP($D5,'SegEnds_NonXtal_Prot#'!$A:$AZ,28,FALSE)</f>
        <v>43</v>
      </c>
      <c r="G5" s="3">
        <f>50+VLOOKUP($A5,'SegEnds_Xtal_Prot#'!$A:$AY,39,FALSE)-VLOOKUP($D5,'SegEnds_NonXtal_Prot#'!$A:$AZ,28,FALSE)</f>
        <v>68</v>
      </c>
      <c r="H5" s="3">
        <f>50+VLOOKUP($A5,'SegEnds_Xtal_Prot#'!$A:$AY,41,FALSE)-VLOOKUP($D5,'SegEnds_NonXtal_Prot#'!$A:$AZ,31,FALSE)</f>
        <v>30</v>
      </c>
      <c r="I5" s="8"/>
      <c r="J5" s="8"/>
      <c r="K5" s="8"/>
      <c r="L5" s="8"/>
      <c r="M5" s="8"/>
      <c r="N5" s="8"/>
    </row>
    <row r="6" spans="1:14" ht="17" thickBot="1" x14ac:dyDescent="0.25">
      <c r="A6" s="9" t="str">
        <f t="shared" ref="A6:A20" si="0">D6&amp;"__wt"</f>
        <v>ccr9_human__wt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177</v>
      </c>
      <c r="E6" s="3">
        <f>VLOOKUP($D6,'SegEnds_NonXtal_Prot#'!$A:$AZ,30,FALSE)-VLOOKUP($D6,'SegEnds_NonXtal_Prot#'!$A:$AZ,29,FALSE)</f>
        <v>5</v>
      </c>
      <c r="F6" s="83">
        <f>VLOOKUP($D6,'SegEnds_NonXtal_Prot#'!$A:$AZ,31,FALSE)-VLOOKUP($D6,'SegEnds_NonXtal_Prot#'!$A:$AZ,28,FALSE)</f>
        <v>43</v>
      </c>
      <c r="G6" s="84">
        <f>50+VLOOKUP($A6,'SegEnds_Xtal_Prot#'!$A:$AY,39,FALSE)-VLOOKUP($D6,'SegEnds_NonXtal_Prot#'!$A:$AZ,28,FALSE)</f>
        <v>68</v>
      </c>
      <c r="H6" s="85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</row>
    <row r="7" spans="1:14" ht="17" thickBot="1" x14ac:dyDescent="0.25">
      <c r="A7" s="3" t="str">
        <f t="shared" si="0"/>
        <v>us28_hcmva__wt</v>
      </c>
      <c r="B7" s="3" t="str">
        <f>VLOOKUP(D7,Classification!A:D,3,FALSE)</f>
        <v>Peptide</v>
      </c>
      <c r="C7" s="3" t="str">
        <f>VLOOKUP(D7,Classification!A:D,4,FALSE)</f>
        <v>Chemokine</v>
      </c>
      <c r="D7" s="3" t="s">
        <v>926</v>
      </c>
      <c r="E7" s="3">
        <f>VLOOKUP($D7,'SegEnds_NonXtal_Prot#'!$A:$AZ,30,FALSE)-VLOOKUP($D7,'SegEnds_NonXtal_Prot#'!$A:$AZ,29,FALSE)</f>
        <v>4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29</v>
      </c>
      <c r="I7" s="3">
        <f>G7</f>
        <v>68</v>
      </c>
      <c r="J7" s="3">
        <f>H7</f>
        <v>29</v>
      </c>
      <c r="K7" s="1" t="s">
        <v>1300</v>
      </c>
      <c r="L7" s="1"/>
      <c r="M7" s="1"/>
      <c r="N7" s="1"/>
    </row>
    <row r="8" spans="1:14" ht="17" thickBot="1" x14ac:dyDescent="0.25">
      <c r="A8" s="9" t="str">
        <f>D8&amp;"__wt"</f>
        <v>ccr5_human__wt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173</v>
      </c>
      <c r="E8" s="3">
        <f>VLOOKUP($D8,'SegEnds_NonXtal_Prot#'!$A:$AZ,30,FALSE)-VLOOKUP($D8,'SegEnds_NonXtal_Prot#'!$A:$AZ,29,FALSE)</f>
        <v>4</v>
      </c>
      <c r="F8" s="83">
        <f>VLOOKUP($D8,'SegEnds_NonXtal_Prot#'!$A:$AZ,31,FALSE)-VLOOKUP($D8,'SegEnds_NonXtal_Prot#'!$A:$AZ,28,FALSE)</f>
        <v>44</v>
      </c>
      <c r="G8" s="84">
        <f>50+VLOOKUP($A8,'SegEnds_Xtal_Prot#'!$A:$AY,39,FALSE)-VLOOKUP($D8,'SegEnds_NonXtal_Prot#'!$A:$AZ,28,FALSE)</f>
        <v>68</v>
      </c>
      <c r="H8" s="85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</row>
    <row r="9" spans="1:14" x14ac:dyDescent="0.2">
      <c r="A9" s="3" t="str">
        <f t="shared" si="0"/>
        <v>ffar1_human__wt</v>
      </c>
      <c r="B9" s="3" t="str">
        <f>VLOOKUP(D9,Classification!A:D,3,FALSE)</f>
        <v>Lipid</v>
      </c>
      <c r="C9" s="3" t="str">
        <f>VLOOKUP(D9,Classification!A:D,4,FALSE)</f>
        <v>Freefattyacid</v>
      </c>
      <c r="D9" s="3" t="s">
        <v>1175</v>
      </c>
      <c r="E9" s="3">
        <f>VLOOKUP($D9,'SegEnds_NonXtal_Prot#'!$A:$AZ,30,FALSE)-VLOOKUP($D9,'SegEnds_NonXtal_Prot#'!$A:$AZ,29,FALSE)</f>
        <v>6</v>
      </c>
      <c r="F9" s="1">
        <f>VLOOKUP($D9,'SegEnds_NonXtal_Prot#'!$A:$AZ,31,FALSE)-VLOOKUP($D9,'SegEnds_NonXtal_Prot#'!$A:$AZ,28,FALSE)</f>
        <v>45</v>
      </c>
      <c r="G9" s="3">
        <f>50+VLOOKUP($A9,'SegEnds_Xtal_Prot#'!$A:$AY,39,FALSE)-VLOOKUP($D9,'SegEnds_NonXtal_Prot#'!$A:$AZ,28,FALSE)</f>
        <v>67</v>
      </c>
      <c r="H9" s="3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4" x14ac:dyDescent="0.2">
      <c r="A10" s="3" t="str">
        <f t="shared" si="0"/>
        <v>par1_human__wt</v>
      </c>
      <c r="B10" s="3" t="str">
        <f>VLOOKUP(D10,Classification!A:D,3,FALSE)</f>
        <v>Peptide</v>
      </c>
      <c r="C10" s="3" t="str">
        <f>VLOOKUP(D10,Classification!A:D,4,FALSE)</f>
        <v>Proteinase-activated</v>
      </c>
      <c r="D10" s="3" t="s">
        <v>355</v>
      </c>
      <c r="E10" s="3">
        <f>VLOOKUP($D10,'SegEnds_NonXtal_Prot#'!$A:$AZ,30,FALSE)-VLOOKUP($D10,'SegEnds_NonXtal_Prot#'!$A:$AZ,29,FALSE)</f>
        <v>5</v>
      </c>
      <c r="F10" s="1">
        <f>VLOOKUP($D10,'SegEnds_NonXtal_Prot#'!$A:$AZ,31,FALSE)-VLOOKUP($D10,'SegEnds_NonXtal_Prot#'!$A:$AZ,28,FALSE)</f>
        <v>46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26</v>
      </c>
      <c r="I10" s="3"/>
      <c r="J10" s="3"/>
      <c r="K10" s="1"/>
      <c r="L10" s="1"/>
      <c r="M10" s="1"/>
      <c r="N10" s="1"/>
    </row>
    <row r="11" spans="1:14" x14ac:dyDescent="0.2">
      <c r="A11" s="3" t="str">
        <f t="shared" si="0"/>
        <v>p2ry1_human__wt</v>
      </c>
      <c r="B11" s="3" t="str">
        <f>VLOOKUP(D11,Classification!A:D,3,FALSE)</f>
        <v>Nucleotide</v>
      </c>
      <c r="C11" s="3" t="str">
        <f>VLOOKUP(D11,Classification!A:D,4,FALSE)</f>
        <v>P2Y</v>
      </c>
      <c r="D11" s="3" t="s">
        <v>345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68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4" x14ac:dyDescent="0.2">
      <c r="A12" s="3" t="str">
        <f t="shared" si="0"/>
        <v>agtr1_human__wt</v>
      </c>
      <c r="B12" s="3" t="str">
        <f>VLOOKUP(D12,Classification!A:D,3,FALSE)</f>
        <v>Peptide</v>
      </c>
      <c r="C12" s="3" t="str">
        <f>VLOOKUP(D12,Classification!A:D,4,FALSE)</f>
        <v>Angiotensin</v>
      </c>
      <c r="D12" s="3" t="s">
        <v>158</v>
      </c>
      <c r="E12" s="3">
        <f>VLOOKUP($D12,'SegEnds_NonXtal_Prot#'!$A:$AZ,30,FALSE)-VLOOKUP($D12,'SegEnds_NonXtal_Prot#'!$A:$AZ,29,FALSE)</f>
        <v>8</v>
      </c>
      <c r="F12" s="1">
        <f>VLOOKUP($D12,'SegEnds_NonXtal_Prot#'!$A:$AZ,31,FALSE)-VLOOKUP($D12,'SegEnds_NonXtal_Prot#'!$A:$AZ,28,FALSE)</f>
        <v>48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4" x14ac:dyDescent="0.2">
      <c r="A13" s="3" t="str">
        <f t="shared" si="0"/>
        <v>p2y12_human__wt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9" t="s">
        <v>352</v>
      </c>
      <c r="E13" s="3">
        <f>VLOOKUP($D13,'SegEnds_NonXtal_Prot#'!$A:$AZ,30,FALSE)-VLOOKUP($D13,'SegEnds_NonXtal_Prot#'!$A:$AZ,29,FALSE)</f>
        <v>7</v>
      </c>
      <c r="F13" s="1">
        <f>VLOOKUP($D13,'SegEnds_NonXtal_Prot#'!$A:$AZ,31,FALSE)-VLOOKUP($D13,'SegEnds_NonXtal_Prot#'!$A:$AZ,28,FALSE)</f>
        <v>50</v>
      </c>
      <c r="G13" s="3">
        <f>50+VLOOKUP($A13,'SegEnds_Xtal_Prot#'!$A:$AY,39,FALSE)-VLOOKUP($D13,'SegEnds_NonXtal_Prot#'!$A:$AZ,28,FALSE)</f>
        <v>72</v>
      </c>
      <c r="H13" s="3">
        <f>50+VLOOKUP($A13,'SegEnds_Xtal_Prot#'!$A:$AY,41,FALSE)-VLOOKUP($D13,'SegEnds_NonXtal_Prot#'!$A:$AZ,31,FALSE)</f>
        <v>29</v>
      </c>
      <c r="I13" s="3"/>
      <c r="J13" s="3"/>
      <c r="K13" s="1"/>
      <c r="L13" s="1"/>
      <c r="M13" s="1" t="s">
        <v>1311</v>
      </c>
      <c r="N13" s="1"/>
    </row>
    <row r="14" spans="1:14" x14ac:dyDescent="0.2">
      <c r="A14" s="3" t="str">
        <f t="shared" si="0"/>
        <v>oprd_human__wt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335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51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23</v>
      </c>
      <c r="I14" s="3"/>
      <c r="J14" s="3"/>
      <c r="K14" s="1"/>
      <c r="L14" s="1"/>
      <c r="M14" s="1"/>
      <c r="N14" s="1"/>
    </row>
    <row r="15" spans="1:14" x14ac:dyDescent="0.2">
      <c r="A15" s="3" t="str">
        <f t="shared" si="0"/>
        <v>oprd_mouse__wt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918</v>
      </c>
      <c r="E15" s="3">
        <f>VLOOKUP($D15,'SegEnds_NonXtal_Prot#'!$A:$AZ,30,FALSE)-VLOOKUP($D15,'SegEnds_NonXtal_Prot#'!$A:$AZ,29,FALSE)</f>
        <v>6</v>
      </c>
      <c r="F15" s="1">
        <f>VLOOKUP($D15,'SegEnds_NonXtal_Prot#'!$A:$AZ,31,FALSE)-VLOOKUP($D15,'SegEnds_NonXtal_Prot#'!$A:$AZ,28,FALSE)</f>
        <v>51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23</v>
      </c>
      <c r="I15" s="3"/>
      <c r="J15" s="3"/>
      <c r="K15" s="1"/>
      <c r="L15" s="1"/>
      <c r="M15" s="1"/>
      <c r="N15" s="1"/>
    </row>
    <row r="16" spans="1:14" x14ac:dyDescent="0.2">
      <c r="A16" s="3" t="str">
        <f t="shared" si="0"/>
        <v>oprk_human__wt</v>
      </c>
      <c r="B16" s="3" t="str">
        <f>VLOOKUP(D16,Classification!A:D,3,FALSE)</f>
        <v>Peptide</v>
      </c>
      <c r="C16" s="3" t="str">
        <f>VLOOKUP(D16,Classification!A:D,4,FALSE)</f>
        <v>Opioid</v>
      </c>
      <c r="D16" s="3" t="s">
        <v>336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51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23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oprm_mouse__wt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920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>
        <f>G17</f>
        <v>68</v>
      </c>
      <c r="J17" s="3">
        <f>H17</f>
        <v>23</v>
      </c>
      <c r="K17" s="1" t="s">
        <v>1300</v>
      </c>
      <c r="L17" s="1"/>
      <c r="M17" s="1"/>
      <c r="N17" s="1"/>
    </row>
    <row r="18" spans="1:14" x14ac:dyDescent="0.2">
      <c r="A18" s="3" t="str">
        <f t="shared" si="0"/>
        <v>oprx_human__wt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1176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opsd_bovin__wt</v>
      </c>
      <c r="B19" s="3" t="str">
        <f>VLOOKUP(D19,Classification!A:D,3,FALSE)</f>
        <v>Sensory</v>
      </c>
      <c r="C19" s="3" t="str">
        <f>VLOOKUP(D19,Classification!A:D,4,FALSE)</f>
        <v>Opsins</v>
      </c>
      <c r="D19" s="3" t="s">
        <v>922</v>
      </c>
      <c r="E19" s="3">
        <f>VLOOKUP($D19,'SegEnds_NonXtal_Prot#'!$A:$AZ,30,FALSE)-VLOOKUP($D19,'SegEnds_NonXtal_Prot#'!$A:$AZ,29,FALSE)</f>
        <v>4</v>
      </c>
      <c r="F19" s="1">
        <f>VLOOKUP($D19,'SegEnds_NonXtal_Prot#'!$A:$AZ,31,FALSE)-VLOOKUP($D19,'SegEnds_NonXtal_Prot#'!$A:$AZ,28,FALSE)</f>
        <v>52</v>
      </c>
      <c r="G19" s="3">
        <f>50+VLOOKUP($A19,'SegEnds_Xtal_Prot#'!$A:$AY,39,FALSE)-VLOOKUP($D19,'SegEnds_NonXtal_Prot#'!$A:$AZ,28,FALSE)</f>
        <v>72</v>
      </c>
      <c r="H19" s="3">
        <f>50+VLOOKUP($A19,'SegEnds_Xtal_Prot#'!$A:$AY,41,FALSE)-VLOOKUP($D19,'SegEnds_NonXtal_Prot#'!$A:$AZ,31,FALSE)</f>
        <v>24</v>
      </c>
      <c r="I19" s="3"/>
      <c r="J19" s="3"/>
      <c r="K19" s="1" t="s">
        <v>1300</v>
      </c>
      <c r="L19" s="1"/>
      <c r="M19" s="1"/>
      <c r="N19" s="1"/>
    </row>
    <row r="20" spans="1:14" customFormat="1" x14ac:dyDescent="0.2">
      <c r="A20" s="3" t="str">
        <f t="shared" si="0"/>
        <v>opsd_human__wt</v>
      </c>
      <c r="B20" s="3" t="str">
        <f>VLOOKUP(D20,Classification!A:D,3,FALSE)</f>
        <v>Sensory</v>
      </c>
      <c r="C20" s="3" t="str">
        <f>VLOOKUP(D20,Classification!A:D,4,FALSE)</f>
        <v>Opsins</v>
      </c>
      <c r="D20" s="3" t="s">
        <v>339</v>
      </c>
      <c r="E20" s="3">
        <f>VLOOKUP($D20,'SegEnds_NonXtal_Prot#'!$A:$AZ,30,FALSE)-VLOOKUP($D20,'SegEnds_NonXtal_Prot#'!$A:$AZ,29,FALSE)</f>
        <v>4</v>
      </c>
      <c r="F20" s="1">
        <f>VLOOKUP($D20,'SegEnds_NonXtal_Prot#'!$A:$AZ,31,FALSE)-VLOOKUP($D20,'SegEnds_NonXtal_Prot#'!$A:$AZ,28,FALSE)</f>
        <v>52</v>
      </c>
      <c r="G20" s="3">
        <f>50+VLOOKUP($A20,'SegEnds_Xtal_Prot#'!$A:$AY,39,FALSE)-VLOOKUP($D20,'SegEnds_NonXtal_Prot#'!$A:$AZ,28,FALSE)</f>
        <v>72</v>
      </c>
      <c r="H20" s="3">
        <f>50+VLOOKUP($A20,'SegEnds_Xtal_Prot#'!$A:$AY,41,FALSE)-VLOOKUP($D20,'SegEnds_NonXtal_Prot#'!$A:$AZ,31,FALSE)</f>
        <v>24</v>
      </c>
      <c r="I20" s="3"/>
      <c r="J20" s="3"/>
    </row>
    <row r="21" spans="1:14" customFormat="1" x14ac:dyDescent="0.2">
      <c r="A21" s="1" t="s">
        <v>1338</v>
      </c>
      <c r="B21" s="3" t="str">
        <f>VLOOKUP(D21,Classification!A:D,3,FALSE)</f>
        <v>Peptide</v>
      </c>
      <c r="C21" s="3" t="str">
        <f>VLOOKUP(D21,Classification!A:D,4,FALSE)</f>
        <v>Endothelin</v>
      </c>
      <c r="D21" s="3" t="s">
        <v>196</v>
      </c>
      <c r="E21" s="3">
        <f>VLOOKUP($D21,'SegEnds_NonXtal_Prot#'!$A:$AZ,30,FALSE)-VLOOKUP($D21,'SegEnds_NonXtal_Prot#'!$A:$AZ,29,FALSE)</f>
        <v>5</v>
      </c>
      <c r="F21" s="1">
        <f>VLOOKUP($D21,'SegEnds_NonXtal_Prot#'!$A:$AZ,31,FALSE)-VLOOKUP($D21,'SegEnds_NonXtal_Prot#'!$A:$AZ,28,FALSE)</f>
        <v>53</v>
      </c>
      <c r="G21" s="3">
        <f>50+VLOOKUP($A21,'SegEnds_Xtal_Prot#'!$A:$AY,39,FALSE)-VLOOKUP($D21,'SegEnds_NonXtal_Prot#'!$A:$AZ,28,FALSE)</f>
        <v>72</v>
      </c>
      <c r="H21" s="3">
        <f>50+VLOOKUP($A21,'SegEnds_Xtal_Prot#'!$A:$AY,41,FALSE)-VLOOKUP($D21,'SegEnds_NonXtal_Prot#'!$A:$AZ,31,FALSE)</f>
        <v>24</v>
      </c>
    </row>
    <row r="22" spans="1:14" customFormat="1" x14ac:dyDescent="0.2">
      <c r="A22" s="3" t="str">
        <f t="shared" ref="A22:A38" si="1">D22&amp;"__wt"</f>
        <v>lpar1_human__wt</v>
      </c>
      <c r="B22" s="3" t="str">
        <f>VLOOKUP(D22,Classification!A:D,3,FALSE)</f>
        <v>Lipid</v>
      </c>
      <c r="C22" s="3" t="str">
        <f>VLOOKUP(D22,Classification!A:D,4,FALSE)</f>
        <v>Lysophospholipid(LPA)</v>
      </c>
      <c r="D22" s="9" t="s">
        <v>103</v>
      </c>
      <c r="E22" s="3">
        <f>VLOOKUP($D22,'SegEnds_NonXtal_Prot#'!$A:$AZ,30,FALSE)-VLOOKUP($D22,'SegEnds_NonXtal_Prot#'!$A:$AZ,29,FALSE)</f>
        <v>5</v>
      </c>
      <c r="F22" s="1">
        <f>VLOOKUP($D22,'SegEnds_NonXtal_Prot#'!$A:$AZ,31,FALSE)-VLOOKUP($D22,'SegEnds_NonXtal_Prot#'!$A:$AZ,28,FALSE)</f>
        <v>56</v>
      </c>
      <c r="G22" s="3">
        <f>50+VLOOKUP($A22,'SegEnds_Xtal_Prot#'!$A:$AY,39,FALSE)-VLOOKUP($D22,'SegEnds_NonXtal_Prot#'!$A:$AZ,28,FALSE)</f>
        <v>73</v>
      </c>
      <c r="H22" s="3">
        <f>50+VLOOKUP($A22,'SegEnds_Xtal_Prot#'!$A:$AY,41,FALSE)-VLOOKUP($D22,'SegEnds_NonXtal_Prot#'!$A:$AZ,31,FALSE)</f>
        <v>22</v>
      </c>
      <c r="I22" s="3"/>
      <c r="J22" s="3"/>
      <c r="M22" t="s">
        <v>1307</v>
      </c>
    </row>
    <row r="23" spans="1:14" customFormat="1" x14ac:dyDescent="0.2">
      <c r="A23" s="3" t="str">
        <f t="shared" si="1"/>
        <v>s1pr1_human__wt</v>
      </c>
      <c r="B23" s="3" t="str">
        <f>VLOOKUP(D23,Classification!A:D,3,FALSE)</f>
        <v>Lipid</v>
      </c>
      <c r="C23" s="3" t="str">
        <f>VLOOKUP(D23,Classification!A:D,4,FALSE)</f>
        <v>Lysophospholipid(S1P)</v>
      </c>
      <c r="D23" s="9" t="s">
        <v>104</v>
      </c>
      <c r="E23" s="3">
        <f>VLOOKUP($D23,'SegEnds_NonXtal_Prot#'!$A:$AZ,30,FALSE)-VLOOKUP($D23,'SegEnds_NonXtal_Prot#'!$A:$AZ,29,FALSE)</f>
        <v>9</v>
      </c>
      <c r="F23" s="1">
        <f>VLOOKUP($D23,'SegEnds_NonXtal_Prot#'!$A:$AZ,31,FALSE)-VLOOKUP($D23,'SegEnds_NonXtal_Prot#'!$A:$AZ,28,FALSE)</f>
        <v>58</v>
      </c>
      <c r="G23" s="3">
        <f>50+VLOOKUP($A23,'SegEnds_Xtal_Prot#'!$A:$AY,39,FALSE)-VLOOKUP($D23,'SegEnds_NonXtal_Prot#'!$A:$AZ,28,FALSE)</f>
        <v>73</v>
      </c>
      <c r="H23" s="3">
        <f>50+VLOOKUP($A23,'SegEnds_Xtal_Prot#'!$A:$AY,41,FALSE)-VLOOKUP($D23,'SegEnds_NonXtal_Prot#'!$A:$AZ,31,FALSE)</f>
        <v>24</v>
      </c>
      <c r="I23" s="3"/>
      <c r="J23" s="3"/>
      <c r="M23" t="s">
        <v>1308</v>
      </c>
    </row>
    <row r="24" spans="1:14" customFormat="1" x14ac:dyDescent="0.2">
      <c r="A24" s="3" t="str">
        <f t="shared" si="1"/>
        <v>aa2ar_human__wt</v>
      </c>
      <c r="B24" s="3" t="str">
        <f>VLOOKUP(D24,Classification!A:D,3,FALSE)</f>
        <v>Nucleotide</v>
      </c>
      <c r="C24" s="3" t="str">
        <f>VLOOKUP(D24,Classification!A:D,4,FALSE)</f>
        <v>Adenosine</v>
      </c>
      <c r="D24" s="3" t="s">
        <v>139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59</v>
      </c>
      <c r="G24" s="3">
        <f>50+VLOOKUP($A24,'SegEnds_Xtal_Prot#'!$A:$AY,39,FALSE)-VLOOKUP($D24,'SegEnds_NonXtal_Prot#'!$A:$AZ,28,FALSE)</f>
        <v>74</v>
      </c>
      <c r="H24" s="3">
        <f>50+VLOOKUP($A24,'SegEnds_Xtal_Prot#'!$A:$AY,41,FALSE)-VLOOKUP($D24,'SegEnds_NonXtal_Prot#'!$A:$AZ,31,FALSE)</f>
        <v>21</v>
      </c>
      <c r="I24" s="3">
        <f>G24</f>
        <v>74</v>
      </c>
      <c r="J24" s="3">
        <f>H24</f>
        <v>21</v>
      </c>
      <c r="K24" s="1" t="s">
        <v>1300</v>
      </c>
      <c r="L24" s="1"/>
    </row>
    <row r="25" spans="1:14" customFormat="1" x14ac:dyDescent="0.2">
      <c r="A25" s="3" t="str">
        <f t="shared" si="1"/>
        <v>ntr1_rat__wt</v>
      </c>
      <c r="B25" s="3" t="str">
        <f>VLOOKUP(D25,Classification!A:D,3,FALSE)</f>
        <v>Peptide</v>
      </c>
      <c r="C25" s="3" t="str">
        <f>VLOOKUP(D25,Classification!A:D,4,FALSE)</f>
        <v>Neurotensin</v>
      </c>
      <c r="D25" s="49" t="s">
        <v>916</v>
      </c>
      <c r="E25" s="3">
        <f>VLOOKUP($D25,'SegEnds_NonXtal_Prot#'!$A:$AZ,30,FALSE)-VLOOKUP($D25,'SegEnds_NonXtal_Prot#'!$A:$AZ,29,FALSE)</f>
        <v>22</v>
      </c>
      <c r="F25" s="1">
        <f>VLOOKUP($D25,'SegEnds_NonXtal_Prot#'!$A:$AZ,31,FALSE)-VLOOKUP($D25,'SegEnds_NonXtal_Prot#'!$A:$AZ,28,FALSE)</f>
        <v>74</v>
      </c>
      <c r="G25" s="3">
        <f>50+VLOOKUP($A25,'SegEnds_Xtal_Prot#'!$A:$AY,39,FALSE)-VLOOKUP($D25,'SegEnds_NonXtal_Prot#'!$A:$AZ,28,FALSE)</f>
        <v>76</v>
      </c>
      <c r="H25" s="3">
        <f>50+VLOOKUP($A25,'SegEnds_Xtal_Prot#'!$A:$AY,41,FALSE)-VLOOKUP($D25,'SegEnds_NonXtal_Prot#'!$A:$AZ,31,FALSE)</f>
        <v>24</v>
      </c>
      <c r="I25" s="3"/>
      <c r="J25" s="3"/>
      <c r="M25" t="s">
        <v>1304</v>
      </c>
    </row>
    <row r="26" spans="1:14" customFormat="1" x14ac:dyDescent="0.2">
      <c r="A26" s="3" t="str">
        <f t="shared" si="1"/>
        <v>adrb2_human__wt</v>
      </c>
      <c r="B26" s="3" t="str">
        <f>VLOOKUP(D26,Classification!A:D,3,FALSE)</f>
        <v>Aminergic</v>
      </c>
      <c r="C26" s="3" t="str">
        <f>VLOOKUP(D26,Classification!A:D,4,FALSE)</f>
        <v>Adrenoceptors</v>
      </c>
      <c r="D26" s="49" t="s">
        <v>126</v>
      </c>
      <c r="E26" s="3">
        <f>VLOOKUP($D26,'SegEnds_NonXtal_Prot#'!$A:$AZ,30,FALSE)-VLOOKUP($D26,'SegEnds_NonXtal_Prot#'!$A:$AZ,29,FALSE)</f>
        <v>25</v>
      </c>
      <c r="F26" s="1">
        <f>VLOOKUP($D26,'SegEnds_NonXtal_Prot#'!$A:$AZ,31,FALSE)-VLOOKUP($D26,'SegEnds_NonXtal_Prot#'!$A:$AZ,28,FALSE)</f>
        <v>77</v>
      </c>
      <c r="G26" s="3">
        <f>50+VLOOKUP($A26,'SegEnds_Xtal_Prot#'!$A:$AY,39,FALSE)-VLOOKUP($D26,'SegEnds_NonXtal_Prot#'!$A:$AZ,28,FALSE)</f>
        <v>76</v>
      </c>
      <c r="H26" s="3">
        <f>50+VLOOKUP($A26,'SegEnds_Xtal_Prot#'!$A:$AY,41,FALSE)-VLOOKUP($D26,'SegEnds_NonXtal_Prot#'!$A:$AZ,31,FALSE)</f>
        <v>24</v>
      </c>
      <c r="I26" s="3">
        <f>G26</f>
        <v>76</v>
      </c>
      <c r="J26" s="3"/>
      <c r="K26" s="1" t="s">
        <v>1300</v>
      </c>
      <c r="L26" s="1"/>
      <c r="N26" t="s">
        <v>1310</v>
      </c>
    </row>
    <row r="27" spans="1:14" x14ac:dyDescent="0.2">
      <c r="A27" s="3" t="str">
        <f t="shared" si="1"/>
        <v>5ht1b_human__wt</v>
      </c>
      <c r="B27" s="3" t="str">
        <f>VLOOKUP(D27,Classification!A:D,3,FALSE)</f>
        <v>Aminergic</v>
      </c>
      <c r="C27" s="3" t="str">
        <f>VLOOKUP(D27,Classification!A:D,4,FALSE)</f>
        <v>5-Hydroxytryptamine</v>
      </c>
      <c r="D27" s="3" t="s">
        <v>34</v>
      </c>
      <c r="E27" s="3">
        <f>VLOOKUP($D27,'SegEnds_NonXtal_Prot#'!$A:$AZ,30,FALSE)-VLOOKUP($D27,'SegEnds_NonXtal_Prot#'!$A:$AZ,29,FALSE)</f>
        <v>59</v>
      </c>
      <c r="F27" s="1">
        <f>VLOOKUP($D27,'SegEnds_NonXtal_Prot#'!$A:$AZ,31,FALSE)-VLOOKUP($D27,'SegEnds_NonXtal_Prot#'!$A:$AZ,28,FALSE)</f>
        <v>109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24</v>
      </c>
      <c r="I27" s="3"/>
      <c r="J27" s="3"/>
      <c r="K27" s="1"/>
      <c r="L27" s="1">
        <v>76</v>
      </c>
      <c r="M27" s="1"/>
      <c r="N27" s="1"/>
    </row>
    <row r="28" spans="1:14" x14ac:dyDescent="0.2">
      <c r="A28" s="3" t="str">
        <f t="shared" si="1"/>
        <v>5ht2b_human__wt</v>
      </c>
      <c r="B28" s="3" t="str">
        <f>VLOOKUP(D28,Classification!A:D,3,FALSE)</f>
        <v>Aminergic</v>
      </c>
      <c r="C28" s="3" t="str">
        <f>VLOOKUP(D28,Classification!A:D,4,FALSE)</f>
        <v>5-Hydroxytryptamine</v>
      </c>
      <c r="D28" s="3" t="s">
        <v>35</v>
      </c>
      <c r="E28" s="3">
        <f>VLOOKUP($D28,'SegEnds_NonXtal_Prot#'!$A:$AZ,30,FALSE)-VLOOKUP($D28,'SegEnds_NonXtal_Prot#'!$A:$AZ,29,FALSE)</f>
        <v>58</v>
      </c>
      <c r="F28" s="1">
        <f>VLOOKUP($D28,'SegEnds_NonXtal_Prot#'!$A:$AZ,31,FALSE)-VLOOKUP($D28,'SegEnds_NonXtal_Prot#'!$A:$AZ,28,FALSE)</f>
        <v>110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K28" s="1"/>
      <c r="L28" s="1"/>
      <c r="M28" s="1"/>
      <c r="N28" s="1"/>
    </row>
    <row r="29" spans="1:14" x14ac:dyDescent="0.2">
      <c r="A29" s="3" t="str">
        <f t="shared" si="1"/>
        <v>drd3_human__wt</v>
      </c>
      <c r="B29" s="3" t="str">
        <f>VLOOKUP(D29,Classification!A:D,3,FALSE)</f>
        <v>Aminergic</v>
      </c>
      <c r="C29" s="3" t="str">
        <f>VLOOKUP(D29,Classification!A:D,4,FALSE)</f>
        <v>Dopamine</v>
      </c>
      <c r="D29" s="3" t="s">
        <v>192</v>
      </c>
      <c r="E29" s="3">
        <f>VLOOKUP($D29,'SegEnds_NonXtal_Prot#'!$A:$AZ,30,FALSE)-VLOOKUP($D29,'SegEnds_NonXtal_Prot#'!$A:$AZ,29,FALSE)</f>
        <v>92</v>
      </c>
      <c r="F29" s="1">
        <f>VLOOKUP($D29,'SegEnds_NonXtal_Prot#'!$A:$AZ,31,FALSE)-VLOOKUP($D29,'SegEnds_NonXtal_Prot#'!$A:$AZ,28,FALSE)</f>
        <v>144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/>
      <c r="J29" s="3"/>
      <c r="K29" s="1"/>
      <c r="L29" s="1"/>
      <c r="M29" s="1"/>
      <c r="N29" s="1"/>
    </row>
    <row r="30" spans="1:14" x14ac:dyDescent="0.2">
      <c r="A30" s="3" t="str">
        <f t="shared" si="1"/>
        <v>acm1_human__wt</v>
      </c>
      <c r="B30" s="3" t="str">
        <f>VLOOKUP(D30,Classification!A:D,3,FALSE)</f>
        <v>Aminergic</v>
      </c>
      <c r="C30" s="3" t="str">
        <f>VLOOKUP(D30,Classification!A:D,4,FALSE)</f>
        <v>Acetylcholine(muscarinic)</v>
      </c>
      <c r="D30" s="3" t="s">
        <v>146</v>
      </c>
      <c r="E30" s="3">
        <f>VLOOKUP($D30,'SegEnds_NonXtal_Prot#'!$A:$AZ,30,FALSE)-VLOOKUP($D30,'SegEnds_NonXtal_Prot#'!$A:$AZ,29,FALSE)</f>
        <v>129</v>
      </c>
      <c r="F30" s="1">
        <f>VLOOKUP($D30,'SegEnds_NonXtal_Prot#'!$A:$AZ,31,FALSE)-VLOOKUP($D30,'SegEnds_NonXtal_Prot#'!$A:$AZ,28,FALSE)</f>
        <v>180</v>
      </c>
      <c r="G30" s="3">
        <f>50+VLOOKUP($A30,'SegEnds_Xtal_Prot#'!$A:$AY,39,FALSE)-VLOOKUP($D30,'SegEnds_NonXtal_Prot#'!$A:$AZ,28,FALSE)</f>
        <v>75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/>
      <c r="M30" s="1"/>
      <c r="N30" s="1"/>
    </row>
    <row r="31" spans="1:14" x14ac:dyDescent="0.2">
      <c r="A31" s="3" t="str">
        <f t="shared" si="1"/>
        <v>acm2_human__wt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147</v>
      </c>
      <c r="E31" s="3">
        <f>VLOOKUP($D31,'SegEnds_NonXtal_Prot#'!$A:$AZ,30,FALSE)-VLOOKUP($D31,'SegEnds_NonXtal_Prot#'!$A:$AZ,29,FALSE)</f>
        <v>153</v>
      </c>
      <c r="F31" s="1">
        <f>VLOOKUP($D31,'SegEnds_NonXtal_Prot#'!$A:$AZ,31,FALSE)-VLOOKUP($D31,'SegEnds_NonXtal_Prot#'!$A:$AZ,28,FALSE)</f>
        <v>204</v>
      </c>
      <c r="G31" s="3">
        <f>50+VLOOKUP($A31,'SegEnds_Xtal_Prot#'!$A:$AY,39,FALSE)-VLOOKUP($D31,'SegEnds_NonXtal_Prot#'!$A:$AZ,28,FALSE)</f>
        <v>75</v>
      </c>
      <c r="H31" s="3">
        <f>50+VLOOKUP($A31,'SegEnds_Xtal_Prot#'!$A:$AY,41,FALSE)-VLOOKUP($D31,'SegEnds_NonXtal_Prot#'!$A:$AZ,31,FALSE)</f>
        <v>24</v>
      </c>
      <c r="I31" s="3">
        <f>G31</f>
        <v>75</v>
      </c>
      <c r="J31" s="3">
        <f>H31</f>
        <v>24</v>
      </c>
      <c r="K31" s="1" t="s">
        <v>1300</v>
      </c>
      <c r="L31" s="1"/>
      <c r="M31" s="1"/>
      <c r="N31" s="1"/>
    </row>
    <row r="32" spans="1:14" x14ac:dyDescent="0.2">
      <c r="A32" s="3" t="str">
        <f t="shared" si="1"/>
        <v>acm4_human__wt</v>
      </c>
      <c r="B32" s="3" t="str">
        <f>VLOOKUP(D32,Classification!A:D,3,FALSE)</f>
        <v>Aminergic</v>
      </c>
      <c r="C32" s="3" t="str">
        <f>VLOOKUP(D32,Classification!A:D,4,FALSE)</f>
        <v>Acetylcholine(muscarinic)</v>
      </c>
      <c r="D32" s="3" t="s">
        <v>149</v>
      </c>
      <c r="E32" s="3">
        <f>VLOOKUP($D32,'SegEnds_NonXtal_Prot#'!$A:$AZ,30,FALSE)-VLOOKUP($D32,'SegEnds_NonXtal_Prot#'!$A:$AZ,29,FALSE)</f>
        <v>157</v>
      </c>
      <c r="F32" s="1">
        <f>VLOOKUP($D32,'SegEnds_NonXtal_Prot#'!$A:$AZ,31,FALSE)-VLOOKUP($D32,'SegEnds_NonXtal_Prot#'!$A:$AZ,28,FALSE)</f>
        <v>208</v>
      </c>
      <c r="G32" s="3">
        <f>50+VLOOKUP($A32,'SegEnds_Xtal_Prot#'!$A:$AY,39,FALSE)-VLOOKUP($D32,'SegEnds_NonXtal_Prot#'!$A:$AZ,28,FALSE)</f>
        <v>75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customFormat="1" x14ac:dyDescent="0.2">
      <c r="A33" s="3" t="str">
        <f t="shared" si="1"/>
        <v>hrh1_human__wt</v>
      </c>
      <c r="B33" s="3" t="str">
        <f>VLOOKUP(D33,Classification!A:D,3,FALSE)</f>
        <v>Aminergic</v>
      </c>
      <c r="C33" s="3" t="str">
        <f>VLOOKUP(D33,Classification!A:D,4,FALSE)</f>
        <v>Histamine</v>
      </c>
      <c r="D33" s="3" t="s">
        <v>278</v>
      </c>
      <c r="E33" s="3">
        <f>VLOOKUP($D33,'SegEnds_NonXtal_Prot#'!$A:$AZ,30,FALSE)-VLOOKUP($D33,'SegEnds_NonXtal_Prot#'!$A:$AZ,29,FALSE)</f>
        <v>176</v>
      </c>
      <c r="F33" s="1">
        <f>VLOOKUP($D33,'SegEnds_NonXtal_Prot#'!$A:$AZ,31,FALSE)-VLOOKUP($D33,'SegEnds_NonXtal_Prot#'!$A:$AZ,28,FALSE)</f>
        <v>228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</row>
    <row r="34" spans="1:14" customFormat="1" x14ac:dyDescent="0.2">
      <c r="A34" s="3" t="str">
        <f t="shared" si="1"/>
        <v>acm3_rat__wt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912</v>
      </c>
      <c r="E34" s="3">
        <f>VLOOKUP($D34,'SegEnds_NonXtal_Prot#'!$A:$AZ,30,FALSE)-VLOOKUP($D34,'SegEnds_NonXtal_Prot#'!$A:$AZ,29,FALSE)</f>
        <v>212</v>
      </c>
      <c r="F34" s="1">
        <f>VLOOKUP($D34,'SegEnds_NonXtal_Prot#'!$A:$AZ,31,FALSE)-VLOOKUP($D34,'SegEnds_NonXtal_Prot#'!$A:$AZ,28,FALSE)</f>
        <v>263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/>
      <c r="J34" s="3"/>
    </row>
    <row r="35" spans="1:14" s="62" customFormat="1" x14ac:dyDescent="0.2">
      <c r="A35" s="61" t="str">
        <f t="shared" si="1"/>
        <v>opsd_todpa__wt</v>
      </c>
      <c r="B35" s="61" t="str">
        <f>VLOOKUP(D35,Classification!A:D,3,FALSE)</f>
        <v>Sensory</v>
      </c>
      <c r="C35" s="61" t="str">
        <f>VLOOKUP(D35,Classification!A:D,4,FALSE)</f>
        <v>Opsins</v>
      </c>
      <c r="D35" s="61" t="s">
        <v>924</v>
      </c>
      <c r="E35" s="61">
        <f>VLOOKUP($D35,'SegEnds_NonXtal_Prot#'!$A:$AZ,30,FALSE)-VLOOKUP($D35,'SegEnds_NonXtal_Prot#'!$A:$AZ,29,FALSE)</f>
        <v>5</v>
      </c>
      <c r="F35" s="43">
        <f>VLOOKUP($D35,'SegEnds_NonXtal_Prot#'!$A:$AZ,31,FALSE)-VLOOKUP($D35,'SegEnds_NonXtal_Prot#'!$A:$AZ,28,FALSE)</f>
        <v>64</v>
      </c>
      <c r="G35" s="61">
        <f>50+VLOOKUP($A35,'SegEnds_Xtal_Prot#'!$A:$AY,39,FALSE)-VLOOKUP($D35,'SegEnds_NonXtal_Prot#'!$A:$AZ,28,FALSE)</f>
        <v>77</v>
      </c>
      <c r="H35" s="61">
        <f>50+VLOOKUP($A35,'SegEnds_Xtal_Prot#'!$A:$AY,41,FALSE)-VLOOKUP($D35,'SegEnds_NonXtal_Prot#'!$A:$AZ,31,FALSE)</f>
        <v>18</v>
      </c>
      <c r="I35" s="82" t="s">
        <v>1340</v>
      </c>
      <c r="J35" s="61"/>
    </row>
    <row r="36" spans="1:14" x14ac:dyDescent="0.2">
      <c r="A36" s="3" t="str">
        <f t="shared" si="1"/>
        <v>ox2r_human__wt</v>
      </c>
      <c r="B36" s="3" t="str">
        <f>VLOOKUP(D36,Classification!A:D,3,FALSE)</f>
        <v>Peptide</v>
      </c>
      <c r="C36" s="3" t="str">
        <f>VLOOKUP(D36,Classification!A:D,4,FALSE)</f>
        <v>Orexin</v>
      </c>
      <c r="D36" s="49" t="s">
        <v>1178</v>
      </c>
      <c r="E36" s="3">
        <f>VLOOKUP($D36,'SegEnds_NonXtal_Prot#'!$A:$AZ,30,FALSE)-VLOOKUP($D36,'SegEnds_NonXtal_Prot#'!$A:$AZ,29,FALSE)</f>
        <v>33</v>
      </c>
      <c r="F36" s="1">
        <f>VLOOKUP($D36,'SegEnds_NonXtal_Prot#'!$A:$AZ,31,FALSE)-VLOOKUP($D36,'SegEnds_NonXtal_Prot#'!$A:$AZ,28,FALSE)</f>
        <v>84</v>
      </c>
      <c r="G36" s="3">
        <f>50+VLOOKUP($A36,'SegEnds_Xtal_Prot#'!$A:$AY,39,FALSE)-VLOOKUP($D36,'SegEnds_NonXtal_Prot#'!$A:$AZ,28,FALSE)</f>
        <v>71</v>
      </c>
      <c r="H36" s="3">
        <f>50+VLOOKUP($A36,'SegEnds_Xtal_Prot#'!$A:$AY,41,FALSE)-VLOOKUP($D36,'SegEnds_NonXtal_Prot#'!$A:$AZ,31,FALSE)</f>
        <v>20</v>
      </c>
      <c r="I36" s="3"/>
      <c r="J36" s="3"/>
      <c r="K36" s="1"/>
      <c r="L36" s="1"/>
      <c r="M36" s="1" t="s">
        <v>1303</v>
      </c>
      <c r="N36" s="1" t="s">
        <v>1309</v>
      </c>
    </row>
    <row r="37" spans="1:14" customFormat="1" x14ac:dyDescent="0.2">
      <c r="A37" s="3" t="str">
        <f t="shared" si="1"/>
        <v>ox1r_human__wt</v>
      </c>
      <c r="B37" s="3" t="str">
        <f>VLOOKUP(D37,Classification!A:D,3,FALSE)</f>
        <v>Peptide</v>
      </c>
      <c r="C37" s="3" t="str">
        <f>VLOOKUP(D37,Classification!A:D,4,FALSE)</f>
        <v>Orexin</v>
      </c>
      <c r="D37" s="49" t="s">
        <v>1177</v>
      </c>
      <c r="E37" s="3">
        <f>VLOOKUP($D37,'SegEnds_NonXtal_Prot#'!$A:$AZ,30,FALSE)-VLOOKUP($D37,'SegEnds_NonXtal_Prot#'!$A:$AZ,29,FALSE)</f>
        <v>35</v>
      </c>
      <c r="F37" s="1">
        <f>VLOOKUP($D37,'SegEnds_NonXtal_Prot#'!$A:$AZ,31,FALSE)-VLOOKUP($D37,'SegEnds_NonXtal_Prot#'!$A:$AZ,28,FALSE)</f>
        <v>86</v>
      </c>
      <c r="G37" s="3">
        <f>50+VLOOKUP($A37,'SegEnds_Xtal_Prot#'!$A:$AY,39,FALSE)-VLOOKUP($D37,'SegEnds_NonXtal_Prot#'!$A:$AZ,28,FALSE)</f>
        <v>71</v>
      </c>
      <c r="H37" s="3">
        <f>50+VLOOKUP($A37,'SegEnds_Xtal_Prot#'!$A:$AY,41,FALSE)-VLOOKUP($D37,'SegEnds_NonXtal_Prot#'!$A:$AZ,31,FALSE)</f>
        <v>20</v>
      </c>
      <c r="I37" s="3"/>
      <c r="J37" s="3"/>
      <c r="M37" s="1" t="s">
        <v>1303</v>
      </c>
      <c r="N37" s="1" t="s">
        <v>1309</v>
      </c>
    </row>
    <row r="38" spans="1:14" x14ac:dyDescent="0.2">
      <c r="A38" s="3" t="str">
        <f t="shared" si="1"/>
        <v>adrb1_melga__wt</v>
      </c>
      <c r="B38" s="3" t="str">
        <f>VLOOKUP(D38,Classification!A:D,3,FALSE)</f>
        <v>Aminergic</v>
      </c>
      <c r="C38" s="3" t="str">
        <f>VLOOKUP(D38,Classification!A:D,4,FALSE)</f>
        <v>Adrenoceptors</v>
      </c>
      <c r="D38" s="3" t="s">
        <v>914</v>
      </c>
      <c r="E38" s="3">
        <f>VLOOKUP($D38,'SegEnds_NonXtal_Prot#'!$A:$AZ,30,FALSE)-VLOOKUP($D38,'SegEnds_NonXtal_Prot#'!$A:$AZ,29,FALSE)</f>
        <v>30</v>
      </c>
      <c r="F38" s="1">
        <f>VLOOKUP($D38,'SegEnds_NonXtal_Prot#'!$A:$AZ,31,FALSE)-VLOOKUP($D38,'SegEnds_NonXtal_Prot#'!$A:$AZ,28,FALSE)</f>
        <v>86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20</v>
      </c>
      <c r="I38" s="3">
        <f>G38</f>
        <v>76</v>
      </c>
      <c r="J38" s="3">
        <f>H38</f>
        <v>20</v>
      </c>
      <c r="K38" s="1" t="s">
        <v>1300</v>
      </c>
      <c r="L38" s="1"/>
      <c r="M38" s="1"/>
      <c r="N38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602" priority="10" operator="equal">
      <formula>"Opsins"</formula>
    </cfRule>
    <cfRule type="cellIs" dxfId="601" priority="11" operator="equal">
      <formula>"Opioid"</formula>
    </cfRule>
    <cfRule type="cellIs" dxfId="600" priority="12" operator="equal">
      <formula>"P2Y"</formula>
    </cfRule>
    <cfRule type="cellIs" dxfId="599" priority="13" operator="equal">
      <formula>"Chemokine"</formula>
    </cfRule>
  </conditionalFormatting>
  <conditionalFormatting sqref="B5:B38">
    <cfRule type="cellIs" dxfId="598" priority="5" operator="equal">
      <formula>"Aminergic"</formula>
    </cfRule>
    <cfRule type="cellIs" dxfId="597" priority="6" operator="equal">
      <formula>"Opsins"</formula>
    </cfRule>
    <cfRule type="cellIs" dxfId="596" priority="7" operator="equal">
      <formula>"Opioid"</formula>
    </cfRule>
    <cfRule type="cellIs" dxfId="595" priority="8" operator="equal">
      <formula>"P2Y"</formula>
    </cfRule>
    <cfRule type="cellIs" dxfId="59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E3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tabSelected="1" zoomScale="135" zoomScaleNormal="135" zoomScalePageLayoutView="135" workbookViewId="0">
      <pane ySplit="1" topLeftCell="A373" activePane="bottomLeft" state="frozenSplit"/>
      <selection pane="bottomLeft" activeCell="P377" sqref="P37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90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1209</v>
      </c>
      <c r="C1" s="26" t="s">
        <v>1063</v>
      </c>
      <c r="D1" s="8" t="s">
        <v>1064</v>
      </c>
      <c r="E1" s="8" t="s">
        <v>1080</v>
      </c>
      <c r="F1" s="8" t="s">
        <v>1081</v>
      </c>
      <c r="G1" s="8" t="s">
        <v>1065</v>
      </c>
      <c r="H1" s="104" t="s">
        <v>1066</v>
      </c>
      <c r="I1" s="8" t="s">
        <v>1082</v>
      </c>
      <c r="J1" s="8" t="s">
        <v>1083</v>
      </c>
      <c r="K1" s="104" t="s">
        <v>1067</v>
      </c>
      <c r="L1" s="8" t="s">
        <v>1068</v>
      </c>
      <c r="M1" s="8" t="s">
        <v>1095</v>
      </c>
      <c r="N1" s="104" t="s">
        <v>1096</v>
      </c>
      <c r="O1" s="89" t="s">
        <v>1069</v>
      </c>
      <c r="P1" s="8" t="s">
        <v>1070</v>
      </c>
      <c r="Q1" s="8" t="s">
        <v>1098</v>
      </c>
      <c r="R1" s="8" t="s">
        <v>1099</v>
      </c>
      <c r="S1" s="8" t="s">
        <v>1071</v>
      </c>
      <c r="T1" s="8" t="s">
        <v>1072</v>
      </c>
      <c r="U1" s="8" t="s">
        <v>1073</v>
      </c>
      <c r="V1" s="8" t="s">
        <v>1074</v>
      </c>
      <c r="W1" s="8" t="s">
        <v>1075</v>
      </c>
      <c r="X1" s="8" t="s">
        <v>1076</v>
      </c>
      <c r="Y1" s="8" t="s">
        <v>1077</v>
      </c>
      <c r="Z1" s="8" t="s">
        <v>1078</v>
      </c>
      <c r="AA1" s="26" t="s">
        <v>99</v>
      </c>
      <c r="AB1" s="30" t="s">
        <v>1295</v>
      </c>
      <c r="AC1" s="30" t="s">
        <v>1291</v>
      </c>
      <c r="AD1" s="30" t="s">
        <v>1245</v>
      </c>
      <c r="AE1" s="30" t="s">
        <v>1284</v>
      </c>
      <c r="AF1" s="26" t="s">
        <v>1288</v>
      </c>
      <c r="AG1" s="30" t="s">
        <v>1401</v>
      </c>
      <c r="AH1" s="30" t="s">
        <v>1246</v>
      </c>
      <c r="AI1" s="30" t="s">
        <v>1243</v>
      </c>
      <c r="AJ1" s="30" t="s">
        <v>1229</v>
      </c>
    </row>
    <row r="2" spans="1:36" x14ac:dyDescent="0.2">
      <c r="A2" s="1" t="s">
        <v>298</v>
      </c>
      <c r="B2" s="1" t="str">
        <f>VLOOKUP(A2,Xtal_Templ!A:B,2,FALSE)</f>
        <v>aa2ar_human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90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13">
        <v>38</v>
      </c>
      <c r="T2" s="1">
        <f t="array" ref="T2">INDEX('ICL3'!$G$2:$G$34,MATCH(MIN(ABS(AH2-'ICL3'!$F$2:$F$34)),ABS(AH2-'ICL3'!$F$2:$F$34),0))</f>
        <v>73</v>
      </c>
      <c r="U2" s="1">
        <f t="array" ref="U2">INDEX('ICL3'!$H$2:$H$34,MATCH(MIN(ABS(AH2-'ICL3'!$F$2:$F$34)),ABS(AH2-'ICL3'!$F$2:$F$34),0))</f>
        <v>22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58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30</v>
      </c>
      <c r="AH2" s="1">
        <f>VLOOKUP(A2,'SegEnds_NonXtal_Prot#'!A:AL,31,FALSE)-VLOOKUP(A2,'SegEnds_NonXtal_Prot#'!A:AL,28,FALSE)</f>
        <v>56</v>
      </c>
      <c r="AI2" s="1">
        <f>VLOOKUP(A2,'SegEnds_NonXtal_Prot#'!A:AL,34,FALSE)-VLOOKUP(A2,'SegEnds_NonXtal_Prot#'!A:AL,31,FALSE)</f>
        <v>39</v>
      </c>
      <c r="AJ2" s="1" t="str">
        <f>IF(ISERROR(MATCH(A2,'SegEnds_Xtal_Prot#'!B:B, 0)), "NoXtal", "Xtal")</f>
        <v>NoXtal</v>
      </c>
    </row>
    <row r="3" spans="1:36" x14ac:dyDescent="0.2">
      <c r="A3" s="1" t="s">
        <v>151</v>
      </c>
      <c r="B3" s="1" t="str">
        <f>VLOOKUP(A3,Xtal_Templ!A:B,2,FALSE)</f>
        <v>s1pr1_human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67</v>
      </c>
      <c r="I3" s="1" t="s">
        <v>23</v>
      </c>
      <c r="J3" s="1" t="s">
        <v>23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90">
        <v>38</v>
      </c>
      <c r="P3" s="1">
        <f>VLOOKUP($B3&amp;"__wt",'SegEnds_Xtal_BW#'!$A:$Z,16,FALSE)</f>
        <v>63</v>
      </c>
      <c r="Q3" s="1" t="str">
        <f>VLOOKUP($B3&amp;"__wt",'SegEnds_Xtal_BW#'!$A:$Z,17,FALSE)</f>
        <v>-</v>
      </c>
      <c r="R3" s="1" t="str">
        <f>VLOOKUP($B3&amp;"__wt",'SegEnds_Xtal_BW#'!$A:$Z,18,FALSE)</f>
        <v>-</v>
      </c>
      <c r="S3" s="113">
        <v>38</v>
      </c>
      <c r="T3" s="1">
        <f t="array" ref="T3">INDEX('ICL3'!$G$2:$G$34,MATCH(MIN(ABS(AH3-'ICL3'!$F$2:$F$34)),ABS(AH3-'ICL3'!$F$2:$F$34),0))</f>
        <v>68</v>
      </c>
      <c r="U3" s="1">
        <f t="array" ref="U3">INDEX('ICL3'!$H$2:$H$34,MATCH(MIN(ABS(AH3-'ICL3'!$F$2:$F$34)),ABS(AH3-'ICL3'!$F$2:$F$34),0))</f>
        <v>28</v>
      </c>
      <c r="V3" s="1">
        <v>61</v>
      </c>
      <c r="W3" s="1">
        <v>28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15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58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30</v>
      </c>
      <c r="AH3" s="1">
        <f>VLOOKUP(A3,'SegEnds_NonXtal_Prot#'!A:AL,31,FALSE)-VLOOKUP(A3,'SegEnds_NonXtal_Prot#'!A:AL,28,FALSE)</f>
        <v>49</v>
      </c>
      <c r="AI3" s="1">
        <f>VLOOKUP(A3,'SegEnds_NonXtal_Prot#'!A:AL,34,FALSE)-VLOOKUP(A3,'SegEnds_NonXtal_Prot#'!A:AL,31,FALSE)</f>
        <v>39</v>
      </c>
      <c r="AJ3" s="1" t="str">
        <f>IF(ISERROR(MATCH(A3,'SegEnds_Xtal_Prot#'!B:B, 0)), "NoXtal", "Xtal")</f>
        <v>NoXtal</v>
      </c>
    </row>
    <row r="4" spans="1:36" x14ac:dyDescent="0.2">
      <c r="A4" s="1" t="s">
        <v>297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90"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13">
        <v>38</v>
      </c>
      <c r="T4" s="1">
        <f t="array" ref="T4">INDEX('ICL3'!$G$2:$G$34,MATCH(MIN(ABS(AH4-'ICL3'!$F$2:$F$34)),ABS(AH4-'ICL3'!$F$2:$F$34),0))</f>
        <v>73</v>
      </c>
      <c r="U4" s="1">
        <f t="array" ref="U4">INDEX('ICL3'!$H$2:$H$34,MATCH(MIN(ABS(AH4-'ICL3'!$F$2:$F$34)),ABS(AH4-'ICL3'!$F$2:$F$34),0))</f>
        <v>22</v>
      </c>
      <c r="V4" s="1">
        <v>61</v>
      </c>
      <c r="W4" s="1">
        <v>28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15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57</v>
      </c>
      <c r="AE4" s="1">
        <f>VLOOKUP(A4,'SegEnds_NonXtal_Prot#'!A:AL,22,FALSE)-VLOOKUP(A4,'SegEnds_NonXtal_Prot#'!A:AL,19,FALSE)</f>
        <v>20</v>
      </c>
      <c r="AF4" s="1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30</v>
      </c>
      <c r="AH4" s="1">
        <f>VLOOKUP(A4,'SegEnds_NonXtal_Prot#'!A:AL,31,FALSE)-VLOOKUP(A4,'SegEnds_NonXtal_Prot#'!A:AL,28,FALSE)</f>
        <v>56</v>
      </c>
      <c r="AI4" s="1">
        <f>VLOOKUP(A4,'SegEnds_NonXtal_Prot#'!A:AL,34,FALSE)-VLOOKUP(A4,'SegEnds_NonXtal_Prot#'!A:AL,31,FALSE)</f>
        <v>39</v>
      </c>
      <c r="AJ4" s="1" t="str">
        <f>IF(ISERROR(MATCH(A4,'SegEnds_Xtal_Prot#'!B:B, 0)), "NoXtal", "Xtal")</f>
        <v>NoXtal</v>
      </c>
    </row>
    <row r="5" spans="1:36" x14ac:dyDescent="0.2">
      <c r="A5" s="1" t="s">
        <v>309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90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13">
        <v>38</v>
      </c>
      <c r="T5" s="1">
        <f t="array" ref="T5">INDEX('ICL3'!$G$2:$G$34,MATCH(MIN(ABS(AH5-'ICL3'!$F$2:$F$34)),ABS(AH5-'ICL3'!$F$2:$F$34),0))</f>
        <v>73</v>
      </c>
      <c r="U5" s="1">
        <f t="array" ref="U5">INDEX('ICL3'!$H$2:$H$34,MATCH(MIN(ABS(AH5-'ICL3'!$F$2:$F$34)),ABS(AH5-'ICL3'!$F$2:$F$34),0))</f>
        <v>22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 t="e">
        <f>VLOOKUP(A5,'SegEnds_NonXtal_Prot#'!A:AL,13,FALSE)-VLOOKUP(A5,'SegEnds_NonXtal_Prot#'!A:AL,10,FALSE)</f>
        <v>#VALUE!</v>
      </c>
      <c r="AD5" s="1">
        <f>VLOOKUP(A5,'SegEnds_NonXtal_Prot#'!A:AL,16,FALSE)-VLOOKUP(A5,'SegEnds_NonXtal_Prot#'!A:AL,10,FALSE)</f>
        <v>58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30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39</v>
      </c>
      <c r="AJ5" s="1" t="str">
        <f>IF(ISERROR(MATCH(A5,'SegEnds_Xtal_Prot#'!B:B, 0)), "NoXtal", "Xtal")</f>
        <v>NoXtal</v>
      </c>
    </row>
    <row r="6" spans="1:36" x14ac:dyDescent="0.2">
      <c r="A6" s="1" t="s">
        <v>296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90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13">
        <v>38</v>
      </c>
      <c r="T6" s="1">
        <f t="array" ref="T6">INDEX('ICL3'!$G$2:$G$34,MATCH(MIN(ABS(AH6-'ICL3'!$F$2:$F$34)),ABS(AH6-'ICL3'!$F$2:$F$34),0))</f>
        <v>73</v>
      </c>
      <c r="U6" s="1">
        <f t="array" ref="U6">INDEX('ICL3'!$H$2:$H$34,MATCH(MIN(ABS(AH6-'ICL3'!$F$2:$F$34)),ABS(AH6-'ICL3'!$F$2:$F$34),0))</f>
        <v>24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 t="e">
        <f>VLOOKUP(A6,'SegEnds_NonXtal_Prot#'!A:AL,13,FALSE)-VLOOKUP(A6,'SegEnds_NonXtal_Prot#'!A:AL,10,FALSE)</f>
        <v>#VALUE!</v>
      </c>
      <c r="AD6" s="1">
        <f>VLOOKUP(A6,'SegEnds_NonXtal_Prot#'!A:AL,16,FALSE)-VLOOKUP(A6,'SegEnds_NonXtal_Prot#'!A:AL,10,FALSE)</f>
        <v>58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30</v>
      </c>
      <c r="AH6" s="1">
        <f>VLOOKUP(A6,'SegEnds_NonXtal_Prot#'!A:AL,31,FALSE)-VLOOKUP(A6,'SegEnds_NonXtal_Prot#'!A:AL,28,FALSE)</f>
        <v>58</v>
      </c>
      <c r="AI6" s="1">
        <f>VLOOKUP(A6,'SegEnds_NonXtal_Prot#'!A:AL,34,FALSE)-VLOOKUP(A6,'SegEnds_NonXtal_Prot#'!A:AL,31,FALSE)</f>
        <v>39</v>
      </c>
      <c r="AJ6" s="1" t="str">
        <f>IF(ISERROR(MATCH(A6,'SegEnds_Xtal_Prot#'!B:B, 0)), "NoXtal", "Xtal")</f>
        <v>NoXtal</v>
      </c>
    </row>
    <row r="7" spans="1:36" x14ac:dyDescent="0.2">
      <c r="A7" s="1" t="s">
        <v>243</v>
      </c>
      <c r="B7" s="1" t="str">
        <f>VLOOKUP(A7,Xtal_Templ!A:B,2,FALSE)</f>
        <v>par1_human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90">
        <v>38</v>
      </c>
      <c r="P7" s="1">
        <f>VLOOKUP($B7&amp;"__wt",'SegEnds_Xtal_BW#'!$A:$Z,16,FALSE)</f>
        <v>63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13">
        <v>38</v>
      </c>
      <c r="T7" s="1">
        <f t="array" ref="T7">INDEX('ICL3'!$G$2:$G$34,MATCH(MIN(ABS(AH7-'ICL3'!$F$2:$F$34)),ABS(AH7-'ICL3'!$F$2:$F$34),0))</f>
        <v>68</v>
      </c>
      <c r="U7" s="1">
        <f t="array" ref="U7">INDEX('ICL3'!$H$2:$H$34,MATCH(MIN(ABS(AH7-'ICL3'!$F$2:$F$34)),ABS(AH7-'ICL3'!$F$2:$F$34),0))</f>
        <v>28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49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33</v>
      </c>
      <c r="AH7" s="1">
        <f>VLOOKUP(A7,'SegEnds_NonXtal_Prot#'!A:AL,31,FALSE)-VLOOKUP(A7,'SegEnds_NonXtal_Prot#'!A:AL,28,FALSE)</f>
        <v>48</v>
      </c>
      <c r="AI7" s="1">
        <f>VLOOKUP(A7,'SegEnds_NonXtal_Prot#'!A:AL,34,FALSE)-VLOOKUP(A7,'SegEnds_NonXtal_Prot#'!A:AL,31,FALSE)</f>
        <v>38</v>
      </c>
      <c r="AJ7" s="1" t="str">
        <f>IF(ISERROR(MATCH(A7,'SegEnds_Xtal_Prot#'!B:B, 0)), "NoXtal", "Xtal")</f>
        <v>NoXtal</v>
      </c>
    </row>
    <row r="8" spans="1:36" x14ac:dyDescent="0.2">
      <c r="A8" s="1" t="s">
        <v>220</v>
      </c>
      <c r="B8" s="1" t="str">
        <f>VLOOKUP(A8,Xtal_Templ!A:B,2,FALSE)</f>
        <v>5ht1b_human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90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INDEX('ICL3'!$G$2:$G$34,MATCH(MIN(ABS(AH8-'ICL3'!$F$2:$F$34)),ABS(AH8-'ICL3'!$F$2:$F$34),0))</f>
        <v>76</v>
      </c>
      <c r="U8" s="1">
        <f t="array" ref="U8">INDEX('ICL3'!$H$2:$H$34,MATCH(MIN(ABS(AH8-'ICL3'!$F$2:$F$34)),ABS(AH8-'ICL3'!$F$2:$F$34),0))</f>
        <v>24</v>
      </c>
      <c r="V8" s="1">
        <v>58</v>
      </c>
      <c r="W8" s="1">
        <v>36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16</v>
      </c>
      <c r="AC8" s="1">
        <f>VLOOKUP(A8,'SegEnds_NonXtal_Prot#'!A:AL,13,FALSE)-VLOOKUP(A8,'SegEnds_NonXtal_Prot#'!A:AL,10,FALSE)</f>
        <v>18</v>
      </c>
      <c r="AD8" s="1">
        <f>VLOOKUP(A8,'SegEnds_NonXtal_Prot#'!A:AL,16,FALSE)-VLOOKUP(A8,'SegEnds_NonXtal_Prot#'!A:AL,10,FALSE)</f>
        <v>50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38</v>
      </c>
      <c r="AH8" s="1">
        <f>VLOOKUP(A8,'SegEnds_NonXtal_Prot#'!A:AL,31,FALSE)-VLOOKUP(A8,'SegEnds_NonXtal_Prot#'!A:AL,28,FALSE)</f>
        <v>68</v>
      </c>
      <c r="AI8" s="1">
        <f>VLOOKUP(A8,'SegEnds_NonXtal_Prot#'!A:AL,34,FALSE)-VLOOKUP(A8,'SegEnds_NonXtal_Prot#'!A:AL,31,FALSE)</f>
        <v>30</v>
      </c>
      <c r="AJ8" s="1" t="str">
        <f>IF(ISERROR(MATCH(A8,'SegEnds_Xtal_Prot#'!B:B, 0)), "NoXtal", "Xtal")</f>
        <v>NoXtal</v>
      </c>
    </row>
    <row r="9" spans="1:36" x14ac:dyDescent="0.2">
      <c r="A9" s="1" t="s">
        <v>295</v>
      </c>
      <c r="B9" s="1" t="str">
        <f>VLOOKUP(A9,Xtal_Templ!A:B,2,FALSE)</f>
        <v>p2ry1_human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90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INDEX('ICL3'!$G$2:$G$34,MATCH(MIN(ABS(AH9-'ICL3'!$F$2:$F$34)),ABS(AH9-'ICL3'!$F$2:$F$34),0))</f>
        <v>68</v>
      </c>
      <c r="U9" s="1">
        <f t="array" ref="U9">INDEX('ICL3'!$H$2:$H$34,MATCH(MIN(ABS(AH9-'ICL3'!$F$2:$F$34)),ABS(AH9-'ICL3'!$F$2:$F$34),0))</f>
        <v>30</v>
      </c>
      <c r="V9" s="1">
        <v>61</v>
      </c>
      <c r="W9" s="1">
        <v>34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39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32</v>
      </c>
      <c r="AJ9" s="1" t="str">
        <f>IF(ISERROR(MATCH(A9,'SegEnds_Xtal_Prot#'!B:B, 0)), "NoXtal", "Xtal")</f>
        <v>NoXtal</v>
      </c>
    </row>
    <row r="10" spans="1:36" x14ac:dyDescent="0.2">
      <c r="A10" s="1" t="s">
        <v>248</v>
      </c>
      <c r="B10" s="1" t="str">
        <f>VLOOKUP(A10,Xtal_Templ!A:B,2,FALSE)</f>
        <v>5ht2b_human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67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58</v>
      </c>
      <c r="O10" s="90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INDEX('ICL3'!$G$2:$G$34,MATCH(MIN(ABS(AH10-'ICL3'!$F$2:$F$34)),ABS(AH10-'ICL3'!$F$2:$F$34),0))</f>
        <v>76</v>
      </c>
      <c r="U10" s="1">
        <f t="array" ref="U10">INDEX('ICL3'!$H$2:$H$34,MATCH(MIN(ABS(AH10-'ICL3'!$F$2:$F$34)),ABS(AH10-'ICL3'!$F$2:$F$34),0))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56</v>
      </c>
      <c r="AE10" s="1">
        <f>VLOOKUP(A10,'SegEnds_NonXtal_Prot#'!A:AL,22,FALSE)-VLOOKUP(A10,'SegEnds_NonXtal_Prot#'!A:AL,19,FALSE)</f>
        <v>21</v>
      </c>
      <c r="AF10" s="1">
        <f>VLOOKUP(A10,'SegEnds_NonXtal_Prot#'!A:AL,28,FALSE)-VLOOKUP(A10,'SegEnds_NonXtal_Prot#'!A:AL,25,FALSE)</f>
        <v>18</v>
      </c>
      <c r="AG10" s="1">
        <f>VLOOKUP(A10,'SegEnds_NonXtal_Prot#'!A:AL,28,FALSE)-VLOOKUP(A10,'SegEnds_NonXtal_Prot#'!A:AL,22,FALSE)</f>
        <v>41</v>
      </c>
      <c r="AH10" s="1">
        <f>VLOOKUP(A10,'SegEnds_NonXtal_Prot#'!A:AL,31,FALSE)-VLOOKUP(A10,'SegEnds_NonXtal_Prot#'!A:AL,28,FALSE)</f>
        <v>110</v>
      </c>
      <c r="AI10" s="1">
        <f>VLOOKUP(A10,'SegEnds_NonXtal_Prot#'!A:AL,34,FALSE)-VLOOKUP(A10,'SegEnds_NonXtal_Prot#'!A:AL,31,FALSE)</f>
        <v>36</v>
      </c>
      <c r="AJ10" s="1" t="str">
        <f>IF(ISERROR(MATCH(A10,'SegEnds_Xtal_Prot#'!B:B, 0)), "NoXtal", "Xtal")</f>
        <v>NoXtal</v>
      </c>
    </row>
    <row r="11" spans="1:36" x14ac:dyDescent="0.2">
      <c r="A11" s="1" t="s">
        <v>191</v>
      </c>
      <c r="B11" s="1" t="str">
        <f>VLOOKUP(A11,Xtal_Templ!A:B,2,FALSE)</f>
        <v>drd3_human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90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INDEX('ICL3'!$G$2:$G$34,MATCH(MIN(ABS(AH11-'ICL3'!$F$2:$F$34)),ABS(AH11-'ICL3'!$F$2:$F$34),0))</f>
        <v>75</v>
      </c>
      <c r="U11" s="1">
        <f t="array" ref="U11">INDEX('ICL3'!$H$2:$H$34,MATCH(MIN(ABS(AH11-'ICL3'!$F$2:$F$34)),ABS(AH11-'ICL3'!$F$2:$F$34),0))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59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20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21</v>
      </c>
      <c r="AF11" s="1">
        <f>VLOOKUP(A11,'SegEnds_NonXtal_Prot#'!A:AL,28,FALSE)-VLOOKUP(A11,'SegEnds_NonXtal_Prot#'!A:AL,25,FALSE)</f>
        <v>19</v>
      </c>
      <c r="AG11" s="1">
        <f>VLOOKUP(A11,'SegEnds_NonXtal_Prot#'!A:AL,28,FALSE)-VLOOKUP(A11,'SegEnds_NonXtal_Prot#'!A:AL,22,FALSE)</f>
        <v>41</v>
      </c>
      <c r="AH11" s="1">
        <f>VLOOKUP(A11,'SegEnds_NonXtal_Prot#'!A:AL,31,FALSE)-VLOOKUP(A11,'SegEnds_NonXtal_Prot#'!A:AL,28,FALSE)</f>
        <v>187</v>
      </c>
      <c r="AI11" s="1">
        <f>VLOOKUP(A11,'SegEnds_NonXtal_Prot#'!A:AL,34,FALSE)-VLOOKUP(A11,'SegEnds_NonXtal_Prot#'!A:AL,31,FALSE)</f>
        <v>35</v>
      </c>
      <c r="AJ11" s="1" t="str">
        <f>IF(ISERROR(MATCH(A11,'SegEnds_Xtal_Prot#'!B:B, 0)), "NoXtal", "Xtal")</f>
        <v>NoXtal</v>
      </c>
    </row>
    <row r="12" spans="1:36" x14ac:dyDescent="0.2">
      <c r="A12" s="1" t="s">
        <v>304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26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90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INDEX('ICL3'!$G$2:$G$34,MATCH(MIN(ABS(AH12-'ICL3'!$F$2:$F$34)),ABS(AH12-'ICL3'!$F$2:$F$34),0))</f>
        <v>67</v>
      </c>
      <c r="U12" s="1">
        <f t="array" ref="U12">INDEX('ICL3'!$H$2:$H$34,MATCH(MIN(ABS(AH12-'ICL3'!$F$2:$F$34)),ABS(AH12-'ICL3'!$F$2:$F$34),0))</f>
        <v>30</v>
      </c>
      <c r="V12" s="1">
        <v>61</v>
      </c>
      <c r="W12" s="1">
        <v>32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46</v>
      </c>
      <c r="AE12" s="1">
        <f>VLOOKUP(A12,'SegEnds_NonXtal_Prot#'!A:AL,22,FALSE)-VLOOKUP(A12,'SegEnds_NonXtal_Prot#'!A:AL,19,FALSE)</f>
        <v>20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42</v>
      </c>
      <c r="AH12" s="1">
        <f>VLOOKUP(A12,'SegEnds_NonXtal_Prot#'!A:AL,31,FALSE)-VLOOKUP(A12,'SegEnds_NonXtal_Prot#'!A:AL,28,FALSE)</f>
        <v>41</v>
      </c>
      <c r="AI12" s="1">
        <f>VLOOKUP(A12,'SegEnds_NonXtal_Prot#'!A:AL,34,FALSE)-VLOOKUP(A12,'SegEnds_NonXtal_Prot#'!A:AL,31,FALSE)</f>
        <v>34</v>
      </c>
      <c r="AJ12" s="1" t="str">
        <f>IF(ISERROR(MATCH(A12,'SegEnds_Xtal_Prot#'!B:B, 0)), "NoXtal", "Xtal")</f>
        <v>NoXtal</v>
      </c>
    </row>
    <row r="13" spans="1:36" x14ac:dyDescent="0.2">
      <c r="A13" s="1" t="s">
        <v>306</v>
      </c>
      <c r="B13" s="1" t="str">
        <f>VLOOKUP(A13,Xtal_Templ!A:B,2,FALSE)</f>
        <v>agtr1_human</v>
      </c>
      <c r="C13" s="5">
        <f>VLOOKUP($B13&amp;"__wt",'SegEnds_Xtal_BW#'!$A:$Z,3,FALSE)</f>
        <v>30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21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90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34</v>
      </c>
      <c r="T13" s="1">
        <f t="array" ref="T13">INDEX('ICL3'!$G$2:$G$34,MATCH(MIN(ABS(AH13-'ICL3'!$F$2:$F$34)),ABS(AH13-'ICL3'!$F$2:$F$34),0))</f>
        <v>68</v>
      </c>
      <c r="U13" s="1">
        <f t="array" ref="U13">INDEX('ICL3'!$H$2:$H$34,MATCH(MIN(ABS(AH13-'ICL3'!$F$2:$F$34)),ABS(AH13-'ICL3'!$F$2:$F$34),0))</f>
        <v>30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42</v>
      </c>
      <c r="AH13" s="1">
        <f>VLOOKUP(A13,'SegEnds_NonXtal_Prot#'!A:AL,31,FALSE)-VLOOKUP(A13,'SegEnds_NonXtal_Prot#'!A:AL,28,FALSE)</f>
        <v>42</v>
      </c>
      <c r="AI13" s="1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192</v>
      </c>
      <c r="B14" s="1" t="str">
        <f>VLOOKUP(A14,Xtal_Templ!A:B,2,FALSE)</f>
        <v>drd3_human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58</v>
      </c>
      <c r="O14" s="90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INDEX('ICL3'!$G$2:$G$34,MATCH(MIN(ABS(AH14-'ICL3'!$F$2:$F$34)),ABS(AH14-'ICL3'!$F$2:$F$34),0))</f>
        <v>76</v>
      </c>
      <c r="U14" s="1">
        <f t="array" ref="U14">INDEX('ICL3'!$H$2:$H$34,MATCH(MIN(ABS(AH14-'ICL3'!$F$2:$F$34)),ABS(AH14-'ICL3'!$F$2:$F$34),0))</f>
        <v>24</v>
      </c>
      <c r="V14" s="1">
        <v>60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21</v>
      </c>
      <c r="AD14" s="1">
        <f>VLOOKUP(A14,'SegEnds_NonXtal_Prot#'!A:AL,16,FALSE)-VLOOKUP(A14,'SegEnds_NonXtal_Prot#'!A:AL,10,FALSE)</f>
        <v>53</v>
      </c>
      <c r="AE14" s="1">
        <f>VLOOKUP(A14,'SegEnds_NonXtal_Prot#'!A:AL,22,FALSE)-VLOOKUP(A14,'SegEnds_NonXtal_Prot#'!A:AL,19,FALSE)</f>
        <v>23</v>
      </c>
      <c r="AF14" s="1">
        <f>VLOOKUP(A14,'SegEnds_NonXtal_Prot#'!A:AL,28,FALSE)-VLOOKUP(A14,'SegEnds_NonXtal_Prot#'!A:AL,25,FALSE)</f>
        <v>19</v>
      </c>
      <c r="AG14" s="1">
        <f>VLOOKUP(A14,'SegEnds_NonXtal_Prot#'!A:AL,28,FALSE)-VLOOKUP(A14,'SegEnds_NonXtal_Prot#'!A:AL,22,FALSE)</f>
        <v>42</v>
      </c>
      <c r="AH14" s="1">
        <f>VLOOKUP(A14,'SegEnds_NonXtal_Prot#'!A:AL,31,FALSE)-VLOOKUP(A14,'SegEnds_NonXtal_Prot#'!A:AL,28,FALSE)</f>
        <v>144</v>
      </c>
      <c r="AI14" s="1">
        <f>VLOOKUP(A14,'SegEnds_NonXtal_Prot#'!A:AL,34,FALSE)-VLOOKUP(A14,'SegEnds_NonXtal_Prot#'!A:AL,31,FALSE)</f>
        <v>36</v>
      </c>
      <c r="AJ14" s="1" t="str">
        <f>IF(ISERROR(MATCH(A14,'SegEnds_Xtal_Prot#'!B:B, 0)), "NoXtal", "Xtal")</f>
        <v>Xtal</v>
      </c>
    </row>
    <row r="15" spans="1:36" x14ac:dyDescent="0.2">
      <c r="A15" s="1" t="s">
        <v>308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90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INDEX('ICL3'!$G$2:$G$34,MATCH(MIN(ABS(AH15-'ICL3'!$F$2:$F$34)),ABS(AH15-'ICL3'!$F$2:$F$34),0))</f>
        <v>68</v>
      </c>
      <c r="U15" s="1">
        <f t="array" ref="U15">INDEX('ICL3'!$H$2:$H$34,MATCH(MIN(ABS(AH15-'ICL3'!$F$2:$F$34)),ABS(AH15-'ICL3'!$F$2:$F$34),0))</f>
        <v>30</v>
      </c>
      <c r="V15" s="1">
        <v>61</v>
      </c>
      <c r="W15" s="1">
        <v>28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48</v>
      </c>
      <c r="AE15" s="1">
        <f>VLOOKUP(A15,'SegEnds_NonXtal_Prot#'!A:AL,22,FALSE)-VLOOKUP(A15,'SegEnds_NonXtal_Prot#'!A:AL,19,FALSE)</f>
        <v>20</v>
      </c>
      <c r="AF15" s="1" t="e">
        <f>VLOOKUP(A15,'SegEnds_NonXtal_Prot#'!A:AL,28,FALSE)-VLOOKUP(A15,'SegEnds_NonXtal_Prot#'!A:AL,25,FALSE)</f>
        <v>#VALUE!</v>
      </c>
      <c r="AG15" s="1">
        <f>VLOOKUP(A15,'SegEnds_NonXtal_Prot#'!A:AL,28,FALSE)-VLOOKUP(A15,'SegEnds_NonXtal_Prot#'!A:AL,22,FALSE)</f>
        <v>42</v>
      </c>
      <c r="AH15" s="1">
        <f>VLOOKUP(A15,'SegEnds_NonXtal_Prot#'!A:AL,31,FALSE)-VLOOKUP(A15,'SegEnds_NonXtal_Prot#'!A:AL,28,FALSE)</f>
        <v>42</v>
      </c>
      <c r="AI15" s="1">
        <f>VLOOKUP(A15,'SegEnds_NonXtal_Prot#'!A:AL,34,FALSE)-VLOOKUP(A15,'SegEnds_NonXtal_Prot#'!A:AL,31,FALSE)</f>
        <v>38</v>
      </c>
      <c r="AJ15" s="1" t="str">
        <f>IF(ISERROR(MATCH(A15,'SegEnds_Xtal_Prot#'!B:B, 0)), "NoXtal", "Xtal")</f>
        <v>NoXtal</v>
      </c>
    </row>
    <row r="16" spans="1:36" x14ac:dyDescent="0.2">
      <c r="A16" s="1" t="s">
        <v>305</v>
      </c>
      <c r="B16" s="1" t="str">
        <f>VLOOKUP(A16,Xtal_Templ!A:B,2,FALSE)</f>
        <v>p2ry1_human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90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32</v>
      </c>
      <c r="T16" s="1">
        <f t="array" ref="T16">INDEX('ICL3'!$G$2:$G$34,MATCH(MIN(ABS(AH16-'ICL3'!$F$2:$F$34)),ABS(AH16-'ICL3'!$F$2:$F$34),0))</f>
        <v>68</v>
      </c>
      <c r="U16" s="1">
        <f t="array" ref="U16">INDEX('ICL3'!$H$2:$H$34,MATCH(MIN(ABS(AH16-'ICL3'!$F$2:$F$34)),ABS(AH16-'ICL3'!$F$2:$F$34),0))</f>
        <v>30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 t="e">
        <f>VLOOKUP(A16,'SegEnds_NonXtal_Prot#'!A:AL,13,FALSE)-VLOOKUP(A16,'SegEnds_NonXtal_Prot#'!A:AL,10,FALSE)</f>
        <v>#VALUE!</v>
      </c>
      <c r="AD16" s="1">
        <f>VLOOKUP(A16,'SegEnds_NonXtal_Prot#'!A:AL,16,FALSE)-VLOOKUP(A16,'SegEnds_NonXtal_Prot#'!A:AL,10,FALSE)</f>
        <v>48</v>
      </c>
      <c r="AE16" s="1">
        <f>VLOOKUP(A16,'SegEnds_NonXtal_Prot#'!A:AL,22,FALSE)-VLOOKUP(A16,'SegEnds_NonXtal_Prot#'!A:AL,19,FALSE)</f>
        <v>20</v>
      </c>
      <c r="AF16" s="1" t="e">
        <f>VLOOKUP(A16,'SegEnds_NonXtal_Prot#'!A:AL,28,FALSE)-VLOOKUP(A16,'SegEnds_NonXtal_Prot#'!A:AL,25,FALSE)</f>
        <v>#VALUE!</v>
      </c>
      <c r="AG16" s="1">
        <f>VLOOKUP(A16,'SegEnds_NonXtal_Prot#'!A:AL,28,FALSE)-VLOOKUP(A16,'SegEnds_NonXtal_Prot#'!A:AL,22,FALSE)</f>
        <v>42</v>
      </c>
      <c r="AH16" s="1">
        <f>VLOOKUP(A16,'SegEnds_NonXtal_Prot#'!A:AL,31,FALSE)-VLOOKUP(A16,'SegEnds_NonXtal_Prot#'!A:AL,28,FALSE)</f>
        <v>42</v>
      </c>
      <c r="AI16" s="1">
        <f>VLOOKUP(A16,'SegEnds_NonXtal_Prot#'!A:AL,34,FALSE)-VLOOKUP(A16,'SegEnds_NonXtal_Prot#'!A:AL,31,FALSE)</f>
        <v>38</v>
      </c>
      <c r="AJ16" s="1" t="str">
        <f>IF(ISERROR(MATCH(A16,'SegEnds_Xtal_Prot#'!B:B, 0)), "NoXtal", "Xtal")</f>
        <v>NoXtal</v>
      </c>
    </row>
    <row r="17" spans="1:36" x14ac:dyDescent="0.2">
      <c r="A17" s="1" t="s">
        <v>301</v>
      </c>
      <c r="B17" s="1" t="str">
        <f>VLOOKUP(A17,Xtal_Templ!A:B,2,FALSE)</f>
        <v>p2ry1_human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 t="str">
        <f>VLOOKUP($B17&amp;"__wt",'SegEnds_Xtal_BW#'!$A:$Z,5,FALSE)</f>
        <v>-</v>
      </c>
      <c r="F17" s="1" t="str">
        <f>VLOOKUP($B17&amp;"__wt",'SegEnds_Xtal_BW#'!$A:$Z,6,FALSE)</f>
        <v>-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90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32</v>
      </c>
      <c r="T17" s="1">
        <f t="array" ref="T17">INDEX('ICL3'!$G$2:$G$34,MATCH(MIN(ABS(AH17-'ICL3'!$F$2:$F$34)),ABS(AH17-'ICL3'!$F$2:$F$34),0))</f>
        <v>68</v>
      </c>
      <c r="U17" s="1">
        <f t="array" ref="U17">INDEX('ICL3'!$H$2:$H$34,MATCH(MIN(ABS(AH17-'ICL3'!$F$2:$F$34)),ABS(AH17-'ICL3'!$F$2:$F$34),0))</f>
        <v>28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 t="e">
        <f>VLOOKUP(A17,'SegEnds_NonXtal_Prot#'!A:AL,13,FALSE)-VLOOKUP(A17,'SegEnds_NonXtal_Prot#'!A:AL,10,FALSE)</f>
        <v>#VALUE!</v>
      </c>
      <c r="AD17" s="1">
        <f>VLOOKUP(A17,'SegEnds_NonXtal_Prot#'!A:AL,16,FALSE)-VLOOKUP(A17,'SegEnds_NonXtal_Prot#'!A:AL,10,FALSE)</f>
        <v>51</v>
      </c>
      <c r="AE17" s="1">
        <f>VLOOKUP(A17,'SegEnds_NonXtal_Prot#'!A:AL,22,FALSE)-VLOOKUP(A17,'SegEnds_NonXtal_Prot#'!A:AL,19,FALSE)</f>
        <v>20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42</v>
      </c>
      <c r="AH17" s="1">
        <f>VLOOKUP(A17,'SegEnds_NonXtal_Prot#'!A:AL,31,FALSE)-VLOOKUP(A17,'SegEnds_NonXtal_Prot#'!A:AL,28,FALSE)</f>
        <v>44</v>
      </c>
      <c r="AI17" s="1">
        <f>VLOOKUP(A17,'SegEnds_NonXtal_Prot#'!A:AL,34,FALSE)-VLOOKUP(A17,'SegEnds_NonXtal_Prot#'!A:AL,31,FALSE)</f>
        <v>37</v>
      </c>
      <c r="AJ17" s="1" t="str">
        <f>IF(ISERROR(MATCH(A17,'SegEnds_Xtal_Prot#'!B:B, 0)), "NoXtal", "Xtal")</f>
        <v>NoXtal</v>
      </c>
    </row>
    <row r="18" spans="1:36" x14ac:dyDescent="0.2">
      <c r="A18" s="1" t="s">
        <v>307</v>
      </c>
      <c r="B18" s="1" t="str">
        <f>VLOOKUP(A18,Xtal_Templ!A:B,2,FALSE)</f>
        <v>p2y12_human</v>
      </c>
      <c r="C18" s="5">
        <f>VLOOKUP($B18&amp;"__wt",'SegEnds_Xtal_BW#'!$A:$Z,3,FALSE)</f>
        <v>28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v>66</v>
      </c>
      <c r="I18" s="1" t="str">
        <f>VLOOKUP($B18&amp;"__wt",'SegEnds_Xtal_BW#'!$A:$Z,9,FALSE)</f>
        <v>-</v>
      </c>
      <c r="J18" s="1" t="str">
        <f>VLOOKUP($B18&amp;"__wt",'SegEnds_Xtal_BW#'!$A:$Z,10,FALSE)</f>
        <v>-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90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30</v>
      </c>
      <c r="T18" s="1">
        <f t="array" ref="T18">INDEX('ICL3'!$G$2:$G$34,MATCH(MIN(ABS(AH18-'ICL3'!$F$2:$F$34)),ABS(AH18-'ICL3'!$F$2:$F$34),0))</f>
        <v>68</v>
      </c>
      <c r="U18" s="1">
        <f t="array" ref="U18">INDEX('ICL3'!$H$2:$H$34,MATCH(MIN(ABS(AH18-'ICL3'!$F$2:$F$34)),ABS(AH18-'ICL3'!$F$2:$F$34),0))</f>
        <v>30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57</v>
      </c>
      <c r="AA18" s="27" t="str">
        <f>VLOOKUP(A18,Classification!A:B,2,FALSE)</f>
        <v>A</v>
      </c>
      <c r="AB18" s="1" t="e">
        <f>VLOOKUP(A18,'SegEnds_NonXtal_Prot#'!A:AL,10,FALSE)-VLOOKUP(A18,'SegEnds_NonXtal_Prot#'!A:AL,7,FALSE)</f>
        <v>#VALUE!</v>
      </c>
      <c r="AC18" s="1" t="e">
        <f>VLOOKUP(A18,'SegEnds_NonXtal_Prot#'!A:AL,13,FALSE)-VLOOKUP(A18,'SegEnds_NonXtal_Prot#'!A:AL,10,FALSE)</f>
        <v>#VALUE!</v>
      </c>
      <c r="AD18" s="1">
        <f>VLOOKUP(A18,'SegEnds_NonXtal_Prot#'!A:AL,16,FALSE)-VLOOKUP(A18,'SegEnds_NonXtal_Prot#'!A:AL,10,FALSE)</f>
        <v>48</v>
      </c>
      <c r="AE18" s="1">
        <f>VLOOKUP(A18,'SegEnds_NonXtal_Prot#'!A:AL,22,FALSE)-VLOOKUP(A18,'SegEnds_NonXtal_Prot#'!A:AL,19,FALSE)</f>
        <v>20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42</v>
      </c>
      <c r="AH18" s="1">
        <f>VLOOKUP(A18,'SegEnds_NonXtal_Prot#'!A:AL,31,FALSE)-VLOOKUP(A18,'SegEnds_NonXtal_Prot#'!A:AL,28,FALSE)</f>
        <v>42</v>
      </c>
      <c r="AI18" s="1">
        <f>VLOOKUP(A18,'SegEnds_NonXtal_Prot#'!A:AL,34,FALSE)-VLOOKUP(A18,'SegEnds_NonXtal_Prot#'!A:AL,31,FALSE)</f>
        <v>38</v>
      </c>
      <c r="AJ18" s="1" t="str">
        <f>IF(ISERROR(MATCH(A18,'SegEnds_Xtal_Prot#'!B:B, 0)), "NoXtal", "Xtal")</f>
        <v>NoXtal</v>
      </c>
    </row>
    <row r="19" spans="1:36" x14ac:dyDescent="0.2">
      <c r="A19" s="1" t="s">
        <v>302</v>
      </c>
      <c r="B19" s="1" t="str">
        <f>VLOOKUP(A19,Xtal_Templ!A:B,2,FALSE)</f>
        <v>par1_human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21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90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32</v>
      </c>
      <c r="T19" s="1">
        <f t="array" ref="T19">INDEX('ICL3'!$G$2:$G$34,MATCH(MIN(ABS(AH19-'ICL3'!$F$2:$F$34)),ABS(AH19-'ICL3'!$F$2:$F$34),0))</f>
        <v>68</v>
      </c>
      <c r="U19" s="1">
        <f t="array" ref="U19">INDEX('ICL3'!$H$2:$H$34,MATCH(MIN(ABS(AH19-'ICL3'!$F$2:$F$34)),ABS(AH19-'ICL3'!$F$2:$F$34),0))</f>
        <v>30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 t="e">
        <f>VLOOKUP(A19,'SegEnds_NonXtal_Prot#'!A:AL,10,FALSE)-VLOOKUP(A19,'SegEnds_NonXtal_Prot#'!A:AL,7,FALSE)</f>
        <v>#VALUE!</v>
      </c>
      <c r="AC19" s="1" t="e">
        <f>VLOOKUP(A19,'SegEnds_NonXtal_Prot#'!A:AL,13,FALSE)-VLOOKUP(A19,'SegEnds_NonXtal_Prot#'!A:AL,10,FALSE)</f>
        <v>#VALUE!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20</v>
      </c>
      <c r="AF19" s="1" t="e">
        <f>VLOOKUP(A19,'SegEnds_NonXtal_Prot#'!A:AL,28,FALSE)-VLOOKUP(A19,'SegEnds_NonXtal_Prot#'!A:AL,25,FALSE)</f>
        <v>#VALUE!</v>
      </c>
      <c r="AG19" s="1">
        <f>VLOOKUP(A19,'SegEnds_NonXtal_Prot#'!A:AL,28,FALSE)-VLOOKUP(A19,'SegEnds_NonXtal_Prot#'!A:AL,22,FALSE)</f>
        <v>42</v>
      </c>
      <c r="AH19" s="1">
        <f>VLOOKUP(A19,'SegEnds_NonXtal_Prot#'!A:AL,31,FALSE)-VLOOKUP(A19,'SegEnds_NonXtal_Prot#'!A:AL,28,FALSE)</f>
        <v>42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254</v>
      </c>
      <c r="B20" s="1" t="str">
        <f>VLOOKUP(A20,Xtal_Templ!A:B,2,FALSE)</f>
        <v>par1_human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90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INDEX('ICL3'!$G$2:$G$34,MATCH(MIN(ABS(AH20-'ICL3'!$F$2:$F$34)),ABS(AH20-'ICL3'!$F$2:$F$34),0))</f>
        <v>68</v>
      </c>
      <c r="U20" s="1">
        <f t="array" ref="U20">INDEX('ICL3'!$H$2:$H$34,MATCH(MIN(ABS(AH20-'ICL3'!$F$2:$F$34)),ABS(AH20-'ICL3'!$F$2:$F$34),0))</f>
        <v>28</v>
      </c>
      <c r="V20" s="1">
        <v>61</v>
      </c>
      <c r="W20" s="1">
        <v>28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48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42</v>
      </c>
      <c r="AH20" s="1">
        <f>VLOOKUP(A20,'SegEnds_NonXtal_Prot#'!A:AL,31,FALSE)-VLOOKUP(A20,'SegEnds_NonXtal_Prot#'!A:AL,28,FALSE)</f>
        <v>49</v>
      </c>
      <c r="AI20" s="1">
        <f>VLOOKUP(A20,'SegEnds_NonXtal_Prot#'!A:AL,34,FALSE)-VLOOKUP(A20,'SegEnds_NonXtal_Prot#'!A:AL,31,FALSE)</f>
        <v>41</v>
      </c>
      <c r="AJ20" s="1" t="str">
        <f>IF(ISERROR(MATCH(A20,'SegEnds_Xtal_Prot#'!B:B, 0)), "NoXtal", "Xtal")</f>
        <v>NoXtal</v>
      </c>
    </row>
    <row r="21" spans="1:36" x14ac:dyDescent="0.2">
      <c r="A21" s="1" t="s">
        <v>400</v>
      </c>
      <c r="B21" s="1" t="str">
        <f>VLOOKUP(A21,Xtal_Templ!A:B,2,FALSE)</f>
        <v>ccr5_human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90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INDEX('ICL3'!$G$2:$G$34,MATCH(MIN(ABS(AH21-'ICL3'!$F$2:$F$34)),ABS(AH21-'ICL3'!$F$2:$F$34),0))</f>
        <v>68</v>
      </c>
      <c r="U21" s="1">
        <f t="array" ref="U21">INDEX('ICL3'!$H$2:$H$34,MATCH(MIN(ABS(AH21-'ICL3'!$F$2:$F$34)),ABS(AH21-'ICL3'!$F$2:$F$34),0))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22</v>
      </c>
      <c r="AG21" s="1">
        <f>VLOOKUP(A21,'SegEnds_NonXtal_Prot#'!A:AL,28,FALSE)-VLOOKUP(A21,'SegEnds_NonXtal_Prot#'!A:AL,22,FALSE)</f>
        <v>43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44</v>
      </c>
      <c r="AJ21" s="1" t="str">
        <f>IF(ISERROR(MATCH(A21,'SegEnds_Xtal_Prot#'!B:B, 0)), "NoXtal", "Xtal")</f>
        <v>NoXtal</v>
      </c>
    </row>
    <row r="22" spans="1:36" x14ac:dyDescent="0.2">
      <c r="A22" s="1" t="s">
        <v>183</v>
      </c>
      <c r="B22" s="1" t="str">
        <f>VLOOKUP(A22,Xtal_Templ!A:B,2,FALSE)</f>
        <v>cnr1_human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v>48</v>
      </c>
      <c r="J22" s="1"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90">
        <v>38</v>
      </c>
      <c r="P22" s="1">
        <f>VLOOKUP($B22&amp;"__wt",'SegEnds_Xtal_BW#'!$A:$Z,16,FALSE)</f>
        <v>63</v>
      </c>
      <c r="Q22" s="1" t="str">
        <f>VLOOKUP($B22&amp;"__wt",'SegEnds_Xtal_BW#'!$A:$Z,17,FALSE)</f>
        <v>-</v>
      </c>
      <c r="R22" s="1" t="str">
        <f>VLOOKUP($B22&amp;"__wt",'SegEnds_Xtal_BW#'!$A:$Z,18,FALSE)</f>
        <v>-</v>
      </c>
      <c r="S22" s="1">
        <f>VLOOKUP($B22&amp;"__wt",'SegEnds_Xtal_BW#'!$A:$Z,19,FALSE)</f>
        <v>36</v>
      </c>
      <c r="T22" s="1">
        <f t="array" ref="T22">INDEX('ICL3'!$G$2:$G$34,MATCH(MIN(ABS(AH22-'ICL3'!$F$2:$F$34)),ABS(AH22-'ICL3'!$F$2:$F$34),0))</f>
        <v>74</v>
      </c>
      <c r="U22" s="1">
        <f t="array" ref="U22">INDEX('ICL3'!$H$2:$H$34,MATCH(MIN(ABS(AH22-'ICL3'!$F$2:$F$34)),ABS(AH22-'ICL3'!$F$2:$F$34),0))</f>
        <v>21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51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43</v>
      </c>
      <c r="AH22" s="1">
        <f>VLOOKUP(A22,'SegEnds_NonXtal_Prot#'!A:AL,31,FALSE)-VLOOKUP(A22,'SegEnds_NonXtal_Prot#'!A:AL,28,FALSE)</f>
        <v>59</v>
      </c>
      <c r="AI22" s="1">
        <f>VLOOKUP(A22,'SegEnds_NonXtal_Prot#'!A:AL,34,FALSE)-VLOOKUP(A22,'SegEnds_NonXtal_Prot#'!A:AL,31,FALSE)</f>
        <v>36</v>
      </c>
      <c r="AJ22" s="1" t="str">
        <f>IF(ISERROR(MATCH(A22,'SegEnds_Xtal_Prot#'!B:B, 0)), "NoXtal", "Xtal")</f>
        <v>NoXtal</v>
      </c>
    </row>
    <row r="23" spans="1:36" s="12" customFormat="1" x14ac:dyDescent="0.2">
      <c r="A23" s="1" t="s">
        <v>216</v>
      </c>
      <c r="B23" s="1" t="str">
        <f>VLOOKUP(A23,Xtal_Templ!A:B,2,FALSE)</f>
        <v>ntr1_rat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13">
        <v>56</v>
      </c>
      <c r="O23" s="113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INDEX('ICL3'!$G$2:$G$34,MATCH(MIN(ABS(AH23-'ICL3'!$F$2:$F$34)),ABS(AH23-'ICL3'!$F$2:$F$34),0))</f>
        <v>68</v>
      </c>
      <c r="U23" s="1">
        <f t="array" ref="U23">INDEX('ICL3'!$H$2:$H$34,MATCH(MIN(ABS(AH23-'ICL3'!$F$2:$F$34)),ABS(AH23-'ICL3'!$F$2:$F$34),0))</f>
        <v>28</v>
      </c>
      <c r="V23" s="1">
        <v>61</v>
      </c>
      <c r="W23" s="1">
        <v>28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19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43</v>
      </c>
      <c r="AH23" s="1">
        <f>VLOOKUP(A23,'SegEnds_NonXtal_Prot#'!A:AL,31,FALSE)-VLOOKUP(A23,'SegEnds_NonXtal_Prot#'!A:AL,28,FALSE)</f>
        <v>48</v>
      </c>
      <c r="AI23" s="1">
        <f>VLOOKUP(A23,'SegEnds_NonXtal_Prot#'!A:AL,34,FALSE)-VLOOKUP(A23,'SegEnds_NonXtal_Prot#'!A:AL,31,FALSE)</f>
        <v>39</v>
      </c>
      <c r="AJ23" s="1" t="str">
        <f>IF(ISERROR(MATCH(A23,'SegEnds_Xtal_Prot#'!B:B, 0)), "NoXtal", "Xtal")</f>
        <v>NoXtal</v>
      </c>
    </row>
    <row r="24" spans="1:36" s="12" customFormat="1" x14ac:dyDescent="0.2">
      <c r="A24" s="1" t="s">
        <v>218</v>
      </c>
      <c r="B24" s="1" t="str">
        <f>VLOOKUP(A24,Xtal_Templ!A:B,2,FALSE)</f>
        <v>oprx_human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13">
        <v>56</v>
      </c>
      <c r="O24" s="113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INDEX('ICL3'!$G$2:$G$34,MATCH(MIN(ABS(AH24-'ICL3'!$F$2:$F$34)),ABS(AH24-'ICL3'!$F$2:$F$34),0))</f>
        <v>67</v>
      </c>
      <c r="U24" s="1">
        <f t="array" ref="U24">INDEX('ICL3'!$H$2:$H$34,MATCH(MIN(ABS(AH24-'ICL3'!$F$2:$F$34)),ABS(AH24-'ICL3'!$F$2:$F$34),0))</f>
        <v>26</v>
      </c>
      <c r="V24" s="1">
        <v>61</v>
      </c>
      <c r="W24" s="1">
        <v>28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53</v>
      </c>
      <c r="AE24" s="1">
        <f>VLOOKUP(A24,'SegEnds_NonXtal_Prot#'!A:AL,22,FALSE)-VLOOKUP(A24,'SegEnds_NonXtal_Prot#'!A:AL,19,FALSE)</f>
        <v>19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43</v>
      </c>
      <c r="AH24" s="1">
        <f>VLOOKUP(A24,'SegEnds_NonXtal_Prot#'!A:AL,31,FALSE)-VLOOKUP(A24,'SegEnds_NonXtal_Prot#'!A:AL,28,FALSE)</f>
        <v>47</v>
      </c>
      <c r="AI24" s="1">
        <f>VLOOKUP(A24,'SegEnds_NonXtal_Prot#'!A:AL,34,FALSE)-VLOOKUP(A24,'SegEnds_NonXtal_Prot#'!A:AL,31,FALSE)</f>
        <v>39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p2ry1_human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90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32</v>
      </c>
      <c r="T25" s="1">
        <f t="array" ref="T25">INDEX('ICL3'!$G$2:$G$34,MATCH(MIN(ABS(AH25-'ICL3'!$F$2:$F$34)),ABS(AH25-'ICL3'!$F$2:$F$34),0))</f>
        <v>68</v>
      </c>
      <c r="U25" s="1">
        <f t="array" ref="U25">INDEX('ICL3'!$H$2:$H$34,MATCH(MIN(ABS(AH25-'ICL3'!$F$2:$F$34)),ABS(AH25-'ICL3'!$F$2:$F$34),0))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29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90"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INDEX('ICL3'!$G$2:$G$34,MATCH(MIN(ABS(AH26-'ICL3'!$F$2:$F$34)),ABS(AH26-'ICL3'!$F$2:$F$34),0))</f>
        <v>76</v>
      </c>
      <c r="U26" s="1">
        <f t="array" ref="U26">INDEX('ICL3'!$H$2:$H$34,MATCH(MIN(ABS(AH26-'ICL3'!$F$2:$F$34)),ABS(AH26-'ICL3'!$F$2:$F$34),0))</f>
        <v>24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21</v>
      </c>
      <c r="AD26" s="1">
        <f>VLOOKUP(A26,'SegEnds_NonXtal_Prot#'!A:AL,16,FALSE)-VLOOKUP(A26,'SegEnds_NonXtal_Prot#'!A:AL,10,FALSE)</f>
        <v>53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20</v>
      </c>
      <c r="AG26" s="1">
        <f>VLOOKUP(A26,'SegEnds_NonXtal_Prot#'!A:AL,28,FALSE)-VLOOKUP(A26,'SegEnds_NonXtal_Prot#'!A:AL,22,FALSE)</f>
        <v>44</v>
      </c>
      <c r="AH26" s="1">
        <f>VLOOKUP(A26,'SegEnds_NonXtal_Prot#'!A:AL,31,FALSE)-VLOOKUP(A26,'SegEnds_NonXtal_Prot#'!A:AL,28,FALSE)</f>
        <v>91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NoXtal</v>
      </c>
    </row>
    <row r="27" spans="1:36" x14ac:dyDescent="0.2">
      <c r="A27" s="4" t="s">
        <v>235</v>
      </c>
      <c r="B27" s="4" t="str">
        <f>VLOOKUP(A27,Xtal_Templ!A:B,2,FALSE)</f>
        <v>acm1_human</v>
      </c>
      <c r="C27" s="5">
        <f>VLOOKUP($B27&amp;"__wt",'SegEnds_Xtal_BW#'!$A:$Z,3,FALSE)</f>
        <v>29</v>
      </c>
      <c r="D27" s="4">
        <f>VLOOKUP($B27&amp;"__wt",'SegEnds_Xtal_BW#'!$A:$Z,4,FALSE)</f>
        <v>60</v>
      </c>
      <c r="E27" s="4">
        <f>VLOOKUP($B27&amp;"__wt",'SegEnds_Xtal_BW#'!$A:$Z,5,FALSE)</f>
        <v>48</v>
      </c>
      <c r="F27" s="4">
        <f>VLOOKUP($B27&amp;"__wt",'SegEnds_Xtal_BW#'!$A:$Z,6,FALSE)</f>
        <v>51</v>
      </c>
      <c r="G27" s="4">
        <v>37</v>
      </c>
      <c r="H27" s="11">
        <v>66</v>
      </c>
      <c r="I27" s="4">
        <v>48</v>
      </c>
      <c r="J27" s="4">
        <v>52</v>
      </c>
      <c r="K27" s="11">
        <v>24</v>
      </c>
      <c r="L27" s="4">
        <f>VLOOKUP($B27&amp;"__wt",'SegEnds_Xtal_BW#'!$A:$Z,12,FALSE)</f>
        <v>56</v>
      </c>
      <c r="M27" s="4">
        <f>VLOOKUP($B27&amp;"__wt",'SegEnds_Xtal_BW#'!$A:$Z,13,FALSE)</f>
        <v>50</v>
      </c>
      <c r="N27" s="11">
        <f>VLOOKUP($B27&amp;"__wt",'SegEnds_Xtal_BW#'!$A:$Z,14,FALSE)</f>
        <v>57</v>
      </c>
      <c r="O27" s="91">
        <v>38</v>
      </c>
      <c r="P27" s="4">
        <f>VLOOKUP($B27&amp;"__wt",'SegEnds_Xtal_BW#'!$A:$Z,16,FALSE)</f>
        <v>69</v>
      </c>
      <c r="Q27" s="4">
        <f>VLOOKUP($B27&amp;"__wt",'SegEnds_Xtal_BW#'!$A:$Z,17,FALSE)</f>
        <v>50</v>
      </c>
      <c r="R27" s="4">
        <f>VLOOKUP($B27&amp;"__wt",'SegEnds_Xtal_BW#'!$A:$Z,18,FALSE)</f>
        <v>52</v>
      </c>
      <c r="S27" s="4">
        <v>35</v>
      </c>
      <c r="T27" s="4">
        <f t="array" ref="T27">INDEX('ICL3'!$G$2:$G$34,MATCH(MIN(ABS(AH27-'ICL3'!$F$2:$F$34)),ABS(AH27-'ICL3'!$F$2:$F$34),0))</f>
        <v>74</v>
      </c>
      <c r="U27" s="4">
        <f t="array" ref="U27">INDEX('ICL3'!$H$2:$H$34,MATCH(MIN(ABS(AH27-'ICL3'!$F$2:$F$34)),ABS(AH27-'ICL3'!$F$2:$F$34),0))</f>
        <v>21</v>
      </c>
      <c r="V27" s="4">
        <v>61</v>
      </c>
      <c r="W27" s="4">
        <v>28</v>
      </c>
      <c r="X27" s="4">
        <f>VLOOKUP($B27&amp;"__wt",'SegEnds_Xtal_BW#'!$A:$Z,24,FALSE)</f>
        <v>56</v>
      </c>
      <c r="Y27" s="4">
        <f>VLOOKUP($B27&amp;"__wt",'SegEnds_Xtal_BW#'!$A:$Z,25,FALSE)</f>
        <v>47</v>
      </c>
      <c r="Z27" s="4">
        <f>VLOOKUP($B27&amp;"__wt",'SegEnds_Xtal_BW#'!$A:$Z,26,FALSE)</f>
        <v>59</v>
      </c>
      <c r="AA27" s="27" t="str">
        <f>VLOOKUP(A27,Classification!A:B,2,FALSE)</f>
        <v>A</v>
      </c>
      <c r="AB27" s="4">
        <f>VLOOKUP(A27,'SegEnds_NonXtal_Prot#'!A:AL,10,FALSE)-VLOOKUP(A27,'SegEnds_NonXtal_Prot#'!A:AL,7,FALSE)</f>
        <v>16</v>
      </c>
      <c r="AC27" s="4" t="e">
        <f>VLOOKUP(A27,'SegEnds_NonXtal_Prot#'!A:AL,13,FALSE)-VLOOKUP(A27,'SegEnds_NonXtal_Prot#'!A:AL,10,FALSE)</f>
        <v>#VALUE!</v>
      </c>
      <c r="AD27" s="4">
        <f>VLOOKUP(A27,'SegEnds_NonXtal_Prot#'!A:AL,16,FALSE)-VLOOKUP(A27,'SegEnds_NonXtal_Prot#'!A:AL,10,FALSE)</f>
        <v>49</v>
      </c>
      <c r="AE27" s="1" t="e">
        <f>VLOOKUP(A27,'SegEnds_NonXtal_Prot#'!A:AL,22,FALSE)-VLOOKUP(A27,'SegEnds_NonXtal_Prot#'!A:AL,19,FALSE)</f>
        <v>#VALUE!</v>
      </c>
      <c r="AF27" s="4">
        <f>VLOOKUP(A27,'SegEnds_NonXtal_Prot#'!A:AL,28,FALSE)-VLOOKUP(A27,'SegEnds_NonXtal_Prot#'!A:AL,25,FALSE)</f>
        <v>21</v>
      </c>
      <c r="AG27" s="1">
        <f>VLOOKUP(A27,'SegEnds_NonXtal_Prot#'!A:AL,28,FALSE)-VLOOKUP(A27,'SegEnds_NonXtal_Prot#'!A:AL,22,FALSE)</f>
        <v>44</v>
      </c>
      <c r="AH27" s="4">
        <f>VLOOKUP(A27,'SegEnds_NonXtal_Prot#'!A:AL,31,FALSE)-VLOOKUP(A27,'SegEnds_NonXtal_Prot#'!A:AL,28,FALSE)</f>
        <v>63</v>
      </c>
      <c r="AI27" s="4">
        <f>VLOOKUP(A27,'SegEnds_NonXtal_Prot#'!A:AL,34,FALSE)-VLOOKUP(A27,'SegEnds_NonXtal_Prot#'!A:AL,31,FALSE)</f>
        <v>38</v>
      </c>
      <c r="AJ27" s="1" t="str">
        <f>IF(ISERROR(MATCH(A27,'SegEnds_Xtal_Prot#'!B:B, 0)), "NoXtal", "Xtal")</f>
        <v>NoXtal</v>
      </c>
    </row>
    <row r="28" spans="1:36" x14ac:dyDescent="0.2">
      <c r="A28" s="1" t="s">
        <v>236</v>
      </c>
      <c r="B28" s="1" t="str">
        <f>VLOOKUP(A28,Xtal_Templ!A:B,2,FALSE)</f>
        <v>agtr1_human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90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34</v>
      </c>
      <c r="T28" s="1">
        <f t="array" ref="T28">INDEX('ICL3'!$G$2:$G$34,MATCH(MIN(ABS(AH28-'ICL3'!$F$2:$F$34)),ABS(AH28-'ICL3'!$F$2:$F$34),0))</f>
        <v>68</v>
      </c>
      <c r="U28" s="1">
        <f t="array" ref="U28">INDEX('ICL3'!$H$2:$H$34,MATCH(MIN(ABS(AH28-'ICL3'!$F$2:$F$34)),ABS(AH28-'ICL3'!$F$2:$F$34),0))</f>
        <v>28</v>
      </c>
      <c r="V28" s="1">
        <v>64</v>
      </c>
      <c r="W28" s="1">
        <v>24</v>
      </c>
      <c r="X28" s="6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21</v>
      </c>
      <c r="AG28" s="1">
        <f>VLOOKUP(A28,'SegEnds_NonXtal_Prot#'!A:AL,28,FALSE)-VLOOKUP(A28,'SegEnds_NonXtal_Prot#'!A:AL,22,FALSE)</f>
        <v>44</v>
      </c>
      <c r="AH28" s="1">
        <f>VLOOKUP(A28,'SegEnds_NonXtal_Prot#'!A:AL,31,FALSE)-VLOOKUP(A28,'SegEnds_NonXtal_Prot#'!A:AL,28,FALSE)</f>
        <v>48</v>
      </c>
      <c r="AI28" s="1">
        <f>VLOOKUP(A28,'SegEnds_NonXtal_Prot#'!A:AL,34,FALSE)-VLOOKUP(A28,'SegEnds_NonXtal_Prot#'!A:AL,31,FALSE)</f>
        <v>47</v>
      </c>
      <c r="AJ28" s="1" t="str">
        <f>IF(ISERROR(MATCH(A28,'SegEnds_Xtal_Prot#'!B:B, 0)), "NoXtal", "Xtal")</f>
        <v>NoXtal</v>
      </c>
    </row>
    <row r="29" spans="1:36" x14ac:dyDescent="0.2">
      <c r="A29" s="1" t="s">
        <v>142</v>
      </c>
      <c r="B29" s="1" t="str">
        <f>VLOOKUP(A29,Xtal_Templ!A:B,2,FALSE)</f>
        <v>ccr5_human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90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INDEX('ICL3'!$G$2:$G$34,MATCH(MIN(ABS(AH29-'ICL3'!$F$2:$F$34)),ABS(AH29-'ICL3'!$F$2:$F$34),0))</f>
        <v>64</v>
      </c>
      <c r="U29" s="1">
        <f t="array" ref="U29">INDEX('ICL3'!$H$2:$H$34,MATCH(MIN(ABS(AH29-'ICL3'!$F$2:$F$34)),ABS(AH29-'ICL3'!$F$2:$F$34),0))</f>
        <v>34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 t="e">
        <f>VLOOKUP(A29,'SegEnds_NonXtal_Prot#'!A:AL,10,FALSE)-VLOOKUP(A29,'SegEnds_NonXtal_Prot#'!A:AL,7,FALSE)</f>
        <v>#VALUE!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48</v>
      </c>
      <c r="AE29" s="1" t="e">
        <f>VLOOKUP(A29,'SegEnds_NonXtal_Prot#'!A:AL,22,FALSE)-VLOOKUP(A29,'SegEnds_NonXtal_Prot#'!A:AL,19,FALSE)</f>
        <v>#VALUE!</v>
      </c>
      <c r="AF29" s="1">
        <f>VLOOKUP(A29,'SegEnds_NonXtal_Prot#'!A:AL,28,FALSE)-VLOOKUP(A29,'SegEnds_NonXtal_Prot#'!A:AL,25,FALSE)</f>
        <v>23</v>
      </c>
      <c r="AG29" s="1">
        <f>VLOOKUP(A29,'SegEnds_NonXtal_Prot#'!A:AL,28,FALSE)-VLOOKUP(A29,'SegEnds_NonXtal_Prot#'!A:AL,22,FALSE)</f>
        <v>44</v>
      </c>
      <c r="AH29" s="1">
        <f>VLOOKUP(A29,'SegEnds_NonXtal_Prot#'!A:AL,31,FALSE)-VLOOKUP(A29,'SegEnds_NonXtal_Prot#'!A:AL,28,FALSE)</f>
        <v>37</v>
      </c>
      <c r="AI29" s="1">
        <f>VLOOKUP(A29,'SegEnds_NonXtal_Prot#'!A:AL,34,FALSE)-VLOOKUP(A29,'SegEnds_NonXtal_Prot#'!A:AL,31,FALSE)</f>
        <v>46</v>
      </c>
      <c r="AJ29" s="1" t="str">
        <f>IF(ISERROR(MATCH(A29,'SegEnds_Xtal_Prot#'!B:B, 0)), "NoXtal", "Xtal")</f>
        <v>NoXtal</v>
      </c>
    </row>
    <row r="30" spans="1:36" x14ac:dyDescent="0.2">
      <c r="A30" s="1" t="s">
        <v>193</v>
      </c>
      <c r="B30" s="1" t="str">
        <f>VLOOKUP(A30,Xtal_Templ!A:B,2,FALSE)</f>
        <v>drd3_human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90">
        <v>38</v>
      </c>
      <c r="P30" s="1">
        <f>VLOOKUP($B30&amp;"__wt",'SegEnds_Xtal_BW#'!$A:$Z,16,FALSE)</f>
        <v>63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INDEX('ICL3'!$G$2:$G$34,MATCH(MIN(ABS(AH30-'ICL3'!$F$2:$F$34)),ABS(AH30-'ICL3'!$F$2:$F$34),0))</f>
        <v>75</v>
      </c>
      <c r="U30" s="1">
        <f t="array" ref="U30">INDEX('ICL3'!$H$2:$H$34,MATCH(MIN(ABS(AH30-'ICL3'!$F$2:$F$34)),ABS(AH30-'ICL3'!$F$2:$F$34),0))</f>
        <v>24</v>
      </c>
      <c r="V30" s="1">
        <v>60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21</v>
      </c>
      <c r="AD30" s="1">
        <f>VLOOKUP(A30,'SegEnds_NonXtal_Prot#'!A:AL,16,FALSE)-VLOOKUP(A30,'SegEnds_NonXtal_Prot#'!A:AL,10,FALSE)</f>
        <v>53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19</v>
      </c>
      <c r="AG30" s="1">
        <f>VLOOKUP(A30,'SegEnds_NonXtal_Prot#'!A:AL,28,FALSE)-VLOOKUP(A30,'SegEnds_NonXtal_Prot#'!A:AL,22,FALSE)</f>
        <v>44</v>
      </c>
      <c r="AH30" s="1">
        <f>VLOOKUP(A30,'SegEnds_NonXtal_Prot#'!A:AL,31,FALSE)-VLOOKUP(A30,'SegEnds_NonXtal_Prot#'!A:AL,28,FALSE)</f>
        <v>205</v>
      </c>
      <c r="AI30" s="1">
        <f>VLOOKUP(A30,'SegEnds_NonXtal_Prot#'!A:AL,34,FALSE)-VLOOKUP(A30,'SegEnds_NonXtal_Prot#'!A:AL,31,FALSE)</f>
        <v>36</v>
      </c>
      <c r="AJ30" s="1" t="str">
        <f>IF(ISERROR(MATCH(A30,'SegEnds_Xtal_Prot#'!B:B, 0)), "NoXtal", "Xtal")</f>
        <v>NoXtal</v>
      </c>
    </row>
    <row r="31" spans="1:36" x14ac:dyDescent="0.2">
      <c r="A31" s="1" t="s">
        <v>249</v>
      </c>
      <c r="B31" s="1" t="str">
        <f>VLOOKUP(A31,Xtal_Templ!A:B,2,FALSE)</f>
        <v>lpar1_human</v>
      </c>
      <c r="C31" s="5">
        <f>VLOOKUP($B31&amp;"__wt",'SegEnds_Xtal_BW#'!$A:$Z,3,FALSE)</f>
        <v>30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62</v>
      </c>
      <c r="I31" s="1">
        <v>48</v>
      </c>
      <c r="J31" s="1"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90"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INDEX('ICL3'!$G$2:$G$34,MATCH(MIN(ABS(AH31-'ICL3'!$F$2:$F$34)),ABS(AH31-'ICL3'!$F$2:$F$34),0))</f>
        <v>73</v>
      </c>
      <c r="U31" s="1">
        <f t="array" ref="U31">INDEX('ICL3'!$H$2:$H$34,MATCH(MIN(ABS(AH31-'ICL3'!$F$2:$F$34)),ABS(AH31-'ICL3'!$F$2:$F$34),0))</f>
        <v>22</v>
      </c>
      <c r="V31" s="1">
        <v>61</v>
      </c>
      <c r="W31" s="1">
        <v>34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15</v>
      </c>
      <c r="AD31" s="1">
        <f>VLOOKUP(A31,'SegEnds_NonXtal_Prot#'!A:AL,16,FALSE)-VLOOKUP(A31,'SegEnds_NonXtal_Prot#'!A:AL,10,FALSE)</f>
        <v>48</v>
      </c>
      <c r="AE31" s="1">
        <f>VLOOKUP(A31,'SegEnds_NonXtal_Prot#'!A:AL,22,FALSE)-VLOOKUP(A31,'SegEnds_NonXtal_Prot#'!A:AL,19,FALSE)</f>
        <v>20</v>
      </c>
      <c r="AF31" s="1" t="e">
        <f>VLOOKUP(A31,'SegEnds_NonXtal_Prot#'!A:AL,28,FALSE)-VLOOKUP(A31,'SegEnds_NonXtal_Prot#'!A:AL,25,FALSE)</f>
        <v>#VALUE!</v>
      </c>
      <c r="AG31" s="1">
        <f>VLOOKUP(A31,'SegEnds_NonXtal_Prot#'!A:AL,28,FALSE)-VLOOKUP(A31,'SegEnds_NonXtal_Prot#'!A:AL,22,FALSE)</f>
        <v>44</v>
      </c>
      <c r="AH31" s="1">
        <f>VLOOKUP(A31,'SegEnds_NonXtal_Prot#'!A:AL,31,FALSE)-VLOOKUP(A31,'SegEnds_NonXtal_Prot#'!A:AL,28,FALSE)</f>
        <v>57</v>
      </c>
      <c r="AI31" s="1">
        <f>VLOOKUP(A31,'SegEnds_NonXtal_Prot#'!A:AL,34,FALSE)-VLOOKUP(A31,'SegEnds_NonXtal_Prot#'!A:AL,31,FALSE)</f>
        <v>32</v>
      </c>
      <c r="AJ31" s="1" t="str">
        <f>IF(ISERROR(MATCH(A31,'SegEnds_Xtal_Prot#'!B:B, 0)), "NoXtal", "Xtal")</f>
        <v>NoXtal</v>
      </c>
    </row>
    <row r="32" spans="1:36" x14ac:dyDescent="0.2">
      <c r="A32" s="1" t="s">
        <v>294</v>
      </c>
      <c r="B32" s="1" t="str">
        <f>VLOOKUP(A32,Xtal_Templ!A:B,2,FALSE)</f>
        <v>p2ry1_human</v>
      </c>
      <c r="C32" s="5">
        <f>VLOOKUP($B32&amp;"__wt",'SegEnds_Xtal_BW#'!$A:$Z,3,FALSE)</f>
        <v>30</v>
      </c>
      <c r="D32" s="1">
        <f>VLOOKUP($B32&amp;"__wt",'SegEnds_Xtal_BW#'!$A:$Z,4,FALSE)</f>
        <v>60</v>
      </c>
      <c r="E32" s="1" t="str">
        <f>VLOOKUP($B32&amp;"__wt",'SegEnds_Xtal_BW#'!$A:$Z,5,FALSE)</f>
        <v>-</v>
      </c>
      <c r="F32" s="1" t="str">
        <f>VLOOKUP($B32&amp;"__wt",'SegEnds_Xtal_BW#'!$A:$Z,6,FALSE)</f>
        <v>-</v>
      </c>
      <c r="G32" s="1">
        <v>37</v>
      </c>
      <c r="H32" s="12"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90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INDEX('ICL3'!$G$2:$G$34,MATCH(MIN(ABS(AH32-'ICL3'!$F$2:$F$34)),ABS(AH32-'ICL3'!$F$2:$F$34),0))</f>
        <v>68</v>
      </c>
      <c r="U32" s="1">
        <f t="array" ref="U32">INDEX('ICL3'!$H$2:$H$34,MATCH(MIN(ABS(AH32-'ICL3'!$F$2:$F$34)),ABS(AH32-'ICL3'!$F$2:$F$34),0))</f>
        <v>30</v>
      </c>
      <c r="V32" s="1">
        <v>61</v>
      </c>
      <c r="W32" s="1">
        <v>32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 t="e">
        <f>VLOOKUP(A32,'SegEnds_NonXtal_Prot#'!A:AL,10,FALSE)-VLOOKUP(A32,'SegEnds_NonXtal_Prot#'!A:AL,7,FALSE)</f>
        <v>#VALUE!</v>
      </c>
      <c r="AC32" s="1" t="e">
        <f>VLOOKUP(A32,'SegEnds_NonXtal_Prot#'!A:AL,13,FALSE)-VLOOKUP(A32,'SegEnds_NonXtal_Prot#'!A:AL,10,FALSE)</f>
        <v>#VALUE!</v>
      </c>
      <c r="AD32" s="1">
        <f>VLOOKUP(A32,'SegEnds_NonXtal_Prot#'!A:AL,16,FALSE)-VLOOKUP(A32,'SegEnds_NonXtal_Prot#'!A:AL,10,FALSE)</f>
        <v>53</v>
      </c>
      <c r="AE32" s="1">
        <f>VLOOKUP(A32,'SegEnds_NonXtal_Prot#'!A:AL,22,FALSE)-VLOOKUP(A32,'SegEnds_NonXtal_Prot#'!A:AL,19,FALSE)</f>
        <v>20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44</v>
      </c>
      <c r="AH32" s="1">
        <f>VLOOKUP(A32,'SegEnds_NonXtal_Prot#'!A:AL,31,FALSE)-VLOOKUP(A32,'SegEnds_NonXtal_Prot#'!A:AL,28,FALSE)</f>
        <v>42</v>
      </c>
      <c r="AI32" s="1">
        <f>VLOOKUP(A32,'SegEnds_NonXtal_Prot#'!A:AL,34,FALSE)-VLOOKUP(A32,'SegEnds_NonXtal_Prot#'!A:AL,31,FALSE)</f>
        <v>34</v>
      </c>
      <c r="AJ32" s="1" t="str">
        <f>IF(ISERROR(MATCH(A32,'SegEnds_Xtal_Prot#'!B:B, 0)), "NoXtal", "Xtal")</f>
        <v>NoXtal</v>
      </c>
    </row>
    <row r="33" spans="1:36" x14ac:dyDescent="0.2">
      <c r="A33" s="1" t="s">
        <v>214</v>
      </c>
      <c r="B33" s="1" t="str">
        <f>VLOOKUP(A33,Xtal_Templ!A:B,2,FALSE)</f>
        <v>p2ry1_human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 t="str">
        <f>VLOOKUP($B33&amp;"__wt",'SegEnds_Xtal_BW#'!$A:$Z,5,FALSE)</f>
        <v>-</v>
      </c>
      <c r="F33" s="1" t="str">
        <f>VLOOKUP($B33&amp;"__wt",'SegEnds_Xtal_BW#'!$A:$Z,6,FALSE)</f>
        <v>-</v>
      </c>
      <c r="G33" s="1">
        <v>37</v>
      </c>
      <c r="H33" s="12">
        <f>VLOOKUP($B33&amp;"__wt",'SegEnds_Xtal_BW#'!$A:$Z,8,FALSE)</f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90"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INDEX('ICL3'!$G$2:$G$34,MATCH(MIN(ABS(AH33-'ICL3'!$F$2:$F$34)),ABS(AH33-'ICL3'!$F$2:$F$34),0))</f>
        <v>67</v>
      </c>
      <c r="U33" s="1">
        <f t="array" ref="U33">INDEX('ICL3'!$H$2:$H$34,MATCH(MIN(ABS(AH33-'ICL3'!$F$2:$F$34)),ABS(AH33-'ICL3'!$F$2:$F$34),0))</f>
        <v>26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 t="e">
        <f>VLOOKUP(A33,'SegEnds_NonXtal_Prot#'!A:AL,10,FALSE)-VLOOKUP(A33,'SegEnds_NonXtal_Prot#'!A:AL,7,FALSE)</f>
        <v>#VALUE!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 t="e">
        <f>VLOOKUP(A33,'SegEnds_NonXtal_Prot#'!A:AL,22,FALSE)-VLOOKUP(A33,'SegEnds_NonXtal_Prot#'!A:AL,19,FALSE)</f>
        <v>#VALUE!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44</v>
      </c>
      <c r="AH33" s="1">
        <f>VLOOKUP(A33,'SegEnds_NonXtal_Prot#'!A:AL,31,FALSE)-VLOOKUP(A33,'SegEnds_NonXtal_Prot#'!A:AL,28,FALSE)</f>
        <v>46</v>
      </c>
      <c r="AI33" s="1">
        <f>VLOOKUP(A33,'SegEnds_NonXtal_Prot#'!A:AL,34,FALSE)-VLOOKUP(A33,'SegEnds_NonXtal_Prot#'!A:AL,31,FALSE)</f>
        <v>48</v>
      </c>
      <c r="AJ33" s="1" t="str">
        <f>IF(ISERROR(MATCH(A33,'SegEnds_Xtal_Prot#'!B:B, 0)), "NoXtal", "Xtal")</f>
        <v>NoXtal</v>
      </c>
    </row>
    <row r="34" spans="1:36" x14ac:dyDescent="0.2">
      <c r="A34" s="1" t="s">
        <v>262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90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INDEX('ICL3'!$G$2:$G$34,MATCH(MIN(ABS(AH34-'ICL3'!$F$2:$F$34)),ABS(AH34-'ICL3'!$F$2:$F$34),0))</f>
        <v>73</v>
      </c>
      <c r="U34" s="1">
        <f t="array" ref="U34">INDEX('ICL3'!$H$2:$H$34,MATCH(MIN(ABS(AH34-'ICL3'!$F$2:$F$34)),ABS(AH34-'ICL3'!$F$2:$F$34),0))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15</v>
      </c>
      <c r="AD34" s="1">
        <f>VLOOKUP(A34,'SegEnds_NonXtal_Prot#'!A:AL,16,FALSE)-VLOOKUP(A34,'SegEnds_NonXtal_Prot#'!A:AL,10,FALSE)</f>
        <v>48</v>
      </c>
      <c r="AE34" s="1">
        <f>VLOOKUP(A34,'SegEnds_NonXtal_Prot#'!A:AL,22,FALSE)-VLOOKUP(A34,'SegEnds_NonXtal_Prot#'!A:AL,19,FALSE)</f>
        <v>20</v>
      </c>
      <c r="AF34" s="1" t="e">
        <f>VLOOKUP(A34,'SegEnds_NonXtal_Prot#'!A:AL,28,FALSE)-VLOOKUP(A34,'SegEnds_NonXtal_Prot#'!A:AL,25,FALSE)</f>
        <v>#VALUE!</v>
      </c>
      <c r="AG34" s="1">
        <f>VLOOKUP(A34,'SegEnds_NonXtal_Prot#'!A:AL,28,FALSE)-VLOOKUP(A34,'SegEnds_NonXtal_Prot#'!A:AL,22,FALSE)</f>
        <v>44</v>
      </c>
      <c r="AH34" s="1">
        <f>VLOOKUP(A34,'SegEnds_NonXtal_Prot#'!A:AL,31,FALSE)-VLOOKUP(A34,'SegEnds_NonXtal_Prot#'!A:AL,28,FALSE)</f>
        <v>57</v>
      </c>
      <c r="AI34" s="1">
        <f>VLOOKUP(A34,'SegEnds_NonXtal_Prot#'!A:AL,34,FALSE)-VLOOKUP(A34,'SegEnds_NonXtal_Prot#'!A:AL,31,FALSE)</f>
        <v>32</v>
      </c>
      <c r="AJ34" s="1" t="str">
        <f>IF(ISERROR(MATCH(A34,'SegEnds_Xtal_Prot#'!B:B, 0)), "NoXtal", "Xtal")</f>
        <v>NoXtal</v>
      </c>
    </row>
    <row r="35" spans="1:36" x14ac:dyDescent="0.2">
      <c r="A35" s="4" t="s">
        <v>238</v>
      </c>
      <c r="B35" s="4" t="str">
        <f>VLOOKUP(A35,Xtal_Templ!A:B,2,FALSE)</f>
        <v>s1pr1_human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v>62</v>
      </c>
      <c r="I35" s="4">
        <v>48</v>
      </c>
      <c r="J35" s="4">
        <v>52</v>
      </c>
      <c r="K35" s="11">
        <v>24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1">
        <v>57</v>
      </c>
      <c r="O35" s="91">
        <v>38</v>
      </c>
      <c r="P35" s="4">
        <f>VLOOKUP($B35&amp;"__wt",'SegEnds_Xtal_BW#'!$A:$Z,16,FALSE)</f>
        <v>63</v>
      </c>
      <c r="Q35" s="4" t="str">
        <f>VLOOKUP($B35&amp;"__wt",'SegEnds_Xtal_BW#'!$A:$Z,17,FALSE)</f>
        <v>-</v>
      </c>
      <c r="R35" s="4" t="str">
        <f>VLOOKUP($B35&amp;"__wt",'SegEnds_Xtal_BW#'!$A:$Z,18,FALSE)</f>
        <v>-</v>
      </c>
      <c r="S35" s="4">
        <f>VLOOKUP($B35&amp;"__wt",'SegEnds_Xtal_BW#'!$A:$Z,19,FALSE)</f>
        <v>36</v>
      </c>
      <c r="T35" s="4">
        <f t="array" ref="T35">INDEX('ICL3'!$G$2:$G$34,MATCH(MIN(ABS(AH35-'ICL3'!$F$2:$F$34)),ABS(AH35-'ICL3'!$F$2:$F$34),0))</f>
        <v>73</v>
      </c>
      <c r="U35" s="4">
        <f t="array" ref="U35">INDEX('ICL3'!$H$2:$H$34,MATCH(MIN(ABS(AH35-'ICL3'!$F$2:$F$34)),ABS(AH35-'ICL3'!$F$2:$F$34),0))</f>
        <v>22</v>
      </c>
      <c r="V35" s="4">
        <v>61</v>
      </c>
      <c r="W35" s="4">
        <v>34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59</v>
      </c>
      <c r="AA35" s="27" t="str">
        <f>VLOOKUP(A35,Classification!A:B,2,FALSE)</f>
        <v>A</v>
      </c>
      <c r="AB35" s="4" t="e">
        <f>VLOOKUP(A35,'SegEnds_NonXtal_Prot#'!A:AL,10,FALSE)-VLOOKUP(A35,'SegEnds_NonXtal_Prot#'!A:AL,7,FALSE)</f>
        <v>#VALUE!</v>
      </c>
      <c r="AC35" s="4">
        <f>VLOOKUP(A35,'SegEnds_NonXtal_Prot#'!A:AL,13,FALSE)-VLOOKUP(A35,'SegEnds_NonXtal_Prot#'!A:AL,10,FALSE)</f>
        <v>15</v>
      </c>
      <c r="AD35" s="4">
        <f>VLOOKUP(A35,'SegEnds_NonXtal_Prot#'!A:AL,16,FALSE)-VLOOKUP(A35,'SegEnds_NonXtal_Prot#'!A:AL,10,FALSE)</f>
        <v>48</v>
      </c>
      <c r="AE35" s="1">
        <f>VLOOKUP(A35,'SegEnds_NonXtal_Prot#'!A:AL,22,FALSE)-VLOOKUP(A35,'SegEnds_NonXtal_Prot#'!A:AL,19,FALSE)</f>
        <v>20</v>
      </c>
      <c r="AF35" s="4" t="e">
        <f>VLOOKUP(A35,'SegEnds_NonXtal_Prot#'!A:AL,28,FALSE)-VLOOKUP(A35,'SegEnds_NonXtal_Prot#'!A:AL,25,FALSE)</f>
        <v>#VALUE!</v>
      </c>
      <c r="AG35" s="1">
        <f>VLOOKUP(A35,'SegEnds_NonXtal_Prot#'!A:AL,28,FALSE)-VLOOKUP(A35,'SegEnds_NonXtal_Prot#'!A:AL,22,FALSE)</f>
        <v>44</v>
      </c>
      <c r="AH35" s="4">
        <f>VLOOKUP(A35,'SegEnds_NonXtal_Prot#'!A:AL,31,FALSE)-VLOOKUP(A35,'SegEnds_NonXtal_Prot#'!A:AL,28,FALSE)</f>
        <v>57</v>
      </c>
      <c r="AI35" s="4">
        <f>VLOOKUP(A35,'SegEnds_NonXtal_Prot#'!A:AL,34,FALSE)-VLOOKUP(A35,'SegEnds_NonXtal_Prot#'!A:AL,31,FALSE)</f>
        <v>32</v>
      </c>
      <c r="AJ35" s="1" t="str">
        <f>IF(ISERROR(MATCH(A35,'SegEnds_Xtal_Prot#'!B:B, 0)), "NoXtal", "Xtal")</f>
        <v>NoXtal</v>
      </c>
    </row>
    <row r="36" spans="1:36" x14ac:dyDescent="0.2">
      <c r="A36" s="1" t="s">
        <v>152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90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INDEX('ICL3'!$G$2:$G$34,MATCH(MIN(ABS(AH36-'ICL3'!$F$2:$F$34)),ABS(AH36-'ICL3'!$F$2:$F$34),0))</f>
        <v>76</v>
      </c>
      <c r="U36" s="1">
        <f t="array" ref="U36">INDEX('ICL3'!$H$2:$H$34,MATCH(MIN(ABS(AH36-'ICL3'!$F$2:$F$34)),ABS(AH36-'ICL3'!$F$2:$F$34),0))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91</v>
      </c>
      <c r="AI36" s="1">
        <f>VLOOKUP(A36,'SegEnds_NonXtal_Prot#'!A:AL,34,FALSE)-VLOOKUP(A36,'SegEnds_NonXtal_Prot#'!A:AL,31,FALSE)</f>
        <v>36</v>
      </c>
      <c r="AJ36" s="1" t="str">
        <f>IF(ISERROR(MATCH(A36,'SegEnds_Xtal_Prot#'!B:B, 0)), "NoXtal", "Xtal")</f>
        <v>NoXtal</v>
      </c>
    </row>
    <row r="37" spans="1:36" x14ac:dyDescent="0.2">
      <c r="A37" s="1" t="s">
        <v>131</v>
      </c>
      <c r="B37" s="1" t="str">
        <f>VLOOKUP(A37,Xtal_Templ!A:B,2,FALSE)</f>
        <v>5ht1b_human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90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INDEX('ICL3'!$G$2:$G$34,MATCH(MIN(ABS(AH37-'ICL3'!$F$2:$F$34)),ABS(AH37-'ICL3'!$F$2:$F$34),0))</f>
        <v>76</v>
      </c>
      <c r="U37" s="1">
        <f t="array" ref="U37">INDEX('ICL3'!$H$2:$H$34,MATCH(MIN(ABS(AH37-'ICL3'!$F$2:$F$34)),ABS(AH37-'ICL3'!$F$2:$F$34),0))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45</v>
      </c>
      <c r="AH37" s="1">
        <f>VLOOKUP(A37,'SegEnds_NonXtal_Prot#'!A:AL,31,FALSE)-VLOOKUP(A37,'SegEnds_NonXtal_Prot#'!A:AL,28,FALSE)</f>
        <v>115</v>
      </c>
      <c r="AI37" s="1">
        <f>VLOOKUP(A37,'SegEnds_NonXtal_Prot#'!A:AL,34,FALSE)-VLOOKUP(A37,'SegEnds_NonXtal_Prot#'!A:AL,31,FALSE)</f>
        <v>36</v>
      </c>
      <c r="AJ37" s="1" t="str">
        <f>IF(ISERROR(MATCH(A37,'SegEnds_Xtal_Prot#'!B:B, 0)), "NoXtal", "Xtal")</f>
        <v>NoXtal</v>
      </c>
    </row>
    <row r="38" spans="1:36" x14ac:dyDescent="0.2">
      <c r="A38" s="1" t="s">
        <v>153</v>
      </c>
      <c r="B38" s="1" t="str">
        <f>VLOOKUP(A38,Xtal_Templ!A:B,2,FALSE)</f>
        <v>adrb1_melga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90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INDEX('ICL3'!$G$2:$G$34,MATCH(MIN(ABS(AH38-'ICL3'!$F$2:$F$34)),ABS(AH38-'ICL3'!$F$2:$F$34),0))</f>
        <v>74</v>
      </c>
      <c r="U38" s="1">
        <f t="array" ref="U38">INDEX('ICL3'!$H$2:$H$34,MATCH(MIN(ABS(AH38-'ICL3'!$F$2:$F$34)),ABS(AH38-'ICL3'!$F$2:$F$34),0))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45</v>
      </c>
      <c r="AH38" s="1">
        <f>VLOOKUP(A38,'SegEnds_NonXtal_Prot#'!A:AL,31,FALSE)-VLOOKUP(A38,'SegEnds_NonXtal_Prot#'!A:AL,28,FALSE)</f>
        <v>94</v>
      </c>
      <c r="AI38" s="1">
        <f>VLOOKUP(A38,'SegEnds_NonXtal_Prot#'!A:AL,34,FALSE)-VLOOKUP(A38,'SegEnds_NonXtal_Prot#'!A:AL,31,FALSE)</f>
        <v>36</v>
      </c>
      <c r="AJ38" s="1" t="str">
        <f>IF(ISERROR(MATCH(A38,'SegEnds_Xtal_Prot#'!B:B, 0)), "NoXtal", "Xtal")</f>
        <v>NoXtal</v>
      </c>
    </row>
    <row r="39" spans="1:36" x14ac:dyDescent="0.2">
      <c r="A39" s="1" t="s">
        <v>154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90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INDEX('ICL3'!$G$2:$G$34,MATCH(MIN(ABS(AH39-'ICL3'!$F$2:$F$34)),ABS(AH39-'ICL3'!$F$2:$F$34),0))</f>
        <v>74</v>
      </c>
      <c r="U39" s="1">
        <f t="array" ref="U39">INDEX('ICL3'!$H$2:$H$34,MATCH(MIN(ABS(AH39-'ICL3'!$F$2:$F$34)),ABS(AH39-'ICL3'!$F$2:$F$34),0))</f>
        <v>24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45</v>
      </c>
      <c r="AH39" s="1">
        <f>VLOOKUP(A39,'SegEnds_NonXtal_Prot#'!A:AL,31,FALSE)-VLOOKUP(A39,'SegEnds_NonXtal_Prot#'!A:AL,28,FALSE)</f>
        <v>97</v>
      </c>
      <c r="AI39" s="1">
        <f>VLOOKUP(A39,'SegEnds_NonXtal_Prot#'!A:AL,34,FALSE)-VLOOKUP(A39,'SegEnds_NonXtal_Prot#'!A:AL,31,FALSE)</f>
        <v>36</v>
      </c>
      <c r="AJ39" s="1" t="str">
        <f>IF(ISERROR(MATCH(A39,'SegEnds_Xtal_Prot#'!B:B, 0)), "NoXtal", "Xtal")</f>
        <v>NoXtal</v>
      </c>
    </row>
    <row r="40" spans="1:36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90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INDEX('ICL3'!$G$2:$G$34,MATCH(MIN(ABS(AH40-'ICL3'!$F$2:$F$34)),ABS(AH40-'ICL3'!$F$2:$F$34),0))</f>
        <v>76</v>
      </c>
      <c r="U40" s="1">
        <f t="array" ref="U40">INDEX('ICL3'!$H$2:$H$34,MATCH(MIN(ABS(AH40-'ICL3'!$F$2:$F$34)),ABS(AH40-'ICL3'!$F$2:$F$34),0))</f>
        <v>24</v>
      </c>
      <c r="V40" s="1">
        <f>VLOOKUP($B40&amp;"__wt",'SegEnds_Xtal_BW#'!$A:$Z,22,FALSE)</f>
        <v>61</v>
      </c>
      <c r="W40" s="1">
        <f>VLOOKUP($B40&amp;"__wt",'SegEnds_Xtal_BW#'!$A:$Z,23,FALSE)</f>
        <v>29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16</v>
      </c>
      <c r="AC40" s="1" t="e">
        <f>VLOOKUP(A40,'SegEnds_NonXtal_Prot#'!A:AL,13,FALSE)-VLOOKUP(A40,'SegEnds_NonXtal_Prot#'!A:AL,10,FALSE)</f>
        <v>#VALUE!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 t="e">
        <f>VLOOKUP(A40,'SegEnds_NonXtal_Prot#'!A:AL,28,FALSE)-VLOOKUP(A40,'SegEnds_NonXtal_Prot#'!A:AL,25,FALSE)</f>
        <v>#VALUE!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72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Xtal</v>
      </c>
    </row>
    <row r="41" spans="1:36" x14ac:dyDescent="0.2">
      <c r="A41" s="1" t="s">
        <v>266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90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INDEX('ICL3'!$G$2:$G$34,MATCH(MIN(ABS(AH41-'ICL3'!$F$2:$F$34)),ABS(AH41-'ICL3'!$F$2:$F$34),0))</f>
        <v>76</v>
      </c>
      <c r="U41" s="1">
        <f t="array" ref="U41">INDEX('ICL3'!$H$2:$H$34,MATCH(MIN(ABS(AH41-'ICL3'!$F$2:$F$34)),ABS(AH41-'ICL3'!$F$2:$F$34),0))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 t="e">
        <f>VLOOKUP(A41,'SegEnds_NonXtal_Prot#'!A:AL,13,FALSE)-VLOOKUP(A41,'SegEnds_NonXtal_Prot#'!A:AL,10,FALSE)</f>
        <v>#VALUE!</v>
      </c>
      <c r="AD41" s="1">
        <f>VLOOKUP(A41,'SegEnds_NonXtal_Prot#'!A:AL,16,FALSE)-VLOOKUP(A41,'SegEnds_NonXtal_Prot#'!A:AL,10,FALSE)</f>
        <v>53</v>
      </c>
      <c r="AE41" s="1" t="e">
        <f>VLOOKUP(A41,'SegEnds_NonXtal_Prot#'!A:AL,22,FALSE)-VLOOKUP(A41,'SegEnds_NonXtal_Prot#'!A:AL,19,FALSE)</f>
        <v>#VALUE!</v>
      </c>
      <c r="AF41" s="1">
        <f>VLOOKUP(A41,'SegEnds_NonXtal_Prot#'!A:AL,28,FALSE)-VLOOKUP(A41,'SegEnds_NonXtal_Prot#'!A:AL,25,FALSE)</f>
        <v>25</v>
      </c>
      <c r="AG41" s="1">
        <f>VLOOKUP(A41,'SegEnds_NonXtal_Prot#'!A:AL,28,FALSE)-VLOOKUP(A41,'SegEnds_NonXtal_Prot#'!A:AL,22,FALSE)</f>
        <v>45</v>
      </c>
      <c r="AH41" s="1">
        <f>VLOOKUP(A41,'SegEnds_NonXtal_Prot#'!A:AL,31,FALSE)-VLOOKUP(A41,'SegEnds_NonXtal_Prot#'!A:AL,28,FALSE)</f>
        <v>122</v>
      </c>
      <c r="AI41" s="1">
        <f>VLOOKUP(A41,'SegEnds_NonXtal_Prot#'!A:AL,34,FALSE)-VLOOKUP(A41,'SegEnds_NonXtal_Prot#'!A:AL,31,FALSE)</f>
        <v>37</v>
      </c>
      <c r="AJ41" s="1" t="str">
        <f>IF(ISERROR(MATCH(A41,'SegEnds_Xtal_Prot#'!B:B, 0)), "NoXtal", "Xtal")</f>
        <v>NoXtal</v>
      </c>
    </row>
    <row r="42" spans="1:36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13">
        <f>VLOOKUP($B42&amp;"__wt",'SegEnds_Xtal_BW#'!$A:$Z,14,FALSE)</f>
        <v>56</v>
      </c>
      <c r="O42" s="113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INDEX('ICL3'!$G$2:$G$34,MATCH(MIN(ABS(AH42-'ICL3'!$F$2:$F$34)),ABS(AH42-'ICL3'!$F$2:$F$34),0))</f>
        <v>73</v>
      </c>
      <c r="U42" s="1">
        <f t="array" ref="U42">INDEX('ICL3'!$H$2:$H$34,MATCH(MIN(ABS(AH42-'ICL3'!$F$2:$F$34)),ABS(AH42-'ICL3'!$F$2:$F$34),0))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18</v>
      </c>
      <c r="AD42" s="1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19</v>
      </c>
      <c r="AF42" s="1" t="e">
        <f>VLOOKUP(A42,'SegEnds_NonXtal_Prot#'!A:AL,28,FALSE)-VLOOKUP(A42,'SegEnds_NonXtal_Prot#'!A:AL,25,FALSE)</f>
        <v>#VALUE!</v>
      </c>
      <c r="AG42" s="1">
        <f>VLOOKUP(A42,'SegEnds_NonXtal_Prot#'!A:AL,28,FALSE)-VLOOKUP(A42,'SegEnds_NonXtal_Prot#'!A:AL,22,FALSE)</f>
        <v>45</v>
      </c>
      <c r="AH42" s="1">
        <f>VLOOKUP(A42,'SegEnds_NonXtal_Prot#'!A:AL,31,FALSE)-VLOOKUP(A42,'SegEnds_NonXtal_Prot#'!A:AL,28,FALSE)</f>
        <v>56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Xtal</v>
      </c>
    </row>
    <row r="43" spans="1:36" x14ac:dyDescent="0.2">
      <c r="A43" s="1" t="s">
        <v>286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13">
        <v>56</v>
      </c>
      <c r="O43" s="113"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INDEX('ICL3'!$G$2:$G$34,MATCH(MIN(ABS(AH43-'ICL3'!$F$2:$F$34)),ABS(AH43-'ICL3'!$F$2:$F$34),0))</f>
        <v>73</v>
      </c>
      <c r="U43" s="1">
        <f t="array" ref="U43">INDEX('ICL3'!$H$2:$H$34,MATCH(MIN(ABS(AH43-'ICL3'!$F$2:$F$34)),ABS(AH43-'ICL3'!$F$2:$F$34),0))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18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19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56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NoXtal</v>
      </c>
    </row>
    <row r="44" spans="1:36" x14ac:dyDescent="0.2">
      <c r="A44" s="1" t="s">
        <v>287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13">
        <v>56</v>
      </c>
      <c r="O44" s="113"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INDEX('ICL3'!$G$2:$G$34,MATCH(MIN(ABS(AH44-'ICL3'!$F$2:$F$34)),ABS(AH44-'ICL3'!$F$2:$F$34),0))</f>
        <v>73</v>
      </c>
      <c r="U44" s="1">
        <f t="array" ref="U44">INDEX('ICL3'!$H$2:$H$34,MATCH(MIN(ABS(AH44-'ICL3'!$F$2:$F$34)),ABS(AH44-'ICL3'!$F$2:$F$34),0))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18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19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45</v>
      </c>
      <c r="AH44" s="1">
        <f>VLOOKUP(A44,'SegEnds_NonXtal_Prot#'!A:AL,31,FALSE)-VLOOKUP(A44,'SegEnds_NonXtal_Prot#'!A:AL,28,FALSE)</f>
        <v>56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377</v>
      </c>
      <c r="B45" s="1" t="str">
        <f>VLOOKUP(A45,Xtal_Templ!A:B,2,FALSE)</f>
        <v>s1pr1_human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63</v>
      </c>
      <c r="I45" s="1">
        <f>VLOOKUP($B45&amp;"__wt",'SegEnds_Xtal_BW#'!$A:$Z,9,FALSE)</f>
        <v>47</v>
      </c>
      <c r="J45" s="1">
        <f>VLOOKUP($B45&amp;"__wt",'SegEnds_Xtal_BW#'!$A:$Z,10,FALSE)</f>
        <v>53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13">
        <v>56</v>
      </c>
      <c r="O45" s="113"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INDEX('ICL3'!$G$2:$G$34,MATCH(MIN(ABS(AH45-'ICL3'!$F$2:$F$34)),ABS(AH45-'ICL3'!$F$2:$F$34),0))</f>
        <v>67</v>
      </c>
      <c r="U45" s="1">
        <f t="array" ref="U45">INDEX('ICL3'!$H$2:$H$34,MATCH(MIN(ABS(AH45-'ICL3'!$F$2:$F$34)),ABS(AH45-'ICL3'!$F$2:$F$34),0))</f>
        <v>26</v>
      </c>
      <c r="V45" s="1">
        <v>61</v>
      </c>
      <c r="W45" s="1">
        <v>30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18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19</v>
      </c>
      <c r="AF45" s="1" t="e">
        <f>VLOOKUP(A45,'SegEnds_NonXtal_Prot#'!A:AL,28,FALSE)-VLOOKUP(A45,'SegEnds_NonXtal_Prot#'!A:AL,25,FALSE)</f>
        <v>#VALUE!</v>
      </c>
      <c r="AG45" s="1">
        <f>VLOOKUP(A45,'SegEnds_NonXtal_Prot#'!A:AL,28,FALSE)-VLOOKUP(A45,'SegEnds_NonXtal_Prot#'!A:AL,22,FALSE)</f>
        <v>45</v>
      </c>
      <c r="AH45" s="1">
        <f>VLOOKUP(A45,'SegEnds_NonXtal_Prot#'!A:AL,31,FALSE)-VLOOKUP(A45,'SegEnds_NonXtal_Prot#'!A:AL,28,FALSE)</f>
        <v>47</v>
      </c>
      <c r="AI45" s="1">
        <f>VLOOKUP(A45,'SegEnds_NonXtal_Prot#'!A:AL,34,FALSE)-VLOOKUP(A45,'SegEnds_NonXtal_Prot#'!A:AL,31,FALSE)</f>
        <v>37</v>
      </c>
      <c r="AJ45" s="1" t="str">
        <f>IF(ISERROR(MATCH(A45,'SegEnds_Xtal_Prot#'!B:B, 0)), "NoXtal", "Xtal")</f>
        <v>NoXtal</v>
      </c>
    </row>
    <row r="46" spans="1:36" x14ac:dyDescent="0.2">
      <c r="A46" s="1" t="s">
        <v>378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13">
        <v>56</v>
      </c>
      <c r="O46" s="113"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INDEX('ICL3'!$G$2:$G$34,MATCH(MIN(ABS(AH46-'ICL3'!$F$2:$F$34)),ABS(AH46-'ICL3'!$F$2:$F$34),0))</f>
        <v>68</v>
      </c>
      <c r="U46" s="1">
        <f t="array" ref="U46">INDEX('ICL3'!$H$2:$H$34,MATCH(MIN(ABS(AH46-'ICL3'!$F$2:$F$34)),ABS(AH46-'ICL3'!$F$2:$F$34),0))</f>
        <v>23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18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19</v>
      </c>
      <c r="AF46" s="1" t="e">
        <f>VLOOKUP(A46,'SegEnds_NonXtal_Prot#'!A:AL,28,FALSE)-VLOOKUP(A46,'SegEnds_NonXtal_Prot#'!A:AL,25,FALSE)</f>
        <v>#VALUE!</v>
      </c>
      <c r="AG46" s="1">
        <f>VLOOKUP(A46,'SegEnds_NonXtal_Prot#'!A:AL,28,FALSE)-VLOOKUP(A46,'SegEnds_NonXtal_Prot#'!A:AL,22,FALSE)</f>
        <v>45</v>
      </c>
      <c r="AH46" s="1">
        <f>VLOOKUP(A46,'SegEnds_NonXtal_Prot#'!A:AL,31,FALSE)-VLOOKUP(A46,'SegEnds_NonXtal_Prot#'!A:AL,28,FALSE)</f>
        <v>51</v>
      </c>
      <c r="AI46" s="1">
        <f>VLOOKUP(A46,'SegEnds_NonXtal_Prot#'!A:AL,34,FALSE)-VLOOKUP(A46,'SegEnds_NonXtal_Prot#'!A:AL,31,FALSE)</f>
        <v>37</v>
      </c>
      <c r="AJ46" s="1" t="str">
        <f>IF(ISERROR(MATCH(A46,'SegEnds_Xtal_Prot#'!B:B, 0)), "NoXtal", "Xtal")</f>
        <v>NoXtal</v>
      </c>
    </row>
    <row r="47" spans="1:36" x14ac:dyDescent="0.2">
      <c r="A47" s="1" t="s">
        <v>379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90"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INDEX('ICL3'!$G$2:$G$34,MATCH(MIN(ABS(AH47-'ICL3'!$F$2:$F$34)),ABS(AH47-'ICL3'!$F$2:$F$34),0))</f>
        <v>68</v>
      </c>
      <c r="U47" s="1">
        <f t="array" ref="U47">INDEX('ICL3'!$H$2:$H$34,MATCH(MIN(ABS(AH47-'ICL3'!$F$2:$F$34)),ABS(AH47-'ICL3'!$F$2:$F$34),0))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51</v>
      </c>
      <c r="AI47" s="1">
        <f>VLOOKUP(A47,'SegEnds_NonXtal_Prot#'!A:AL,34,FALSE)-VLOOKUP(A47,'SegEnds_NonXtal_Prot#'!A:AL,31,FALSE)</f>
        <v>38</v>
      </c>
      <c r="AJ47" s="1" t="str">
        <f>IF(ISERROR(MATCH(A47,'SegEnds_Xtal_Prot#'!B:B, 0)), "NoXtal", "Xtal")</f>
        <v>NoXtal</v>
      </c>
    </row>
    <row r="48" spans="1:36" x14ac:dyDescent="0.2">
      <c r="A48" s="4" t="s">
        <v>104</v>
      </c>
      <c r="B48" s="4" t="str">
        <f>VLOOKUP(A48,Xtal_Templ!A:B,2,FALSE)</f>
        <v>s1pr1_human</v>
      </c>
      <c r="C48" s="5">
        <f>VLOOKUP($B48&amp;"__wt",'SegEnds_Xtal_BW#'!$A:$Z,3,FALSE)</f>
        <v>29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63</v>
      </c>
      <c r="I48" s="4">
        <f>VLOOKUP($B48&amp;"__wt",'SegEnds_Xtal_BW#'!$A:$Z,9,FALSE)</f>
        <v>47</v>
      </c>
      <c r="J48" s="4">
        <f>VLOOKUP($B48&amp;"__wt",'SegEnds_Xtal_BW#'!$A:$Z,10,FALSE)</f>
        <v>53</v>
      </c>
      <c r="K48" s="11">
        <f>VLOOKUP($B48&amp;"__wt",'SegEnds_Xtal_BW#'!$A:$Z,11,FALSE)</f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3">
        <f>VLOOKUP($B48&amp;"__wt",'SegEnds_Xtal_BW#'!$A:$Z,14,FALSE)</f>
        <v>56</v>
      </c>
      <c r="O48" s="113">
        <f>VLOOKUP($B48&amp;"__wt",'SegEnds_Xtal_BW#'!$A:$Z,15,FALSE)</f>
        <v>38</v>
      </c>
      <c r="P48" s="4">
        <f>VLOOKUP($B48&amp;"__wt",'SegEnds_Xtal_BW#'!$A:$Z,16,FALSE)</f>
        <v>63</v>
      </c>
      <c r="Q48" s="4" t="str">
        <f>VLOOKUP($B48&amp;"__wt",'SegEnds_Xtal_BW#'!$A:$Z,17,FALSE)</f>
        <v>-</v>
      </c>
      <c r="R48" s="4" t="str">
        <f>VLOOKUP($B48&amp;"__wt",'SegEnds_Xtal_BW#'!$A:$Z,18,FALSE)</f>
        <v>-</v>
      </c>
      <c r="S48" s="4">
        <f>VLOOKUP($B48&amp;"__wt",'SegEnds_Xtal_BW#'!$A:$Z,19,FALSE)</f>
        <v>36</v>
      </c>
      <c r="T48" s="4">
        <f t="array" ref="T48">INDEX('ICL3'!$G$2:$G$34,MATCH(MIN(ABS(AH48-'ICL3'!$F$2:$F$34)),ABS(AH48-'ICL3'!$F$2:$F$34),0))</f>
        <v>73</v>
      </c>
      <c r="U48" s="4">
        <f t="array" ref="U48">INDEX('ICL3'!$H$2:$H$34,MATCH(MIN(ABS(AH48-'ICL3'!$F$2:$F$34)),ABS(AH48-'ICL3'!$F$2:$F$34),0))</f>
        <v>24</v>
      </c>
      <c r="V48" s="4">
        <v>61</v>
      </c>
      <c r="W48" s="4">
        <v>30</v>
      </c>
      <c r="X48" s="96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59</v>
      </c>
      <c r="AA48" s="27" t="str">
        <f>VLOOKUP(A48,Classification!A:B,2,FALSE)</f>
        <v>A</v>
      </c>
      <c r="AB48" s="4">
        <f>VLOOKUP(A48,'SegEnds_NonXtal_Prot#'!A:AL,10,FALSE)-VLOOKUP(A48,'SegEnds_NonXtal_Prot#'!A:AL,7,FALSE)</f>
        <v>15</v>
      </c>
      <c r="AC48" s="4">
        <f>VLOOKUP(A48,'SegEnds_NonXtal_Prot#'!A:AL,13,FALSE)-VLOOKUP(A48,'SegEnds_NonXtal_Prot#'!A:AL,10,FALSE)</f>
        <v>18</v>
      </c>
      <c r="AD48" s="4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19</v>
      </c>
      <c r="AF48" s="4" t="e">
        <f>VLOOKUP(A48,'SegEnds_NonXtal_Prot#'!A:AL,28,FALSE)-VLOOKUP(A48,'SegEnds_NonXtal_Prot#'!A:AL,25,FALSE)</f>
        <v>#VALUE!</v>
      </c>
      <c r="AG48" s="1">
        <f>VLOOKUP(A48,'SegEnds_NonXtal_Prot#'!A:AL,28,FALSE)-VLOOKUP(A48,'SegEnds_NonXtal_Prot#'!A:AL,22,FALSE)</f>
        <v>45</v>
      </c>
      <c r="AH48" s="4">
        <f>VLOOKUP(A48,'SegEnds_NonXtal_Prot#'!A:AL,31,FALSE)-VLOOKUP(A48,'SegEnds_NonXtal_Prot#'!A:AL,28,FALSE)</f>
        <v>58</v>
      </c>
      <c r="AI48" s="4">
        <f>VLOOKUP(A48,'SegEnds_NonXtal_Prot#'!A:AL,34,FALSE)-VLOOKUP(A48,'SegEnds_NonXtal_Prot#'!A:AL,31,FALSE)</f>
        <v>37</v>
      </c>
      <c r="AJ48" s="1" t="str">
        <f>IF(ISERROR(MATCH(A48,'SegEnds_Xtal_Prot#'!B:B, 0)), "NoXtal", "Xtal")</f>
        <v>Xtal</v>
      </c>
    </row>
    <row r="49" spans="1:36" x14ac:dyDescent="0.2">
      <c r="A49" s="1" t="s">
        <v>380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3">
        <v>56</v>
      </c>
      <c r="O49" s="113"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INDEX('ICL3'!$G$2:$G$34,MATCH(MIN(ABS(AH49-'ICL3'!$F$2:$F$34)),ABS(AH49-'ICL3'!$F$2:$F$34),0))</f>
        <v>74</v>
      </c>
      <c r="U49" s="1">
        <f t="array" ref="U49">INDEX('ICL3'!$H$2:$H$34,MATCH(MIN(ABS(AH49-'ICL3'!$F$2:$F$34)),ABS(AH49-'ICL3'!$F$2:$F$34),0))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 t="e">
        <f>VLOOKUP(A49,'SegEnds_NonXtal_Prot#'!A:AL,28,FALSE)-VLOOKUP(A49,'SegEnds_NonXtal_Prot#'!A:AL,25,FALSE)</f>
        <v>#VALUE!</v>
      </c>
      <c r="AG49" s="1">
        <f>VLOOKUP(A49,'SegEnds_NonXtal_Prot#'!A:AL,28,FALSE)-VLOOKUP(A49,'SegEnds_NonXtal_Prot#'!A:AL,22,FALSE)</f>
        <v>45</v>
      </c>
      <c r="AH49" s="1">
        <f>VLOOKUP(A49,'SegEnds_NonXtal_Prot#'!A:AL,31,FALSE)-VLOOKUP(A49,'SegEnds_NonXtal_Prot#'!A:AL,28,FALSE)</f>
        <v>62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NoXtal</v>
      </c>
    </row>
    <row r="50" spans="1:36" x14ac:dyDescent="0.2">
      <c r="A50" s="1" t="s">
        <v>135</v>
      </c>
      <c r="B50" s="1" t="str">
        <f>VLOOKUP(A50,Xtal_Templ!A:B,2,FALSE)</f>
        <v>5ht1b_human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90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INDEX('ICL3'!$G$2:$G$34,MATCH(MIN(ABS(AH50-'ICL3'!$F$2:$F$34)),ABS(AH50-'ICL3'!$F$2:$F$34),0))</f>
        <v>76</v>
      </c>
      <c r="U50" s="1">
        <f t="array" ref="U50">INDEX('ICL3'!$H$2:$H$34,MATCH(MIN(ABS(AH50-'ICL3'!$F$2:$F$34)),ABS(AH50-'ICL3'!$F$2:$F$34),0))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21</v>
      </c>
      <c r="AD50" s="1">
        <f>VLOOKUP(A50,'SegEnds_NonXtal_Prot#'!A:AL,16,FALSE)-VLOOKUP(A50,'SegEnds_NonXtal_Prot#'!A:AL,10,FALSE)</f>
        <v>53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20</v>
      </c>
      <c r="AG50" s="1">
        <f>VLOOKUP(A50,'SegEnds_NonXtal_Prot#'!A:AL,28,FALSE)-VLOOKUP(A50,'SegEnds_NonXtal_Prot#'!A:AL,22,FALSE)</f>
        <v>46</v>
      </c>
      <c r="AH50" s="1">
        <f>VLOOKUP(A50,'SegEnds_NonXtal_Prot#'!A:AL,31,FALSE)-VLOOKUP(A50,'SegEnds_NonXtal_Prot#'!A:AL,28,FALSE)</f>
        <v>88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129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90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INDEX('ICL3'!$G$2:$G$34,MATCH(MIN(ABS(AH51-'ICL3'!$F$2:$F$34)),ABS(AH51-'ICL3'!$F$2:$F$34),0))</f>
        <v>74</v>
      </c>
      <c r="U51" s="1">
        <f t="array" ref="U51">INDEX('ICL3'!$H$2:$H$34,MATCH(MIN(ABS(AH51-'ICL3'!$F$2:$F$34)),ABS(AH51-'ICL3'!$F$2:$F$34),0))</f>
        <v>24</v>
      </c>
      <c r="V51" s="1">
        <v>60</v>
      </c>
      <c r="W51" s="1">
        <v>31</v>
      </c>
      <c r="X51" s="3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21</v>
      </c>
      <c r="AG51" s="1">
        <f>VLOOKUP(A51,'SegEnds_NonXtal_Prot#'!A:AL,28,FALSE)-VLOOKUP(A51,'SegEnds_NonXtal_Prot#'!A:AL,22,FALSE)</f>
        <v>46</v>
      </c>
      <c r="AH51" s="1">
        <f>VLOOKUP(A51,'SegEnds_NonXtal_Prot#'!A:AL,31,FALSE)-VLOOKUP(A51,'SegEnds_NonXtal_Prot#'!A:AL,28,FALSE)</f>
        <v>107</v>
      </c>
      <c r="AI51" s="1">
        <f>VLOOKUP(A51,'SegEnds_NonXtal_Prot#'!A:AL,34,FALSE)-VLOOKUP(A51,'SegEnds_NonXtal_Prot#'!A:AL,31,FALSE)</f>
        <v>37</v>
      </c>
      <c r="AJ51" s="1" t="str">
        <f>IF(ISERROR(MATCH(A51,'SegEnds_Xtal_Prot#'!B:B, 0)), "NoXtal", "Xtal")</f>
        <v>NoXtal</v>
      </c>
    </row>
    <row r="52" spans="1:36" x14ac:dyDescent="0.2">
      <c r="A52" s="1" t="s">
        <v>34</v>
      </c>
      <c r="B52" s="1" t="str">
        <f>VLOOKUP(A52,Xtal_Templ!A:B,2,FALSE)</f>
        <v>5ht1b_human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90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INDEX('ICL3'!$G$2:$G$34,MATCH(MIN(ABS(AH52-'ICL3'!$F$2:$F$34)),ABS(AH52-'ICL3'!$F$2:$F$34),0))</f>
        <v>74</v>
      </c>
      <c r="U52" s="1">
        <f t="array" ref="U52">INDEX('ICL3'!$H$2:$H$34,MATCH(MIN(ABS(AH52-'ICL3'!$F$2:$F$34)),ABS(AH52-'ICL3'!$F$2:$F$34),0))</f>
        <v>24</v>
      </c>
      <c r="V52" s="1">
        <v>60</v>
      </c>
      <c r="W52" s="1">
        <v>31</v>
      </c>
      <c r="X52" s="3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21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109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Xtal</v>
      </c>
    </row>
    <row r="53" spans="1:36" x14ac:dyDescent="0.2">
      <c r="A53" s="1" t="s">
        <v>128</v>
      </c>
      <c r="B53" s="1" t="str">
        <f>VLOOKUP(A53,Xtal_Templ!A:B,2,FALSE)</f>
        <v>5ht1b_human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90"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INDEX('ICL3'!$G$2:$G$34,MATCH(MIN(ABS(AH53-'ICL3'!$F$2:$F$34)),ABS(AH53-'ICL3'!$F$2:$F$34),0))</f>
        <v>76</v>
      </c>
      <c r="U53" s="1">
        <f t="array" ref="U53">INDEX('ICL3'!$H$2:$H$34,MATCH(MIN(ABS(AH53-'ICL3'!$F$2:$F$34)),ABS(AH53-'ICL3'!$F$2:$F$34),0))</f>
        <v>24</v>
      </c>
      <c r="V53" s="1">
        <v>60</v>
      </c>
      <c r="W53" s="1">
        <v>31</v>
      </c>
      <c r="X53" s="34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46</v>
      </c>
      <c r="AH53" s="1">
        <f>VLOOKUP(A53,'SegEnds_NonXtal_Prot#'!A:AL,31,FALSE)-VLOOKUP(A53,'SegEnds_NonXtal_Prot#'!A:AL,28,FALSE)</f>
        <v>153</v>
      </c>
      <c r="AI53" s="1">
        <f>VLOOKUP(A53,'SegEnds_NonXtal_Prot#'!A:AL,34,FALSE)-VLOOKUP(A53,'SegEnds_NonXtal_Prot#'!A:AL,31,FALSE)</f>
        <v>37</v>
      </c>
      <c r="AJ53" s="1" t="str">
        <f>IF(ISERROR(MATCH(A53,'SegEnds_Xtal_Prot#'!B:B, 0)), "NoXtal", "Xtal")</f>
        <v>NoXtal</v>
      </c>
    </row>
    <row r="54" spans="1:36" x14ac:dyDescent="0.2">
      <c r="A54" s="1" t="s">
        <v>157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90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INDEX('ICL3'!$G$2:$G$34,MATCH(MIN(ABS(AH54-'ICL3'!$F$2:$F$34)),ABS(AH54-'ICL3'!$F$2:$F$34),0))</f>
        <v>75</v>
      </c>
      <c r="U54" s="1">
        <f t="array" ref="U54">INDEX('ICL3'!$H$2:$H$34,MATCH(MIN(ABS(AH54-'ICL3'!$F$2:$F$34)),ABS(AH54-'ICL3'!$F$2:$F$34),0))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20</v>
      </c>
      <c r="AG54" s="1">
        <f>VLOOKUP(A54,'SegEnds_NonXtal_Prot#'!A:AL,28,FALSE)-VLOOKUP(A54,'SegEnds_NonXtal_Prot#'!A:AL,22,FALSE)</f>
        <v>46</v>
      </c>
      <c r="AH54" s="1">
        <f>VLOOKUP(A54,'SegEnds_NonXtal_Prot#'!A:AL,31,FALSE)-VLOOKUP(A54,'SegEnds_NonXtal_Prot#'!A:AL,28,FALSE)</f>
        <v>175</v>
      </c>
      <c r="AI54" s="1">
        <f>VLOOKUP(A54,'SegEnds_NonXtal_Prot#'!A:AL,34,FALSE)-VLOOKUP(A54,'SegEnds_NonXtal_Prot#'!A:AL,31,FALSE)</f>
        <v>37</v>
      </c>
      <c r="AJ54" s="1" t="str">
        <f>IF(ISERROR(MATCH(A54,'SegEnds_Xtal_Prot#'!B:B, 0)), "NoXtal", "Xtal")</f>
        <v>NoXtal</v>
      </c>
    </row>
    <row r="55" spans="1:36" x14ac:dyDescent="0.2">
      <c r="A55" s="1" t="s">
        <v>132</v>
      </c>
      <c r="B55" s="1" t="str">
        <f>VLOOKUP(A55,Xtal_Templ!A:B,2,FALSE)</f>
        <v>5ht2b_human</v>
      </c>
      <c r="C55" s="5">
        <f>VLOOKUP($B55&amp;"__wt",'SegEnds_Xtal_BW#'!$A:$Z,3,FALSE)</f>
        <v>32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90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INDEX('ICL3'!$G$2:$G$34,MATCH(MIN(ABS(AH55-'ICL3'!$F$2:$F$34)),ABS(AH55-'ICL3'!$F$2:$F$34),0))</f>
        <v>76</v>
      </c>
      <c r="U55" s="1">
        <f t="array" ref="U55">INDEX('ICL3'!$H$2:$H$34,MATCH(MIN(ABS(AH55-'ICL3'!$F$2:$F$34)),ABS(AH55-'ICL3'!$F$2:$F$34),0))</f>
        <v>24</v>
      </c>
      <c r="V55" s="1">
        <v>61</v>
      </c>
      <c r="W55" s="1">
        <v>28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21</v>
      </c>
      <c r="AD55" s="1">
        <f>VLOOKUP(A55,'SegEnds_NonXtal_Prot#'!A:AL,16,FALSE)-VLOOKUP(A55,'SegEnds_NonXtal_Prot#'!A:AL,10,FALSE)</f>
        <v>53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46</v>
      </c>
      <c r="AH55" s="1">
        <f>VLOOKUP(A55,'SegEnds_NonXtal_Prot#'!A:AL,31,FALSE)-VLOOKUP(A55,'SegEnds_NonXtal_Prot#'!A:AL,28,FALSE)</f>
        <v>92</v>
      </c>
      <c r="AI55" s="1">
        <f>VLOOKUP(A55,'SegEnds_NonXtal_Prot#'!A:AL,34,FALSE)-VLOOKUP(A55,'SegEnds_NonXtal_Prot#'!A:AL,31,FALSE)</f>
        <v>39</v>
      </c>
      <c r="AJ55" s="1" t="str">
        <f>IF(ISERROR(MATCH(A55,'SegEnds_Xtal_Prot#'!B:B, 0)), "NoXtal", "Xtal")</f>
        <v>NoXtal</v>
      </c>
    </row>
    <row r="56" spans="1:36" x14ac:dyDescent="0.2">
      <c r="A56" s="1" t="s">
        <v>281</v>
      </c>
      <c r="B56" s="1" t="str">
        <f>VLOOKUP(A56,Xtal_Templ!A:B,2,FALSE)</f>
        <v>acm3_rat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58</v>
      </c>
      <c r="O56" s="90">
        <v>38</v>
      </c>
      <c r="P56" s="1"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INDEX('ICL3'!$G$2:$G$34,MATCH(MIN(ABS(AH56-'ICL3'!$F$2:$F$34)),ABS(AH56-'ICL3'!$F$2:$F$34),0))</f>
        <v>76</v>
      </c>
      <c r="U56" s="1">
        <f t="array" ref="U56">INDEX('ICL3'!$H$2:$H$34,MATCH(MIN(ABS(AH56-'ICL3'!$F$2:$F$34)),ABS(AH56-'ICL3'!$F$2:$F$34),0))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21</v>
      </c>
      <c r="AF56" s="1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46</v>
      </c>
      <c r="AH56" s="1">
        <f>VLOOKUP(A56,'SegEnds_NonXtal_Prot#'!A:AL,31,FALSE)-VLOOKUP(A56,'SegEnds_NonXtal_Prot#'!A:AL,28,FALSE)</f>
        <v>132</v>
      </c>
      <c r="AI56" s="1">
        <f>VLOOKUP(A56,'SegEnds_NonXtal_Prot#'!A:AL,34,FALSE)-VLOOKUP(A56,'SegEnds_NonXtal_Prot#'!A:AL,31,FALSE)</f>
        <v>37</v>
      </c>
      <c r="AJ56" s="1" t="str">
        <f>IF(ISERROR(MATCH(A56,'SegEnds_Xtal_Prot#'!B:B, 0)), "NoXtal", "Xtal")</f>
        <v>NoXtal</v>
      </c>
    </row>
    <row r="57" spans="1:36" x14ac:dyDescent="0.2">
      <c r="A57" s="1" t="s">
        <v>213</v>
      </c>
      <c r="B57" s="1" t="str">
        <f>VLOOKUP(A57,Xtal_Templ!A:B,2,FALSE)</f>
        <v>s1pr1_human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63</v>
      </c>
      <c r="I57" s="1">
        <f>VLOOKUP($B57&amp;"__wt",'SegEnds_Xtal_BW#'!$A:$Z,9,FALSE)</f>
        <v>47</v>
      </c>
      <c r="J57" s="1">
        <f>VLOOKUP($B57&amp;"__wt",'SegEnds_Xtal_BW#'!$A:$Z,10,FALSE)</f>
        <v>53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90">
        <v>38</v>
      </c>
      <c r="P57" s="1">
        <f>VLOOKUP($B57&amp;"__wt",'SegEnds_Xtal_BW#'!$A:$Z,16,FALSE)</f>
        <v>63</v>
      </c>
      <c r="Q57" s="1" t="str">
        <f>VLOOKUP($B57&amp;"__wt",'SegEnds_Xtal_BW#'!$A:$Z,17,FALSE)</f>
        <v>-</v>
      </c>
      <c r="R57" s="1" t="str">
        <f>VLOOKUP($B57&amp;"__wt",'SegEnds_Xtal_BW#'!$A:$Z,18,FALSE)</f>
        <v>-</v>
      </c>
      <c r="S57" s="1">
        <v>35</v>
      </c>
      <c r="T57" s="1">
        <f t="array" ref="T57">INDEX('ICL3'!$G$2:$G$34,MATCH(MIN(ABS(AH57-'ICL3'!$F$2:$F$34)),ABS(AH57-'ICL3'!$F$2:$F$34),0))</f>
        <v>74</v>
      </c>
      <c r="U57" s="1">
        <f t="array" ref="U57">INDEX('ICL3'!$H$2:$H$34,MATCH(MIN(ABS(AH57-'ICL3'!$F$2:$F$34)),ABS(AH57-'ICL3'!$F$2:$F$34),0))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 t="e">
        <f>VLOOKUP(A57,'SegEnds_NonXtal_Prot#'!A:AL,10,FALSE)-VLOOKUP(A57,'SegEnds_NonXtal_Prot#'!A:AL,7,FALSE)</f>
        <v>#VALUE!</v>
      </c>
      <c r="AC57" s="1" t="e">
        <f>VLOOKUP(A57,'SegEnds_NonXtal_Prot#'!A:AL,13,FALSE)-VLOOKUP(A57,'SegEnds_NonXtal_Prot#'!A:AL,10,FALSE)</f>
        <v>#VALUE!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21</v>
      </c>
      <c r="AG57" s="1">
        <f>VLOOKUP(A57,'SegEnds_NonXtal_Prot#'!A:AL,28,FALSE)-VLOOKUP(A57,'SegEnds_NonXtal_Prot#'!A:AL,22,FALSE)</f>
        <v>46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36</v>
      </c>
      <c r="AJ57" s="1" t="str">
        <f>IF(ISERROR(MATCH(A57,'SegEnds_Xtal_Prot#'!B:B, 0)), "NoXtal", "Xtal")</f>
        <v>NoXtal</v>
      </c>
    </row>
    <row r="58" spans="1:36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90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INDEX('ICL3'!$G$2:$G$34,MATCH(MIN(ABS(AH58-'ICL3'!$F$2:$F$34)),ABS(AH58-'ICL3'!$F$2:$F$34),0))</f>
        <v>76</v>
      </c>
      <c r="U58" s="1">
        <f t="array" ref="U58">INDEX('ICL3'!$H$2:$H$34,MATCH(MIN(ABS(AH58-'ICL3'!$F$2:$F$34)),ABS(AH58-'ICL3'!$F$2:$F$34),0))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47</v>
      </c>
      <c r="AH58" s="1">
        <f>VLOOKUP(A58,'SegEnds_NonXtal_Prot#'!A:AL,31,FALSE)-VLOOKUP(A58,'SegEnds_NonXtal_Prot#'!A:AL,28,FALSE)</f>
        <v>112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133</v>
      </c>
      <c r="B59" s="1" t="str">
        <f>VLOOKUP(A59,Xtal_Templ!A:B,2,FALSE)</f>
        <v>5ht2b_human</v>
      </c>
      <c r="C59" s="5">
        <f>VLOOKUP($B59&amp;"__wt",'SegEnds_Xtal_BW#'!$A:$Z,3,FALSE)</f>
        <v>32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90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INDEX('ICL3'!$G$2:$G$34,MATCH(MIN(ABS(AH59-'ICL3'!$F$2:$F$34)),ABS(AH59-'ICL3'!$F$2:$F$34),0))</f>
        <v>74</v>
      </c>
      <c r="U59" s="1">
        <f t="array" ref="U59">INDEX('ICL3'!$H$2:$H$34,MATCH(MIN(ABS(AH59-'ICL3'!$F$2:$F$34)),ABS(AH59-'ICL3'!$F$2:$F$34),0))</f>
        <v>24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21</v>
      </c>
      <c r="AD59" s="1">
        <f>VLOOKUP(A59,'SegEnds_NonXtal_Prot#'!A:AL,16,FALSE)-VLOOKUP(A59,'SegEnds_NonXtal_Prot#'!A:AL,10,FALSE)</f>
        <v>53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19</v>
      </c>
      <c r="AG59" s="1">
        <f>VLOOKUP(A59,'SegEnds_NonXtal_Prot#'!A:AL,28,FALSE)-VLOOKUP(A59,'SegEnds_NonXtal_Prot#'!A:AL,22,FALSE)</f>
        <v>47</v>
      </c>
      <c r="AH59" s="1">
        <f>VLOOKUP(A59,'SegEnds_NonXtal_Prot#'!A:AL,31,FALSE)-VLOOKUP(A59,'SegEnds_NonXtal_Prot#'!A:AL,28,FALSE)</f>
        <v>100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90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INDEX('ICL3'!$G$2:$G$34,MATCH(MIN(ABS(AH60-'ICL3'!$F$2:$F$34)),ABS(AH60-'ICL3'!$F$2:$F$34),0))</f>
        <v>67</v>
      </c>
      <c r="U60" s="1">
        <f t="array" ref="U60">INDEX('ICL3'!$H$2:$H$34,MATCH(MIN(ABS(AH60-'ICL3'!$F$2:$F$34)),ABS(AH60-'ICL3'!$F$2:$F$34),0))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 t="e">
        <f>VLOOKUP(A60,'SegEnds_NonXtal_Prot#'!A:AL,10,FALSE)-VLOOKUP(A60,'SegEnds_NonXtal_Prot#'!A:AL,7,FALSE)</f>
        <v>#VALUE!</v>
      </c>
      <c r="AC60" s="1" t="e">
        <f>VLOOKUP(A60,'SegEnds_NonXtal_Prot#'!A:AL,13,FALSE)-VLOOKUP(A60,'SegEnds_NonXtal_Prot#'!A:AL,10,FALSE)</f>
        <v>#VALUE!</v>
      </c>
      <c r="AD60" s="1">
        <f>VLOOKUP(A60,'SegEnds_NonXtal_Prot#'!A:AL,16,FALSE)-VLOOKUP(A60,'SegEnds_NonXtal_Prot#'!A:AL,10,FALSE)</f>
        <v>59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24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45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204</v>
      </c>
      <c r="B61" s="1" t="str">
        <f>VLOOKUP(A61,Xtal_Templ!A:B,2,FALSE)</f>
        <v>aa2ar_human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90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INDEX('ICL3'!$G$2:$G$34,MATCH(MIN(ABS(AH61-'ICL3'!$F$2:$F$34)),ABS(AH61-'ICL3'!$F$2:$F$34),0))</f>
        <v>67</v>
      </c>
      <c r="U61" s="1">
        <f t="array" ref="U61">INDEX('ICL3'!$H$2:$H$34,MATCH(MIN(ABS(AH61-'ICL3'!$F$2:$F$34)),ABS(AH61-'ICL3'!$F$2:$F$34),0))</f>
        <v>26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14</v>
      </c>
      <c r="AC61" s="1">
        <f>VLOOKUP(A61,'SegEnds_NonXtal_Prot#'!A:AL,13,FALSE)-VLOOKUP(A61,'SegEnds_NonXtal_Prot#'!A:AL,10,FALSE)</f>
        <v>28</v>
      </c>
      <c r="AD61" s="1">
        <f>VLOOKUP(A61,'SegEnds_NonXtal_Prot#'!A:AL,16,FALSE)-VLOOKUP(A61,'SegEnds_NonXtal_Prot#'!A:AL,10,FALSE)</f>
        <v>59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24</v>
      </c>
      <c r="AG61" s="1">
        <f>VLOOKUP(A61,'SegEnds_NonXtal_Prot#'!A:AL,28,FALSE)-VLOOKUP(A61,'SegEnds_NonXtal_Prot#'!A:AL,22,FALSE)</f>
        <v>47</v>
      </c>
      <c r="AH61" s="1">
        <f>VLOOKUP(A61,'SegEnds_NonXtal_Prot#'!A:AL,31,FALSE)-VLOOKUP(A61,'SegEnds_NonXtal_Prot#'!A:AL,28,FALSE)</f>
        <v>46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291</v>
      </c>
      <c r="B62" s="1" t="str">
        <f>VLOOKUP(A62,Xtal_Templ!A:B,2,FALSE)</f>
        <v>aa2ar_human</v>
      </c>
      <c r="C62" s="5">
        <f>VLOOKUP($B62&amp;"__wt",'SegEnds_Xtal_BW#'!$A:$Z,3,FALSE)</f>
        <v>28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90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INDEX('ICL3'!$G$2:$G$34,MATCH(MIN(ABS(AH62-'ICL3'!$F$2:$F$34)),ABS(AH62-'ICL3'!$F$2:$F$34),0))</f>
        <v>67</v>
      </c>
      <c r="U62" s="1">
        <f t="array" ref="U62">INDEX('ICL3'!$H$2:$H$34,MATCH(MIN(ABS(AH62-'ICL3'!$F$2:$F$34)),ABS(AH62-'ICL3'!$F$2:$F$34),0))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14</v>
      </c>
      <c r="AC62" s="1">
        <f>VLOOKUP(A62,'SegEnds_NonXtal_Prot#'!A:AL,13,FALSE)-VLOOKUP(A62,'SegEnds_NonXtal_Prot#'!A:AL,10,FALSE)</f>
        <v>28</v>
      </c>
      <c r="AD62" s="1">
        <f>VLOOKUP(A62,'SegEnds_NonXtal_Prot#'!A:AL,16,FALSE)-VLOOKUP(A62,'SegEnds_NonXtal_Prot#'!A:AL,10,FALSE)</f>
        <v>59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24</v>
      </c>
      <c r="AG62" s="1">
        <f>VLOOKUP(A62,'SegEnds_NonXtal_Prot#'!A:AL,28,FALSE)-VLOOKUP(A62,'SegEnds_NonXtal_Prot#'!A:AL,22,FALSE)</f>
        <v>47</v>
      </c>
      <c r="AH62" s="1">
        <f>VLOOKUP(A62,'SegEnds_NonXtal_Prot#'!A:AL,31,FALSE)-VLOOKUP(A62,'SegEnds_NonXtal_Prot#'!A:AL,28,FALSE)</f>
        <v>46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395</v>
      </c>
      <c r="B63" s="1" t="str">
        <f>VLOOKUP(A63,Xtal_Templ!A:B,2,FALSE)</f>
        <v>aa2ar_human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90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34</v>
      </c>
      <c r="T63" s="1">
        <f t="array" ref="T63">INDEX('ICL3'!$G$2:$G$34,MATCH(MIN(ABS(AH63-'ICL3'!$F$2:$F$34)),ABS(AH63-'ICL3'!$F$2:$F$34),0))</f>
        <v>67</v>
      </c>
      <c r="U63" s="1">
        <f t="array" ref="U63">INDEX('ICL3'!$H$2:$H$34,MATCH(MIN(ABS(AH63-'ICL3'!$F$2:$F$34)),ABS(AH63-'ICL3'!$F$2:$F$34),0))</f>
        <v>26</v>
      </c>
      <c r="V63" s="1"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14</v>
      </c>
      <c r="AC63" s="1">
        <f>VLOOKUP(A63,'SegEnds_NonXtal_Prot#'!A:AL,13,FALSE)-VLOOKUP(A63,'SegEnds_NonXtal_Prot#'!A:AL,10,FALSE)</f>
        <v>28</v>
      </c>
      <c r="AD63" s="1">
        <f>VLOOKUP(A63,'SegEnds_NonXtal_Prot#'!A:AL,16,FALSE)-VLOOKUP(A63,'SegEnds_NonXtal_Prot#'!A:AL,10,FALSE)</f>
        <v>59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24</v>
      </c>
      <c r="AG63" s="1">
        <f>VLOOKUP(A63,'SegEnds_NonXtal_Prot#'!A:AL,28,FALSE)-VLOOKUP(A63,'SegEnds_NonXtal_Prot#'!A:AL,22,FALSE)</f>
        <v>47</v>
      </c>
      <c r="AH63" s="1">
        <f>VLOOKUP(A63,'SegEnds_NonXtal_Prot#'!A:AL,31,FALSE)-VLOOKUP(A63,'SegEnds_NonXtal_Prot#'!A:AL,28,FALSE)</f>
        <v>46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311</v>
      </c>
      <c r="B64" s="1" t="str">
        <f>VLOOKUP(A64,Xtal_Templ!A:B,2,FALSE)</f>
        <v>adrb1_melga</v>
      </c>
      <c r="C64" s="5">
        <f>VLOOKUP($B64&amp;"__wt",'SegEnds_Xtal_BW#'!$A:$Z,3,FALSE)</f>
        <v>24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90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INDEX('ICL3'!$G$2:$G$34,MATCH(MIN(ABS(AH64-'ICL3'!$F$2:$F$34)),ABS(AH64-'ICL3'!$F$2:$F$34),0))</f>
        <v>72</v>
      </c>
      <c r="U64" s="1">
        <f t="array" ref="U64">INDEX('ICL3'!$H$2:$H$34,MATCH(MIN(ABS(AH64-'ICL3'!$F$2:$F$34)),ABS(AH64-'ICL3'!$F$2:$F$34),0))</f>
        <v>24</v>
      </c>
      <c r="V64" s="1">
        <v>61</v>
      </c>
      <c r="W64" s="1">
        <v>28</v>
      </c>
      <c r="X64" s="1">
        <f>VLOOKUP($B64&amp;"__wt",'SegEnds_Xtal_BW#'!$A:$Z,24,FALSE)</f>
        <v>55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22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54</v>
      </c>
      <c r="AI64" s="1">
        <f>VLOOKUP(A64,'SegEnds_NonXtal_Prot#'!A:AL,34,FALSE)-VLOOKUP(A64,'SegEnds_NonXtal_Prot#'!A:AL,31,FALSE)</f>
        <v>39</v>
      </c>
      <c r="AJ64" s="1" t="str">
        <f>IF(ISERROR(MATCH(A64,'SegEnds_Xtal_Prot#'!B:B, 0)), "NoXtal", "Xtal")</f>
        <v>NoXtal</v>
      </c>
    </row>
    <row r="65" spans="1:36" x14ac:dyDescent="0.2">
      <c r="A65" s="1" t="s">
        <v>283</v>
      </c>
      <c r="B65" s="1" t="str">
        <f>VLOOKUP(A65,Xtal_Templ!A:B,2,FALSE)</f>
        <v>agtr1_human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90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34</v>
      </c>
      <c r="T65" s="1">
        <f t="array" ref="T65">INDEX('ICL3'!$G$2:$G$34,MATCH(MIN(ABS(AH65-'ICL3'!$F$2:$F$34)),ABS(AH65-'ICL3'!$F$2:$F$34),0))</f>
        <v>67</v>
      </c>
      <c r="U65" s="1">
        <f t="array" ref="U65">INDEX('ICL3'!$H$2:$H$34,MATCH(MIN(ABS(AH65-'ICL3'!$F$2:$F$34)),ABS(AH65-'ICL3'!$F$2:$F$34),0))</f>
        <v>28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61</v>
      </c>
      <c r="AA65" s="27" t="str">
        <f>VLOOKUP(A65,Classification!A:B,2,FALSE)</f>
        <v>A</v>
      </c>
      <c r="AB65" s="1" t="e">
        <f>VLOOKUP(A65,'SegEnds_NonXtal_Prot#'!A:AL,10,FALSE)-VLOOKUP(A65,'SegEnds_NonXtal_Prot#'!A:AL,7,FALSE)</f>
        <v>#VALUE!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59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24</v>
      </c>
      <c r="AG65" s="1">
        <f>VLOOKUP(A65,'SegEnds_NonXtal_Prot#'!A:AL,28,FALSE)-VLOOKUP(A65,'SegEnds_NonXtal_Prot#'!A:AL,22,FALSE)</f>
        <v>47</v>
      </c>
      <c r="AH65" s="1">
        <f>VLOOKUP(A65,'SegEnds_NonXtal_Prot#'!A:AL,31,FALSE)-VLOOKUP(A65,'SegEnds_NonXtal_Prot#'!A:AL,28,FALSE)</f>
        <v>45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2" t="s">
        <v>189</v>
      </c>
      <c r="B66" s="12" t="str">
        <f>VLOOKUP(A66,Xtal_Templ!A:B,2,FALSE)</f>
        <v>ccr5_human</v>
      </c>
      <c r="C66" s="13">
        <f>VLOOKUP($B66&amp;"__wt",'SegEnds_Xtal_BW#'!$A:$Z,3,FALSE)</f>
        <v>27</v>
      </c>
      <c r="D66" s="12">
        <f>VLOOKUP($B66&amp;"__wt",'SegEnds_Xtal_BW#'!$A:$Z,4,FALSE)</f>
        <v>60</v>
      </c>
      <c r="E66" s="12">
        <f>VLOOKUP($B66&amp;"__wt",'SegEnds_Xtal_BW#'!$A:$Z,5,FALSE)</f>
        <v>48</v>
      </c>
      <c r="F66" s="12">
        <f>VLOOKUP($B66&amp;"__wt",'SegEnds_Xtal_BW#'!$A:$Z,6,FALSE)</f>
        <v>51</v>
      </c>
      <c r="G66" s="12">
        <v>37</v>
      </c>
      <c r="H66" s="12">
        <v>66</v>
      </c>
      <c r="I66" s="12">
        <f>VLOOKUP($B66&amp;"__wt",'SegEnds_Xtal_BW#'!$A:$Z,9,FALSE)</f>
        <v>49</v>
      </c>
      <c r="J66" s="12">
        <f>VLOOKUP($B66&amp;"__wt",'SegEnds_Xtal_BW#'!$A:$Z,10,FALSE)</f>
        <v>52</v>
      </c>
      <c r="K66" s="12">
        <v>24</v>
      </c>
      <c r="L66" s="12">
        <f>VLOOKUP($B66&amp;"__wt",'SegEnds_Xtal_BW#'!$A:$Z,12,FALSE)</f>
        <v>56</v>
      </c>
      <c r="M66" s="12">
        <f>VLOOKUP($B66&amp;"__wt",'SegEnds_Xtal_BW#'!$A:$Z,13,FALSE)</f>
        <v>50</v>
      </c>
      <c r="N66" s="12">
        <v>58</v>
      </c>
      <c r="O66" s="90">
        <v>38</v>
      </c>
      <c r="P66" s="12">
        <f>VLOOKUP($B66&amp;"__wt",'SegEnds_Xtal_BW#'!$A:$Z,16,FALSE)</f>
        <v>64</v>
      </c>
      <c r="Q66" s="12">
        <f>VLOOKUP($B66&amp;"__wt",'SegEnds_Xtal_BW#'!$A:$Z,17,FALSE)</f>
        <v>50</v>
      </c>
      <c r="R66" s="12">
        <f>VLOOKUP($B66&amp;"__wt",'SegEnds_Xtal_BW#'!$A:$Z,18,FALSE)</f>
        <v>52</v>
      </c>
      <c r="S66" s="12">
        <f>VLOOKUP($B66&amp;"__wt",'SegEnds_Xtal_BW#'!$A:$Z,19,FALSE)</f>
        <v>31</v>
      </c>
      <c r="T66" s="12">
        <f t="array" ref="T66">INDEX('ICL3'!$G$2:$G$34,MATCH(MIN(ABS(AH66-'ICL3'!$F$2:$F$34)),ABS(AH66-'ICL3'!$F$2:$F$34),0))</f>
        <v>68</v>
      </c>
      <c r="U66" s="12">
        <f t="array" ref="U66">INDEX('ICL3'!$H$2:$H$34,MATCH(MIN(ABS(AH66-'ICL3'!$F$2:$F$34)),ABS(AH66-'ICL3'!$F$2:$F$34),0))</f>
        <v>30</v>
      </c>
      <c r="V66" s="12">
        <v>61</v>
      </c>
      <c r="W66" s="12">
        <v>28</v>
      </c>
      <c r="X66" s="12">
        <f>VLOOKUP($B66&amp;"__wt",'SegEnds_Xtal_BW#'!$A:$Z,24,FALSE)</f>
        <v>56</v>
      </c>
      <c r="Y66" s="12">
        <f>VLOOKUP($B66&amp;"__wt",'SegEnds_Xtal_BW#'!$A:$Z,25,FALSE)</f>
        <v>47</v>
      </c>
      <c r="Z66" s="12">
        <f>VLOOKUP($B66&amp;"__wt",'SegEnds_Xtal_BW#'!$A:$Z,26,FALSE)</f>
        <v>59</v>
      </c>
      <c r="AA66" s="37" t="str">
        <f>VLOOKUP(A66,Classification!A:B,2,FALSE)</f>
        <v>A</v>
      </c>
      <c r="AB66" s="12">
        <f>VLOOKUP(A66,'SegEnds_NonXtal_Prot#'!A:AL,10,FALSE)-VLOOKUP(A66,'SegEnds_NonXtal_Prot#'!A:AL,7,FALSE)</f>
        <v>15</v>
      </c>
      <c r="AC66" s="12">
        <f>VLOOKUP(A66,'SegEnds_NonXtal_Prot#'!A:AL,13,FALSE)-VLOOKUP(A66,'SegEnds_NonXtal_Prot#'!A:AL,10,FALSE)</f>
        <v>18</v>
      </c>
      <c r="AD66" s="12">
        <f>VLOOKUP(A66,'SegEnds_NonXtal_Prot#'!A:AL,16,FALSE)-VLOOKUP(A66,'SegEnds_NonXtal_Prot#'!A:AL,10,FALSE)</f>
        <v>50</v>
      </c>
      <c r="AE66" s="1">
        <f>VLOOKUP(A66,'SegEnds_NonXtal_Prot#'!A:AL,22,FALSE)-VLOOKUP(A66,'SegEnds_NonXtal_Prot#'!A:AL,19,FALSE)</f>
        <v>22</v>
      </c>
      <c r="AF66" s="12">
        <f>VLOOKUP(A66,'SegEnds_NonXtal_Prot#'!A:AL,28,FALSE)-VLOOKUP(A66,'SegEnds_NonXtal_Prot#'!A:AL,25,FALSE)</f>
        <v>23</v>
      </c>
      <c r="AG66" s="1">
        <f>VLOOKUP(A66,'SegEnds_NonXtal_Prot#'!A:AL,28,FALSE)-VLOOKUP(A66,'SegEnds_NonXtal_Prot#'!A:AL,22,FALSE)</f>
        <v>47</v>
      </c>
      <c r="AH66" s="12">
        <f>VLOOKUP(A66,'SegEnds_NonXtal_Prot#'!A:AL,31,FALSE)-VLOOKUP(A66,'SegEnds_NonXtal_Prot#'!A:AL,28,FALSE)</f>
        <v>43</v>
      </c>
      <c r="AI66" s="12">
        <f>VLOOKUP(A66,'SegEnds_NonXtal_Prot#'!A:AL,34,FALSE)-VLOOKUP(A66,'SegEnds_NonXtal_Prot#'!A:AL,31,FALSE)</f>
        <v>39</v>
      </c>
      <c r="AJ66" s="12" t="str">
        <f>IF(ISERROR(MATCH(A66,'SegEnds_Xtal_Prot#'!B:B, 0)), "NoXtal", "Xtal")</f>
        <v>NoXtal</v>
      </c>
    </row>
    <row r="67" spans="1:36" x14ac:dyDescent="0.2">
      <c r="A67" s="1" t="s">
        <v>293</v>
      </c>
      <c r="B67" s="1" t="str">
        <f>VLOOKUP(A67,Xtal_Templ!A:B,2,FALSE)</f>
        <v>cxcr4_human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90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INDEX('ICL3'!$G$2:$G$34,MATCH(MIN(ABS(AH67-'ICL3'!$F$2:$F$34)),ABS(AH67-'ICL3'!$F$2:$F$34),0))</f>
        <v>67</v>
      </c>
      <c r="U67" s="1">
        <f t="array" ref="U67">INDEX('ICL3'!$H$2:$H$34,MATCH(MIN(ABS(AH67-'ICL3'!$F$2:$F$34)),ABS(AH67-'ICL3'!$F$2:$F$34),0))</f>
        <v>26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17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22</v>
      </c>
      <c r="AG67" s="1">
        <f>VLOOKUP(A67,'SegEnds_NonXtal_Prot#'!A:AL,28,FALSE)-VLOOKUP(A67,'SegEnds_NonXtal_Prot#'!A:AL,22,FALSE)</f>
        <v>47</v>
      </c>
      <c r="AH67" s="1">
        <f>VLOOKUP(A67,'SegEnds_NonXtal_Prot#'!A:AL,31,FALSE)-VLOOKUP(A67,'SegEnds_NonXtal_Prot#'!A:AL,28,FALSE)</f>
        <v>46</v>
      </c>
      <c r="AI67" s="1">
        <f>VLOOKUP(A67,'SegEnds_NonXtal_Prot#'!A:AL,34,FALSE)-VLOOKUP(A67,'SegEnds_NonXtal_Prot#'!A:AL,31,FALSE)</f>
        <v>46</v>
      </c>
      <c r="AJ67" s="1" t="str">
        <f>IF(ISERROR(MATCH(A67,'SegEnds_Xtal_Prot#'!B:B, 0)), "NoXtal", "Xtal")</f>
        <v>NoXtal</v>
      </c>
    </row>
    <row r="68" spans="1:36" x14ac:dyDescent="0.2">
      <c r="A68" s="1" t="s">
        <v>264</v>
      </c>
      <c r="B68" s="1" t="str">
        <f>VLOOKUP(A68,Xtal_Templ!A:B,2,FALSE)</f>
        <v>drd3_human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58</v>
      </c>
      <c r="O68" s="90"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INDEX('ICL3'!$G$2:$G$34,MATCH(MIN(ABS(AH68-'ICL3'!$F$2:$F$34)),ABS(AH68-'ICL3'!$F$2:$F$34),0))</f>
        <v>76</v>
      </c>
      <c r="U68" s="1">
        <f t="array" ref="U68">INDEX('ICL3'!$H$2:$H$34,MATCH(MIN(ABS(AH68-'ICL3'!$F$2:$F$34)),ABS(AH68-'ICL3'!$F$2:$F$34),0))</f>
        <v>24</v>
      </c>
      <c r="V68" s="1">
        <v>58</v>
      </c>
      <c r="W68" s="1">
        <v>35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 t="e">
        <f>VLOOKUP(A68,'SegEnds_NonXtal_Prot#'!A:AL,10,FALSE)-VLOOKUP(A68,'SegEnds_NonXtal_Prot#'!A:AL,7,FALSE)</f>
        <v>#VALUE!</v>
      </c>
      <c r="AC68" s="1" t="e">
        <f>VLOOKUP(A68,'SegEnds_NonXtal_Prot#'!A:AL,13,FALSE)-VLOOKUP(A68,'SegEnds_NonXtal_Prot#'!A:AL,10,FALSE)</f>
        <v>#VALUE!</v>
      </c>
      <c r="AD68" s="1">
        <f>VLOOKUP(A68,'SegEnds_NonXtal_Prot#'!A:AL,16,FALSE)-VLOOKUP(A68,'SegEnds_NonXtal_Prot#'!A:AL,10,FALSE)</f>
        <v>55</v>
      </c>
      <c r="AE68" s="1" t="e">
        <f>VLOOKUP(A68,'SegEnds_NonXtal_Prot#'!A:AL,22,FALSE)-VLOOKUP(A68,'SegEnds_NonXtal_Prot#'!A:AL,19,FALSE)</f>
        <v>#VALUE!</v>
      </c>
      <c r="AF68" s="1">
        <f>VLOOKUP(A68,'SegEnds_NonXtal_Prot#'!A:AL,28,FALSE)-VLOOKUP(A68,'SegEnds_NonXtal_Prot#'!A:AL,25,FALSE)</f>
        <v>22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72</v>
      </c>
      <c r="AI68" s="1">
        <f>VLOOKUP(A68,'SegEnds_NonXtal_Prot#'!A:AL,34,FALSE)-VLOOKUP(A68,'SegEnds_NonXtal_Prot#'!A:AL,31,FALSE)</f>
        <v>31</v>
      </c>
      <c r="AJ68" s="1" t="str">
        <f>IF(ISERROR(MATCH(A68,'SegEnds_Xtal_Prot#'!B:B, 0)), "NoXtal", "Xtal")</f>
        <v>NoXtal</v>
      </c>
    </row>
    <row r="69" spans="1:36" x14ac:dyDescent="0.2">
      <c r="A69" s="1" t="s">
        <v>156</v>
      </c>
      <c r="B69" s="1" t="str">
        <f>VLOOKUP(A69,Xtal_Templ!A:B,2,FALSE)</f>
        <v>drd3_human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90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INDEX('ICL3'!$G$2:$G$34,MATCH(MIN(ABS(AH69-'ICL3'!$F$2:$F$34)),ABS(AH69-'ICL3'!$F$2:$F$34),0))</f>
        <v>75</v>
      </c>
      <c r="U69" s="1">
        <f t="array" ref="U69">INDEX('ICL3'!$H$2:$H$34,MATCH(MIN(ABS(AH69-'ICL3'!$F$2:$F$34)),ABS(AH69-'ICL3'!$F$2:$F$34),0))</f>
        <v>24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20</v>
      </c>
      <c r="AG69" s="1">
        <f>VLOOKUP(A69,'SegEnds_NonXtal_Prot#'!A:AL,28,FALSE)-VLOOKUP(A69,'SegEnds_NonXtal_Prot#'!A:AL,22,FALSE)</f>
        <v>47</v>
      </c>
      <c r="AH69" s="1">
        <f>VLOOKUP(A69,'SegEnds_NonXtal_Prot#'!A:AL,31,FALSE)-VLOOKUP(A69,'SegEnds_NonXtal_Prot#'!A:AL,28,FALSE)</f>
        <v>199</v>
      </c>
      <c r="AI69" s="1">
        <f>VLOOKUP(A69,'SegEnds_NonXtal_Prot#'!A:AL,34,FALSE)-VLOOKUP(A69,'SegEnds_NonXtal_Prot#'!A:AL,31,FALSE)</f>
        <v>37</v>
      </c>
      <c r="AJ69" s="1" t="str">
        <f>IF(ISERROR(MATCH(A69,'SegEnds_Xtal_Prot#'!B:B, 0)), "NoXtal", "Xtal")</f>
        <v>NoXtal</v>
      </c>
    </row>
    <row r="70" spans="1:36" x14ac:dyDescent="0.2">
      <c r="A70" s="1" t="s">
        <v>219</v>
      </c>
      <c r="B70" s="1" t="str">
        <f>VLOOKUP(A70,Xtal_Templ!A:B,2,FALSE)</f>
        <v>hrh1_human</v>
      </c>
      <c r="C70" s="5">
        <f>VLOOKUP($B70&amp;"__wt",'SegEnds_Xtal_BW#'!$A:$Z,3,FALSE)</f>
        <v>34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63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56</v>
      </c>
      <c r="O70" s="90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35</v>
      </c>
      <c r="T70" s="1">
        <f t="array" ref="T70">INDEX('ICL3'!$G$2:$G$34,MATCH(MIN(ABS(AH70-'ICL3'!$F$2:$F$34)),ABS(AH70-'ICL3'!$F$2:$F$34),0))</f>
        <v>68</v>
      </c>
      <c r="U70" s="1">
        <f t="array" ref="U70">INDEX('ICL3'!$H$2:$H$34,MATCH(MIN(ABS(AH70-'ICL3'!$F$2:$F$34)),ABS(AH70-'ICL3'!$F$2:$F$34),0))</f>
        <v>28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 t="e">
        <f>VLOOKUP(A70,'SegEnds_NonXtal_Prot#'!A:AL,10,FALSE)-VLOOKUP(A70,'SegEnds_NonXtal_Prot#'!A:AL,7,FALSE)</f>
        <v>#VALUE!</v>
      </c>
      <c r="AC70" s="1">
        <f>VLOOKUP(A70,'SegEnds_NonXtal_Prot#'!A:AL,13,FALSE)-VLOOKUP(A70,'SegEnds_NonXtal_Prot#'!A:AL,10,FALSE)</f>
        <v>17</v>
      </c>
      <c r="AD70" s="1">
        <f>VLOOKUP(A70,'SegEnds_NonXtal_Prot#'!A:AL,16,FALSE)-VLOOKUP(A70,'SegEnds_NonXtal_Prot#'!A:AL,10,FALSE)</f>
        <v>49</v>
      </c>
      <c r="AE70" s="1" t="e">
        <f>VLOOKUP(A70,'SegEnds_NonXtal_Prot#'!A:AL,22,FALSE)-VLOOKUP(A70,'SegEnds_NonXtal_Prot#'!A:AL,19,FALSE)</f>
        <v>#VALUE!</v>
      </c>
      <c r="AF70" s="1" t="e">
        <f>VLOOKUP(A70,'SegEnds_NonXtal_Prot#'!A:AL,28,FALSE)-VLOOKUP(A70,'SegEnds_NonXtal_Prot#'!A:AL,25,FALSE)</f>
        <v>#VALUE!</v>
      </c>
      <c r="AG70" s="1">
        <f>VLOOKUP(A70,'SegEnds_NonXtal_Prot#'!A:AL,28,FALSE)-VLOOKUP(A70,'SegEnds_NonXtal_Prot#'!A:AL,22,FALSE)</f>
        <v>47</v>
      </c>
      <c r="AH70" s="1">
        <f>VLOOKUP(A70,'SegEnds_NonXtal_Prot#'!A:AL,31,FALSE)-VLOOKUP(A70,'SegEnds_NonXtal_Prot#'!A:AL,28,FALSE)</f>
        <v>49</v>
      </c>
      <c r="AI70" s="1">
        <f>VLOOKUP(A70,'SegEnds_NonXtal_Prot#'!A:AL,34,FALSE)-VLOOKUP(A70,'SegEnds_NonXtal_Prot#'!A:AL,31,FALSE)</f>
        <v>45</v>
      </c>
      <c r="AJ70" s="1" t="str">
        <f>IF(ISERROR(MATCH(A70,'SegEnds_Xtal_Prot#'!B:B, 0)), "NoXtal", "Xtal")</f>
        <v>NoXtal</v>
      </c>
    </row>
    <row r="71" spans="1:36" x14ac:dyDescent="0.2">
      <c r="A71" s="1" t="s">
        <v>342</v>
      </c>
      <c r="B71" s="1" t="str">
        <f>VLOOKUP(A71,Xtal_Templ!A:B,2,FALSE)</f>
        <v>oprk_human</v>
      </c>
      <c r="C71" s="5">
        <f>VLOOKUP($B71&amp;"__wt",'SegEnds_Xtal_BW#'!$A:$Z,3,FALSE)</f>
        <v>30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90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31</v>
      </c>
      <c r="T71" s="1">
        <f t="array" ref="T71">INDEX('ICL3'!$G$2:$G$34,MATCH(MIN(ABS(AH71-'ICL3'!$F$2:$F$34)),ABS(AH71-'ICL3'!$F$2:$F$34),0))</f>
        <v>67</v>
      </c>
      <c r="U71" s="1">
        <f t="array" ref="U71">INDEX('ICL3'!$H$2:$H$34,MATCH(MIN(ABS(AH71-'ICL3'!$F$2:$F$34)),ABS(AH71-'ICL3'!$F$2:$F$34),0))</f>
        <v>26</v>
      </c>
      <c r="V71" s="1">
        <v>61</v>
      </c>
      <c r="W71" s="1">
        <v>28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27</v>
      </c>
      <c r="AG71" s="1">
        <f>VLOOKUP(A71,'SegEnds_NonXtal_Prot#'!A:AL,28,FALSE)-VLOOKUP(A71,'SegEnds_NonXtal_Prot#'!A:AL,22,FALSE)</f>
        <v>47</v>
      </c>
      <c r="AH71" s="1">
        <f>VLOOKUP(A71,'SegEnds_NonXtal_Prot#'!A:AL,31,FALSE)-VLOOKUP(A71,'SegEnds_NonXtal_Prot#'!A:AL,28,FALSE)</f>
        <v>46</v>
      </c>
      <c r="AI71" s="1">
        <f>VLOOKUP(A71,'SegEnds_NonXtal_Prot#'!A:AL,34,FALSE)-VLOOKUP(A71,'SegEnds_NonXtal_Prot#'!A:AL,31,FALSE)</f>
        <v>42</v>
      </c>
      <c r="AJ71" s="1" t="str">
        <f>IF(ISERROR(MATCH(A71,'SegEnds_Xtal_Prot#'!B:B, 0)), "NoXtal", "Xtal")</f>
        <v>NoXtal</v>
      </c>
    </row>
    <row r="72" spans="1:36" x14ac:dyDescent="0.2">
      <c r="A72" s="1" t="s">
        <v>313</v>
      </c>
      <c r="B72" s="1" t="str">
        <f>VLOOKUP(A72,Xtal_Templ!A:B,2,FALSE)</f>
        <v>ox2r_human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90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INDEX('ICL3'!$G$2:$G$34,MATCH(MIN(ABS(AH72-'ICL3'!$F$2:$F$34)),ABS(AH72-'ICL3'!$F$2:$F$34),0))</f>
        <v>72</v>
      </c>
      <c r="U72" s="1">
        <f t="array" ref="U72">INDEX('ICL3'!$H$2:$H$34,MATCH(MIN(ABS(AH72-'ICL3'!$F$2:$F$34)),ABS(AH72-'ICL3'!$F$2:$F$34),0))</f>
        <v>24</v>
      </c>
      <c r="V72" s="1">
        <v>61</v>
      </c>
      <c r="W72" s="1">
        <v>28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22</v>
      </c>
      <c r="AG72" s="1">
        <f>VLOOKUP(A72,'SegEnds_NonXtal_Prot#'!A:AL,28,FALSE)-VLOOKUP(A72,'SegEnds_NonXtal_Prot#'!A:AL,22,FALSE)</f>
        <v>47</v>
      </c>
      <c r="AH72" s="1">
        <f>VLOOKUP(A72,'SegEnds_NonXtal_Prot#'!A:AL,31,FALSE)-VLOOKUP(A72,'SegEnds_NonXtal_Prot#'!A:AL,28,FALSE)</f>
        <v>52</v>
      </c>
      <c r="AI72" s="1">
        <f>VLOOKUP(A72,'SegEnds_NonXtal_Prot#'!A:AL,34,FALSE)-VLOOKUP(A72,'SegEnds_NonXtal_Prot#'!A:AL,31,FALSE)</f>
        <v>39</v>
      </c>
      <c r="AJ72" s="1" t="str">
        <f>IF(ISERROR(MATCH(A72,'SegEnds_Xtal_Prot#'!B:B, 0)), "NoXtal", "Xtal")</f>
        <v>NoXtal</v>
      </c>
    </row>
    <row r="73" spans="1:36" x14ac:dyDescent="0.2">
      <c r="A73" s="1" t="s">
        <v>312</v>
      </c>
      <c r="B73" s="1" t="str">
        <f>VLOOKUP(A73,Xtal_Templ!A:B,2,FALSE)</f>
        <v>ox2r_human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90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INDEX('ICL3'!$G$2:$G$34,MATCH(MIN(ABS(AH73-'ICL3'!$F$2:$F$34)),ABS(AH73-'ICL3'!$F$2:$F$34),0))</f>
        <v>72</v>
      </c>
      <c r="U73" s="1">
        <f t="array" ref="U73">INDEX('ICL3'!$H$2:$H$34,MATCH(MIN(ABS(AH73-'ICL3'!$F$2:$F$34)),ABS(AH73-'ICL3'!$F$2:$F$34),0))</f>
        <v>24</v>
      </c>
      <c r="V73" s="1">
        <v>61</v>
      </c>
      <c r="W73" s="1">
        <v>28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58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22</v>
      </c>
      <c r="AG73" s="1">
        <f>VLOOKUP(A73,'SegEnds_NonXtal_Prot#'!A:AL,28,FALSE)-VLOOKUP(A73,'SegEnds_NonXtal_Prot#'!A:AL,22,FALSE)</f>
        <v>47</v>
      </c>
      <c r="AH73" s="1">
        <f>VLOOKUP(A73,'SegEnds_NonXtal_Prot#'!A:AL,31,FALSE)-VLOOKUP(A73,'SegEnds_NonXtal_Prot#'!A:AL,28,FALSE)</f>
        <v>54</v>
      </c>
      <c r="AI73" s="1">
        <f>VLOOKUP(A73,'SegEnds_NonXtal_Prot#'!A:AL,34,FALSE)-VLOOKUP(A73,'SegEnds_NonXtal_Prot#'!A:AL,31,FALSE)</f>
        <v>39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91"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INDEX('ICL3'!$G$2:$G$34,MATCH(MIN(ABS(AH74-'ICL3'!$F$2:$F$34)),ABS(AH74-'ICL3'!$F$2:$F$34),0))</f>
        <v>73</v>
      </c>
      <c r="U74" s="4">
        <f t="array" ref="U74">INDEX('ICL3'!$H$2:$H$34,MATCH(MIN(ABS(AH74-'ICL3'!$F$2:$F$34)),ABS(AH74-'ICL3'!$F$2:$F$34),0))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261</v>
      </c>
      <c r="B75" s="1" t="str">
        <f>VLOOKUP(A75,Xtal_Templ!A:B,2,FALSE)</f>
        <v>par1_human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24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90"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32</v>
      </c>
      <c r="T75" s="1">
        <f t="array" ref="T75">INDEX('ICL3'!$G$2:$G$34,MATCH(MIN(ABS(AH75-'ICL3'!$F$2:$F$34)),ABS(AH75-'ICL3'!$F$2:$F$34),0))</f>
        <v>68</v>
      </c>
      <c r="U75" s="1">
        <f t="array" ref="U75">INDEX('ICL3'!$H$2:$H$34,MATCH(MIN(ABS(AH75-'ICL3'!$F$2:$F$34)),ABS(AH75-'ICL3'!$F$2:$F$34),0))</f>
        <v>28</v>
      </c>
      <c r="V75" s="1">
        <v>64</v>
      </c>
      <c r="W75" s="1">
        <v>24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 t="e">
        <f>VLOOKUP(A75,'SegEnds_NonXtal_Prot#'!A:AL,10,FALSE)-VLOOKUP(A75,'SegEnds_NonXtal_Prot#'!A:AL,7,FALSE)</f>
        <v>#VALUE!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49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25</v>
      </c>
      <c r="AG75" s="1">
        <f>VLOOKUP(A75,'SegEnds_NonXtal_Prot#'!A:AL,28,FALSE)-VLOOKUP(A75,'SegEnds_NonXtal_Prot#'!A:AL,22,FALSE)</f>
        <v>47</v>
      </c>
      <c r="AH75" s="1">
        <f>VLOOKUP(A75,'SegEnds_NonXtal_Prot#'!A:AL,31,FALSE)-VLOOKUP(A75,'SegEnds_NonXtal_Prot#'!A:AL,28,FALSE)</f>
        <v>48</v>
      </c>
      <c r="AI75" s="1">
        <f>VLOOKUP(A75,'SegEnds_NonXtal_Prot#'!A:AL,34,FALSE)-VLOOKUP(A75,'SegEnds_NonXtal_Prot#'!A:AL,31,FALSE)</f>
        <v>44</v>
      </c>
      <c r="AJ75" s="1" t="str">
        <f>IF(ISERROR(MATCH(A75,'SegEnds_Xtal_Prot#'!B:B, 0)), "NoXtal", "Xtal")</f>
        <v>NoXtal</v>
      </c>
    </row>
    <row r="76" spans="1:36" x14ac:dyDescent="0.2">
      <c r="A76" s="1" t="s">
        <v>227</v>
      </c>
      <c r="B76" s="1" t="str">
        <f>VLOOKUP(A76,Xtal_Templ!A:B,2,FALSE)</f>
        <v>5ht1b_human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90">
        <v>38</v>
      </c>
      <c r="P76" s="1"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INDEX('ICL3'!$G$2:$G$34,MATCH(MIN(ABS(AH76-'ICL3'!$F$2:$F$34)),ABS(AH76-'ICL3'!$F$2:$F$34),0))</f>
        <v>76</v>
      </c>
      <c r="U76" s="1">
        <f t="array" ref="U76">INDEX('ICL3'!$H$2:$H$34,MATCH(MIN(ABS(AH76-'ICL3'!$F$2:$F$34)),ABS(AH76-'ICL3'!$F$2:$F$34),0))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22</v>
      </c>
      <c r="AG76" s="1">
        <f>VLOOKUP(A76,'SegEnds_NonXtal_Prot#'!A:AL,28,FALSE)-VLOOKUP(A76,'SegEnds_NonXtal_Prot#'!A:AL,22,FALSE)</f>
        <v>48</v>
      </c>
      <c r="AH76" s="1">
        <f>VLOOKUP(A76,'SegEnds_NonXtal_Prot#'!A:AL,31,FALSE)-VLOOKUP(A76,'SegEnds_NonXtal_Prot#'!A:AL,28,FALSE)</f>
        <v>85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212</v>
      </c>
      <c r="B77" s="1" t="str">
        <f>VLOOKUP(A77,Xtal_Templ!A:B,2,FALSE)</f>
        <v>adrb1_melga</v>
      </c>
      <c r="C77" s="5">
        <f>VLOOKUP($B77&amp;"__wt",'SegEnds_Xtal_BW#'!$A:$Z,3,FALSE)</f>
        <v>24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90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INDEX('ICL3'!$G$2:$G$34,MATCH(MIN(ABS(AH77-'ICL3'!$F$2:$F$34)),ABS(AH77-'ICL3'!$F$2:$F$34),0))</f>
        <v>75</v>
      </c>
      <c r="U77" s="1">
        <f t="array" ref="U77">INDEX('ICL3'!$H$2:$H$34,MATCH(MIN(ABS(AH77-'ICL3'!$F$2:$F$34)),ABS(AH77-'ICL3'!$F$2:$F$34),0))</f>
        <v>24</v>
      </c>
      <c r="V77" s="1">
        <v>61</v>
      </c>
      <c r="W77" s="1">
        <v>31</v>
      </c>
      <c r="X77" s="1">
        <f>VLOOKUP($B77&amp;"__wt",'SegEnds_Xtal_BW#'!$A:$Z,24,FALSE)</f>
        <v>55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22</v>
      </c>
      <c r="AG77" s="1">
        <f>VLOOKUP(A77,'SegEnds_NonXtal_Prot#'!A:AL,28,FALSE)-VLOOKUP(A77,'SegEnds_NonXtal_Prot#'!A:AL,22,FALSE)</f>
        <v>48</v>
      </c>
      <c r="AH77" s="1">
        <f>VLOOKUP(A77,'SegEnds_NonXtal_Prot#'!A:AL,31,FALSE)-VLOOKUP(A77,'SegEnds_NonXtal_Prot#'!A:AL,28,FALSE)</f>
        <v>210</v>
      </c>
      <c r="AI77" s="1">
        <f>VLOOKUP(A77,'SegEnds_NonXtal_Prot#'!A:AL,34,FALSE)-VLOOKUP(A77,'SegEnds_NonXtal_Prot#'!A:AL,31,FALSE)</f>
        <v>37</v>
      </c>
      <c r="AJ77" s="1" t="str">
        <f>IF(ISERROR(MATCH(A77,'SegEnds_Xtal_Prot#'!B:B, 0)), "NoXtal", "Xtal")</f>
        <v>NoXtal</v>
      </c>
    </row>
    <row r="78" spans="1:36" x14ac:dyDescent="0.2">
      <c r="A78" s="1" t="s">
        <v>224</v>
      </c>
      <c r="B78" s="1" t="str">
        <f>VLOOKUP(A78,Xtal_Templ!A:B,2,FALSE)</f>
        <v>ntr1_rat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90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INDEX('ICL3'!$G$2:$G$34,MATCH(MIN(ABS(AH78-'ICL3'!$F$2:$F$34)),ABS(AH78-'ICL3'!$F$2:$F$34),0))</f>
        <v>68</v>
      </c>
      <c r="U78" s="1">
        <f t="array" ref="U78">INDEX('ICL3'!$H$2:$H$34,MATCH(MIN(ABS(AH78-'ICL3'!$F$2:$F$34)),ABS(AH78-'ICL3'!$F$2:$F$34),0))</f>
        <v>28</v>
      </c>
      <c r="V78" s="1">
        <v>61</v>
      </c>
      <c r="W78" s="1"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22</v>
      </c>
      <c r="AG78" s="1">
        <f>VLOOKUP(A78,'SegEnds_NonXtal_Prot#'!A:AL,28,FALSE)-VLOOKUP(A78,'SegEnds_NonXtal_Prot#'!A:AL,22,FALSE)</f>
        <v>48</v>
      </c>
      <c r="AH78" s="1">
        <f>VLOOKUP(A78,'SegEnds_NonXtal_Prot#'!A:AL,31,FALSE)-VLOOKUP(A78,'SegEnds_NonXtal_Prot#'!A:AL,28,FALSE)</f>
        <v>48</v>
      </c>
      <c r="AI78" s="1">
        <f>VLOOKUP(A78,'SegEnds_NonXtal_Prot#'!A:AL,34,FALSE)-VLOOKUP(A78,'SegEnds_NonXtal_Prot#'!A:AL,31,FALSE)</f>
        <v>40</v>
      </c>
      <c r="AJ78" s="1" t="str">
        <f>IF(ISERROR(MATCH(A78,'SegEnds_Xtal_Prot#'!B:B, 0)), "NoXtal", "Xtal")</f>
        <v>NoXtal</v>
      </c>
    </row>
    <row r="79" spans="1:36" x14ac:dyDescent="0.2">
      <c r="A79" s="1" t="s">
        <v>362</v>
      </c>
      <c r="B79" s="1" t="str">
        <f>VLOOKUP(A79,Xtal_Templ!A:B,2,FALSE)</f>
        <v>ntr1_rat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90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INDEX('ICL3'!$G$2:$G$34,MATCH(MIN(ABS(AH79-'ICL3'!$F$2:$F$34)),ABS(AH79-'ICL3'!$F$2:$F$34),0))</f>
        <v>76</v>
      </c>
      <c r="U79" s="1">
        <f t="array" ref="U79">INDEX('ICL3'!$H$2:$H$34,MATCH(MIN(ABS(AH79-'ICL3'!$F$2:$F$34)),ABS(AH79-'ICL3'!$F$2:$F$34),0))</f>
        <v>24</v>
      </c>
      <c r="V79" s="1">
        <v>61</v>
      </c>
      <c r="W79" s="1">
        <v>33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20</v>
      </c>
      <c r="AC79" s="1" t="e">
        <f>VLOOKUP(A79,'SegEnds_NonXtal_Prot#'!A:AL,13,FALSE)-VLOOKUP(A79,'SegEnds_NonXtal_Prot#'!A:AL,10,FALSE)</f>
        <v>#VALUE!</v>
      </c>
      <c r="AD79" s="1">
        <f>VLOOKUP(A79,'SegEnds_NonXtal_Prot#'!A:AL,16,FALSE)-VLOOKUP(A79,'SegEnds_NonXtal_Prot#'!A:AL,10,FALSE)</f>
        <v>56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22</v>
      </c>
      <c r="AG79" s="1">
        <f>VLOOKUP(A79,'SegEnds_NonXtal_Prot#'!A:AL,28,FALSE)-VLOOKUP(A79,'SegEnds_NonXtal_Prot#'!A:AL,22,FALSE)</f>
        <v>48</v>
      </c>
      <c r="AH79" s="1">
        <f>VLOOKUP(A79,'SegEnds_NonXtal_Prot#'!A:AL,31,FALSE)-VLOOKUP(A79,'SegEnds_NonXtal_Prot#'!A:AL,28,FALSE)</f>
        <v>70</v>
      </c>
      <c r="AI79" s="1">
        <f>VLOOKUP(A79,'SegEnds_NonXtal_Prot#'!A:AL,34,FALSE)-VLOOKUP(A79,'SegEnds_NonXtal_Prot#'!A:AL,31,FALSE)</f>
        <v>33</v>
      </c>
      <c r="AJ79" s="1" t="str">
        <f>IF(ISERROR(MATCH(A79,'SegEnds_Xtal_Prot#'!B:B, 0)), "NoXtal", "Xtal")</f>
        <v>NoXtal</v>
      </c>
    </row>
    <row r="80" spans="1:36" x14ac:dyDescent="0.2">
      <c r="A80" s="1" t="s">
        <v>244</v>
      </c>
      <c r="B80" s="1" t="str">
        <f>VLOOKUP(A80,Xtal_Templ!A:B,2,FALSE)</f>
        <v>ox2r_human</v>
      </c>
      <c r="C80" s="5">
        <f>VLOOKUP($B80&amp;"__wt",'SegEnds_Xtal_BW#'!$A:$Z,3,FALSE)</f>
        <v>31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13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90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INDEX('ICL3'!$G$2:$G$34,MATCH(MIN(ABS(AH80-'ICL3'!$F$2:$F$34)),ABS(AH80-'ICL3'!$F$2:$F$34),0))</f>
        <v>74</v>
      </c>
      <c r="U80" s="1">
        <f t="array" ref="U80">INDEX('ICL3'!$H$2:$H$34,MATCH(MIN(ABS(AH80-'ICL3'!$F$2:$F$34)),ABS(AH80-'ICL3'!$F$2:$F$34),0))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16</v>
      </c>
      <c r="AC80" s="1" t="e">
        <f>VLOOKUP(A80,'SegEnds_NonXtal_Prot#'!A:AL,13,FALSE)-VLOOKUP(A80,'SegEnds_NonXtal_Prot#'!A:AL,10,FALSE)</f>
        <v>#VALUE!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21</v>
      </c>
      <c r="AG80" s="1">
        <f>VLOOKUP(A80,'SegEnds_NonXtal_Prot#'!A:AL,28,FALSE)-VLOOKUP(A80,'SegEnds_NonXtal_Prot#'!A:AL,22,FALSE)</f>
        <v>48</v>
      </c>
      <c r="AH80" s="1">
        <f>VLOOKUP(A80,'SegEnds_NonXtal_Prot#'!A:AL,31,FALSE)-VLOOKUP(A80,'SegEnds_NonXtal_Prot#'!A:AL,28,FALSE)</f>
        <v>65</v>
      </c>
      <c r="AI80" s="1">
        <f>VLOOKUP(A80,'SegEnds_NonXtal_Prot#'!A:AL,34,FALSE)-VLOOKUP(A80,'SegEnds_NonXtal_Prot#'!A:AL,31,FALSE)</f>
        <v>34</v>
      </c>
      <c r="AJ80" s="1" t="str">
        <f>IF(ISERROR(MATCH(A80,'SegEnds_Xtal_Prot#'!B:B, 0)), "NoXtal", "Xtal")</f>
        <v>NoXtal</v>
      </c>
    </row>
    <row r="81" spans="1:36" x14ac:dyDescent="0.2">
      <c r="A81" s="1" t="s">
        <v>260</v>
      </c>
      <c r="B81" s="1" t="str">
        <f>VLOOKUP(A81,Xtal_Templ!A:B,2,FALSE)</f>
        <v>ox2r_human</v>
      </c>
      <c r="C81" s="5">
        <f>VLOOKUP($B81&amp;"__wt",'SegEnds_Xtal_BW#'!$A:$Z,3,FALSE)</f>
        <v>31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13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90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INDEX('ICL3'!$G$2:$G$34,MATCH(MIN(ABS(AH81-'ICL3'!$F$2:$F$34)),ABS(AH81-'ICL3'!$F$2:$F$34),0))</f>
        <v>74</v>
      </c>
      <c r="U81" s="1">
        <f t="array" ref="U81">INDEX('ICL3'!$H$2:$H$34,MATCH(MIN(ABS(AH81-'ICL3'!$F$2:$F$34)),ABS(AH81-'ICL3'!$F$2:$F$34),0))</f>
        <v>21</v>
      </c>
      <c r="V81" s="1">
        <v>61</v>
      </c>
      <c r="W81" s="1">
        <v>32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16</v>
      </c>
      <c r="AC81" s="1" t="e">
        <f>VLOOKUP(A81,'SegEnds_NonXtal_Prot#'!A:AL,13,FALSE)-VLOOKUP(A81,'SegEnds_NonXtal_Prot#'!A:AL,10,FALSE)</f>
        <v>#VALUE!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21</v>
      </c>
      <c r="AG81" s="1">
        <f>VLOOKUP(A81,'SegEnds_NonXtal_Prot#'!A:AL,28,FALSE)-VLOOKUP(A81,'SegEnds_NonXtal_Prot#'!A:AL,22,FALSE)</f>
        <v>48</v>
      </c>
      <c r="AH81" s="1">
        <f>VLOOKUP(A81,'SegEnds_NonXtal_Prot#'!A:AL,31,FALSE)-VLOOKUP(A81,'SegEnds_NonXtal_Prot#'!A:AL,28,FALSE)</f>
        <v>66</v>
      </c>
      <c r="AI81" s="1">
        <f>VLOOKUP(A81,'SegEnds_NonXtal_Prot#'!A:AL,34,FALSE)-VLOOKUP(A81,'SegEnds_NonXtal_Prot#'!A:AL,31,FALSE)</f>
        <v>34</v>
      </c>
      <c r="AJ81" s="1" t="str">
        <f>IF(ISERROR(MATCH(A81,'SegEnds_Xtal_Prot#'!B:B, 0)), "NoXtal", "Xtal")</f>
        <v>NoXtal</v>
      </c>
    </row>
    <row r="82" spans="1:36" x14ac:dyDescent="0.2">
      <c r="A82" s="1" t="s">
        <v>240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90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INDEX('ICL3'!$G$2:$G$34,MATCH(MIN(ABS(AH82-'ICL3'!$F$2:$F$34)),ABS(AH82-'ICL3'!$F$2:$F$34),0))</f>
        <v>67</v>
      </c>
      <c r="U82" s="1">
        <f t="array" ref="U82">INDEX('ICL3'!$H$2:$H$34,MATCH(MIN(ABS(AH82-'ICL3'!$F$2:$F$34)),ABS(AH82-'ICL3'!$F$2:$F$34),0))</f>
        <v>26</v>
      </c>
      <c r="V82" s="1">
        <v>64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23</v>
      </c>
      <c r="AG82" s="1">
        <f>VLOOKUP(A82,'SegEnds_NonXtal_Prot#'!A:AL,28,FALSE)-VLOOKUP(A82,'SegEnds_NonXtal_Prot#'!A:AL,22,FALSE)</f>
        <v>48</v>
      </c>
      <c r="AH82" s="1">
        <f>VLOOKUP(A82,'SegEnds_NonXtal_Prot#'!A:AL,31,FALSE)-VLOOKUP(A82,'SegEnds_NonXtal_Prot#'!A:AL,28,FALSE)</f>
        <v>46</v>
      </c>
      <c r="AI82" s="1">
        <f>VLOOKUP(A82,'SegEnds_NonXtal_Prot#'!A:AL,34,FALSE)-VLOOKUP(A82,'SegEnds_NonXtal_Prot#'!A:AL,31,FALSE)</f>
        <v>44</v>
      </c>
      <c r="AJ82" s="1" t="str">
        <f>IF(ISERROR(MATCH(A82,'SegEnds_Xtal_Prot#'!B:B, 0)), "NoXtal", "Xtal")</f>
        <v>NoXtal</v>
      </c>
    </row>
    <row r="83" spans="1:36" x14ac:dyDescent="0.2">
      <c r="A83" s="1" t="s">
        <v>276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90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INDEX('ICL3'!$G$2:$G$34,MATCH(MIN(ABS(AH83-'ICL3'!$F$2:$F$34)),ABS(AH83-'ICL3'!$F$2:$F$34),0))</f>
        <v>67</v>
      </c>
      <c r="U83" s="1">
        <f t="array" ref="U83">INDEX('ICL3'!$H$2:$H$34,MATCH(MIN(ABS(AH83-'ICL3'!$F$2:$F$34)),ABS(AH83-'ICL3'!$F$2:$F$34),0))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23</v>
      </c>
      <c r="AG83" s="1">
        <f>VLOOKUP(A83,'SegEnds_NonXtal_Prot#'!A:AL,28,FALSE)-VLOOKUP(A83,'SegEnds_NonXtal_Prot#'!A:AL,22,FALSE)</f>
        <v>48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45</v>
      </c>
      <c r="AJ83" s="1" t="str">
        <f>IF(ISERROR(MATCH(A83,'SegEnds_Xtal_Prot#'!B:B, 0)), "NoXtal", "Xtal")</f>
        <v>NoXtal</v>
      </c>
    </row>
    <row r="84" spans="1:36" x14ac:dyDescent="0.2">
      <c r="A84" s="1" t="s">
        <v>277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90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INDEX('ICL3'!$G$2:$G$34,MATCH(MIN(ABS(AH84-'ICL3'!$F$2:$F$34)),ABS(AH84-'ICL3'!$F$2:$F$34),0))</f>
        <v>67</v>
      </c>
      <c r="U84" s="1">
        <f t="array" ref="U84">INDEX('ICL3'!$H$2:$H$34,MATCH(MIN(ABS(AH84-'ICL3'!$F$2:$F$34)),ABS(AH84-'ICL3'!$F$2:$F$34),0))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23</v>
      </c>
      <c r="AG84" s="1">
        <f>VLOOKUP(A84,'SegEnds_NonXtal_Prot#'!A:AL,28,FALSE)-VLOOKUP(A84,'SegEnds_NonXtal_Prot#'!A:AL,22,FALSE)</f>
        <v>48</v>
      </c>
      <c r="AH84" s="1">
        <f>VLOOKUP(A84,'SegEnds_NonXtal_Prot#'!A:AL,31,FALSE)-VLOOKUP(A84,'SegEnds_NonXtal_Prot#'!A:AL,28,FALSE)</f>
        <v>46</v>
      </c>
      <c r="AI84" s="1">
        <f>VLOOKUP(A84,'SegEnds_NonXtal_Prot#'!A:AL,34,FALSE)-VLOOKUP(A84,'SegEnds_NonXtal_Prot#'!A:AL,31,FALSE)</f>
        <v>45</v>
      </c>
      <c r="AJ84" s="1" t="str">
        <f>IF(ISERROR(MATCH(A84,'SegEnds_Xtal_Prot#'!B:B, 0)), "NoXtal", "Xtal")</f>
        <v>NoXtal</v>
      </c>
    </row>
    <row r="85" spans="1:36" x14ac:dyDescent="0.2">
      <c r="A85" s="1" t="s">
        <v>275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90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INDEX('ICL3'!$G$2:$G$34,MATCH(MIN(ABS(AH85-'ICL3'!$F$2:$F$34)),ABS(AH85-'ICL3'!$F$2:$F$34),0))</f>
        <v>67</v>
      </c>
      <c r="U85" s="1">
        <f t="array" ref="U85">INDEX('ICL3'!$H$2:$H$34,MATCH(MIN(ABS(AH85-'ICL3'!$F$2:$F$34)),ABS(AH85-'ICL3'!$F$2:$F$34),0))</f>
        <v>26</v>
      </c>
      <c r="V85" s="1">
        <v>61</v>
      </c>
      <c r="W85" s="1">
        <v>28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23</v>
      </c>
      <c r="AG85" s="1">
        <f>VLOOKUP(A85,'SegEnds_NonXtal_Prot#'!A:AL,28,FALSE)-VLOOKUP(A85,'SegEnds_NonXtal_Prot#'!A:AL,22,FALSE)</f>
        <v>48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40</v>
      </c>
      <c r="AJ85" s="1" t="str">
        <f>IF(ISERROR(MATCH(A85,'SegEnds_Xtal_Prot#'!B:B, 0)), "NoXtal", "Xtal")</f>
        <v>NoXtal</v>
      </c>
    </row>
    <row r="86" spans="1:36" x14ac:dyDescent="0.2">
      <c r="A86" s="1" t="s">
        <v>926</v>
      </c>
      <c r="B86" s="1" t="str">
        <f>VLOOKUP(A86,Xtal_Templ!A:B,2,FALSE)</f>
        <v>us28_hcmva</v>
      </c>
      <c r="C86" s="5">
        <f>VLOOKUP($B86&amp;"__wt",'SegEnds_Xtal_BW#'!$A:$Z,3,FALSE)</f>
        <v>25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2">
        <v>24</v>
      </c>
      <c r="L86" s="1">
        <f>VLOOKUP($B86&amp;"__wt",'SegEnds_Xtal_BW#'!$A:$Z,12,FALSE)</f>
        <v>56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90">
        <f>VLOOKUP($B86&amp;"__wt",'SegEnds_Xtal_BW#'!$A:$Z,15,FALSE)</f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INDEX('ICL3'!$G$2:$G$34,MATCH(MIN(ABS(AH86-'ICL3'!$F$2:$F$34)),ABS(AH86-'ICL3'!$F$2:$F$34),0))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 t="e">
        <f>VLOOKUP(A86,'SegEnds_NonXtal_Prot#'!A:AL,13,FALSE)-VLOOKUP(A86,'SegEnds_NonXtal_Prot#'!A:AL,10,FALSE)</f>
        <v>#VALUE!</v>
      </c>
      <c r="AD86" s="1">
        <f>VLOOKUP(A86,'SegEnds_NonXtal_Prot#'!A:AL,16,FALSE)-VLOOKUP(A86,'SegEnds_NonXtal_Prot#'!A:AL,10,FALSE)</f>
        <v>50</v>
      </c>
      <c r="AE86" s="1" t="e">
        <f>VLOOKUP(A86,'SegEnds_NonXtal_Prot#'!A:AL,22,FALSE)-VLOOKUP(A86,'SegEnds_NonXtal_Prot#'!A:AL,19,FALSE)</f>
        <v>#VALUE!</v>
      </c>
      <c r="AF86" s="1">
        <f>VLOOKUP(A86,'SegEnds_NonXtal_Prot#'!A:AL,28,FALSE)-VLOOKUP(A86,'SegEnds_NonXtal_Prot#'!A:AL,25,FALSE)</f>
        <v>27</v>
      </c>
      <c r="AG86" s="1">
        <f>VLOOKUP(A86,'SegEnds_NonXtal_Prot#'!A:AL,28,FALSE)-VLOOKUP(A86,'SegEnds_NonXtal_Prot#'!A:AL,22,FALSE)</f>
        <v>48</v>
      </c>
      <c r="AH86" s="1">
        <f>VLOOKUP(A86,'SegEnds_NonXtal_Prot#'!A:AL,31,FALSE)-VLOOKUP(A86,'SegEnds_NonXtal_Prot#'!A:AL,28,FALSE)</f>
        <v>43</v>
      </c>
      <c r="AI86" s="1">
        <f>VLOOKUP(A86,'SegEnds_NonXtal_Prot#'!A:AL,34,FALSE)-VLOOKUP(A86,'SegEnds_NonXtal_Prot#'!A:AL,31,FALSE)</f>
        <v>45</v>
      </c>
      <c r="AJ86" s="1" t="str">
        <f>IF(ISERROR(MATCH(A86,'SegEnds_Xtal_Prot#'!B:B, 0)), "NoXtal", "Xtal")</f>
        <v>Xtal</v>
      </c>
    </row>
    <row r="87" spans="1:36" x14ac:dyDescent="0.2">
      <c r="A87" s="1" t="s">
        <v>35</v>
      </c>
      <c r="B87" s="1" t="str">
        <f>VLOOKUP(A87,Xtal_Templ!A:B,2,FALSE)</f>
        <v>5ht2b_human</v>
      </c>
      <c r="C87" s="5">
        <f>VLOOKUP($B87&amp;"__wt",'SegEnds_Xtal_BW#'!$A:$Z,3,FALSE)</f>
        <v>32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90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INDEX('ICL3'!$G$2:$G$34,MATCH(MIN(ABS(AH87-'ICL3'!$F$2:$F$34)),ABS(AH87-'ICL3'!$F$2:$F$34),0))</f>
        <v>76</v>
      </c>
      <c r="U87" s="1">
        <f t="array" ref="U87">INDEX('ICL3'!$H$2:$H$34,MATCH(MIN(ABS(AH87-'ICL3'!$F$2:$F$34)),ABS(AH87-'ICL3'!$F$2:$F$34),0))</f>
        <v>24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21</v>
      </c>
      <c r="AD87" s="1">
        <f>VLOOKUP(A87,'SegEnds_NonXtal_Prot#'!A:AL,16,FALSE)-VLOOKUP(A87,'SegEnds_NonXtal_Prot#'!A:AL,10,FALSE)</f>
        <v>53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22</v>
      </c>
      <c r="AG87" s="1">
        <f>VLOOKUP(A87,'SegEnds_NonXtal_Prot#'!A:AL,28,FALSE)-VLOOKUP(A87,'SegEnds_NonXtal_Prot#'!A:AL,22,FALSE)</f>
        <v>49</v>
      </c>
      <c r="AH87" s="1">
        <f>VLOOKUP(A87,'SegEnds_NonXtal_Prot#'!A:AL,31,FALSE)-VLOOKUP(A87,'SegEnds_NonXtal_Prot#'!A:AL,28,FALSE)</f>
        <v>110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Xtal</v>
      </c>
    </row>
    <row r="88" spans="1:36" x14ac:dyDescent="0.2">
      <c r="A88" s="1" t="s">
        <v>228</v>
      </c>
      <c r="B88" s="1" t="str">
        <f>VLOOKUP(A88,Xtal_Templ!A:B,2,FALSE)</f>
        <v>acm4_human</v>
      </c>
      <c r="C88" s="5">
        <f>VLOOKUP($B88&amp;"__wt",'SegEnds_Xtal_BW#'!$A:$Z,3,FALSE)</f>
        <v>26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90">
        <v>38</v>
      </c>
      <c r="P88" s="1">
        <f>VLOOKUP($B88&amp;"__wt",'SegEnds_Xtal_BW#'!$A:$Z,16,FALSE)</f>
        <v>69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INDEX('ICL3'!$G$2:$G$34,MATCH(MIN(ABS(AH88-'ICL3'!$F$2:$F$34)),ABS(AH88-'ICL3'!$F$2:$F$34),0))</f>
        <v>74</v>
      </c>
      <c r="U88" s="1">
        <f t="array" ref="U88">INDEX('ICL3'!$H$2:$H$34,MATCH(MIN(ABS(AH88-'ICL3'!$F$2:$F$34)),ABS(AH88-'ICL3'!$F$2:$F$34),0))</f>
        <v>24</v>
      </c>
      <c r="V88" s="1">
        <v>61</v>
      </c>
      <c r="W88" s="1">
        <v>32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24</v>
      </c>
      <c r="AD88" s="1">
        <f>VLOOKUP(A88,'SegEnds_NonXtal_Prot#'!A:AL,16,FALSE)-VLOOKUP(A88,'SegEnds_NonXtal_Prot#'!A:AL,10,FALSE)</f>
        <v>56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23</v>
      </c>
      <c r="AG88" s="1">
        <f>VLOOKUP(A88,'SegEnds_NonXtal_Prot#'!A:AL,28,FALSE)-VLOOKUP(A88,'SegEnds_NonXtal_Prot#'!A:AL,22,FALSE)</f>
        <v>49</v>
      </c>
      <c r="AH88" s="1">
        <f>VLOOKUP(A88,'SegEnds_NonXtal_Prot#'!A:AL,31,FALSE)-VLOOKUP(A88,'SegEnds_NonXtal_Prot#'!A:AL,28,FALSE)</f>
        <v>96</v>
      </c>
      <c r="AI88" s="1">
        <f>VLOOKUP(A88,'SegEnds_NonXtal_Prot#'!A:AL,34,FALSE)-VLOOKUP(A88,'SegEnds_NonXtal_Prot#'!A:AL,31,FALSE)</f>
        <v>34</v>
      </c>
      <c r="AJ88" s="1" t="str">
        <f>IF(ISERROR(MATCH(A88,'SegEnds_Xtal_Prot#'!B:B, 0)), "NoXtal", "Xtal")</f>
        <v>NoXtal</v>
      </c>
    </row>
    <row r="89" spans="1:36" x14ac:dyDescent="0.2">
      <c r="A89" s="1" t="s">
        <v>136</v>
      </c>
      <c r="B89" s="1" t="str">
        <f>VLOOKUP(A89,Xtal_Templ!A:B,2,FALSE)</f>
        <v>adrb1_melga</v>
      </c>
      <c r="C89" s="5">
        <f>VLOOKUP($B89&amp;"__wt",'SegEnds_Xtal_BW#'!$A:$Z,3,FALSE)</f>
        <v>24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90"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INDEX('ICL3'!$G$2:$G$34,MATCH(MIN(ABS(AH89-'ICL3'!$F$2:$F$34)),ABS(AH89-'ICL3'!$F$2:$F$34),0))</f>
        <v>76</v>
      </c>
      <c r="U89" s="1">
        <f t="array" ref="U89">INDEX('ICL3'!$H$2:$H$34,MATCH(MIN(ABS(AH89-'ICL3'!$F$2:$F$34)),ABS(AH89-'ICL3'!$F$2:$F$34),0))</f>
        <v>24</v>
      </c>
      <c r="V89" s="1">
        <v>61</v>
      </c>
      <c r="W89" s="1">
        <v>32</v>
      </c>
      <c r="X89" s="1">
        <f>VLOOKUP($B89&amp;"__wt",'SegEnds_Xtal_BW#'!$A:$Z,24,FALSE)</f>
        <v>55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20</v>
      </c>
      <c r="AG89" s="1">
        <f>VLOOKUP(A89,'SegEnds_NonXtal_Prot#'!A:AL,28,FALSE)-VLOOKUP(A89,'SegEnds_NonXtal_Prot#'!A:AL,22,FALSE)</f>
        <v>49</v>
      </c>
      <c r="AH89" s="1">
        <f>VLOOKUP(A89,'SegEnds_NonXtal_Prot#'!A:AL,31,FALSE)-VLOOKUP(A89,'SegEnds_NonXtal_Prot#'!A:AL,28,FALSE)</f>
        <v>83</v>
      </c>
      <c r="AI89" s="1">
        <f>VLOOKUP(A89,'SegEnds_NonXtal_Prot#'!A:AL,34,FALSE)-VLOOKUP(A89,'SegEnds_NonXtal_Prot#'!A:AL,31,FALSE)</f>
        <v>34</v>
      </c>
      <c r="AJ89" s="1" t="str">
        <f>IF(ISERROR(MATCH(A89,'SegEnds_Xtal_Prot#'!B:B, 0)), "NoXtal", "Xtal")</f>
        <v>NoXtal</v>
      </c>
    </row>
    <row r="90" spans="1:36" x14ac:dyDescent="0.2">
      <c r="A90" s="1" t="s">
        <v>239</v>
      </c>
      <c r="B90" s="1" t="str">
        <f>VLOOKUP(A90,Xtal_Templ!A:B,2,FALSE)</f>
        <v>agtr1_human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90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INDEX('ICL3'!$G$2:$G$34,MATCH(MIN(ABS(AH90-'ICL3'!$F$2:$F$34)),ABS(AH90-'ICL3'!$F$2:$F$34),0))</f>
        <v>68</v>
      </c>
      <c r="U90" s="1">
        <f t="array" ref="U90">INDEX('ICL3'!$H$2:$H$34,MATCH(MIN(ABS(AH90-'ICL3'!$F$2:$F$34)),ABS(AH90-'ICL3'!$F$2:$F$34),0))</f>
        <v>28</v>
      </c>
      <c r="V90" s="1">
        <v>61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24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49</v>
      </c>
      <c r="AI90" s="1">
        <f>VLOOKUP(A90,'SegEnds_NonXtal_Prot#'!A:AL,34,FALSE)-VLOOKUP(A90,'SegEnds_NonXtal_Prot#'!A:AL,31,FALSE)</f>
        <v>43</v>
      </c>
      <c r="AJ90" s="1" t="str">
        <f>IF(ISERROR(MATCH(A90,'SegEnds_Xtal_Prot#'!B:B, 0)), "NoXtal", "Xtal")</f>
        <v>NoXtal</v>
      </c>
    </row>
    <row r="91" spans="1:36" x14ac:dyDescent="0.2">
      <c r="A91" s="1" t="s">
        <v>170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57</v>
      </c>
      <c r="O91" s="90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INDEX('ICL3'!$G$2:$G$34,MATCH(MIN(ABS(AH91-'ICL3'!$F$2:$F$34)),ABS(AH91-'ICL3'!$F$2:$F$34),0))</f>
        <v>68</v>
      </c>
      <c r="U91" s="1">
        <f t="array" ref="U91">INDEX('ICL3'!$H$2:$H$34,MATCH(MIN(ABS(AH91-'ICL3'!$F$2:$F$34)),ABS(AH91-'ICL3'!$F$2:$F$34),0))</f>
        <v>28</v>
      </c>
      <c r="V91" s="1">
        <v>65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49</v>
      </c>
      <c r="AH91" s="1">
        <f>VLOOKUP(A91,'SegEnds_NonXtal_Prot#'!A:AL,31,FALSE)-VLOOKUP(A91,'SegEnds_NonXtal_Prot#'!A:AL,28,FALSE)</f>
        <v>44</v>
      </c>
      <c r="AI91" s="1">
        <f>VLOOKUP(A91,'SegEnds_NonXtal_Prot#'!A:AL,34,FALSE)-VLOOKUP(A91,'SegEnds_NonXtal_Prot#'!A:AL,31,FALSE)</f>
        <v>44</v>
      </c>
      <c r="AJ91" s="1" t="str">
        <f>IF(ISERROR(MATCH(A91,'SegEnds_Xtal_Prot#'!B:B, 0)), "NoXtal", "Xtal")</f>
        <v>Xtal</v>
      </c>
    </row>
    <row r="92" spans="1:36" x14ac:dyDescent="0.2">
      <c r="A92" s="1" t="s">
        <v>184</v>
      </c>
      <c r="B92" s="1" t="str">
        <f>VLOOKUP(A92,Xtal_Templ!A:B,2,FALSE)</f>
        <v>ccr5_human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90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31</v>
      </c>
      <c r="T92" s="1">
        <f t="array" ref="T92">INDEX('ICL3'!$G$2:$G$34,MATCH(MIN(ABS(AH92-'ICL3'!$F$2:$F$34)),ABS(AH92-'ICL3'!$F$2:$F$34),0))</f>
        <v>68</v>
      </c>
      <c r="U92" s="1">
        <f t="array" ref="U92">INDEX('ICL3'!$H$2:$H$34,MATCH(MIN(ABS(AH92-'ICL3'!$F$2:$F$34)),ABS(AH92-'ICL3'!$F$2:$F$34),0))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 t="e">
        <f>VLOOKUP(A92,'SegEnds_NonXtal_Prot#'!A:AL,13,FALSE)-VLOOKUP(A92,'SegEnds_NonXtal_Prot#'!A:AL,10,FALSE)</f>
        <v>#VALUE!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44</v>
      </c>
      <c r="AJ92" s="1" t="str">
        <f>IF(ISERROR(MATCH(A92,'SegEnds_Xtal_Prot#'!B:B, 0)), "NoXtal", "Xtal")</f>
        <v>NoXtal</v>
      </c>
    </row>
    <row r="93" spans="1:36" x14ac:dyDescent="0.2">
      <c r="A93" s="1" t="s">
        <v>226</v>
      </c>
      <c r="B93" s="1" t="str">
        <f>VLOOKUP(A93,Xtal_Templ!A:B,2,FALSE)</f>
        <v>hrh1_human</v>
      </c>
      <c r="C93" s="5">
        <f>VLOOKUP($B93&amp;"__wt",'SegEnds_Xtal_BW#'!$A:$Z,3,FALSE)</f>
        <v>34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90">
        <v>38</v>
      </c>
      <c r="P93" s="1">
        <v>63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INDEX('ICL3'!$G$2:$G$34,MATCH(MIN(ABS(AH93-'ICL3'!$F$2:$F$34)),ABS(AH93-'ICL3'!$F$2:$F$34),0))</f>
        <v>73</v>
      </c>
      <c r="U93" s="1">
        <f t="array" ref="U93">INDEX('ICL3'!$H$2:$H$34,MATCH(MIN(ABS(AH93-'ICL3'!$F$2:$F$34)),ABS(AH93-'ICL3'!$F$2:$F$34),0))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 t="e">
        <f>VLOOKUP(A93,'SegEnds_NonXtal_Prot#'!A:AL,10,FALSE)-VLOOKUP(A93,'SegEnds_NonXtal_Prot#'!A:AL,7,FALSE)</f>
        <v>#VALUE!</v>
      </c>
      <c r="AC93" s="1" t="e">
        <f>VLOOKUP(A93,'SegEnds_NonXtal_Prot#'!A:AL,13,FALSE)-VLOOKUP(A93,'SegEnds_NonXtal_Prot#'!A:AL,10,FALSE)</f>
        <v>#VALUE!</v>
      </c>
      <c r="AD93" s="1">
        <f>VLOOKUP(A93,'SegEnds_NonXtal_Prot#'!A:AL,16,FALSE)-VLOOKUP(A93,'SegEnds_NonXtal_Prot#'!A:AL,10,FALSE)</f>
        <v>54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22</v>
      </c>
      <c r="AG93" s="1">
        <f>VLOOKUP(A93,'SegEnds_NonXtal_Prot#'!A:AL,28,FALSE)-VLOOKUP(A93,'SegEnds_NonXtal_Prot#'!A:AL,22,FALSE)</f>
        <v>49</v>
      </c>
      <c r="AH93" s="1">
        <f>VLOOKUP(A93,'SegEnds_NonXtal_Prot#'!A:AL,31,FALSE)-VLOOKUP(A93,'SegEnds_NonXtal_Prot#'!A:AL,28,FALSE)</f>
        <v>58</v>
      </c>
      <c r="AI93" s="1">
        <f>VLOOKUP(A93,'SegEnds_NonXtal_Prot#'!A:AL,34,FALSE)-VLOOKUP(A93,'SegEnds_NonXtal_Prot#'!A:AL,31,FALSE)</f>
        <v>35</v>
      </c>
      <c r="AJ93" s="1" t="str">
        <f>IF(ISERROR(MATCH(A93,'SegEnds_Xtal_Prot#'!B:B, 0)), "NoXtal", "Xtal")</f>
        <v>NoXtal</v>
      </c>
    </row>
    <row r="94" spans="1:36" x14ac:dyDescent="0.2">
      <c r="A94" s="1" t="s">
        <v>385</v>
      </c>
      <c r="B94" s="1" t="str">
        <f>VLOOKUP(A94,Xtal_Templ!A:B,2,FALSE)</f>
        <v>oprm_mouse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90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31</v>
      </c>
      <c r="T94" s="1">
        <f t="array" ref="T94">INDEX('ICL3'!$G$2:$G$34,MATCH(MIN(ABS(AH94-'ICL3'!$F$2:$F$34)),ABS(AH94-'ICL3'!$F$2:$F$34),0))</f>
        <v>72</v>
      </c>
      <c r="U94" s="1">
        <f t="array" ref="U94">INDEX('ICL3'!$H$2:$H$34,MATCH(MIN(ABS(AH94-'ICL3'!$F$2:$F$34)),ABS(AH94-'ICL3'!$F$2:$F$34),0))</f>
        <v>29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19</v>
      </c>
      <c r="AD94" s="1">
        <f>VLOOKUP(A94,'SegEnds_NonXtal_Prot#'!A:AL,16,FALSE)-VLOOKUP(A94,'SegEnds_NonXtal_Prot#'!A:AL,10,FALSE)</f>
        <v>51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27</v>
      </c>
      <c r="AG94" s="1">
        <f>VLOOKUP(A94,'SegEnds_NonXtal_Prot#'!A:AL,28,FALSE)-VLOOKUP(A94,'SegEnds_NonXtal_Prot#'!A:AL,22,FALSE)</f>
        <v>49</v>
      </c>
      <c r="AH94" s="1">
        <f>VLOOKUP(A94,'SegEnds_NonXtal_Prot#'!A:AL,31,FALSE)-VLOOKUP(A94,'SegEnds_NonXtal_Prot#'!A:AL,28,FALSE)</f>
        <v>50</v>
      </c>
      <c r="AI94" s="1">
        <f>VLOOKUP(A94,'SegEnds_NonXtal_Prot#'!A:AL,34,FALSE)-VLOOKUP(A94,'SegEnds_NonXtal_Prot#'!A:AL,31,FALSE)</f>
        <v>38</v>
      </c>
      <c r="AJ94" s="1" t="str">
        <f>IF(ISERROR(MATCH(A94,'SegEnds_Xtal_Prot#'!B:B, 0)), "NoXtal", "Xtal")</f>
        <v>NoXtal</v>
      </c>
    </row>
    <row r="95" spans="1:36" x14ac:dyDescent="0.2">
      <c r="A95" s="1" t="s">
        <v>206</v>
      </c>
      <c r="B95" s="1" t="str">
        <f>VLOOKUP(A95,Xtal_Templ!A:B,2,FALSE)</f>
        <v>oprm_mouse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90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31</v>
      </c>
      <c r="T95" s="1">
        <f t="array" ref="T95">INDEX('ICL3'!$G$2:$G$34,MATCH(MIN(ABS(AH95-'ICL3'!$F$2:$F$34)),ABS(AH95-'ICL3'!$F$2:$F$34),0))</f>
        <v>72</v>
      </c>
      <c r="U95" s="1">
        <f t="array" ref="U95">INDEX('ICL3'!$H$2:$H$34,MATCH(MIN(ABS(AH95-'ICL3'!$F$2:$F$34)),ABS(AH95-'ICL3'!$F$2:$F$34),0))</f>
        <v>24</v>
      </c>
      <c r="V95" s="1">
        <v>61</v>
      </c>
      <c r="W95" s="1">
        <v>28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24</v>
      </c>
      <c r="AG95" s="1">
        <f>VLOOKUP(A95,'SegEnds_NonXtal_Prot#'!A:AL,28,FALSE)-VLOOKUP(A95,'SegEnds_NonXtal_Prot#'!A:AL,22,FALSE)</f>
        <v>49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38</v>
      </c>
      <c r="AJ95" s="1" t="str">
        <f>IF(ISERROR(MATCH(A95,'SegEnds_Xtal_Prot#'!B:B, 0)), "NoXtal", "Xtal")</f>
        <v>NoXtal</v>
      </c>
    </row>
    <row r="96" spans="1:36" x14ac:dyDescent="0.2">
      <c r="A96" s="1" t="s">
        <v>207</v>
      </c>
      <c r="B96" s="1" t="str">
        <f>VLOOKUP(A96,Xtal_Templ!A:B,2,FALSE)</f>
        <v>oprm_mouse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90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31</v>
      </c>
      <c r="T96" s="1">
        <f t="array" ref="T96">INDEX('ICL3'!$G$2:$G$34,MATCH(MIN(ABS(AH96-'ICL3'!$F$2:$F$34)),ABS(AH96-'ICL3'!$F$2:$F$34),0))</f>
        <v>72</v>
      </c>
      <c r="U96" s="1">
        <f t="array" ref="U96">INDEX('ICL3'!$H$2:$H$34,MATCH(MIN(ABS(AH96-'ICL3'!$F$2:$F$34)),ABS(AH96-'ICL3'!$F$2:$F$34),0))</f>
        <v>24</v>
      </c>
      <c r="V96" s="1">
        <v>61</v>
      </c>
      <c r="W96" s="1"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19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24</v>
      </c>
      <c r="AG96" s="1">
        <f>VLOOKUP(A96,'SegEnds_NonXtal_Prot#'!A:AL,28,FALSE)-VLOOKUP(A96,'SegEnds_NonXtal_Prot#'!A:AL,22,FALSE)</f>
        <v>49</v>
      </c>
      <c r="AH96" s="1">
        <f>VLOOKUP(A96,'SegEnds_NonXtal_Prot#'!A:AL,31,FALSE)-VLOOKUP(A96,'SegEnds_NonXtal_Prot#'!A:AL,28,FALSE)</f>
        <v>54</v>
      </c>
      <c r="AI96" s="1">
        <f>VLOOKUP(A96,'SegEnds_NonXtal_Prot#'!A:AL,34,FALSE)-VLOOKUP(A96,'SegEnds_NonXtal_Prot#'!A:AL,31,FALSE)</f>
        <v>38</v>
      </c>
      <c r="AJ96" s="1" t="str">
        <f>IF(ISERROR(MATCH(A96,'SegEnds_Xtal_Prot#'!B:B, 0)), "NoXtal", "Xtal")</f>
        <v>NoXtal</v>
      </c>
    </row>
    <row r="97" spans="1:36" x14ac:dyDescent="0.2">
      <c r="A97" s="1" t="s">
        <v>396</v>
      </c>
      <c r="B97" s="1" t="str">
        <f>VLOOKUP(A97,Xtal_Templ!A:B,2,FALSE)</f>
        <v>oprx_human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13">
        <v>56</v>
      </c>
      <c r="O97" s="113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31</v>
      </c>
      <c r="T97" s="1">
        <f t="array" ref="T97">INDEX('ICL3'!$G$2:$G$34,MATCH(MIN(ABS(AH97-'ICL3'!$F$2:$F$34)),ABS(AH97-'ICL3'!$F$2:$F$34),0))</f>
        <v>72</v>
      </c>
      <c r="U97" s="1">
        <f t="array" ref="U97">INDEX('ICL3'!$H$2:$H$34,MATCH(MIN(ABS(AH97-'ICL3'!$F$2:$F$34)),ABS(AH97-'ICL3'!$F$2:$F$34),0))</f>
        <v>29</v>
      </c>
      <c r="V97" s="1">
        <v>61</v>
      </c>
      <c r="W97" s="1"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15</v>
      </c>
      <c r="AC97" s="1">
        <f>VLOOKUP(A97,'SegEnds_NonXtal_Prot#'!A:AL,13,FALSE)-VLOOKUP(A97,'SegEnds_NonXtal_Prot#'!A:AL,10,FALSE)</f>
        <v>19</v>
      </c>
      <c r="AD97" s="1">
        <f>VLOOKUP(A97,'SegEnds_NonXtal_Prot#'!A:AL,16,FALSE)-VLOOKUP(A97,'SegEnds_NonXtal_Prot#'!A:AL,10,FALSE)</f>
        <v>51</v>
      </c>
      <c r="AE97" s="1">
        <f>VLOOKUP(A97,'SegEnds_NonXtal_Prot#'!A:AL,22,FALSE)-VLOOKUP(A97,'SegEnds_NonXtal_Prot#'!A:AL,19,FALSE)</f>
        <v>19</v>
      </c>
      <c r="AF97" s="1">
        <f>VLOOKUP(A97,'SegEnds_NonXtal_Prot#'!A:AL,28,FALSE)-VLOOKUP(A97,'SegEnds_NonXtal_Prot#'!A:AL,25,FALSE)</f>
        <v>24</v>
      </c>
      <c r="AG97" s="1">
        <f>VLOOKUP(A97,'SegEnds_NonXtal_Prot#'!A:AL,28,FALSE)-VLOOKUP(A97,'SegEnds_NonXtal_Prot#'!A:AL,22,FALSE)</f>
        <v>49</v>
      </c>
      <c r="AH97" s="1">
        <f>VLOOKUP(A97,'SegEnds_NonXtal_Prot#'!A:AL,31,FALSE)-VLOOKUP(A97,'SegEnds_NonXtal_Prot#'!A:AL,28,FALSE)</f>
        <v>50</v>
      </c>
      <c r="AI97" s="1">
        <f>VLOOKUP(A97,'SegEnds_NonXtal_Prot#'!A:AL,34,FALSE)-VLOOKUP(A97,'SegEnds_NonXtal_Prot#'!A:AL,31,FALSE)</f>
        <v>39</v>
      </c>
      <c r="AJ97" s="1" t="str">
        <f>IF(ISERROR(MATCH(A97,'SegEnds_Xtal_Prot#'!B:B, 0)), "NoXtal", "Xtal")</f>
        <v>NoXtal</v>
      </c>
    </row>
    <row r="98" spans="1:36" x14ac:dyDescent="0.2">
      <c r="A98" s="1" t="s">
        <v>282</v>
      </c>
      <c r="B98" s="1" t="str">
        <f>VLOOKUP(A98,Xtal_Templ!A:B,2,FALSE)</f>
        <v>oprx_human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90"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INDEX('ICL3'!$G$2:$G$34,MATCH(MIN(ABS(AH98-'ICL3'!$F$2:$F$34)),ABS(AH98-'ICL3'!$F$2:$F$34),0))</f>
        <v>74</v>
      </c>
      <c r="U98" s="1">
        <f t="array" ref="U98">INDEX('ICL3'!$H$2:$H$34,MATCH(MIN(ABS(AH98-'ICL3'!$F$2:$F$34)),ABS(AH98-'ICL3'!$F$2:$F$34),0))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25</v>
      </c>
      <c r="AG98" s="1">
        <f>VLOOKUP(A98,'SegEnds_NonXtal_Prot#'!A:AL,28,FALSE)-VLOOKUP(A98,'SegEnds_NonXtal_Prot#'!A:AL,22,FALSE)</f>
        <v>49</v>
      </c>
      <c r="AH98" s="1">
        <f>VLOOKUP(A98,'SegEnds_NonXtal_Prot#'!A:AL,31,FALSE)-VLOOKUP(A98,'SegEnds_NonXtal_Prot#'!A:AL,28,FALSE)</f>
        <v>62</v>
      </c>
      <c r="AI98" s="1">
        <f>VLOOKUP(A98,'SegEnds_NonXtal_Prot#'!A:AL,34,FALSE)-VLOOKUP(A98,'SegEnds_NonXtal_Prot#'!A:AL,31,FALSE)</f>
        <v>42</v>
      </c>
      <c r="AJ98" s="1" t="str">
        <f>IF(ISERROR(MATCH(A98,'SegEnds_Xtal_Prot#'!B:B, 0)), "NoXtal", "Xtal")</f>
        <v>NoXtal</v>
      </c>
    </row>
    <row r="99" spans="1:36" x14ac:dyDescent="0.2">
      <c r="A99" s="1" t="s">
        <v>285</v>
      </c>
      <c r="B99" s="1" t="str">
        <f>VLOOKUP(A99,Xtal_Templ!A:B,2,FALSE)</f>
        <v>opsd_human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90"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INDEX('ICL3'!$G$2:$G$34,MATCH(MIN(ABS(AH99-'ICL3'!$F$2:$F$34)),ABS(AH99-'ICL3'!$F$2:$F$34),0))</f>
        <v>67</v>
      </c>
      <c r="U99" s="1">
        <f t="array" ref="U99">INDEX('ICL3'!$H$2:$H$34,MATCH(MIN(ABS(AH99-'ICL3'!$F$2:$F$34)),ABS(AH99-'ICL3'!$F$2:$F$34),0))</f>
        <v>28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 t="e">
        <f>VLOOKUP(A99,'SegEnds_NonXtal_Prot#'!A:AL,10,FALSE)-VLOOKUP(A99,'SegEnds_NonXtal_Prot#'!A:AL,7,FALSE)</f>
        <v>#VALUE!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59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26</v>
      </c>
      <c r="AG99" s="1">
        <f>VLOOKUP(A99,'SegEnds_NonXtal_Prot#'!A:AL,28,FALSE)-VLOOKUP(A99,'SegEnds_NonXtal_Prot#'!A:AL,22,FALSE)</f>
        <v>49</v>
      </c>
      <c r="AH99" s="1">
        <f>VLOOKUP(A99,'SegEnds_NonXtal_Prot#'!A:AL,31,FALSE)-VLOOKUP(A99,'SegEnds_NonXtal_Prot#'!A:AL,28,FALSE)</f>
        <v>45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225</v>
      </c>
      <c r="B100" s="1" t="str">
        <f>VLOOKUP(A100,Xtal_Templ!A:B,2,FALSE)</f>
        <v>ox2r_human</v>
      </c>
      <c r="C100" s="5">
        <f>VLOOKUP($B100&amp;"__wt",'SegEnds_Xtal_BW#'!$A:$Z,3,FALSE)</f>
        <v>31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90">
        <v>38</v>
      </c>
      <c r="P100" s="1"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INDEX('ICL3'!$G$2:$G$34,MATCH(MIN(ABS(AH100-'ICL3'!$F$2:$F$34)),ABS(AH100-'ICL3'!$F$2:$F$34),0))</f>
        <v>76</v>
      </c>
      <c r="U100" s="1">
        <f t="array" ref="U100">INDEX('ICL3'!$H$2:$H$34,MATCH(MIN(ABS(AH100-'ICL3'!$F$2:$F$34)),ABS(AH100-'ICL3'!$F$2:$F$34),0))</f>
        <v>24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58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23</v>
      </c>
      <c r="AD100" s="1">
        <f>VLOOKUP(A100,'SegEnds_NonXtal_Prot#'!A:AL,16,FALSE)-VLOOKUP(A100,'SegEnds_NonXtal_Prot#'!A:AL,10,FALSE)</f>
        <v>55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23</v>
      </c>
      <c r="AG100" s="1">
        <f>VLOOKUP(A100,'SegEnds_NonXtal_Prot#'!A:AL,28,FALSE)-VLOOKUP(A100,'SegEnds_NonXtal_Prot#'!A:AL,22,FALSE)</f>
        <v>49</v>
      </c>
      <c r="AH100" s="1">
        <f>VLOOKUP(A100,'SegEnds_NonXtal_Prot#'!A:AL,31,FALSE)-VLOOKUP(A100,'SegEnds_NonXtal_Prot#'!A:AL,28,FALSE)</f>
        <v>76</v>
      </c>
      <c r="AI100" s="1">
        <f>VLOOKUP(A100,'SegEnds_NonXtal_Prot#'!A:AL,34,FALSE)-VLOOKUP(A100,'SegEnds_NonXtal_Prot#'!A:AL,31,FALSE)</f>
        <v>34</v>
      </c>
      <c r="AJ100" s="1" t="str">
        <f>IF(ISERROR(MATCH(A100,'SegEnds_Xtal_Prot#'!B:B, 0)), "NoXtal", "Xtal")</f>
        <v>NoXtal</v>
      </c>
    </row>
    <row r="101" spans="1:36" x14ac:dyDescent="0.2">
      <c r="A101" s="1" t="s">
        <v>155</v>
      </c>
      <c r="B101" s="1" t="str">
        <f>VLOOKUP(A101,Xtal_Templ!A:B,2,FALSE)</f>
        <v>5ht1b_human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90"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INDEX('ICL3'!$G$2:$G$34,MATCH(MIN(ABS(AH101-'ICL3'!$F$2:$F$34)),ABS(AH101-'ICL3'!$F$2:$F$34),0))</f>
        <v>75</v>
      </c>
      <c r="U101" s="1">
        <f t="array" ref="U101">INDEX('ICL3'!$H$2:$H$34,MATCH(MIN(ABS(AH101-'ICL3'!$F$2:$F$34)),ABS(AH101-'ICL3'!$F$2:$F$34),0))</f>
        <v>24</v>
      </c>
      <c r="V101" s="1">
        <v>61</v>
      </c>
      <c r="W101" s="1">
        <v>32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50</v>
      </c>
      <c r="AH101" s="1">
        <f>VLOOKUP(A101,'SegEnds_NonXtal_Prot#'!A:AL,31,FALSE)-VLOOKUP(A101,'SegEnds_NonXtal_Prot#'!A:AL,28,FALSE)</f>
        <v>181</v>
      </c>
      <c r="AI101" s="1">
        <f>VLOOKUP(A101,'SegEnds_NonXtal_Prot#'!A:AL,34,FALSE)-VLOOKUP(A101,'SegEnds_NonXtal_Prot#'!A:AL,31,FALSE)</f>
        <v>34</v>
      </c>
      <c r="AJ101" s="1" t="str">
        <f>IF(ISERROR(MATCH(A101,'SegEnds_Xtal_Prot#'!B:B, 0)), "NoXtal", "Xtal")</f>
        <v>NoXtal</v>
      </c>
    </row>
    <row r="102" spans="1:36" x14ac:dyDescent="0.2">
      <c r="A102" s="1" t="s">
        <v>280</v>
      </c>
      <c r="B102" s="1" t="str">
        <f>VLOOKUP(A102,Xtal_Templ!A:B,2,FALSE)</f>
        <v>acm1_human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58</v>
      </c>
      <c r="O102" s="90">
        <v>38</v>
      </c>
      <c r="P102" s="1"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INDEX('ICL3'!$G$2:$G$34,MATCH(MIN(ABS(AH102-'ICL3'!$F$2:$F$34)),ABS(AH102-'ICL3'!$F$2:$F$34),0))</f>
        <v>75</v>
      </c>
      <c r="U102" s="1">
        <f t="array" ref="U102">INDEX('ICL3'!$H$2:$H$34,MATCH(MIN(ABS(AH102-'ICL3'!$F$2:$F$34)),ABS(AH102-'ICL3'!$F$2:$F$34),0))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21</v>
      </c>
      <c r="AF102" s="1">
        <f>VLOOKUP(A102,'SegEnds_NonXtal_Prot#'!A:AL,28,FALSE)-VLOOKUP(A102,'SegEnds_NonXtal_Prot#'!A:AL,25,FALSE)</f>
        <v>22</v>
      </c>
      <c r="AG102" s="1">
        <f>VLOOKUP(A102,'SegEnds_NonXtal_Prot#'!A:AL,28,FALSE)-VLOOKUP(A102,'SegEnds_NonXtal_Prot#'!A:AL,22,FALSE)</f>
        <v>50</v>
      </c>
      <c r="AH102" s="1">
        <f>VLOOKUP(A102,'SegEnds_NonXtal_Prot#'!A:AL,31,FALSE)-VLOOKUP(A102,'SegEnds_NonXtal_Prot#'!A:AL,28,FALSE)</f>
        <v>163</v>
      </c>
      <c r="AI102" s="1">
        <f>VLOOKUP(A102,'SegEnds_NonXtal_Prot#'!A:AL,34,FALSE)-VLOOKUP(A102,'SegEnds_NonXtal_Prot#'!A:AL,31,FALSE)</f>
        <v>36</v>
      </c>
      <c r="AJ102" s="1" t="str">
        <f>IF(ISERROR(MATCH(A102,'SegEnds_Xtal_Prot#'!B:B, 0)), "NoXtal", "Xtal")</f>
        <v>NoXtal</v>
      </c>
    </row>
    <row r="103" spans="1:36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90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INDEX('ICL3'!$G$2:$G$34,MATCH(MIN(ABS(AH103-'ICL3'!$F$2:$F$34)),ABS(AH103-'ICL3'!$F$2:$F$34),0))</f>
        <v>75</v>
      </c>
      <c r="U103" s="1">
        <f t="array" ref="U103">INDEX('ICL3'!$H$2:$H$34,MATCH(MIN(ABS(AH103-'ICL3'!$F$2:$F$34)),ABS(AH103-'ICL3'!$F$2:$F$34),0))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22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180</v>
      </c>
      <c r="AI103" s="1">
        <f>VLOOKUP(A103,'SegEnds_NonXtal_Prot#'!A:AL,34,FALSE)-VLOOKUP(A103,'SegEnds_NonXtal_Prot#'!A:AL,31,FALSE)</f>
        <v>35</v>
      </c>
      <c r="AJ103" s="1" t="str">
        <f>IF(ISERROR(MATCH(A103,'SegEnds_Xtal_Prot#'!B:B, 0)), "NoXtal", "Xtal")</f>
        <v>Xtal</v>
      </c>
    </row>
    <row r="104" spans="1:36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90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INDEX('ICL3'!$G$2:$G$34,MATCH(MIN(ABS(AH104-'ICL3'!$F$2:$F$34)),ABS(AH104-'ICL3'!$F$2:$F$34),0))</f>
        <v>75</v>
      </c>
      <c r="U104" s="1">
        <f t="array" ref="U104">INDEX('ICL3'!$H$2:$H$34,MATCH(MIN(ABS(AH104-'ICL3'!$F$2:$F$34)),ABS(AH104-'ICL3'!$F$2:$F$34),0))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22</v>
      </c>
      <c r="AG104" s="1">
        <f>VLOOKUP(A104,'SegEnds_NonXtal_Prot#'!A:AL,28,FALSE)-VLOOKUP(A104,'SegEnds_NonXtal_Prot#'!A:AL,22,FALSE)</f>
        <v>50</v>
      </c>
      <c r="AH104" s="1">
        <f>VLOOKUP(A104,'SegEnds_NonXtal_Prot#'!A:AL,31,FALSE)-VLOOKUP(A104,'SegEnds_NonXtal_Prot#'!A:AL,28,FALSE)</f>
        <v>204</v>
      </c>
      <c r="AI104" s="1">
        <f>VLOOKUP(A104,'SegEnds_NonXtal_Prot#'!A:AL,34,FALSE)-VLOOKUP(A104,'SegEnds_NonXtal_Prot#'!A:AL,31,FALSE)</f>
        <v>35</v>
      </c>
      <c r="AJ104" s="1" t="str">
        <f>IF(ISERROR(MATCH(A104,'SegEnds_Xtal_Prot#'!B:B, 0)), "NoXtal", "Xtal")</f>
        <v>Xtal</v>
      </c>
    </row>
    <row r="105" spans="1:36" x14ac:dyDescent="0.2">
      <c r="A105" s="1" t="s">
        <v>150</v>
      </c>
      <c r="B105" s="1" t="str">
        <f>VLOOKUP(A105,Xtal_Templ!A:B,2,FALSE)</f>
        <v>acm3_rat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90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INDEX('ICL3'!$G$2:$G$34,MATCH(MIN(ABS(AH105-'ICL3'!$F$2:$F$34)),ABS(AH105-'ICL3'!$F$2:$F$34),0))</f>
        <v>75</v>
      </c>
      <c r="U105" s="1">
        <f t="array" ref="U105">INDEX('ICL3'!$H$2:$H$34,MATCH(MIN(ABS(AH105-'ICL3'!$F$2:$F$34)),ABS(AH105-'ICL3'!$F$2:$F$34),0))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22</v>
      </c>
      <c r="AG105" s="1">
        <f>VLOOKUP(A105,'SegEnds_NonXtal_Prot#'!A:AL,28,FALSE)-VLOOKUP(A105,'SegEnds_NonXtal_Prot#'!A:AL,22,FALSE)</f>
        <v>50</v>
      </c>
      <c r="AH105" s="1">
        <f>VLOOKUP(A105,'SegEnds_NonXtal_Prot#'!A:AL,31,FALSE)-VLOOKUP(A105,'SegEnds_NonXtal_Prot#'!A:AL,28,FALSE)</f>
        <v>252</v>
      </c>
      <c r="AI105" s="1">
        <f>VLOOKUP(A105,'SegEnds_NonXtal_Prot#'!A:AL,34,FALSE)-VLOOKUP(A105,'SegEnds_NonXtal_Prot#'!A:AL,31,FALSE)</f>
        <v>35</v>
      </c>
      <c r="AJ105" s="1" t="str">
        <f>IF(ISERROR(MATCH(A105,'SegEnds_Xtal_Prot#'!B:B, 0)), "NoXtal", "Xtal")</f>
        <v>NoXtal</v>
      </c>
    </row>
    <row r="106" spans="1:36" x14ac:dyDescent="0.2">
      <c r="A106" s="4" t="s">
        <v>912</v>
      </c>
      <c r="B106" s="4" t="str">
        <f>VLOOKUP(A106,Xtal_Templ!A:B,2,FALSE)</f>
        <v>acm3_rat</v>
      </c>
      <c r="C106" s="5">
        <f>VLOOKUP($B106&amp;"__wt",'SegEnds_Xtal_BW#'!$A:$Z,3,FALSE)</f>
        <v>29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90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4">
        <v>35</v>
      </c>
      <c r="T106" s="4">
        <f t="array" ref="T106">INDEX('ICL3'!$G$2:$G$34,MATCH(MIN(ABS(AH106-'ICL3'!$F$2:$F$34)),ABS(AH106-'ICL3'!$F$2:$F$34),0))</f>
        <v>75</v>
      </c>
      <c r="U106" s="4">
        <f t="array" ref="U106">INDEX('ICL3'!$H$2:$H$34,MATCH(MIN(ABS(AH106-'ICL3'!$F$2:$F$34)),ABS(AH106-'ICL3'!$F$2:$F$34),0))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58</v>
      </c>
      <c r="AA106" s="27" t="str">
        <f>VLOOKUP(A106,Classification!A:B,2,FALSE)</f>
        <v>A</v>
      </c>
      <c r="AB106" s="4">
        <f>VLOOKUP(A106,'SegEnds_NonXtal_Prot#'!A:AL,10,FALSE)-VLOOKUP(A106,'SegEnds_NonXtal_Prot#'!A:AL,7,FALSE)</f>
        <v>15</v>
      </c>
      <c r="AC106" s="4">
        <f>VLOOKUP(A106,'SegEnds_NonXtal_Prot#'!A:AL,13,FALSE)-VLOOKUP(A106,'SegEnds_NonXtal_Prot#'!A:AL,10,FALSE)</f>
        <v>20</v>
      </c>
      <c r="AD106" s="4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4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50</v>
      </c>
      <c r="AH106" s="4">
        <f>VLOOKUP(A106,'SegEnds_NonXtal_Prot#'!A:AL,31,FALSE)-VLOOKUP(A106,'SegEnds_NonXtal_Prot#'!A:AL,28,FALSE)</f>
        <v>263</v>
      </c>
      <c r="AI106" s="4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Xtal</v>
      </c>
    </row>
    <row r="107" spans="1:36" x14ac:dyDescent="0.2">
      <c r="A107" s="1" t="s">
        <v>148</v>
      </c>
      <c r="B107" s="1" t="str">
        <f>VLOOKUP(A107,Xtal_Templ!A:B,2,FALSE)</f>
        <v>acm3_rat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90"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INDEX('ICL3'!$G$2:$G$34,MATCH(MIN(ABS(AH107-'ICL3'!$F$2:$F$34)),ABS(AH107-'ICL3'!$F$2:$F$34),0))</f>
        <v>75</v>
      </c>
      <c r="U107" s="1">
        <f t="array" ref="U107">INDEX('ICL3'!$H$2:$H$34,MATCH(MIN(ABS(AH107-'ICL3'!$F$2:$F$34)),ABS(AH107-'ICL3'!$F$2:$F$34),0))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22</v>
      </c>
      <c r="AG107" s="1">
        <f>VLOOKUP(A107,'SegEnds_NonXtal_Prot#'!A:AL,28,FALSE)-VLOOKUP(A107,'SegEnds_NonXtal_Prot#'!A:AL,22,FALSE)</f>
        <v>50</v>
      </c>
      <c r="AH107" s="1">
        <f>VLOOKUP(A107,'SegEnds_NonXtal_Prot#'!A:AL,31,FALSE)-VLOOKUP(A107,'SegEnds_NonXtal_Prot#'!A:AL,28,FALSE)</f>
        <v>263</v>
      </c>
      <c r="AI107" s="1">
        <f>VLOOKUP(A107,'SegEnds_NonXtal_Prot#'!A:AL,34,FALSE)-VLOOKUP(A107,'SegEnds_NonXtal_Prot#'!A:AL,31,FALSE)</f>
        <v>35</v>
      </c>
      <c r="AJ107" s="1" t="str">
        <f>IF(ISERROR(MATCH(A107,'SegEnds_Xtal_Prot#'!B:B, 0)), "NoXtal", "Xtal")</f>
        <v>NoXtal</v>
      </c>
    </row>
    <row r="108" spans="1:36" x14ac:dyDescent="0.2">
      <c r="A108" s="1" t="s">
        <v>149</v>
      </c>
      <c r="B108" s="1" t="str">
        <f>VLOOKUP(A108,Xtal_Templ!A:B,2,FALSE)</f>
        <v>acm4_human</v>
      </c>
      <c r="C108" s="5">
        <f>VLOOKUP($B108&amp;"__wt",'SegEnds_Xtal_BW#'!$A:$Z,3,FALSE)</f>
        <v>26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90">
        <f>VLOOKUP($B108&amp;"__wt",'SegEnds_Xtal_BW#'!$A:$Z,15,FALSE)</f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INDEX('ICL3'!$G$2:$G$34,MATCH(MIN(ABS(AH108-'ICL3'!$F$2:$F$34)),ABS(AH108-'ICL3'!$F$2:$F$34),0))</f>
        <v>75</v>
      </c>
      <c r="U108" s="1">
        <f t="array" ref="U108">INDEX('ICL3'!$H$2:$H$34,MATCH(MIN(ABS(AH108-'ICL3'!$F$2:$F$34)),ABS(AH108-'ICL3'!$F$2:$F$34),0))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50</v>
      </c>
      <c r="AH108" s="1">
        <f>VLOOKUP(A108,'SegEnds_NonXtal_Prot#'!A:AL,31,FALSE)-VLOOKUP(A108,'SegEnds_NonXtal_Prot#'!A:AL,28,FALSE)</f>
        <v>208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Xtal</v>
      </c>
    </row>
    <row r="109" spans="1:36" x14ac:dyDescent="0.2">
      <c r="A109" s="1" t="s">
        <v>246</v>
      </c>
      <c r="B109" s="1" t="str">
        <f>VLOOKUP(A109,Xtal_Templ!A:B,2,FALSE)</f>
        <v>agtr1_human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90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INDEX('ICL3'!$G$2:$G$34,MATCH(MIN(ABS(AH109-'ICL3'!$F$2:$F$34)),ABS(AH109-'ICL3'!$F$2:$F$34),0))</f>
        <v>67</v>
      </c>
      <c r="U109" s="1">
        <f t="array" ref="U109">INDEX('ICL3'!$H$2:$H$34,MATCH(MIN(ABS(AH109-'ICL3'!$F$2:$F$34)),ABS(AH109-'ICL3'!$F$2:$F$34),0))</f>
        <v>28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23</v>
      </c>
      <c r="AG109" s="1">
        <f>VLOOKUP(A109,'SegEnds_NonXtal_Prot#'!A:AL,28,FALSE)-VLOOKUP(A109,'SegEnds_NonXtal_Prot#'!A:AL,22,FALSE)</f>
        <v>50</v>
      </c>
      <c r="AH109" s="1">
        <f>VLOOKUP(A109,'SegEnds_NonXtal_Prot#'!A:AL,31,FALSE)-VLOOKUP(A109,'SegEnds_NonXtal_Prot#'!A:AL,28,FALSE)</f>
        <v>45</v>
      </c>
      <c r="AI109" s="1">
        <f>VLOOKUP(A109,'SegEnds_NonXtal_Prot#'!A:AL,34,FALSE)-VLOOKUP(A109,'SegEnds_NonXtal_Prot#'!A:AL,31,FALSE)</f>
        <v>45</v>
      </c>
      <c r="AJ109" s="1" t="str">
        <f>IF(ISERROR(MATCH(A109,'SegEnds_Xtal_Prot#'!B:B, 0)), "NoXtal", "Xtal")</f>
        <v>NoXtal</v>
      </c>
    </row>
    <row r="110" spans="1:36" x14ac:dyDescent="0.2">
      <c r="A110" s="1" t="s">
        <v>374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90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INDEX('ICL3'!$G$2:$G$34,MATCH(MIN(ABS(AH110-'ICL3'!$F$2:$F$34)),ABS(AH110-'ICL3'!$F$2:$F$34),0))</f>
        <v>67</v>
      </c>
      <c r="U110" s="1">
        <f t="array" ref="U110">INDEX('ICL3'!$H$2:$H$34,MATCH(MIN(ABS(AH110-'ICL3'!$F$2:$F$34)),ABS(AH110-'ICL3'!$F$2:$F$34),0))</f>
        <v>28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16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25</v>
      </c>
      <c r="AG110" s="1">
        <f>VLOOKUP(A110,'SegEnds_NonXtal_Prot#'!A:AL,28,FALSE)-VLOOKUP(A110,'SegEnds_NonXtal_Prot#'!A:AL,22,FALSE)</f>
        <v>50</v>
      </c>
      <c r="AH110" s="1">
        <f>VLOOKUP(A110,'SegEnds_NonXtal_Prot#'!A:AL,31,FALSE)-VLOOKUP(A110,'SegEnds_NonXtal_Prot#'!A:AL,28,FALSE)</f>
        <v>45</v>
      </c>
      <c r="AI110" s="1">
        <f>VLOOKUP(A110,'SegEnds_NonXtal_Prot#'!A:AL,34,FALSE)-VLOOKUP(A110,'SegEnds_NonXtal_Prot#'!A:AL,31,FALSE)</f>
        <v>45</v>
      </c>
      <c r="AJ110" s="1" t="str">
        <f>IF(ISERROR(MATCH(A110,'SegEnds_Xtal_Prot#'!B:B, 0)), "NoXtal", "Xtal")</f>
        <v>NoXtal</v>
      </c>
    </row>
    <row r="111" spans="1:36" x14ac:dyDescent="0.2">
      <c r="A111" s="1" t="s">
        <v>145</v>
      </c>
      <c r="B111" s="1" t="str">
        <f>VLOOKUP(A111,Xtal_Templ!A:B,2,FALSE)</f>
        <v>ccr5_human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90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INDEX('ICL3'!$G$2:$G$34,MATCH(MIN(ABS(AH111-'ICL3'!$F$2:$F$34)),ABS(AH111-'ICL3'!$F$2:$F$34),0))</f>
        <v>68</v>
      </c>
      <c r="U111" s="1">
        <f t="array" ref="U111">INDEX('ICL3'!$H$2:$H$34,MATCH(MIN(ABS(AH111-'ICL3'!$F$2:$F$34)),ABS(AH111-'ICL3'!$F$2:$F$34),0))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 t="e">
        <f>VLOOKUP(A111,'SegEnds_NonXtal_Prot#'!A:AL,13,FALSE)-VLOOKUP(A111,'SegEnds_NonXtal_Prot#'!A:AL,10,FALSE)</f>
        <v>#VALUE!</v>
      </c>
      <c r="AD111" s="1">
        <f>VLOOKUP(A111,'SegEnds_NonXtal_Prot#'!A:AL,16,FALSE)-VLOOKUP(A111,'SegEnds_NonXtal_Prot#'!A:AL,10,FALSE)</f>
        <v>50</v>
      </c>
      <c r="AE111" s="1" t="e">
        <f>VLOOKUP(A111,'SegEnds_NonXtal_Prot#'!A:AL,22,FALSE)-VLOOKUP(A111,'SegEnds_NonXtal_Prot#'!A:AL,19,FALSE)</f>
        <v>#VALUE!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50</v>
      </c>
      <c r="AH111" s="1">
        <f>VLOOKUP(A111,'SegEnds_NonXtal_Prot#'!A:AL,31,FALSE)-VLOOKUP(A111,'SegEnds_NonXtal_Prot#'!A:AL,28,FALSE)</f>
        <v>43</v>
      </c>
      <c r="AI111" s="1">
        <f>VLOOKUP(A111,'SegEnds_NonXtal_Prot#'!A:AL,34,FALSE)-VLOOKUP(A111,'SegEnds_NonXtal_Prot#'!A:AL,31,FALSE)</f>
        <v>45</v>
      </c>
      <c r="AJ111" s="1" t="str">
        <f>IF(ISERROR(MATCH(A111,'SegEnds_Xtal_Prot#'!B:B, 0)), "NoXtal", "Xtal")</f>
        <v>NoXtal</v>
      </c>
    </row>
    <row r="112" spans="1:36" x14ac:dyDescent="0.2">
      <c r="A112" s="1" t="s">
        <v>1174</v>
      </c>
      <c r="B112" s="1" t="str">
        <f>VLOOKUP(A112,Xtal_Templ!A:B,2,FALSE)</f>
        <v>cxcr4_human</v>
      </c>
      <c r="C112" s="5">
        <f>VLOOKUP($B112&amp;"__wt",'SegEnds_Xtal_BW#'!$A:$Z,3,FALSE)</f>
        <v>24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24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90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INDEX('ICL3'!$G$2:$G$34,MATCH(MIN(ABS(AH112-'ICL3'!$F$2:$F$34)),ABS(AH112-'ICL3'!$F$2:$F$34),0))</f>
        <v>68</v>
      </c>
      <c r="U112" s="1">
        <f t="array" ref="U112">INDEX('ICL3'!$H$2:$H$34,MATCH(MIN(ABS(AH112-'ICL3'!$F$2:$F$34)),ABS(AH112-'ICL3'!$F$2:$F$34),0))</f>
        <v>30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18</v>
      </c>
      <c r="AD112" s="1">
        <f>VLOOKUP(A112,'SegEnds_NonXtal_Prot#'!A:AL,16,FALSE)-VLOOKUP(A112,'SegEnds_NonXtal_Prot#'!A:AL,10,FALSE)</f>
        <v>50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50</v>
      </c>
      <c r="AH112" s="1">
        <f>VLOOKUP(A112,'SegEnds_NonXtal_Prot#'!A:AL,31,FALSE)-VLOOKUP(A112,'SegEnds_NonXtal_Prot#'!A:AL,28,FALSE)</f>
        <v>43</v>
      </c>
      <c r="AI112" s="1">
        <f>VLOOKUP(A112,'SegEnds_NonXtal_Prot#'!A:AL,34,FALSE)-VLOOKUP(A112,'SegEnds_NonXtal_Prot#'!A:AL,31,FALSE)</f>
        <v>45</v>
      </c>
      <c r="AJ112" s="1" t="str">
        <f>IF(ISERROR(MATCH(A112,'SegEnds_Xtal_Prot#'!B:B, 0)), "NoXtal", "Xtal")</f>
        <v>Xtal</v>
      </c>
    </row>
    <row r="113" spans="1:36" x14ac:dyDescent="0.2">
      <c r="A113" s="1" t="s">
        <v>278</v>
      </c>
      <c r="B113" s="1" t="str">
        <f>VLOOKUP(A113,Xtal_Templ!A:B,2,FALSE)</f>
        <v>hrh1_human</v>
      </c>
      <c r="C113" s="5">
        <f>VLOOKUP($B113&amp;"__wt",'SegEnds_Xtal_BW#'!$A:$Z,3,FALSE)</f>
        <v>34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90">
        <f>VLOOKUP($B113&amp;"__wt",'SegEnds_Xtal_BW#'!$A:$Z,15,FALSE)</f>
        <v>38</v>
      </c>
      <c r="P113" s="1">
        <f>VLOOKUP($B113&amp;"__wt",'SegEnds_Xtal_BW#'!$A:$Z,16,FALSE)</f>
        <v>62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INDEX('ICL3'!$G$2:$G$34,MATCH(MIN(ABS(AH113-'ICL3'!$F$2:$F$34)),ABS(AH113-'ICL3'!$F$2:$F$34),0))</f>
        <v>76</v>
      </c>
      <c r="U113" s="1">
        <f t="array" ref="U113">INDEX('ICL3'!$H$2:$H$34,MATCH(MIN(ABS(AH113-'ICL3'!$F$2:$F$34)),ABS(AH113-'ICL3'!$F$2:$F$34),0))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50</v>
      </c>
      <c r="AH113" s="1">
        <f>VLOOKUP(A113,'SegEnds_NonXtal_Prot#'!A:AL,31,FALSE)-VLOOKUP(A113,'SegEnds_NonXtal_Prot#'!A:AL,28,FALSE)</f>
        <v>228</v>
      </c>
      <c r="AI113" s="1">
        <f>VLOOKUP(A113,'SegEnds_NonXtal_Prot#'!A:AL,34,FALSE)-VLOOKUP(A113,'SegEnds_NonXtal_Prot#'!A:AL,31,FALSE)</f>
        <v>35</v>
      </c>
      <c r="AJ113" s="1" t="str">
        <f>IF(ISERROR(MATCH(A113,'SegEnds_Xtal_Prot#'!B:B, 0)), "NoXtal", "Xtal")</f>
        <v>Xtal</v>
      </c>
    </row>
    <row r="114" spans="1:36" x14ac:dyDescent="0.2">
      <c r="A114" s="1" t="s">
        <v>383</v>
      </c>
      <c r="B114" s="1" t="str">
        <f>VLOOKUP(A114,Xtal_Templ!A:B,2,FALSE)</f>
        <v>oprx_human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90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INDEX('ICL3'!$G$2:$G$34,MATCH(MIN(ABS(AH114-'ICL3'!$F$2:$F$34)),ABS(AH114-'ICL3'!$F$2:$F$34),0))</f>
        <v>72</v>
      </c>
      <c r="U114" s="1">
        <f t="array" ref="U114">INDEX('ICL3'!$H$2:$H$34,MATCH(MIN(ABS(AH114-'ICL3'!$F$2:$F$34)),ABS(AH114-'ICL3'!$F$2:$F$34),0))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19</v>
      </c>
      <c r="AD114" s="1">
        <f>VLOOKUP(A114,'SegEnds_NonXtal_Prot#'!A:AL,16,FALSE)-VLOOKUP(A114,'SegEnds_NonXtal_Prot#'!A:AL,10,FALSE)</f>
        <v>51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27</v>
      </c>
      <c r="AG114" s="1">
        <f>VLOOKUP(A114,'SegEnds_NonXtal_Prot#'!A:AL,28,FALSE)-VLOOKUP(A114,'SegEnds_NonXtal_Prot#'!A:AL,22,FALSE)</f>
        <v>50</v>
      </c>
      <c r="AH114" s="1">
        <f>VLOOKUP(A114,'SegEnds_NonXtal_Prot#'!A:AL,31,FALSE)-VLOOKUP(A114,'SegEnds_NonXtal_Prot#'!A:AL,28,FALSE)</f>
        <v>54</v>
      </c>
      <c r="AI114" s="1">
        <f>VLOOKUP(A114,'SegEnds_NonXtal_Prot#'!A:AL,34,FALSE)-VLOOKUP(A114,'SegEnds_NonXtal_Prot#'!A:AL,31,FALSE)</f>
        <v>38</v>
      </c>
      <c r="AJ114" s="1" t="str">
        <f>IF(ISERROR(MATCH(A114,'SegEnds_Xtal_Prot#'!B:B, 0)), "NoXtal", "Xtal")</f>
        <v>NoXtal</v>
      </c>
    </row>
    <row r="115" spans="1:36" x14ac:dyDescent="0.2">
      <c r="A115" s="1" t="s">
        <v>232</v>
      </c>
      <c r="B115" s="1" t="str">
        <f>VLOOKUP(A115,Xtal_Templ!A:B,2,FALSE)</f>
        <v>ox1r_human</v>
      </c>
      <c r="C115" s="5">
        <f>VLOOKUP($B115&amp;"__wt",'SegEnds_Xtal_BW#'!$A:$Z,3,FALSE)</f>
        <v>32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56</v>
      </c>
      <c r="O115" s="90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32</v>
      </c>
      <c r="T115" s="1">
        <f t="array" ref="T115">INDEX('ICL3'!$G$2:$G$34,MATCH(MIN(ABS(AH115-'ICL3'!$F$2:$F$34)),ABS(AH115-'ICL3'!$F$2:$F$34),0))</f>
        <v>74</v>
      </c>
      <c r="U115" s="1">
        <f t="array" ref="U115">INDEX('ICL3'!$H$2:$H$34,MATCH(MIN(ABS(AH115-'ICL3'!$F$2:$F$34)),ABS(AH115-'ICL3'!$F$2:$F$34),0))</f>
        <v>21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58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22</v>
      </c>
      <c r="AD115" s="1">
        <f>VLOOKUP(A115,'SegEnds_NonXtal_Prot#'!A:AL,16,FALSE)-VLOOKUP(A115,'SegEnds_NonXtal_Prot#'!A:AL,10,FALSE)</f>
        <v>55</v>
      </c>
      <c r="AE115" s="1" t="e">
        <f>VLOOKUP(A115,'SegEnds_NonXtal_Prot#'!A:AL,22,FALSE)-VLOOKUP(A115,'SegEnds_NonXtal_Prot#'!A:AL,19,FALSE)</f>
        <v>#VALUE!</v>
      </c>
      <c r="AF115" s="1">
        <f>VLOOKUP(A115,'SegEnds_NonXtal_Prot#'!A:AL,28,FALSE)-VLOOKUP(A115,'SegEnds_NonXtal_Prot#'!A:AL,25,FALSE)</f>
        <v>25</v>
      </c>
      <c r="AG115" s="1">
        <f>VLOOKUP(A115,'SegEnds_NonXtal_Prot#'!A:AL,28,FALSE)-VLOOKUP(A115,'SegEnds_NonXtal_Prot#'!A:AL,22,FALSE)</f>
        <v>50</v>
      </c>
      <c r="AH115" s="1">
        <f>VLOOKUP(A115,'SegEnds_NonXtal_Prot#'!A:AL,31,FALSE)-VLOOKUP(A115,'SegEnds_NonXtal_Prot#'!A:AL,28,FALSE)</f>
        <v>64</v>
      </c>
      <c r="AI115" s="1">
        <f>VLOOKUP(A115,'SegEnds_NonXtal_Prot#'!A:AL,34,FALSE)-VLOOKUP(A115,'SegEnds_NonXtal_Prot#'!A:AL,31,FALSE)</f>
        <v>36</v>
      </c>
      <c r="AJ115" s="1" t="str">
        <f>IF(ISERROR(MATCH(A115,'SegEnds_Xtal_Prot#'!B:B, 0)), "NoXtal", "Xtal")</f>
        <v>NoXtal</v>
      </c>
    </row>
    <row r="116" spans="1:36" x14ac:dyDescent="0.2">
      <c r="A116" s="1" t="s">
        <v>250</v>
      </c>
      <c r="B116" s="1" t="str">
        <f>VLOOKUP(A116,Xtal_Templ!A:B,2,FALSE)</f>
        <v>p2ry1_human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90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32</v>
      </c>
      <c r="T116" s="1">
        <f t="array" ref="T116">INDEX('ICL3'!$G$2:$G$34,MATCH(MIN(ABS(AH116-'ICL3'!$F$2:$F$34)),ABS(AH116-'ICL3'!$F$2:$F$34),0))</f>
        <v>68</v>
      </c>
      <c r="U116" s="1">
        <f t="array" ref="U116">INDEX('ICL3'!$H$2:$H$34,MATCH(MIN(ABS(AH116-'ICL3'!$F$2:$F$34)),ABS(AH116-'ICL3'!$F$2:$F$34),0))</f>
        <v>28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27</v>
      </c>
      <c r="AG116" s="1">
        <f>VLOOKUP(A116,'SegEnds_NonXtal_Prot#'!A:AL,28,FALSE)-VLOOKUP(A116,'SegEnds_NonXtal_Prot#'!A:AL,22,FALSE)</f>
        <v>50</v>
      </c>
      <c r="AH116" s="1">
        <f>VLOOKUP(A116,'SegEnds_NonXtal_Prot#'!A:AL,31,FALSE)-VLOOKUP(A116,'SegEnds_NonXtal_Prot#'!A:AL,28,FALSE)</f>
        <v>48</v>
      </c>
      <c r="AI116" s="1">
        <f>VLOOKUP(A116,'SegEnds_NonXtal_Prot#'!A:AL,34,FALSE)-VLOOKUP(A116,'SegEnds_NonXtal_Prot#'!A:AL,31,FALSE)</f>
        <v>42</v>
      </c>
      <c r="AJ116" s="1" t="str">
        <f>IF(ISERROR(MATCH(A116,'SegEnds_Xtal_Prot#'!B:B, 0)), "NoXtal", "Xtal")</f>
        <v>NoXtal</v>
      </c>
    </row>
    <row r="117" spans="1:36" x14ac:dyDescent="0.2">
      <c r="A117" s="1" t="s">
        <v>180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90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INDEX('ICL3'!$G$2:$G$34,MATCH(MIN(ABS(AH117-'ICL3'!$F$2:$F$34)),ABS(AH117-'ICL3'!$F$2:$F$34),0))</f>
        <v>68</v>
      </c>
      <c r="U117" s="1">
        <f t="array" ref="U117">INDEX('ICL3'!$H$2:$H$34,MATCH(MIN(ABS(AH117-'ICL3'!$F$2:$F$34)),ABS(AH117-'ICL3'!$F$2:$F$34),0))</f>
        <v>28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50</v>
      </c>
      <c r="AH117" s="1">
        <f>VLOOKUP(A117,'SegEnds_NonXtal_Prot#'!A:AL,31,FALSE)-VLOOKUP(A117,'SegEnds_NonXtal_Prot#'!A:AL,28,FALSE)</f>
        <v>49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265</v>
      </c>
      <c r="B118" s="1" t="str">
        <f>VLOOKUP(A118,Xtal_Templ!A:B,2,FALSE)</f>
        <v>5ht1b_human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90">
        <v>38</v>
      </c>
      <c r="P118" s="1">
        <f>VLOOKUP($B118&amp;"__wt",'SegEnds_Xtal_BW#'!$A:$Z,16,FALSE)</f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INDEX('ICL3'!$G$2:$G$34,MATCH(MIN(ABS(AH118-'ICL3'!$F$2:$F$34)),ABS(AH118-'ICL3'!$F$2:$F$34),0))</f>
        <v>76</v>
      </c>
      <c r="U118" s="1">
        <f t="array" ref="U118">INDEX('ICL3'!$H$2:$H$34,MATCH(MIN(ABS(AH118-'ICL3'!$F$2:$F$34)),ABS(AH118-'ICL3'!$F$2:$F$34),0))</f>
        <v>24</v>
      </c>
      <c r="V118" s="1">
        <v>61</v>
      </c>
      <c r="W118" s="1"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 t="e">
        <f>VLOOKUP(A118,'SegEnds_NonXtal_Prot#'!A:AL,22,FALSE)-VLOOKUP(A118,'SegEnds_NonXtal_Prot#'!A:AL,19,FALSE)</f>
        <v>#VALUE!</v>
      </c>
      <c r="AF118" s="1">
        <f>VLOOKUP(A118,'SegEnds_NonXtal_Prot#'!A:AL,28,FALSE)-VLOOKUP(A118,'SegEnds_NonXtal_Prot#'!A:AL,25,FALSE)</f>
        <v>25</v>
      </c>
      <c r="AG118" s="1">
        <f>VLOOKUP(A118,'SegEnds_NonXtal_Prot#'!A:AL,28,FALSE)-VLOOKUP(A118,'SegEnds_NonXtal_Prot#'!A:AL,22,FALSE)</f>
        <v>51</v>
      </c>
      <c r="AH118" s="1">
        <f>VLOOKUP(A118,'SegEnds_NonXtal_Prot#'!A:AL,31,FALSE)-VLOOKUP(A118,'SegEnds_NonXtal_Prot#'!A:AL,28,FALSE)</f>
        <v>75</v>
      </c>
      <c r="AI118" s="1">
        <f>VLOOKUP(A118,'SegEnds_NonXtal_Prot#'!A:AL,34,FALSE)-VLOOKUP(A118,'SegEnds_NonXtal_Prot#'!A:AL,31,FALSE)</f>
        <v>39</v>
      </c>
      <c r="AJ118" s="1" t="str">
        <f>IF(ISERROR(MATCH(A118,'SegEnds_Xtal_Prot#'!B:B, 0)), "NoXtal", "Xtal")</f>
        <v>NoXtal</v>
      </c>
    </row>
    <row r="119" spans="1:36" x14ac:dyDescent="0.2">
      <c r="A119" s="1" t="s">
        <v>279</v>
      </c>
      <c r="B119" s="1" t="str">
        <f>VLOOKUP(A119,Xtal_Templ!A:B,2,FALSE)</f>
        <v>adrb1_melga</v>
      </c>
      <c r="C119" s="5">
        <f>VLOOKUP($B119&amp;"__wt",'SegEnds_Xtal_BW#'!$A:$Z,3,FALSE)</f>
        <v>24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90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INDEX('ICL3'!$G$2:$G$34,MATCH(MIN(ABS(AH119-'ICL3'!$F$2:$F$34)),ABS(AH119-'ICL3'!$F$2:$F$34),0))</f>
        <v>73</v>
      </c>
      <c r="U119" s="1">
        <f t="array" ref="U119">INDEX('ICL3'!$H$2:$H$34,MATCH(MIN(ABS(AH119-'ICL3'!$F$2:$F$34)),ABS(AH119-'ICL3'!$F$2:$F$34),0))</f>
        <v>22</v>
      </c>
      <c r="V119" s="1">
        <v>61</v>
      </c>
      <c r="W119" s="1">
        <v>31</v>
      </c>
      <c r="X119" s="1">
        <f>VLOOKUP($B119&amp;"__wt",'SegEnds_Xtal_BW#'!$A:$Z,24,FALSE)</f>
        <v>55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20</v>
      </c>
      <c r="AG119" s="1">
        <f>VLOOKUP(A119,'SegEnds_NonXtal_Prot#'!A:AL,28,FALSE)-VLOOKUP(A119,'SegEnds_NonXtal_Prot#'!A:AL,22,FALSE)</f>
        <v>51</v>
      </c>
      <c r="AH119" s="1">
        <f>VLOOKUP(A119,'SegEnds_NonXtal_Prot#'!A:AL,31,FALSE)-VLOOKUP(A119,'SegEnds_NonXtal_Prot#'!A:AL,28,FALSE)</f>
        <v>55</v>
      </c>
      <c r="AI119" s="1">
        <f>VLOOKUP(A119,'SegEnds_NonXtal_Prot#'!A:AL,34,FALSE)-VLOOKUP(A119,'SegEnds_NonXtal_Prot#'!A:AL,31,FALSE)</f>
        <v>36</v>
      </c>
      <c r="AJ119" s="1" t="str">
        <f>IF(ISERROR(MATCH(A119,'SegEnds_Xtal_Prot#'!B:B, 0)), "NoXtal", "Xtal")</f>
        <v>NoXtal</v>
      </c>
    </row>
    <row r="120" spans="1:36" x14ac:dyDescent="0.2">
      <c r="A120" s="1" t="s">
        <v>259</v>
      </c>
      <c r="B120" s="1" t="str">
        <f>VLOOKUP(A120,Xtal_Templ!A:B,2,FALSE)</f>
        <v>adrb1_melga</v>
      </c>
      <c r="C120" s="5">
        <f>VLOOKUP($B120&amp;"__wt",'SegEnds_Xtal_BW#'!$A:$Z,3,FALSE)</f>
        <v>24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f>VLOOKUP($B120&amp;"__wt",'SegEnds_Xtal_BW#'!$A:$Z,14,FALSE)</f>
        <v>57</v>
      </c>
      <c r="O120" s="90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INDEX('ICL3'!$G$2:$G$34,MATCH(MIN(ABS(AH120-'ICL3'!$F$2:$F$34)),ABS(AH120-'ICL3'!$F$2:$F$34),0))</f>
        <v>76</v>
      </c>
      <c r="U120" s="1">
        <f t="array" ref="U120">INDEX('ICL3'!$H$2:$H$34,MATCH(MIN(ABS(AH120-'ICL3'!$F$2:$F$34)),ABS(AH120-'ICL3'!$F$2:$F$34),0))</f>
        <v>24</v>
      </c>
      <c r="V120" s="1">
        <v>61</v>
      </c>
      <c r="W120" s="1">
        <v>28</v>
      </c>
      <c r="X120" s="6">
        <f>VLOOKUP($B120&amp;"__wt",'SegEnds_Xtal_BW#'!$A:$Z,24,FALSE)</f>
        <v>55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 t="e">
        <f>VLOOKUP(A120,'SegEnds_NonXtal_Prot#'!A:AL,22,FALSE)-VLOOKUP(A120,'SegEnds_NonXtal_Prot#'!A:AL,19,FALSE)</f>
        <v>#VALUE!</v>
      </c>
      <c r="AF120" s="1">
        <f>VLOOKUP(A120,'SegEnds_NonXtal_Prot#'!A:AL,28,FALSE)-VLOOKUP(A120,'SegEnds_NonXtal_Prot#'!A:AL,25,FALSE)</f>
        <v>25</v>
      </c>
      <c r="AG120" s="1">
        <f>VLOOKUP(A120,'SegEnds_NonXtal_Prot#'!A:AL,28,FALSE)-VLOOKUP(A120,'SegEnds_NonXtal_Prot#'!A:AL,22,FALSE)</f>
        <v>51</v>
      </c>
      <c r="AH120" s="1">
        <f>VLOOKUP(A120,'SegEnds_NonXtal_Prot#'!A:AL,31,FALSE)-VLOOKUP(A120,'SegEnds_NonXtal_Prot#'!A:AL,28,FALSE)</f>
        <v>75</v>
      </c>
      <c r="AI120" s="1">
        <f>VLOOKUP(A120,'SegEnds_NonXtal_Prot#'!A:AL,34,FALSE)-VLOOKUP(A120,'SegEnds_NonXtal_Prot#'!A:AL,31,FALSE)</f>
        <v>39</v>
      </c>
      <c r="AJ120" s="1" t="str">
        <f>IF(ISERROR(MATCH(A120,'SegEnds_Xtal_Prot#'!B:B, 0)), "NoXtal", "Xtal")</f>
        <v>NoXtal</v>
      </c>
    </row>
    <row r="121" spans="1:36" x14ac:dyDescent="0.2">
      <c r="A121" s="1" t="s">
        <v>292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90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INDEX('ICL3'!$G$2:$G$34,MATCH(MIN(ABS(AH121-'ICL3'!$F$2:$F$34)),ABS(AH121-'ICL3'!$F$2:$F$34),0))</f>
        <v>68</v>
      </c>
      <c r="U121" s="1">
        <f t="array" ref="U121">INDEX('ICL3'!$H$2:$H$34,MATCH(MIN(ABS(AH121-'ICL3'!$F$2:$F$34)),ABS(AH121-'ICL3'!$F$2:$F$34),0))</f>
        <v>30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VLOOKUP(A121,'SegEnds_NonXtal_Prot#'!A:AL,10,FALSE)-VLOOKUP(A121,'SegEnds_NonXtal_Prot#'!A:AL,7,FALSE)</f>
        <v>15</v>
      </c>
      <c r="AC121" s="1">
        <f>VLOOKUP(A121,'SegEnds_NonXtal_Prot#'!A:AL,13,FALSE)-VLOOKUP(A121,'SegEnds_NonXtal_Prot#'!A:AL,10,FALSE)</f>
        <v>19</v>
      </c>
      <c r="AD121" s="1">
        <f>VLOOKUP(A121,'SegEnds_NonXtal_Prot#'!A:AL,16,FALSE)-VLOOKUP(A121,'SegEnds_NonXtal_Prot#'!A:AL,10,FALSE)</f>
        <v>51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51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46</v>
      </c>
      <c r="AJ121" s="1" t="str">
        <f>IF(ISERROR(MATCH(A121,'SegEnds_Xtal_Prot#'!B:B, 0)), "NoXtal", "Xtal")</f>
        <v>NoXtal</v>
      </c>
    </row>
    <row r="122" spans="1:36" x14ac:dyDescent="0.2">
      <c r="A122" s="1" t="s">
        <v>331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90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INDEX('ICL3'!$G$2:$G$34,MATCH(MIN(ABS(AH122-'ICL3'!$F$2:$F$34)),ABS(AH122-'ICL3'!$F$2:$F$34),0))</f>
        <v>67</v>
      </c>
      <c r="U122" s="1">
        <f t="array" ref="U122">INDEX('ICL3'!$H$2:$H$34,MATCH(MIN(ABS(AH122-'ICL3'!$F$2:$F$34)),ABS(AH122-'ICL3'!$F$2:$F$34),0))</f>
        <v>26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51</v>
      </c>
      <c r="AH122" s="1">
        <f>VLOOKUP(A122,'SegEnds_NonXtal_Prot#'!A:AL,31,FALSE)-VLOOKUP(A122,'SegEnds_NonXtal_Prot#'!A:AL,28,FALSE)</f>
        <v>46</v>
      </c>
      <c r="AI122" s="1">
        <f>VLOOKUP(A122,'SegEnds_NonXtal_Prot#'!A:AL,34,FALSE)-VLOOKUP(A122,'SegEnds_NonXtal_Prot#'!A:AL,31,FALSE)</f>
        <v>40</v>
      </c>
      <c r="AJ122" s="1" t="str">
        <f>IF(ISERROR(MATCH(A122,'SegEnds_Xtal_Prot#'!B:B, 0)), "NoXtal", "Xtal")</f>
        <v>NoXtal</v>
      </c>
    </row>
    <row r="123" spans="1:36" x14ac:dyDescent="0.2">
      <c r="A123" s="1" t="s">
        <v>187</v>
      </c>
      <c r="B123" s="1" t="str">
        <f>VLOOKUP(A123,Xtal_Templ!A:B,2,FALSE)</f>
        <v>cxcr4_human</v>
      </c>
      <c r="C123" s="5">
        <f>VLOOKUP($B123&amp;"__wt",'SegEnds_Xtal_BW#'!$A:$Z,3,FALSE)</f>
        <v>24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24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90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INDEX('ICL3'!$G$2:$G$34,MATCH(MIN(ABS(AH123-'ICL3'!$F$2:$F$34)),ABS(AH123-'ICL3'!$F$2:$F$34),0))</f>
        <v>68</v>
      </c>
      <c r="U123" s="1">
        <f t="array" ref="U123">INDEX('ICL3'!$H$2:$H$34,MATCH(MIN(ABS(AH123-'ICL3'!$F$2:$F$34)),ABS(AH123-'ICL3'!$F$2:$F$34),0))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18</v>
      </c>
      <c r="AD123" s="1">
        <f>VLOOKUP(A123,'SegEnds_NonXtal_Prot#'!A:AL,16,FALSE)-VLOOKUP(A123,'SegEnds_NonXtal_Prot#'!A:AL,10,FALSE)</f>
        <v>50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51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45</v>
      </c>
      <c r="AJ123" s="1" t="str">
        <f>IF(ISERROR(MATCH(A123,'SegEnds_Xtal_Prot#'!B:B, 0)), "NoXtal", "Xtal")</f>
        <v>NoXtal</v>
      </c>
    </row>
    <row r="124" spans="1:36" x14ac:dyDescent="0.2">
      <c r="A124" s="1" t="s">
        <v>300</v>
      </c>
      <c r="B124" s="1" t="str">
        <f>VLOOKUP(A124,Xtal_Templ!A:B,2,FALSE)</f>
        <v>oprd_mouse</v>
      </c>
      <c r="C124" s="5">
        <f>VLOOKUP($B124&amp;"__wt",'SegEnds_Xtal_BW#'!$A:$Z,3,FALSE)</f>
        <v>24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90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INDEX('ICL3'!$G$2:$G$34,MATCH(MIN(ABS(AH124-'ICL3'!$F$2:$F$34)),ABS(AH124-'ICL3'!$F$2:$F$34),0))</f>
        <v>73</v>
      </c>
      <c r="U124" s="1">
        <f t="array" ref="U124">INDEX('ICL3'!$H$2:$H$34,MATCH(MIN(ABS(AH124-'ICL3'!$F$2:$F$34)),ABS(AH124-'ICL3'!$F$2:$F$34),0))</f>
        <v>22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 t="e">
        <f>VLOOKUP(A124,'SegEnds_NonXtal_Prot#'!A:AL,10,FALSE)-VLOOKUP(A124,'SegEnds_NonXtal_Prot#'!A:AL,7,FALSE)</f>
        <v>#VALUE!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25</v>
      </c>
      <c r="AG124" s="1">
        <f>VLOOKUP(A124,'SegEnds_NonXtal_Prot#'!A:AL,28,FALSE)-VLOOKUP(A124,'SegEnds_NonXtal_Prot#'!A:AL,22,FALSE)</f>
        <v>51</v>
      </c>
      <c r="AH124" s="1">
        <f>VLOOKUP(A124,'SegEnds_NonXtal_Prot#'!A:AL,31,FALSE)-VLOOKUP(A124,'SegEnds_NonXtal_Prot#'!A:AL,28,FALSE)</f>
        <v>57</v>
      </c>
      <c r="AI124" s="1">
        <f>VLOOKUP(A124,'SegEnds_NonXtal_Prot#'!A:AL,34,FALSE)-VLOOKUP(A124,'SegEnds_NonXtal_Prot#'!A:AL,31,FALSE)</f>
        <v>37</v>
      </c>
      <c r="AJ124" s="1" t="str">
        <f>IF(ISERROR(MATCH(A124,'SegEnds_Xtal_Prot#'!B:B, 0)), "NoXtal", "Xtal")</f>
        <v>NoXtal</v>
      </c>
    </row>
    <row r="125" spans="1:36" x14ac:dyDescent="0.2">
      <c r="A125" s="4" t="s">
        <v>344</v>
      </c>
      <c r="B125" s="4" t="str">
        <f>VLOOKUP(A125,Xtal_Templ!A:B,2,FALSE)</f>
        <v>ox1r_human</v>
      </c>
      <c r="C125" s="5">
        <f>VLOOKUP($B125&amp;"__wt",'SegEnds_Xtal_BW#'!$A:$Z,3,FALSE)</f>
        <v>32</v>
      </c>
      <c r="D125" s="4">
        <f>VLOOKUP($B125&amp;"__wt",'SegEnds_Xtal_BW#'!$A:$Z,4,FALSE)</f>
        <v>60</v>
      </c>
      <c r="E125" s="4">
        <f>VLOOKUP($B125&amp;"__wt",'SegEnds_Xtal_BW#'!$A:$Z,5,FALSE)</f>
        <v>48</v>
      </c>
      <c r="F125" s="4">
        <f>VLOOKUP($B125&amp;"__wt",'SegEnds_Xtal_BW#'!$A:$Z,6,FALSE)</f>
        <v>51</v>
      </c>
      <c r="G125" s="4">
        <v>37</v>
      </c>
      <c r="H125" s="11">
        <v>66</v>
      </c>
      <c r="I125" s="4">
        <f>VLOOKUP($B125&amp;"__wt",'SegEnds_Xtal_BW#'!$A:$Z,9,FALSE)</f>
        <v>49</v>
      </c>
      <c r="J125" s="4">
        <f>VLOOKUP($B125&amp;"__wt",'SegEnds_Xtal_BW#'!$A:$Z,10,FALSE)</f>
        <v>52</v>
      </c>
      <c r="K125" s="11">
        <v>18</v>
      </c>
      <c r="L125" s="4">
        <f>VLOOKUP($B125&amp;"__wt",'SegEnds_Xtal_BW#'!$A:$Z,12,FALSE)</f>
        <v>56</v>
      </c>
      <c r="M125" s="4">
        <f>VLOOKUP($B125&amp;"__wt",'SegEnds_Xtal_BW#'!$A:$Z,13,FALSE)</f>
        <v>50</v>
      </c>
      <c r="N125" s="11">
        <v>55</v>
      </c>
      <c r="O125" s="91">
        <v>38</v>
      </c>
      <c r="P125" s="4">
        <f>VLOOKUP($B125&amp;"__wt",'SegEnds_Xtal_BW#'!$A:$Z,16,FALSE)</f>
        <v>64</v>
      </c>
      <c r="Q125" s="4">
        <f>VLOOKUP($B125&amp;"__wt",'SegEnds_Xtal_BW#'!$A:$Z,17,FALSE)</f>
        <v>50</v>
      </c>
      <c r="R125" s="4">
        <f>VLOOKUP($B125&amp;"__wt",'SegEnds_Xtal_BW#'!$A:$Z,18,FALSE)</f>
        <v>52</v>
      </c>
      <c r="S125" s="4">
        <f>VLOOKUP($B125&amp;"__wt",'SegEnds_Xtal_BW#'!$A:$Z,19,FALSE)</f>
        <v>32</v>
      </c>
      <c r="T125" s="4">
        <f t="array" ref="T125">INDEX('ICL3'!$G$2:$G$34,MATCH(MIN(ABS(AH125-'ICL3'!$F$2:$F$34)),ABS(AH125-'ICL3'!$F$2:$F$34),0))</f>
        <v>76</v>
      </c>
      <c r="U125" s="4">
        <f t="array" ref="U125">INDEX('ICL3'!$H$2:$H$34,MATCH(MIN(ABS(AH125-'ICL3'!$F$2:$F$34)),ABS(AH125-'ICL3'!$F$2:$F$34),0))</f>
        <v>24</v>
      </c>
      <c r="V125" s="4">
        <v>61</v>
      </c>
      <c r="W125" s="4">
        <v>31</v>
      </c>
      <c r="X125" s="4">
        <f>VLOOKUP($B125&amp;"__wt",'SegEnds_Xtal_BW#'!$A:$Z,24,FALSE)</f>
        <v>56</v>
      </c>
      <c r="Y125" s="4">
        <f>VLOOKUP($B125&amp;"__wt",'SegEnds_Xtal_BW#'!$A:$Z,25,FALSE)</f>
        <v>47</v>
      </c>
      <c r="Z125" s="4">
        <f>VLOOKUP($B125&amp;"__wt",'SegEnds_Xtal_BW#'!$A:$Z,26,FALSE)</f>
        <v>58</v>
      </c>
      <c r="AA125" s="27" t="str">
        <f>VLOOKUP(A125,Classification!A:B,2,FALSE)</f>
        <v>A</v>
      </c>
      <c r="AB125" s="4">
        <f>VLOOKUP(A125,'SegEnds_NonXtal_Prot#'!A:AL,10,FALSE)-VLOOKUP(A125,'SegEnds_NonXtal_Prot#'!A:AL,7,FALSE)</f>
        <v>15</v>
      </c>
      <c r="AC125" s="4">
        <f>VLOOKUP(A125,'SegEnds_NonXtal_Prot#'!A:AL,13,FALSE)-VLOOKUP(A125,'SegEnds_NonXtal_Prot#'!A:AL,10,FALSE)</f>
        <v>18</v>
      </c>
      <c r="AD125" s="4">
        <f>VLOOKUP(A125,'SegEnds_NonXtal_Prot#'!A:AL,16,FALSE)-VLOOKUP(A125,'SegEnds_NonXtal_Prot#'!A:AL,10,FALSE)</f>
        <v>52</v>
      </c>
      <c r="AE125" s="1" t="e">
        <f>VLOOKUP(A125,'SegEnds_NonXtal_Prot#'!A:AL,22,FALSE)-VLOOKUP(A125,'SegEnds_NonXtal_Prot#'!A:AL,19,FALSE)</f>
        <v>#VALUE!</v>
      </c>
      <c r="AF125" s="4">
        <f>VLOOKUP(A125,'SegEnds_NonXtal_Prot#'!A:AL,28,FALSE)-VLOOKUP(A125,'SegEnds_NonXtal_Prot#'!A:AL,25,FALSE)</f>
        <v>25</v>
      </c>
      <c r="AG125" s="1">
        <f>VLOOKUP(A125,'SegEnds_NonXtal_Prot#'!A:AL,28,FALSE)-VLOOKUP(A125,'SegEnds_NonXtal_Prot#'!A:AL,22,FALSE)</f>
        <v>51</v>
      </c>
      <c r="AH125" s="4">
        <f>VLOOKUP(A125,'SegEnds_NonXtal_Prot#'!A:AL,31,FALSE)-VLOOKUP(A125,'SegEnds_NonXtal_Prot#'!A:AL,28,FALSE)</f>
        <v>78</v>
      </c>
      <c r="AI125" s="4">
        <f>VLOOKUP(A125,'SegEnds_NonXtal_Prot#'!A:AL,34,FALSE)-VLOOKUP(A125,'SegEnds_NonXtal_Prot#'!A:AL,31,FALSE)</f>
        <v>36</v>
      </c>
      <c r="AJ125" s="1" t="str">
        <f>IF(ISERROR(MATCH(A125,'SegEnds_Xtal_Prot#'!B:B, 0)), "NoXtal", "Xtal")</f>
        <v>NoXtal</v>
      </c>
    </row>
    <row r="126" spans="1:36" x14ac:dyDescent="0.2">
      <c r="A126" s="1" t="s">
        <v>316</v>
      </c>
      <c r="B126" s="1" t="str">
        <f>VLOOKUP(A126,Xtal_Templ!A:B,2,FALSE)</f>
        <v>ox2r_human</v>
      </c>
      <c r="C126" s="5">
        <f>VLOOKUP($B126&amp;"__wt",'SegEnds_Xtal_BW#'!$A:$Z,3,FALSE)</f>
        <v>31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90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INDEX('ICL3'!$G$2:$G$34,MATCH(MIN(ABS(AH126-'ICL3'!$F$2:$F$34)),ABS(AH126-'ICL3'!$F$2:$F$34),0))</f>
        <v>73</v>
      </c>
      <c r="U126" s="1">
        <f t="array" ref="U126">INDEX('ICL3'!$H$2:$H$34,MATCH(MIN(ABS(AH126-'ICL3'!$F$2:$F$34)),ABS(AH126-'ICL3'!$F$2:$F$34),0))</f>
        <v>22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26</v>
      </c>
      <c r="AG126" s="1">
        <f>VLOOKUP(A126,'SegEnds_NonXtal_Prot#'!A:AL,28,FALSE)-VLOOKUP(A126,'SegEnds_NonXtal_Prot#'!A:AL,22,FALSE)</f>
        <v>51</v>
      </c>
      <c r="AH126" s="1">
        <f>VLOOKUP(A126,'SegEnds_NonXtal_Prot#'!A:AL,31,FALSE)-VLOOKUP(A126,'SegEnds_NonXtal_Prot#'!A:AL,28,FALSE)</f>
        <v>55</v>
      </c>
      <c r="AI126" s="1">
        <f>VLOOKUP(A126,'SegEnds_NonXtal_Prot#'!A:AL,34,FALSE)-VLOOKUP(A126,'SegEnds_NonXtal_Prot#'!A:AL,31,FALSE)</f>
        <v>39</v>
      </c>
      <c r="AJ126" s="1" t="str">
        <f>IF(ISERROR(MATCH(A126,'SegEnds_Xtal_Prot#'!B:B, 0)), "NoXtal", "Xtal")</f>
        <v>NoXtal</v>
      </c>
    </row>
    <row r="127" spans="1:36" x14ac:dyDescent="0.2">
      <c r="A127" s="1" t="s">
        <v>324</v>
      </c>
      <c r="B127" s="1" t="str">
        <f>VLOOKUP(A127,Xtal_Templ!A:B,2,FALSE)</f>
        <v>ox2r_human</v>
      </c>
      <c r="C127" s="5">
        <f>VLOOKUP($B127&amp;"__wt",'SegEnds_Xtal_BW#'!$A:$Z,3,FALSE)</f>
        <v>31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53</v>
      </c>
      <c r="O127" s="90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32</v>
      </c>
      <c r="T127" s="1">
        <f t="array" ref="T127">INDEX('ICL3'!$G$2:$G$34,MATCH(MIN(ABS(AH127-'ICL3'!$F$2:$F$34)),ABS(AH127-'ICL3'!$F$2:$F$34),0))</f>
        <v>76</v>
      </c>
      <c r="U127" s="1">
        <f t="array" ref="U127">INDEX('ICL3'!$H$2:$H$34,MATCH(MIN(ABS(AH127-'ICL3'!$F$2:$F$34)),ABS(AH127-'ICL3'!$F$2:$F$34),0))</f>
        <v>24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18</v>
      </c>
      <c r="AF127" s="1">
        <f>VLOOKUP(A127,'SegEnds_NonXtal_Prot#'!A:AL,28,FALSE)-VLOOKUP(A127,'SegEnds_NonXtal_Prot#'!A:AL,25,FALSE)</f>
        <v>25</v>
      </c>
      <c r="AG127" s="1">
        <f>VLOOKUP(A127,'SegEnds_NonXtal_Prot#'!A:AL,28,FALSE)-VLOOKUP(A127,'SegEnds_NonXtal_Prot#'!A:AL,22,FALSE)</f>
        <v>51</v>
      </c>
      <c r="AH127" s="1">
        <f>VLOOKUP(A127,'SegEnds_NonXtal_Prot#'!A:AL,31,FALSE)-VLOOKUP(A127,'SegEnds_NonXtal_Prot#'!A:AL,28,FALSE)</f>
        <v>67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1" t="s">
        <v>208</v>
      </c>
      <c r="B128" s="1" t="str">
        <f>VLOOKUP(A128,Xtal_Templ!A:B,2,FALSE)</f>
        <v>ox2r_human</v>
      </c>
      <c r="C128" s="5">
        <f>VLOOKUP($B128&amp;"__wt",'SegEnds_Xtal_BW#'!$A:$Z,3,FALSE)</f>
        <v>31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90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INDEX('ICL3'!$G$2:$G$34,MATCH(MIN(ABS(AH128-'ICL3'!$F$2:$F$34)),ABS(AH128-'ICL3'!$F$2:$F$34),0))</f>
        <v>76</v>
      </c>
      <c r="U128" s="1">
        <f t="array" ref="U128">INDEX('ICL3'!$H$2:$H$34,MATCH(MIN(ABS(AH128-'ICL3'!$F$2:$F$34)),ABS(AH128-'ICL3'!$F$2:$F$34),0))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58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25</v>
      </c>
      <c r="AG128" s="1">
        <f>VLOOKUP(A128,'SegEnds_NonXtal_Prot#'!A:AL,28,FALSE)-VLOOKUP(A128,'SegEnds_NonXtal_Prot#'!A:AL,22,FALSE)</f>
        <v>51</v>
      </c>
      <c r="AH128" s="1">
        <f>VLOOKUP(A128,'SegEnds_NonXtal_Prot#'!A:AL,31,FALSE)-VLOOKUP(A128,'SegEnds_NonXtal_Prot#'!A:AL,28,FALSE)</f>
        <v>118</v>
      </c>
      <c r="AI128" s="1">
        <f>VLOOKUP(A128,'SegEnds_NonXtal_Prot#'!A:AL,34,FALSE)-VLOOKUP(A128,'SegEnds_NonXtal_Prot#'!A:AL,31,FALSE)</f>
        <v>39</v>
      </c>
      <c r="AJ128" s="1" t="str">
        <f>IF(ISERROR(MATCH(A128,'SegEnds_Xtal_Prot#'!B:B, 0)), "NoXtal", "Xtal")</f>
        <v>NoXtal</v>
      </c>
    </row>
    <row r="129" spans="1:36" x14ac:dyDescent="0.2">
      <c r="A129" s="1" t="s">
        <v>257</v>
      </c>
      <c r="B129" s="1" t="str">
        <f>VLOOKUP(A129,Xtal_Templ!A:B,2,FALSE)</f>
        <v>p2ry1_human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90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INDEX('ICL3'!$G$2:$G$34,MATCH(MIN(ABS(AH129-'ICL3'!$F$2:$F$34)),ABS(AH129-'ICL3'!$F$2:$F$34),0))</f>
        <v>67</v>
      </c>
      <c r="U129" s="1">
        <f t="array" ref="U129">INDEX('ICL3'!$H$2:$H$34,MATCH(MIN(ABS(AH129-'ICL3'!$F$2:$F$34)),ABS(AH129-'ICL3'!$F$2:$F$34),0))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25</v>
      </c>
      <c r="AG129" s="1">
        <f>VLOOKUP(A129,'SegEnds_NonXtal_Prot#'!A:AL,28,FALSE)-VLOOKUP(A129,'SegEnds_NonXtal_Prot#'!A:AL,22,FALSE)</f>
        <v>51</v>
      </c>
      <c r="AH129" s="1">
        <f>VLOOKUP(A129,'SegEnds_NonXtal_Prot#'!A:AL,31,FALSE)-VLOOKUP(A129,'SegEnds_NonXtal_Prot#'!A:AL,28,FALSE)</f>
        <v>46</v>
      </c>
      <c r="AI129" s="1">
        <f>VLOOKUP(A129,'SegEnds_NonXtal_Prot#'!A:AL,34,FALSE)-VLOOKUP(A129,'SegEnds_NonXtal_Prot#'!A:AL,31,FALSE)</f>
        <v>44</v>
      </c>
      <c r="AJ129" s="1" t="str">
        <f>IF(ISERROR(MATCH(A129,'SegEnds_Xtal_Prot#'!B:B, 0)), "NoXtal", "Xtal")</f>
        <v>NoXtal</v>
      </c>
    </row>
    <row r="130" spans="1:36" x14ac:dyDescent="0.2">
      <c r="A130" s="1" t="s">
        <v>253</v>
      </c>
      <c r="B130" s="1" t="str">
        <f>VLOOKUP(A130,Xtal_Templ!A:B,2,FALSE)</f>
        <v>p2y12_human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66</v>
      </c>
      <c r="I130" s="1" t="str">
        <f>VLOOKUP($B130&amp;"__wt",'SegEnds_Xtal_BW#'!$A:$Z,9,FALSE)</f>
        <v>-</v>
      </c>
      <c r="J130" s="1" t="str">
        <f>VLOOKUP($B130&amp;"__wt",'SegEnds_Xtal_BW#'!$A:$Z,10,FALSE)</f>
        <v>-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90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INDEX('ICL3'!$G$2:$G$34,MATCH(MIN(ABS(AH130-'ICL3'!$F$2:$F$34)),ABS(AH130-'ICL3'!$F$2:$F$34),0))</f>
        <v>68</v>
      </c>
      <c r="U130" s="1">
        <f t="array" ref="U130">INDEX('ICL3'!$H$2:$H$34,MATCH(MIN(ABS(AH130-'ICL3'!$F$2:$F$34)),ABS(AH130-'ICL3'!$F$2:$F$34),0))</f>
        <v>23</v>
      </c>
      <c r="V130" s="1">
        <v>61</v>
      </c>
      <c r="W130" s="1">
        <v>24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57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26</v>
      </c>
      <c r="AG130" s="1">
        <f>VLOOKUP(A130,'SegEnds_NonXtal_Prot#'!A:AL,28,FALSE)-VLOOKUP(A130,'SegEnds_NonXtal_Prot#'!A:AL,22,FALSE)</f>
        <v>51</v>
      </c>
      <c r="AH130" s="1">
        <f>VLOOKUP(A130,'SegEnds_NonXtal_Prot#'!A:AL,31,FALSE)-VLOOKUP(A130,'SegEnds_NonXtal_Prot#'!A:AL,28,FALSE)</f>
        <v>51</v>
      </c>
      <c r="AI130" s="1">
        <f>VLOOKUP(A130,'SegEnds_NonXtal_Prot#'!A:AL,34,FALSE)-VLOOKUP(A130,'SegEnds_NonXtal_Prot#'!A:AL,31,FALSE)</f>
        <v>43</v>
      </c>
      <c r="AJ130" s="1" t="str">
        <f>IF(ISERROR(MATCH(A130,'SegEnds_Xtal_Prot#'!B:B, 0)), "NoXtal", "Xtal")</f>
        <v>NoXtal</v>
      </c>
    </row>
    <row r="131" spans="1:36" x14ac:dyDescent="0.2">
      <c r="A131" s="1" t="s">
        <v>390</v>
      </c>
      <c r="B131" s="1" t="str">
        <f>VLOOKUP(A131,Xtal_Templ!A:B,2,FALSE)</f>
        <v>5ht1b_human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90"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v>35</v>
      </c>
      <c r="T131" s="1">
        <f t="array" ref="T131">INDEX('ICL3'!$G$2:$G$34,MATCH(MIN(ABS(AH131-'ICL3'!$F$2:$F$34)),ABS(AH131-'ICL3'!$F$2:$F$34),0))</f>
        <v>73</v>
      </c>
      <c r="U131" s="1">
        <f t="array" ref="U131">INDEX('ICL3'!$H$2:$H$34,MATCH(MIN(ABS(AH131-'ICL3'!$F$2:$F$34)),ABS(AH131-'ICL3'!$F$2:$F$34),0))</f>
        <v>22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19</v>
      </c>
      <c r="AG131" s="1">
        <f>VLOOKUP(A131,'SegEnds_NonXtal_Prot#'!A:AL,28,FALSE)-VLOOKUP(A131,'SegEnds_NonXtal_Prot#'!A:AL,22,FALSE)</f>
        <v>52</v>
      </c>
      <c r="AH131" s="1">
        <f>VLOOKUP(A131,'SegEnds_NonXtal_Prot#'!A:AL,31,FALSE)-VLOOKUP(A131,'SegEnds_NonXtal_Prot#'!A:AL,28,FALSE)</f>
        <v>56</v>
      </c>
      <c r="AI131" s="1">
        <f>VLOOKUP(A131,'SegEnds_NonXtal_Prot#'!A:AL,34,FALSE)-VLOOKUP(A131,'SegEnds_NonXtal_Prot#'!A:AL,31,FALSE)</f>
        <v>35</v>
      </c>
      <c r="AJ131" s="1" t="str">
        <f>IF(ISERROR(MATCH(A131,'SegEnds_Xtal_Prot#'!B:B, 0)), "NoXtal", "Xtal")</f>
        <v>NoXtal</v>
      </c>
    </row>
    <row r="132" spans="1:36" x14ac:dyDescent="0.2">
      <c r="A132" s="1" t="s">
        <v>391</v>
      </c>
      <c r="B132" s="1" t="str">
        <f>VLOOKUP(A132,Xtal_Templ!A:B,2,FALSE)</f>
        <v>5ht1b_human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90"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INDEX('ICL3'!$G$2:$G$34,MATCH(MIN(ABS(AH132-'ICL3'!$F$2:$F$34)),ABS(AH132-'ICL3'!$F$2:$F$34),0))</f>
        <v>74</v>
      </c>
      <c r="U132" s="1">
        <f t="array" ref="U132">INDEX('ICL3'!$H$2:$H$34,MATCH(MIN(ABS(AH132-'ICL3'!$F$2:$F$34)),ABS(AH132-'ICL3'!$F$2:$F$34),0))</f>
        <v>21</v>
      </c>
      <c r="V132" s="1">
        <v>61</v>
      </c>
      <c r="W132" s="1">
        <v>31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15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19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64</v>
      </c>
      <c r="AI132" s="1">
        <f>VLOOKUP(A132,'SegEnds_NonXtal_Prot#'!A:AL,34,FALSE)-VLOOKUP(A132,'SegEnds_NonXtal_Prot#'!A:AL,31,FALSE)</f>
        <v>35</v>
      </c>
      <c r="AJ132" s="1" t="str">
        <f>IF(ISERROR(MATCH(A132,'SegEnds_Xtal_Prot#'!B:B, 0)), "NoXtal", "Xtal")</f>
        <v>NoXtal</v>
      </c>
    </row>
    <row r="133" spans="1:36" x14ac:dyDescent="0.2">
      <c r="A133" s="1" t="s">
        <v>393</v>
      </c>
      <c r="B133" s="1" t="str">
        <f>VLOOKUP(A133,Xtal_Templ!A:B,2,FALSE)</f>
        <v>5ht1b_human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90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INDEX('ICL3'!$G$2:$G$34,MATCH(MIN(ABS(AH133-'ICL3'!$F$2:$F$34)),ABS(AH133-'ICL3'!$F$2:$F$34),0))</f>
        <v>74</v>
      </c>
      <c r="U133" s="1">
        <f t="array" ref="U133">INDEX('ICL3'!$H$2:$H$34,MATCH(MIN(ABS(AH133-'ICL3'!$F$2:$F$34)),ABS(AH133-'ICL3'!$F$2:$F$34),0))</f>
        <v>21</v>
      </c>
      <c r="V133" s="1">
        <v>61</v>
      </c>
      <c r="W133" s="1">
        <v>31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19</v>
      </c>
      <c r="AG133" s="1">
        <f>VLOOKUP(A133,'SegEnds_NonXtal_Prot#'!A:AL,28,FALSE)-VLOOKUP(A133,'SegEnds_NonXtal_Prot#'!A:AL,22,FALSE)</f>
        <v>52</v>
      </c>
      <c r="AH133" s="1">
        <f>VLOOKUP(A133,'SegEnds_NonXtal_Prot#'!A:AL,31,FALSE)-VLOOKUP(A133,'SegEnds_NonXtal_Prot#'!A:AL,28,FALSE)</f>
        <v>64</v>
      </c>
      <c r="AI133" s="1">
        <f>VLOOKUP(A133,'SegEnds_NonXtal_Prot#'!A:AL,34,FALSE)-VLOOKUP(A133,'SegEnds_NonXtal_Prot#'!A:AL,31,FALSE)</f>
        <v>35</v>
      </c>
      <c r="AJ133" s="1" t="str">
        <f>IF(ISERROR(MATCH(A133,'SegEnds_Xtal_Prot#'!B:B, 0)), "NoXtal", "Xtal")</f>
        <v>NoXtal</v>
      </c>
    </row>
    <row r="134" spans="1:36" x14ac:dyDescent="0.2">
      <c r="A134" s="1" t="s">
        <v>392</v>
      </c>
      <c r="B134" s="1" t="str">
        <f>VLOOKUP(A134,Xtal_Templ!A:B,2,FALSE)</f>
        <v>5ht1b_human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90">
        <v>38</v>
      </c>
      <c r="P134" s="1">
        <f>VLOOKUP($B134&amp;"__wt",'SegEnds_Xtal_BW#'!$A:$Z,16,FALSE)</f>
        <v>63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INDEX('ICL3'!$G$2:$G$34,MATCH(MIN(ABS(AH134-'ICL3'!$F$2:$F$34)),ABS(AH134-'ICL3'!$F$2:$F$34),0))</f>
        <v>74</v>
      </c>
      <c r="U134" s="1">
        <f t="array" ref="U134">INDEX('ICL3'!$H$2:$H$34,MATCH(MIN(ABS(AH134-'ICL3'!$F$2:$F$34)),ABS(AH134-'ICL3'!$F$2:$F$34),0))</f>
        <v>21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58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19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64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233</v>
      </c>
      <c r="B135" s="1" t="str">
        <f>VLOOKUP(A135,Xtal_Templ!A:B,2,FALSE)</f>
        <v>agtr1_human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90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INDEX('ICL3'!$G$2:$G$34,MATCH(MIN(ABS(AH135-'ICL3'!$F$2:$F$34)),ABS(AH135-'ICL3'!$F$2:$F$34),0))</f>
        <v>68</v>
      </c>
      <c r="U135" s="1">
        <f t="array" ref="U135">INDEX('ICL3'!$H$2:$H$34,MATCH(MIN(ABS(AH135-'ICL3'!$F$2:$F$34)),ABS(AH135-'ICL3'!$F$2:$F$34),0))</f>
        <v>30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28</v>
      </c>
      <c r="AG135" s="1">
        <f>VLOOKUP(A135,'SegEnds_NonXtal_Prot#'!A:AL,28,FALSE)-VLOOKUP(A135,'SegEnds_NonXtal_Prot#'!A:AL,22,FALSE)</f>
        <v>52</v>
      </c>
      <c r="AH135" s="1">
        <f>VLOOKUP(A135,'SegEnds_NonXtal_Prot#'!A:AL,31,FALSE)-VLOOKUP(A135,'SegEnds_NonXtal_Prot#'!A:AL,28,FALSE)</f>
        <v>43</v>
      </c>
      <c r="AI135" s="1">
        <f>VLOOKUP(A135,'SegEnds_NonXtal_Prot#'!A:AL,34,FALSE)-VLOOKUP(A135,'SegEnds_NonXtal_Prot#'!A:AL,31,FALSE)</f>
        <v>44</v>
      </c>
      <c r="AJ135" s="1" t="str">
        <f>IF(ISERROR(MATCH(A135,'SegEnds_Xtal_Prot#'!B:B, 0)), "NoXtal", "Xtal")</f>
        <v>NoXtal</v>
      </c>
    </row>
    <row r="136" spans="1:36" x14ac:dyDescent="0.2">
      <c r="A136" s="1" t="s">
        <v>161</v>
      </c>
      <c r="B136" s="1" t="str">
        <f>VLOOKUP(A136,Xtal_Templ!A:B,2,FALSE)</f>
        <v>agtr1_human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90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34</v>
      </c>
      <c r="T136" s="1">
        <f t="array" ref="T136">INDEX('ICL3'!$G$2:$G$34,MATCH(MIN(ABS(AH136-'ICL3'!$F$2:$F$34)),ABS(AH136-'ICL3'!$F$2:$F$34),0))</f>
        <v>68</v>
      </c>
      <c r="U136" s="1">
        <f t="array" ref="U136">INDEX('ICL3'!$H$2:$H$34,MATCH(MIN(ABS(AH136-'ICL3'!$F$2:$F$34)),ABS(AH136-'ICL3'!$F$2:$F$34),0))</f>
        <v>23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52</v>
      </c>
      <c r="AH136" s="1">
        <f>VLOOKUP(A136,'SegEnds_NonXtal_Prot#'!A:AL,31,FALSE)-VLOOKUP(A136,'SegEnds_NonXtal_Prot#'!A:AL,28,FALSE)</f>
        <v>51</v>
      </c>
      <c r="AI136" s="1">
        <f>VLOOKUP(A136,'SegEnds_NonXtal_Prot#'!A:AL,34,FALSE)-VLOOKUP(A136,'SegEnds_NonXtal_Prot#'!A:AL,31,FALSE)</f>
        <v>44</v>
      </c>
      <c r="AJ136" s="1" t="str">
        <f>IF(ISERROR(MATCH(A136,'SegEnds_Xtal_Prot#'!B:B, 0)), "NoXtal", "Xtal")</f>
        <v>NoXtal</v>
      </c>
    </row>
    <row r="137" spans="1:36" x14ac:dyDescent="0.2">
      <c r="A137" s="1" t="s">
        <v>172</v>
      </c>
      <c r="B137" s="1" t="str">
        <f>VLOOKUP(A137,Xtal_Templ!A:B,2,FALSE)</f>
        <v>ccr5_human</v>
      </c>
      <c r="C137" s="5">
        <f>VLOOKUP($B137&amp;"__wt",'SegEnds_Xtal_BW#'!$A:$Z,3,FALSE)</f>
        <v>27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24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90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INDEX('ICL3'!$G$2:$G$34,MATCH(MIN(ABS(AH137-'ICL3'!$F$2:$F$34)),ABS(AH137-'ICL3'!$F$2:$F$34),0))</f>
        <v>68</v>
      </c>
      <c r="U137" s="1">
        <f t="array" ref="U137">INDEX('ICL3'!$H$2:$H$34,MATCH(MIN(ABS(AH137-'ICL3'!$F$2:$F$34)),ABS(AH137-'ICL3'!$F$2:$F$34),0))</f>
        <v>30</v>
      </c>
      <c r="V137" s="1">
        <v>65</v>
      </c>
      <c r="W137" s="1">
        <v>24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18</v>
      </c>
      <c r="AD137" s="1">
        <f>VLOOKUP(A137,'SegEnds_NonXtal_Prot#'!A:AL,16,FALSE)-VLOOKUP(A137,'SegEnds_NonXtal_Prot#'!A:AL,10,FALSE)</f>
        <v>50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27</v>
      </c>
      <c r="AG137" s="1">
        <f>VLOOKUP(A137,'SegEnds_NonXtal_Prot#'!A:AL,28,FALSE)-VLOOKUP(A137,'SegEnds_NonXtal_Prot#'!A:AL,22,FALSE)</f>
        <v>52</v>
      </c>
      <c r="AH137" s="1">
        <f>VLOOKUP(A137,'SegEnds_NonXtal_Prot#'!A:AL,31,FALSE)-VLOOKUP(A137,'SegEnds_NonXtal_Prot#'!A:AL,28,FALSE)</f>
        <v>43</v>
      </c>
      <c r="AI137" s="1">
        <f>VLOOKUP(A137,'SegEnds_NonXtal_Prot#'!A:AL,34,FALSE)-VLOOKUP(A137,'SegEnds_NonXtal_Prot#'!A:AL,31,FALSE)</f>
        <v>44</v>
      </c>
      <c r="AJ137" s="1" t="str">
        <f>IF(ISERROR(MATCH(A137,'SegEnds_Xtal_Prot#'!B:B, 0)), "NoXtal", "Xtal")</f>
        <v>NoXtal</v>
      </c>
    </row>
    <row r="138" spans="1:36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27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90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INDEX('ICL3'!$G$2:$G$34,MATCH(MIN(ABS(AH138-'ICL3'!$F$2:$F$34)),ABS(AH138-'ICL3'!$F$2:$F$34),0))</f>
        <v>68</v>
      </c>
      <c r="U138" s="1">
        <f t="array" ref="U138">INDEX('ICL3'!$H$2:$H$34,MATCH(MIN(ABS(AH138-'ICL3'!$F$2:$F$34)),ABS(AH138-'ICL3'!$F$2:$F$34),0))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18</v>
      </c>
      <c r="AD138" s="1">
        <f>VLOOKUP(A138,'SegEnds_NonXtal_Prot#'!A:AL,16,FALSE)-VLOOKUP(A138,'SegEnds_NonXtal_Prot#'!A:AL,10,FALSE)</f>
        <v>50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43</v>
      </c>
      <c r="AI138" s="1">
        <f>VLOOKUP(A138,'SegEnds_NonXtal_Prot#'!A:AL,34,FALSE)-VLOOKUP(A138,'SegEnds_NonXtal_Prot#'!A:AL,31,FALSE)</f>
        <v>44</v>
      </c>
      <c r="AJ138" s="1" t="str">
        <f>IF(ISERROR(MATCH(A138,'SegEnds_Xtal_Prot#'!B:B, 0)), "NoXtal", "Xtal")</f>
        <v>NoXtal</v>
      </c>
    </row>
    <row r="139" spans="1:36" x14ac:dyDescent="0.2">
      <c r="A139" s="12" t="s">
        <v>175</v>
      </c>
      <c r="B139" s="12" t="str">
        <f>VLOOKUP(A139,Xtal_Templ!A:B,2,FALSE)</f>
        <v>ccr5_human</v>
      </c>
      <c r="C139" s="13">
        <f>VLOOKUP($B139&amp;"__wt",'SegEnds_Xtal_BW#'!$A:$Z,3,FALSE)</f>
        <v>27</v>
      </c>
      <c r="D139" s="12">
        <f>VLOOKUP($B139&amp;"__wt",'SegEnds_Xtal_BW#'!$A:$Z,4,FALSE)</f>
        <v>60</v>
      </c>
      <c r="E139" s="12">
        <f>VLOOKUP($B139&amp;"__wt",'SegEnds_Xtal_BW#'!$A:$Z,5,FALSE)</f>
        <v>48</v>
      </c>
      <c r="F139" s="12">
        <f>VLOOKUP($B139&amp;"__wt",'SegEnds_Xtal_BW#'!$A:$Z,6,FALSE)</f>
        <v>51</v>
      </c>
      <c r="G139" s="12">
        <v>37</v>
      </c>
      <c r="H139" s="12">
        <v>66</v>
      </c>
      <c r="I139" s="12">
        <f>VLOOKUP($B139&amp;"__wt",'SegEnds_Xtal_BW#'!$A:$Z,9,FALSE)</f>
        <v>49</v>
      </c>
      <c r="J139" s="12">
        <f>VLOOKUP($B139&amp;"__wt",'SegEnds_Xtal_BW#'!$A:$Z,10,FALSE)</f>
        <v>52</v>
      </c>
      <c r="K139" s="12">
        <v>24</v>
      </c>
      <c r="L139" s="12">
        <f>VLOOKUP($B139&amp;"__wt",'SegEnds_Xtal_BW#'!$A:$Z,12,FALSE)</f>
        <v>56</v>
      </c>
      <c r="M139" s="12">
        <f>VLOOKUP($B139&amp;"__wt",'SegEnds_Xtal_BW#'!$A:$Z,13,FALSE)</f>
        <v>50</v>
      </c>
      <c r="N139" s="12">
        <v>58</v>
      </c>
      <c r="O139" s="90">
        <v>38</v>
      </c>
      <c r="P139" s="12">
        <f>VLOOKUP($B139&amp;"__wt",'SegEnds_Xtal_BW#'!$A:$Z,16,FALSE)</f>
        <v>64</v>
      </c>
      <c r="Q139" s="12">
        <f>VLOOKUP($B139&amp;"__wt",'SegEnds_Xtal_BW#'!$A:$Z,17,FALSE)</f>
        <v>50</v>
      </c>
      <c r="R139" s="12">
        <f>VLOOKUP($B139&amp;"__wt",'SegEnds_Xtal_BW#'!$A:$Z,18,FALSE)</f>
        <v>52</v>
      </c>
      <c r="S139" s="12">
        <f>VLOOKUP($B139&amp;"__wt",'SegEnds_Xtal_BW#'!$A:$Z,19,FALSE)</f>
        <v>31</v>
      </c>
      <c r="T139" s="12">
        <f t="array" ref="T139">INDEX('ICL3'!$G$2:$G$34,MATCH(MIN(ABS(AH139-'ICL3'!$F$2:$F$34)),ABS(AH139-'ICL3'!$F$2:$F$34),0))</f>
        <v>68</v>
      </c>
      <c r="U139" s="12">
        <f t="array" ref="U139">INDEX('ICL3'!$H$2:$H$34,MATCH(MIN(ABS(AH139-'ICL3'!$F$2:$F$34)),ABS(AH139-'ICL3'!$F$2:$F$34),0))</f>
        <v>30</v>
      </c>
      <c r="V139" s="12">
        <v>65</v>
      </c>
      <c r="W139" s="12">
        <v>24</v>
      </c>
      <c r="X139" s="12">
        <f>VLOOKUP($B139&amp;"__wt",'SegEnds_Xtal_BW#'!$A:$Z,24,FALSE)</f>
        <v>56</v>
      </c>
      <c r="Y139" s="12">
        <f>VLOOKUP($B139&amp;"__wt",'SegEnds_Xtal_BW#'!$A:$Z,25,FALSE)</f>
        <v>47</v>
      </c>
      <c r="Z139" s="12">
        <f>VLOOKUP($B139&amp;"__wt",'SegEnds_Xtal_BW#'!$A:$Z,26,FALSE)</f>
        <v>59</v>
      </c>
      <c r="AA139" s="37" t="str">
        <f>VLOOKUP(A139,Classification!A:B,2,FALSE)</f>
        <v>A</v>
      </c>
      <c r="AB139" s="12">
        <f>VLOOKUP(A139,'SegEnds_NonXtal_Prot#'!A:AL,10,FALSE)-VLOOKUP(A139,'SegEnds_NonXtal_Prot#'!A:AL,7,FALSE)</f>
        <v>15</v>
      </c>
      <c r="AC139" s="12">
        <f>VLOOKUP(A139,'SegEnds_NonXtal_Prot#'!A:AL,13,FALSE)-VLOOKUP(A139,'SegEnds_NonXtal_Prot#'!A:AL,10,FALSE)</f>
        <v>18</v>
      </c>
      <c r="AD139" s="12">
        <f>VLOOKUP(A139,'SegEnds_NonXtal_Prot#'!A:AL,16,FALSE)-VLOOKUP(A139,'SegEnds_NonXtal_Prot#'!A:AL,10,FALSE)</f>
        <v>50</v>
      </c>
      <c r="AE139" s="1">
        <f>VLOOKUP(A139,'SegEnds_NonXtal_Prot#'!A:AL,22,FALSE)-VLOOKUP(A139,'SegEnds_NonXtal_Prot#'!A:AL,19,FALSE)</f>
        <v>22</v>
      </c>
      <c r="AF139" s="12">
        <f>VLOOKUP(A139,'SegEnds_NonXtal_Prot#'!A:AL,28,FALSE)-VLOOKUP(A139,'SegEnds_NonXtal_Prot#'!A:AL,25,FALSE)</f>
        <v>25</v>
      </c>
      <c r="AG139" s="1">
        <f>VLOOKUP(A139,'SegEnds_NonXtal_Prot#'!A:AL,28,FALSE)-VLOOKUP(A139,'SegEnds_NonXtal_Prot#'!A:AL,22,FALSE)</f>
        <v>52</v>
      </c>
      <c r="AH139" s="12">
        <f>VLOOKUP(A139,'SegEnds_NonXtal_Prot#'!A:AL,31,FALSE)-VLOOKUP(A139,'SegEnds_NonXtal_Prot#'!A:AL,28,FALSE)</f>
        <v>43</v>
      </c>
      <c r="AI139" s="12">
        <f>VLOOKUP(A139,'SegEnds_NonXtal_Prot#'!A:AL,34,FALSE)-VLOOKUP(A139,'SegEnds_NonXtal_Prot#'!A:AL,31,FALSE)</f>
        <v>45</v>
      </c>
      <c r="AJ139" s="12" t="str">
        <f>IF(ISERROR(MATCH(A139,'SegEnds_Xtal_Prot#'!B:B, 0)), "NoXtal", "Xtal")</f>
        <v>NoXtal</v>
      </c>
    </row>
    <row r="140" spans="1:36" x14ac:dyDescent="0.2">
      <c r="A140" s="1" t="s">
        <v>335</v>
      </c>
      <c r="B140" s="1" t="str">
        <f>VLOOKUP(A140,Xtal_Templ!A:B,2,FALSE)</f>
        <v>oprd_human</v>
      </c>
      <c r="C140" s="5">
        <f>VLOOKUP($B140&amp;"__wt",'SegEnds_Xtal_BW#'!$A:$Z,3,FALSE)</f>
        <v>22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90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INDEX('ICL3'!$G$2:$G$34,MATCH(MIN(ABS(AH140-'ICL3'!$F$2:$F$34)),ABS(AH140-'ICL3'!$F$2:$F$34),0))</f>
        <v>68</v>
      </c>
      <c r="U140" s="1">
        <f t="array" ref="U140">INDEX('ICL3'!$H$2:$H$34,MATCH(MIN(ABS(AH140-'ICL3'!$F$2:$F$34)),ABS(AH140-'ICL3'!$F$2:$F$34),0))</f>
        <v>23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39</v>
      </c>
      <c r="AJ140" s="1" t="str">
        <f>IF(ISERROR(MATCH(A140,'SegEnds_Xtal_Prot#'!B:B, 0)), "NoXtal", "Xtal")</f>
        <v>Xtal</v>
      </c>
    </row>
    <row r="141" spans="1:36" x14ac:dyDescent="0.2">
      <c r="A141" s="1" t="s">
        <v>918</v>
      </c>
      <c r="B141" s="1" t="str">
        <f>VLOOKUP(A141,Xtal_Templ!A:B,2,FALSE)</f>
        <v>oprd_mouse</v>
      </c>
      <c r="C141" s="5">
        <f>VLOOKUP($B141&amp;"__wt",'SegEnds_Xtal_BW#'!$A:$Z,3,FALSE)</f>
        <v>24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f>VLOOKUP($B141&amp;"__wt",'SegEnds_Xtal_BW#'!$A:$Z,11,FALSE)</f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90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INDEX('ICL3'!$G$2:$G$34,MATCH(MIN(ABS(AH141-'ICL3'!$F$2:$F$34)),ABS(AH141-'ICL3'!$F$2:$F$34),0))</f>
        <v>68</v>
      </c>
      <c r="U141" s="1">
        <f t="array" ref="U141">INDEX('ICL3'!$H$2:$H$34,MATCH(MIN(ABS(AH141-'ICL3'!$F$2:$F$34)),ABS(AH141-'ICL3'!$F$2:$F$34),0))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19</v>
      </c>
      <c r="AD141" s="1">
        <f>VLOOKUP(A141,'SegEnds_NonXtal_Prot#'!A:AL,16,FALSE)-VLOOKUP(A141,'SegEnds_NonXtal_Prot#'!A:AL,10,FALSE)</f>
        <v>51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39</v>
      </c>
      <c r="AJ141" s="1" t="str">
        <f>IF(ISERROR(MATCH(A141,'SegEnds_Xtal_Prot#'!B:B, 0)), "NoXtal", "Xtal")</f>
        <v>Xtal</v>
      </c>
    </row>
    <row r="142" spans="1:36" x14ac:dyDescent="0.2">
      <c r="A142" s="1" t="s">
        <v>384</v>
      </c>
      <c r="B142" s="1" t="str">
        <f>VLOOKUP(A142,Xtal_Templ!A:B,2,FALSE)</f>
        <v>oprd_mouse</v>
      </c>
      <c r="C142" s="5">
        <f>VLOOKUP($B142&amp;"__wt",'SegEnds_Xtal_BW#'!$A:$Z,3,FALSE)</f>
        <v>24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90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INDEX('ICL3'!$G$2:$G$34,MATCH(MIN(ABS(AH142-'ICL3'!$F$2:$F$34)),ABS(AH142-'ICL3'!$F$2:$F$34),0))</f>
        <v>68</v>
      </c>
      <c r="U142" s="1">
        <f t="array" ref="U142">INDEX('ICL3'!$H$2:$H$34,MATCH(MIN(ABS(AH142-'ICL3'!$F$2:$F$34)),ABS(AH142-'ICL3'!$F$2:$F$34),0))</f>
        <v>23</v>
      </c>
      <c r="V142" s="1">
        <v>61</v>
      </c>
      <c r="W142" s="1">
        <v>32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60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19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25</v>
      </c>
      <c r="AG142" s="1">
        <f>VLOOKUP(A142,'SegEnds_NonXtal_Prot#'!A:AL,28,FALSE)-VLOOKUP(A142,'SegEnds_NonXtal_Prot#'!A:AL,22,FALSE)</f>
        <v>52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34</v>
      </c>
      <c r="AJ142" s="1" t="str">
        <f>IF(ISERROR(MATCH(A142,'SegEnds_Xtal_Prot#'!B:B, 0)), "NoXtal", "Xtal")</f>
        <v>NoXtal</v>
      </c>
    </row>
    <row r="143" spans="1:36" x14ac:dyDescent="0.2">
      <c r="A143" s="1" t="s">
        <v>205</v>
      </c>
      <c r="B143" s="1" t="str">
        <f>VLOOKUP(A143,Xtal_Templ!A:B,2,FALSE)</f>
        <v>oprm_mouse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90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INDEX('ICL3'!$G$2:$G$34,MATCH(MIN(ABS(AH143-'ICL3'!$F$2:$F$34)),ABS(AH143-'ICL3'!$F$2:$F$34),0))</f>
        <v>72</v>
      </c>
      <c r="U143" s="1">
        <f t="array" ref="U143">INDEX('ICL3'!$H$2:$H$34,MATCH(MIN(ABS(AH143-'ICL3'!$F$2:$F$34)),ABS(AH143-'ICL3'!$F$2:$F$34),0))</f>
        <v>29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25</v>
      </c>
      <c r="AG143" s="1">
        <f>VLOOKUP(A143,'SegEnds_NonXtal_Prot#'!A:AL,28,FALSE)-VLOOKUP(A143,'SegEnds_NonXtal_Prot#'!A:AL,22,FALSE)</f>
        <v>52</v>
      </c>
      <c r="AH143" s="1">
        <f>VLOOKUP(A143,'SegEnds_NonXtal_Prot#'!A:AL,31,FALSE)-VLOOKUP(A143,'SegEnds_NonXtal_Prot#'!A:AL,28,FALSE)</f>
        <v>50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920</v>
      </c>
      <c r="B144" s="1" t="str">
        <f>VLOOKUP(A144,Xtal_Templ!A:B,2,FALSE)</f>
        <v>oprm_mouse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90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INDEX('ICL3'!$G$2:$G$34,MATCH(MIN(ABS(AH144-'ICL3'!$F$2:$F$34)),ABS(AH144-'ICL3'!$F$2:$F$34),0))</f>
        <v>68</v>
      </c>
      <c r="U144" s="1">
        <f t="array" ref="U144">INDEX('ICL3'!$H$2:$H$34,MATCH(MIN(ABS(AH144-'ICL3'!$F$2:$F$34)),ABS(AH144-'ICL3'!$F$2:$F$34),0))</f>
        <v>23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51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Xtal</v>
      </c>
    </row>
    <row r="145" spans="1:36" x14ac:dyDescent="0.2">
      <c r="A145" s="1" t="s">
        <v>337</v>
      </c>
      <c r="B145" s="1" t="str">
        <f>VLOOKUP(A145,Xtal_Templ!A:B,2,FALSE)</f>
        <v>oprm_mouse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90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INDEX('ICL3'!$G$2:$G$34,MATCH(MIN(ABS(AH145-'ICL3'!$F$2:$F$34)),ABS(AH145-'ICL3'!$F$2:$F$34),0))</f>
        <v>68</v>
      </c>
      <c r="U145" s="1">
        <f t="array" ref="U145">INDEX('ICL3'!$H$2:$H$34,MATCH(MIN(ABS(AH145-'ICL3'!$F$2:$F$34)),ABS(AH145-'ICL3'!$F$2:$F$34),0))</f>
        <v>23</v>
      </c>
      <c r="V145" s="1">
        <v>61</v>
      </c>
      <c r="W145" s="1">
        <v>28</v>
      </c>
      <c r="X145" s="6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51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1176</v>
      </c>
      <c r="B146" s="1" t="str">
        <f>VLOOKUP(A146,Xtal_Templ!A:B,2,FALSE)</f>
        <v>oprx_human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f>VLOOKUP($B146&amp;"__wt",'SegEnds_Xtal_BW#'!$A:$Z,11,FALSE)</f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90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INDEX('ICL3'!$G$2:$G$34,MATCH(MIN(ABS(AH146-'ICL3'!$F$2:$F$34)),ABS(AH146-'ICL3'!$F$2:$F$34),0))</f>
        <v>68</v>
      </c>
      <c r="U146" s="1">
        <f t="array" ref="U146">INDEX('ICL3'!$H$2:$H$34,MATCH(MIN(ABS(AH146-'ICL3'!$F$2:$F$34)),ABS(AH146-'ICL3'!$F$2:$F$34),0))</f>
        <v>23</v>
      </c>
      <c r="V146" s="1">
        <v>61</v>
      </c>
      <c r="W146" s="1">
        <v>28</v>
      </c>
      <c r="X146" s="6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19</v>
      </c>
      <c r="AD146" s="1">
        <f>VLOOKUP(A146,'SegEnds_NonXtal_Prot#'!A:AL,16,FALSE)-VLOOKUP(A146,'SegEnds_NonXtal_Prot#'!A:AL,10,FALSE)</f>
        <v>51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38</v>
      </c>
      <c r="AJ146" s="1" t="str">
        <f>IF(ISERROR(MATCH(A146,'SegEnds_Xtal_Prot#'!B:B, 0)), "NoXtal", "Xtal")</f>
        <v>Xtal</v>
      </c>
    </row>
    <row r="147" spans="1:36" x14ac:dyDescent="0.2">
      <c r="A147" s="1" t="s">
        <v>320</v>
      </c>
      <c r="B147" s="1" t="str">
        <f>VLOOKUP(A147,Xtal_Templ!A:B,2,FALSE)</f>
        <v>oprx_human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57</v>
      </c>
      <c r="O147" s="90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INDEX('ICL3'!$G$2:$G$34,MATCH(MIN(ABS(AH147-'ICL3'!$F$2:$F$34)),ABS(AH147-'ICL3'!$F$2:$F$34),0))</f>
        <v>68</v>
      </c>
      <c r="U147" s="1">
        <f t="array" ref="U147">INDEX('ICL3'!$H$2:$H$34,MATCH(MIN(ABS(AH147-'ICL3'!$F$2:$F$34)),ABS(AH147-'ICL3'!$F$2:$F$34),0))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19</v>
      </c>
      <c r="AD147" s="1">
        <f>VLOOKUP(A147,'SegEnds_NonXtal_Prot#'!A:AL,16,FALSE)-VLOOKUP(A147,'SegEnds_NonXtal_Prot#'!A:AL,10,FALSE)</f>
        <v>51</v>
      </c>
      <c r="AE147" s="1" t="e">
        <f>VLOOKUP(A147,'SegEnds_NonXtal_Prot#'!A:AL,22,FALSE)-VLOOKUP(A147,'SegEnds_NonXtal_Prot#'!A:AL,19,FALSE)</f>
        <v>#VALUE!</v>
      </c>
      <c r="AF147" s="1">
        <f>VLOOKUP(A147,'SegEnds_NonXtal_Prot#'!A:AL,28,FALSE)-VLOOKUP(A147,'SegEnds_NonXtal_Prot#'!A:AL,25,FALSE)</f>
        <v>27</v>
      </c>
      <c r="AG147" s="1">
        <f>VLOOKUP(A147,'SegEnds_NonXtal_Prot#'!A:AL,28,FALSE)-VLOOKUP(A147,'SegEnds_NonXtal_Prot#'!A:AL,22,FALSE)</f>
        <v>52</v>
      </c>
      <c r="AH147" s="1">
        <f>VLOOKUP(A147,'SegEnds_NonXtal_Prot#'!A:AL,31,FALSE)-VLOOKUP(A147,'SegEnds_NonXtal_Prot#'!A:AL,28,FALSE)</f>
        <v>51</v>
      </c>
      <c r="AI147" s="1">
        <f>VLOOKUP(A147,'SegEnds_NonXtal_Prot#'!A:AL,34,FALSE)-VLOOKUP(A147,'SegEnds_NonXtal_Prot#'!A:AL,31,FALSE)</f>
        <v>38</v>
      </c>
      <c r="AJ147" s="1" t="str">
        <f>IF(ISERROR(MATCH(A147,'SegEnds_Xtal_Prot#'!B:B, 0)), "NoXtal", "Xtal")</f>
        <v>NoXtal</v>
      </c>
    </row>
    <row r="148" spans="1:36" x14ac:dyDescent="0.2">
      <c r="A148" s="1" t="s">
        <v>299</v>
      </c>
      <c r="B148" s="1" t="str">
        <f>VLOOKUP(A148,Xtal_Templ!A:B,2,FALSE)</f>
        <v>oprx_human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90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31</v>
      </c>
      <c r="T148" s="1">
        <f t="array" ref="T148">INDEX('ICL3'!$G$2:$G$34,MATCH(MIN(ABS(AH148-'ICL3'!$F$2:$F$34)),ABS(AH148-'ICL3'!$F$2:$F$34),0))</f>
        <v>68</v>
      </c>
      <c r="U148" s="1">
        <f t="array" ref="U148">INDEX('ICL3'!$H$2:$H$34,MATCH(MIN(ABS(AH148-'ICL3'!$F$2:$F$34)),ABS(AH148-'ICL3'!$F$2:$F$34),0))</f>
        <v>23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18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26</v>
      </c>
      <c r="AG148" s="1">
        <f>VLOOKUP(A148,'SegEnds_NonXtal_Prot#'!A:AL,28,FALSE)-VLOOKUP(A148,'SegEnds_NonXtal_Prot#'!A:AL,22,FALSE)</f>
        <v>52</v>
      </c>
      <c r="AH148" s="1">
        <f>VLOOKUP(A148,'SegEnds_NonXtal_Prot#'!A:AL,31,FALSE)-VLOOKUP(A148,'SegEnds_NonXtal_Prot#'!A:AL,28,FALSE)</f>
        <v>51</v>
      </c>
      <c r="AI148" s="1">
        <f>VLOOKUP(A148,'SegEnds_NonXtal_Prot#'!A:AL,34,FALSE)-VLOOKUP(A148,'SegEnds_NonXtal_Prot#'!A:AL,31,FALSE)</f>
        <v>37</v>
      </c>
      <c r="AJ148" s="1" t="str">
        <f>IF(ISERROR(MATCH(A148,'SegEnds_Xtal_Prot#'!B:B, 0)), "NoXtal", "Xtal")</f>
        <v>NoXtal</v>
      </c>
    </row>
    <row r="149" spans="1:36" x14ac:dyDescent="0.2">
      <c r="A149" s="1" t="s">
        <v>332</v>
      </c>
      <c r="B149" s="1" t="str">
        <f>VLOOKUP(A149,Xtal_Templ!A:B,2,FALSE)</f>
        <v>opsd_bovin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56</v>
      </c>
      <c r="O149" s="90"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INDEX('ICL3'!$G$2:$G$34,MATCH(MIN(ABS(AH149-'ICL3'!$F$2:$F$34)),ABS(AH149-'ICL3'!$F$2:$F$34),0))</f>
        <v>73</v>
      </c>
      <c r="U149" s="1">
        <f t="array" ref="U149">INDEX('ICL3'!$H$2:$H$34,MATCH(MIN(ABS(AH149-'ICL3'!$F$2:$F$34)),ABS(AH149-'ICL3'!$F$2:$F$34),0))</f>
        <v>22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 t="e">
        <f>VLOOKUP(A149,'SegEnds_NonXtal_Prot#'!A:AL,22,FALSE)-VLOOKUP(A149,'SegEnds_NonXtal_Prot#'!A:AL,19,FALSE)</f>
        <v>#VALUE!</v>
      </c>
      <c r="AF149" s="1">
        <f>VLOOKUP(A149,'SegEnds_NonXtal_Prot#'!A:AL,28,FALSE)-VLOOKUP(A149,'SegEnds_NonXtal_Prot#'!A:AL,25,FALSE)</f>
        <v>26</v>
      </c>
      <c r="AG149" s="1">
        <f>VLOOKUP(A149,'SegEnds_NonXtal_Prot#'!A:AL,28,FALSE)-VLOOKUP(A149,'SegEnds_NonXtal_Prot#'!A:AL,22,FALSE)</f>
        <v>52</v>
      </c>
      <c r="AH149" s="1">
        <f>VLOOKUP(A149,'SegEnds_NonXtal_Prot#'!A:AL,31,FALSE)-VLOOKUP(A149,'SegEnds_NonXtal_Prot#'!A:AL,28,FALSE)</f>
        <v>56</v>
      </c>
      <c r="AI149" s="1">
        <f>VLOOKUP(A149,'SegEnds_NonXtal_Prot#'!A:AL,34,FALSE)-VLOOKUP(A149,'SegEnds_NonXtal_Prot#'!A:AL,31,FALSE)</f>
        <v>36</v>
      </c>
      <c r="AJ149" s="1" t="str">
        <f>IF(ISERROR(MATCH(A149,'SegEnds_Xtal_Prot#'!B:B, 0)), "NoXtal", "Xtal")</f>
        <v>NoXtal</v>
      </c>
    </row>
    <row r="150" spans="1:36" x14ac:dyDescent="0.2">
      <c r="A150" s="1" t="s">
        <v>333</v>
      </c>
      <c r="B150" s="1" t="str">
        <f>VLOOKUP(A150,Xtal_Templ!A:B,2,FALSE)</f>
        <v>opsd_todpa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69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90"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INDEX('ICL3'!$G$2:$G$34,MATCH(MIN(ABS(AH150-'ICL3'!$F$2:$F$34)),ABS(AH150-'ICL3'!$F$2:$F$34),0))</f>
        <v>74</v>
      </c>
      <c r="U150" s="1">
        <f t="array" ref="U150">INDEX('ICL3'!$H$2:$H$34,MATCH(MIN(ABS(AH150-'ICL3'!$F$2:$F$34)),ABS(AH150-'ICL3'!$F$2:$F$34),0))</f>
        <v>21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26</v>
      </c>
      <c r="AG150" s="1">
        <f>VLOOKUP(A150,'SegEnds_NonXtal_Prot#'!A:AL,28,FALSE)-VLOOKUP(A150,'SegEnds_NonXtal_Prot#'!A:AL,22,FALSE)</f>
        <v>52</v>
      </c>
      <c r="AH150" s="1">
        <f>VLOOKUP(A150,'SegEnds_NonXtal_Prot#'!A:AL,31,FALSE)-VLOOKUP(A150,'SegEnds_NonXtal_Prot#'!A:AL,28,FALSE)</f>
        <v>64</v>
      </c>
      <c r="AI150" s="1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924</v>
      </c>
      <c r="B151" s="1" t="str">
        <f>VLOOKUP(A151,Xtal_Templ!A:B,2,FALSE)</f>
        <v>opsd_todpa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69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57</v>
      </c>
      <c r="O151" s="90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32</v>
      </c>
      <c r="T151" s="1">
        <f t="array" ref="T151">INDEX('ICL3'!$G$2:$G$34,MATCH(MIN(ABS(AH151-'ICL3'!$F$2:$F$34)),ABS(AH151-'ICL3'!$F$2:$F$34),0))</f>
        <v>74</v>
      </c>
      <c r="U151" s="1">
        <f t="array" ref="U151">INDEX('ICL3'!$H$2:$H$34,MATCH(MIN(ABS(AH151-'ICL3'!$F$2:$F$34)),ABS(AH151-'ICL3'!$F$2:$F$34),0))</f>
        <v>21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>
        <f>VLOOKUP(A151,'SegEnds_NonXtal_Prot#'!A:AL,13,FALSE)-VLOOKUP(A151,'SegEnds_NonXtal_Prot#'!A:AL,10,FALSE)</f>
        <v>21</v>
      </c>
      <c r="AD151" s="1">
        <f>VLOOKUP(A151,'SegEnds_NonXtal_Prot#'!A:AL,16,FALSE)-VLOOKUP(A151,'SegEnds_NonXtal_Prot#'!A:AL,10,FALSE)</f>
        <v>53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52</v>
      </c>
      <c r="AH151" s="1">
        <f>VLOOKUP(A151,'SegEnds_NonXtal_Prot#'!A:AL,31,FALSE)-VLOOKUP(A151,'SegEnds_NonXtal_Prot#'!A:AL,28,FALSE)</f>
        <v>64</v>
      </c>
      <c r="AI151" s="1">
        <f>VLOOKUP(A151,'SegEnds_NonXtal_Prot#'!A:AL,34,FALSE)-VLOOKUP(A151,'SegEnds_NonXtal_Prot#'!A:AL,31,FALSE)</f>
        <v>36</v>
      </c>
      <c r="AJ151" s="1" t="str">
        <f>IF(ISERROR(MATCH(A151,'SegEnds_Xtal_Prot#'!B:B, 0)), "NoXtal", "Xtal")</f>
        <v>Xtal</v>
      </c>
    </row>
    <row r="152" spans="1:36" x14ac:dyDescent="0.2">
      <c r="A152" s="1" t="s">
        <v>223</v>
      </c>
      <c r="B152" s="1" t="str">
        <f>VLOOKUP(A152,Xtal_Templ!A:B,2,FALSE)</f>
        <v>ox2r_human</v>
      </c>
      <c r="C152" s="5">
        <f>VLOOKUP($B152&amp;"__wt",'SegEnds_Xtal_BW#'!$A:$Z,3,FALSE)</f>
        <v>31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13">
        <v>56</v>
      </c>
      <c r="O152" s="113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32</v>
      </c>
      <c r="T152" s="1">
        <f t="array" ref="T152">INDEX('ICL3'!$G$2:$G$34,MATCH(MIN(ABS(AH152-'ICL3'!$F$2:$F$34)),ABS(AH152-'ICL3'!$F$2:$F$34),0))</f>
        <v>68</v>
      </c>
      <c r="U152" s="1">
        <f t="array" ref="U152">INDEX('ICL3'!$H$2:$H$34,MATCH(MIN(ABS(AH152-'ICL3'!$F$2:$F$34)),ABS(AH152-'ICL3'!$F$2:$F$34),0))</f>
        <v>23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 t="e">
        <f>VLOOKUP(A152,'SegEnds_NonXtal_Prot#'!A:AL,10,FALSE)-VLOOKUP(A152,'SegEnds_NonXtal_Prot#'!A:AL,7,FALSE)</f>
        <v>#VALUE!</v>
      </c>
      <c r="AC152" s="1">
        <f>VLOOKUP(A152,'SegEnds_NonXtal_Prot#'!A:AL,13,FALSE)-VLOOKUP(A152,'SegEnds_NonXtal_Prot#'!A:AL,10,FALSE)</f>
        <v>20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19</v>
      </c>
      <c r="AF152" s="1">
        <f>VLOOKUP(A152,'SegEnds_NonXtal_Prot#'!A:AL,28,FALSE)-VLOOKUP(A152,'SegEnds_NonXtal_Prot#'!A:AL,25,FALSE)</f>
        <v>27</v>
      </c>
      <c r="AG152" s="1">
        <f>VLOOKUP(A152,'SegEnds_NonXtal_Prot#'!A:AL,28,FALSE)-VLOOKUP(A152,'SegEnds_NonXtal_Prot#'!A:AL,22,FALSE)</f>
        <v>52</v>
      </c>
      <c r="AH152" s="1">
        <f>VLOOKUP(A152,'SegEnds_NonXtal_Prot#'!A:AL,31,FALSE)-VLOOKUP(A152,'SegEnds_NonXtal_Prot#'!A:AL,28,FALSE)</f>
        <v>51</v>
      </c>
      <c r="AI152" s="1">
        <f>VLOOKUP(A152,'SegEnds_NonXtal_Prot#'!A:AL,34,FALSE)-VLOOKUP(A152,'SegEnds_NonXtal_Prot#'!A:AL,31,FALSE)</f>
        <v>38</v>
      </c>
      <c r="AJ152" s="1" t="str">
        <f>IF(ISERROR(MATCH(A152,'SegEnds_Xtal_Prot#'!B:B, 0)), "NoXtal", "Xtal")</f>
        <v>NoXtal</v>
      </c>
    </row>
    <row r="153" spans="1:36" x14ac:dyDescent="0.2">
      <c r="A153" s="1" t="s">
        <v>343</v>
      </c>
      <c r="B153" s="1" t="str">
        <f>VLOOKUP(A153,Xtal_Templ!A:B,2,FALSE)</f>
        <v>p2ry1_human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90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32</v>
      </c>
      <c r="T153" s="1">
        <f t="array" ref="T153">INDEX('ICL3'!$G$2:$G$34,MATCH(MIN(ABS(AH153-'ICL3'!$F$2:$F$34)),ABS(AH153-'ICL3'!$F$2:$F$34),0))</f>
        <v>67</v>
      </c>
      <c r="U153" s="1">
        <f t="array" ref="U153">INDEX('ICL3'!$H$2:$H$34,MATCH(MIN(ABS(AH153-'ICL3'!$F$2:$F$34)),ABS(AH153-'ICL3'!$F$2:$F$34),0))</f>
        <v>26</v>
      </c>
      <c r="V153" s="1">
        <v>61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27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46</v>
      </c>
      <c r="AI153" s="1">
        <f>VLOOKUP(A153,'SegEnds_NonXtal_Prot#'!A:AL,34,FALSE)-VLOOKUP(A153,'SegEnds_NonXtal_Prot#'!A:AL,31,FALSE)</f>
        <v>43</v>
      </c>
      <c r="AJ153" s="1" t="str">
        <f>IF(ISERROR(MATCH(A153,'SegEnds_Xtal_Prot#'!B:B, 0)), "NoXtal", "Xtal")</f>
        <v>NoXtal</v>
      </c>
    </row>
    <row r="154" spans="1:36" x14ac:dyDescent="0.2">
      <c r="A154" s="1" t="s">
        <v>386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90"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INDEX('ICL3'!$G$2:$G$34,MATCH(MIN(ABS(AH154-'ICL3'!$F$2:$F$34)),ABS(AH154-'ICL3'!$F$2:$F$34),0))</f>
        <v>68</v>
      </c>
      <c r="U154" s="1">
        <f t="array" ref="U154">INDEX('ICL3'!$H$2:$H$34,MATCH(MIN(ABS(AH154-'ICL3'!$F$2:$F$34)),ABS(AH154-'ICL3'!$F$2:$F$34),0))</f>
        <v>28</v>
      </c>
      <c r="V154" s="1">
        <v>64</v>
      </c>
      <c r="W154" s="1">
        <v>24</v>
      </c>
      <c r="X154" s="6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>
        <f>VLOOKUP(A154,'SegEnds_NonXtal_Prot#'!A:AL,13,FALSE)-VLOOKUP(A154,'SegEnds_NonXtal_Prot#'!A:AL,10,FALSE)</f>
        <v>19</v>
      </c>
      <c r="AD154" s="1">
        <f>VLOOKUP(A154,'SegEnds_NonXtal_Prot#'!A:AL,16,FALSE)-VLOOKUP(A154,'SegEnds_NonXtal_Prot#'!A:AL,10,FALSE)</f>
        <v>51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27</v>
      </c>
      <c r="AG154" s="1">
        <f>VLOOKUP(A154,'SegEnds_NonXtal_Prot#'!A:AL,28,FALSE)-VLOOKUP(A154,'SegEnds_NonXtal_Prot#'!A:AL,22,FALSE)</f>
        <v>52</v>
      </c>
      <c r="AH154" s="1">
        <f>VLOOKUP(A154,'SegEnds_NonXtal_Prot#'!A:AL,31,FALSE)-VLOOKUP(A154,'SegEnds_NonXtal_Prot#'!A:AL,28,FALSE)</f>
        <v>48</v>
      </c>
      <c r="AI154" s="1">
        <f>VLOOKUP(A154,'SegEnds_NonXtal_Prot#'!A:AL,34,FALSE)-VLOOKUP(A154,'SegEnds_NonXtal_Prot#'!A:AL,31,FALSE)</f>
        <v>45</v>
      </c>
      <c r="AJ154" s="1" t="str">
        <f>IF(ISERROR(MATCH(A154,'SegEnds_Xtal_Prot#'!B:B, 0)), "NoXtal", "Xtal")</f>
        <v>NoXtal</v>
      </c>
    </row>
    <row r="155" spans="1:36" x14ac:dyDescent="0.2">
      <c r="A155" s="1" t="s">
        <v>347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90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INDEX('ICL3'!$G$2:$G$34,MATCH(MIN(ABS(AH155-'ICL3'!$F$2:$F$34)),ABS(AH155-'ICL3'!$F$2:$F$34),0))</f>
        <v>68</v>
      </c>
      <c r="U155" s="1">
        <f t="array" ref="U155">INDEX('ICL3'!$H$2:$H$34,MATCH(MIN(ABS(AH155-'ICL3'!$F$2:$F$34)),ABS(AH155-'ICL3'!$F$2:$F$34),0))</f>
        <v>28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52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43</v>
      </c>
      <c r="AJ155" s="1" t="str">
        <f>IF(ISERROR(MATCH(A155,'SegEnds_Xtal_Prot#'!B:B, 0)), "NoXtal", "Xtal")</f>
        <v>NoXtal</v>
      </c>
    </row>
    <row r="156" spans="1:36" x14ac:dyDescent="0.2">
      <c r="A156" s="1" t="s">
        <v>346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90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INDEX('ICL3'!$G$2:$G$34,MATCH(MIN(ABS(AH156-'ICL3'!$F$2:$F$34)),ABS(AH156-'ICL3'!$F$2:$F$34),0))</f>
        <v>72</v>
      </c>
      <c r="U156" s="1">
        <f t="array" ref="U156">INDEX('ICL3'!$H$2:$H$34,MATCH(MIN(ABS(AH156-'ICL3'!$F$2:$F$34)),ABS(AH156-'ICL3'!$F$2:$F$34),0))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27</v>
      </c>
      <c r="AG156" s="1">
        <f>VLOOKUP(A156,'SegEnds_NonXtal_Prot#'!A:AL,28,FALSE)-VLOOKUP(A156,'SegEnds_NonXtal_Prot#'!A:AL,22,FALSE)</f>
        <v>52</v>
      </c>
      <c r="AH156" s="1">
        <f>VLOOKUP(A156,'SegEnds_NonXtal_Prot#'!A:AL,31,FALSE)-VLOOKUP(A156,'SegEnds_NonXtal_Prot#'!A:AL,28,FALSE)</f>
        <v>50</v>
      </c>
      <c r="AI156" s="1">
        <f>VLOOKUP(A156,'SegEnds_NonXtal_Prot#'!A:AL,34,FALSE)-VLOOKUP(A156,'SegEnds_NonXtal_Prot#'!A:AL,31,FALSE)</f>
        <v>43</v>
      </c>
      <c r="AJ156" s="1" t="str">
        <f>IF(ISERROR(MATCH(A156,'SegEnds_Xtal_Prot#'!B:B, 0)), "NoXtal", "Xtal")</f>
        <v>NoXtal</v>
      </c>
    </row>
    <row r="157" spans="1:36" x14ac:dyDescent="0.2">
      <c r="A157" s="1" t="s">
        <v>348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58</v>
      </c>
      <c r="O157" s="90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INDEX('ICL3'!$G$2:$G$34,MATCH(MIN(ABS(AH157-'ICL3'!$F$2:$F$34)),ABS(AH157-'ICL3'!$F$2:$F$34),0))</f>
        <v>72</v>
      </c>
      <c r="U157" s="1">
        <f t="array" ref="U157">INDEX('ICL3'!$H$2:$H$34,MATCH(MIN(ABS(AH157-'ICL3'!$F$2:$F$34)),ABS(AH157-'ICL3'!$F$2:$F$34),0))</f>
        <v>29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21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52</v>
      </c>
      <c r="AH157" s="1">
        <f>VLOOKUP(A157,'SegEnds_NonXtal_Prot#'!A:AL,31,FALSE)-VLOOKUP(A157,'SegEnds_NonXtal_Prot#'!A:AL,28,FALSE)</f>
        <v>50</v>
      </c>
      <c r="AI157" s="1">
        <f>VLOOKUP(A157,'SegEnds_NonXtal_Prot#'!A:AL,34,FALSE)-VLOOKUP(A157,'SegEnds_NonXtal_Prot#'!A:AL,31,FALSE)</f>
        <v>44</v>
      </c>
      <c r="AJ157" s="1" t="str">
        <f>IF(ISERROR(MATCH(A157,'SegEnds_Xtal_Prot#'!B:B, 0)), "NoXtal", "Xtal")</f>
        <v>NoXtal</v>
      </c>
    </row>
    <row r="158" spans="1:36" x14ac:dyDescent="0.2">
      <c r="A158" s="1" t="s">
        <v>229</v>
      </c>
      <c r="B158" s="1" t="str">
        <f>VLOOKUP(A158,Xtal_Templ!A:B,2,FALSE)</f>
        <v>p2y12_human</v>
      </c>
      <c r="C158" s="5">
        <f>VLOOKUP($B158&amp;"__wt",'SegEnds_Xtal_BW#'!$A:$Z,3,FALSE)</f>
        <v>28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 t="str">
        <f>VLOOKUP($B158&amp;"__wt",'SegEnds_Xtal_BW#'!$A:$Z,9,FALSE)</f>
        <v>-</v>
      </c>
      <c r="J158" s="1" t="str">
        <f>VLOOKUP($B158&amp;"__wt",'SegEnds_Xtal_BW#'!$A:$Z,10,FALSE)</f>
        <v>-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90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30</v>
      </c>
      <c r="T158" s="1">
        <f t="array" ref="T158">INDEX('ICL3'!$G$2:$G$34,MATCH(MIN(ABS(AH158-'ICL3'!$F$2:$F$34)),ABS(AH158-'ICL3'!$F$2:$F$34),0))</f>
        <v>67</v>
      </c>
      <c r="U158" s="1">
        <f t="array" ref="U158">INDEX('ICL3'!$H$2:$H$34,MATCH(MIN(ABS(AH158-'ICL3'!$F$2:$F$34)),ABS(AH158-'ICL3'!$F$2:$F$34),0))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57</v>
      </c>
      <c r="AA158" s="27" t="str">
        <f>VLOOKUP(A158,Classification!A:B,2,FALSE)</f>
        <v>A</v>
      </c>
      <c r="AB158" s="1" t="e">
        <f>VLOOKUP(A158,'SegEnds_NonXtal_Prot#'!A:AL,10,FALSE)-VLOOKUP(A158,'SegEnds_NonXtal_Prot#'!A:AL,7,FALSE)</f>
        <v>#VALUE!</v>
      </c>
      <c r="AC158" s="1" t="e">
        <f>VLOOKUP(A158,'SegEnds_NonXtal_Prot#'!A:AL,13,FALSE)-VLOOKUP(A158,'SegEnds_NonXtal_Prot#'!A:AL,10,FALSE)</f>
        <v>#VALUE!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26</v>
      </c>
      <c r="AG158" s="1">
        <f>VLOOKUP(A158,'SegEnds_NonXtal_Prot#'!A:AL,28,FALSE)-VLOOKUP(A158,'SegEnds_NonXtal_Prot#'!A:AL,22,FALSE)</f>
        <v>52</v>
      </c>
      <c r="AH158" s="1">
        <f>VLOOKUP(A158,'SegEnds_NonXtal_Prot#'!A:AL,31,FALSE)-VLOOKUP(A158,'SegEnds_NonXtal_Prot#'!A:AL,28,FALSE)</f>
        <v>47</v>
      </c>
      <c r="AI158" s="1">
        <f>VLOOKUP(A158,'SegEnds_NonXtal_Prot#'!A:AL,34,FALSE)-VLOOKUP(A158,'SegEnds_NonXtal_Prot#'!A:AL,31,FALSE)</f>
        <v>44</v>
      </c>
      <c r="AJ158" s="1" t="str">
        <f>IF(ISERROR(MATCH(A158,'SegEnds_Xtal_Prot#'!B:B, 0)), "NoXtal", "Xtal")</f>
        <v>NoXtal</v>
      </c>
    </row>
    <row r="159" spans="1:36" x14ac:dyDescent="0.2">
      <c r="A159" s="1" t="s">
        <v>272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90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INDEX('ICL3'!$G$2:$G$34,MATCH(MIN(ABS(AH159-'ICL3'!$F$2:$F$34)),ABS(AH159-'ICL3'!$F$2:$F$34),0))</f>
        <v>68</v>
      </c>
      <c r="U159" s="1">
        <f t="array" ref="U159">INDEX('ICL3'!$H$2:$H$34,MATCH(MIN(ABS(AH159-'ICL3'!$F$2:$F$34)),ABS(AH159-'ICL3'!$F$2:$F$34),0))</f>
        <v>28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26</v>
      </c>
      <c r="AG159" s="1">
        <f>VLOOKUP(A159,'SegEnds_NonXtal_Prot#'!A:AL,28,FALSE)-VLOOKUP(A159,'SegEnds_NonXtal_Prot#'!A:AL,22,FALSE)</f>
        <v>52</v>
      </c>
      <c r="AH159" s="1">
        <f>VLOOKUP(A159,'SegEnds_NonXtal_Prot#'!A:AL,31,FALSE)-VLOOKUP(A159,'SegEnds_NonXtal_Prot#'!A:AL,28,FALSE)</f>
        <v>49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352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90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INDEX('ICL3'!$G$2:$G$34,MATCH(MIN(ABS(AH160-'ICL3'!$F$2:$F$34)),ABS(AH160-'ICL3'!$F$2:$F$34),0))</f>
        <v>72</v>
      </c>
      <c r="U160" s="1">
        <f t="array" ref="U160">INDEX('ICL3'!$H$2:$H$34,MATCH(MIN(ABS(AH160-'ICL3'!$F$2:$F$34)),ABS(AH160-'ICL3'!$F$2:$F$34),0))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 t="e">
        <f>VLOOKUP(A160,'SegEnds_NonXtal_Prot#'!A:AL,13,FALSE)-VLOOKUP(A160,'SegEnds_NonXtal_Prot#'!A:AL,10,FALSE)</f>
        <v>#VALUE!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26</v>
      </c>
      <c r="AG160" s="1">
        <f>VLOOKUP(A160,'SegEnds_NonXtal_Prot#'!A:AL,28,FALSE)-VLOOKUP(A160,'SegEnds_NonXtal_Prot#'!A:AL,22,FALSE)</f>
        <v>52</v>
      </c>
      <c r="AH160" s="1">
        <f>VLOOKUP(A160,'SegEnds_NonXtal_Prot#'!A:AL,31,FALSE)-VLOOKUP(A160,'SegEnds_NonXtal_Prot#'!A:AL,28,FALSE)</f>
        <v>50</v>
      </c>
      <c r="AI160" s="1">
        <f>VLOOKUP(A160,'SegEnds_NonXtal_Prot#'!A:AL,34,FALSE)-VLOOKUP(A160,'SegEnds_NonXtal_Prot#'!A:AL,31,FALSE)</f>
        <v>44</v>
      </c>
      <c r="AJ160" s="1" t="str">
        <f>IF(ISERROR(MATCH(A160,'SegEnds_Xtal_Prot#'!B:B, 0)), "NoXtal", "Xtal")</f>
        <v>Xtal</v>
      </c>
    </row>
    <row r="161" spans="1:36" x14ac:dyDescent="0.2">
      <c r="A161" s="1" t="s">
        <v>354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90"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INDEX('ICL3'!$G$2:$G$34,MATCH(MIN(ABS(AH161-'ICL3'!$F$2:$F$34)),ABS(AH161-'ICL3'!$F$2:$F$34),0))</f>
        <v>72</v>
      </c>
      <c r="U161" s="1">
        <f t="array" ref="U161">INDEX('ICL3'!$H$2:$H$34,MATCH(MIN(ABS(AH161-'ICL3'!$F$2:$F$34)),ABS(AH161-'ICL3'!$F$2:$F$34),0))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 t="e">
        <f>VLOOKUP(A161,'SegEnds_NonXtal_Prot#'!A:AL,10,FALSE)-VLOOKUP(A161,'SegEnds_NonXtal_Prot#'!A:AL,7,FALSE)</f>
        <v>#VALUE!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26</v>
      </c>
      <c r="AG161" s="1">
        <f>VLOOKUP(A161,'SegEnds_NonXtal_Prot#'!A:AL,28,FALSE)-VLOOKUP(A161,'SegEnds_NonXtal_Prot#'!A:AL,22,FALSE)</f>
        <v>52</v>
      </c>
      <c r="AH161" s="1">
        <f>VLOOKUP(A161,'SegEnds_NonXtal_Prot#'!A:AL,31,FALSE)-VLOOKUP(A161,'SegEnds_NonXtal_Prot#'!A:AL,28,FALSE)</f>
        <v>50</v>
      </c>
      <c r="AI161" s="1">
        <f>VLOOKUP(A161,'SegEnds_NonXtal_Prot#'!A:AL,34,FALSE)-VLOOKUP(A161,'SegEnds_NonXtal_Prot#'!A:AL,31,FALSE)</f>
        <v>44</v>
      </c>
      <c r="AJ161" s="1" t="str">
        <f>IF(ISERROR(MATCH(A161,'SegEnds_Xtal_Prot#'!B:B, 0)), "NoXtal", "Xtal")</f>
        <v>NoXtal</v>
      </c>
    </row>
    <row r="162" spans="1:36" x14ac:dyDescent="0.2">
      <c r="A162" s="1" t="s">
        <v>353</v>
      </c>
      <c r="B162" s="1" t="str">
        <f>VLOOKUP(A162,Xtal_Templ!A:B,2,FALSE)</f>
        <v>p2y12_human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 t="str">
        <f>VLOOKUP($B162&amp;"__wt",'SegEnds_Xtal_BW#'!$A:$Z,5,FALSE)</f>
        <v>-</v>
      </c>
      <c r="F162" s="1" t="str">
        <f>VLOOKUP($B162&amp;"__wt",'SegEnds_Xtal_BW#'!$A:$Z,6,FALSE)</f>
        <v>-</v>
      </c>
      <c r="G162" s="1">
        <v>37</v>
      </c>
      <c r="H162" s="12">
        <f>VLOOKUP($B162&amp;"__wt",'SegEnds_Xtal_BW#'!$A:$Z,8,FALSE)</f>
        <v>66</v>
      </c>
      <c r="I162" s="1" t="str">
        <f>VLOOKUP($B162&amp;"__wt",'SegEnds_Xtal_BW#'!$A:$Z,9,FALSE)</f>
        <v>-</v>
      </c>
      <c r="J162" s="1" t="str">
        <f>VLOOKUP($B162&amp;"__wt",'SegEnds_Xtal_BW#'!$A:$Z,10,FALSE)</f>
        <v>-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90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INDEX('ICL3'!$G$2:$G$34,MATCH(MIN(ABS(AH162-'ICL3'!$F$2:$F$34)),ABS(AH162-'ICL3'!$F$2:$F$34),0))</f>
        <v>72</v>
      </c>
      <c r="U162" s="1">
        <f t="array" ref="U162">INDEX('ICL3'!$H$2:$H$34,MATCH(MIN(ABS(AH162-'ICL3'!$F$2:$F$34)),ABS(AH162-'ICL3'!$F$2:$F$34),0))</f>
        <v>29</v>
      </c>
      <c r="V162" s="1">
        <v>64</v>
      </c>
      <c r="W162" s="1"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57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26</v>
      </c>
      <c r="AG162" s="1">
        <f>VLOOKUP(A162,'SegEnds_NonXtal_Prot#'!A:AL,28,FALSE)-VLOOKUP(A162,'SegEnds_NonXtal_Prot#'!A:AL,22,FALSE)</f>
        <v>52</v>
      </c>
      <c r="AH162" s="1">
        <f>VLOOKUP(A162,'SegEnds_NonXtal_Prot#'!A:AL,31,FALSE)-VLOOKUP(A162,'SegEnds_NonXtal_Prot#'!A:AL,28,FALSE)</f>
        <v>50</v>
      </c>
      <c r="AI162" s="1">
        <f>VLOOKUP(A162,'SegEnds_NonXtal_Prot#'!A:AL,34,FALSE)-VLOOKUP(A162,'SegEnds_NonXtal_Prot#'!A:AL,31,FALSE)</f>
        <v>44</v>
      </c>
      <c r="AJ162" s="1" t="str">
        <f>IF(ISERROR(MATCH(A162,'SegEnds_Xtal_Prot#'!B:B, 0)), "NoXtal", "Xtal")</f>
        <v>NoXtal</v>
      </c>
    </row>
    <row r="163" spans="1:36" x14ac:dyDescent="0.2">
      <c r="A163" s="1" t="s">
        <v>234</v>
      </c>
      <c r="B163" s="1" t="str">
        <f>VLOOKUP(A163,Xtal_Templ!A:B,2,FALSE)</f>
        <v>p2y12_human</v>
      </c>
      <c r="C163" s="5">
        <f>VLOOKUP($B163&amp;"__wt",'SegEnds_Xtal_BW#'!$A:$Z,3,FALSE)</f>
        <v>28</v>
      </c>
      <c r="D163" s="1">
        <f>VLOOKUP($B163&amp;"__wt",'SegEnds_Xtal_BW#'!$A:$Z,4,FALSE)</f>
        <v>60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f>VLOOKUP($B163&amp;"__wt",'SegEnds_Xtal_BW#'!$A:$Z,8,FALSE)</f>
        <v>66</v>
      </c>
      <c r="I163" s="1" t="str">
        <f>VLOOKUP($B163&amp;"__wt",'SegEnds_Xtal_BW#'!$A:$Z,9,FALSE)</f>
        <v>-</v>
      </c>
      <c r="J163" s="1" t="str">
        <f>VLOOKUP($B163&amp;"__wt",'SegEnds_Xtal_BW#'!$A:$Z,10,FALSE)</f>
        <v>-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90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30</v>
      </c>
      <c r="T163" s="1">
        <f t="array" ref="T163">INDEX('ICL3'!$G$2:$G$34,MATCH(MIN(ABS(AH163-'ICL3'!$F$2:$F$34)),ABS(AH163-'ICL3'!$F$2:$F$34),0))</f>
        <v>68</v>
      </c>
      <c r="U163" s="1">
        <f t="array" ref="U163">INDEX('ICL3'!$H$2:$H$34,MATCH(MIN(ABS(AH163-'ICL3'!$F$2:$F$34)),ABS(AH163-'ICL3'!$F$2:$F$34),0))</f>
        <v>23</v>
      </c>
      <c r="V163" s="1">
        <v>64</v>
      </c>
      <c r="W163" s="1">
        <v>24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57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27</v>
      </c>
      <c r="AG163" s="1">
        <f>VLOOKUP(A163,'SegEnds_NonXtal_Prot#'!A:AL,28,FALSE)-VLOOKUP(A163,'SegEnds_NonXtal_Prot#'!A:AL,22,FALSE)</f>
        <v>52</v>
      </c>
      <c r="AH163" s="1">
        <f>VLOOKUP(A163,'SegEnds_NonXtal_Prot#'!A:AL,31,FALSE)-VLOOKUP(A163,'SegEnds_NonXtal_Prot#'!A:AL,28,FALSE)</f>
        <v>51</v>
      </c>
      <c r="AI163" s="1">
        <f>VLOOKUP(A163,'SegEnds_NonXtal_Prot#'!A:AL,34,FALSE)-VLOOKUP(A163,'SegEnds_NonXtal_Prot#'!A:AL,31,FALSE)</f>
        <v>46</v>
      </c>
      <c r="AJ163" s="1" t="str">
        <f>IF(ISERROR(MATCH(A163,'SegEnds_Xtal_Prot#'!B:B, 0)), "NoXtal", "Xtal")</f>
        <v>NoXtal</v>
      </c>
    </row>
    <row r="164" spans="1:36" x14ac:dyDescent="0.2">
      <c r="A164" s="1" t="s">
        <v>388</v>
      </c>
      <c r="B164" s="1" t="str">
        <f>VLOOKUP(A164,Xtal_Templ!A:B,2,FALSE)</f>
        <v>5ht1b_human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90">
        <v>38</v>
      </c>
      <c r="P164" s="1">
        <f>VLOOKUP($B164&amp;"__wt",'SegEnds_Xtal_BW#'!$A:$Z,16,FALSE)</f>
        <v>63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INDEX('ICL3'!$G$2:$G$34,MATCH(MIN(ABS(AH164-'ICL3'!$F$2:$F$34)),ABS(AH164-'ICL3'!$F$2:$F$34),0))</f>
        <v>73</v>
      </c>
      <c r="U164" s="1">
        <f t="array" ref="U164">INDEX('ICL3'!$H$2:$H$34,MATCH(MIN(ABS(AH164-'ICL3'!$F$2:$F$34)),ABS(AH164-'ICL3'!$F$2:$F$34),0))</f>
        <v>22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20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20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56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389</v>
      </c>
      <c r="B165" s="1" t="str">
        <f>VLOOKUP(A165,Xtal_Templ!A:B,2,FALSE)</f>
        <v>5ht1b_human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90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INDEX('ICL3'!$G$2:$G$34,MATCH(MIN(ABS(AH165-'ICL3'!$F$2:$F$34)),ABS(AH165-'ICL3'!$F$2:$F$34),0))</f>
        <v>74</v>
      </c>
      <c r="U165" s="1">
        <f t="array" ref="U165">INDEX('ICL3'!$H$2:$H$34,MATCH(MIN(ABS(AH165-'ICL3'!$F$2:$F$34)),ABS(AH165-'ICL3'!$F$2:$F$34),0))</f>
        <v>21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20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62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NoXtal</v>
      </c>
    </row>
    <row r="166" spans="1:36" x14ac:dyDescent="0.2">
      <c r="A166" s="1" t="s">
        <v>914</v>
      </c>
      <c r="B166" s="1" t="str">
        <f>VLOOKUP(A166,Xtal_Templ!A:B,2,FALSE)</f>
        <v>adrb1_melga</v>
      </c>
      <c r="C166" s="5">
        <f>VLOOKUP($B166&amp;"__wt",'SegEnds_Xtal_BW#'!$A:$Z,3,FALSE)</f>
        <v>24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f>VLOOKUP($B166&amp;"__wt",'SegEnds_Xtal_BW#'!$A:$Z,14,FALSE)</f>
        <v>57</v>
      </c>
      <c r="O166" s="90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INDEX('ICL3'!$G$2:$G$34,MATCH(MIN(ABS(AH166-'ICL3'!$F$2:$F$34)),ABS(AH166-'ICL3'!$F$2:$F$34),0))</f>
        <v>76</v>
      </c>
      <c r="U166" s="1">
        <v>20</v>
      </c>
      <c r="V166" s="1">
        <v>61</v>
      </c>
      <c r="W166" s="1">
        <v>31</v>
      </c>
      <c r="X166" s="1">
        <f>VLOOKUP($B166&amp;"__wt",'SegEnds_Xtal_BW#'!$A:$Z,24,FALSE)</f>
        <v>55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20</v>
      </c>
      <c r="AG166" s="1">
        <f>VLOOKUP(A166,'SegEnds_NonXtal_Prot#'!A:AL,28,FALSE)-VLOOKUP(A166,'SegEnds_NonXtal_Prot#'!A:AL,22,FALSE)</f>
        <v>53</v>
      </c>
      <c r="AH166" s="1">
        <f>VLOOKUP(A166,'SegEnds_NonXtal_Prot#'!A:AL,31,FALSE)-VLOOKUP(A166,'SegEnds_NonXtal_Prot#'!A:AL,28,FALSE)</f>
        <v>86</v>
      </c>
      <c r="AI166" s="1">
        <f>VLOOKUP(A166,'SegEnds_NonXtal_Prot#'!A:AL,34,FALSE)-VLOOKUP(A166,'SegEnds_NonXtal_Prot#'!A:AL,31,FALSE)</f>
        <v>35</v>
      </c>
      <c r="AJ166" s="1" t="str">
        <f>IF(ISERROR(MATCH(A166,'SegEnds_Xtal_Prot#'!B:B, 0)), "NoXtal", "Xtal")</f>
        <v>Xtal</v>
      </c>
    </row>
    <row r="167" spans="1:36" x14ac:dyDescent="0.2">
      <c r="A167" s="1" t="s">
        <v>125</v>
      </c>
      <c r="B167" s="1" t="str">
        <f>VLOOKUP(A167,Xtal_Templ!A:B,2,FALSE)</f>
        <v>adrb1_melga</v>
      </c>
      <c r="C167" s="5">
        <f>VLOOKUP($B167&amp;"__wt",'SegEnds_Xtal_BW#'!$A:$Z,3,FALSE)</f>
        <v>24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90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INDEX('ICL3'!$G$2:$G$34,MATCH(MIN(ABS(AH167-'ICL3'!$F$2:$F$34)),ABS(AH167-'ICL3'!$F$2:$F$34),0))</f>
        <v>74</v>
      </c>
      <c r="U167" s="1">
        <f t="array" ref="U167">INDEX('ICL3'!$H$2:$H$34,MATCH(MIN(ABS(AH167-'ICL3'!$F$2:$F$34)),ABS(AH167-'ICL3'!$F$2:$F$34),0))</f>
        <v>24</v>
      </c>
      <c r="V167" s="1">
        <v>61</v>
      </c>
      <c r="W167" s="1">
        <v>31</v>
      </c>
      <c r="X167" s="1">
        <f>VLOOKUP($B167&amp;"__wt",'SegEnds_Xtal_BW#'!$A:$Z,24,FALSE)</f>
        <v>55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20</v>
      </c>
      <c r="AG167" s="1">
        <f>VLOOKUP(A167,'SegEnds_NonXtal_Prot#'!A:AL,28,FALSE)-VLOOKUP(A167,'SegEnds_NonXtal_Prot#'!A:AL,22,FALSE)</f>
        <v>53</v>
      </c>
      <c r="AH167" s="1">
        <f>VLOOKUP(A167,'SegEnds_NonXtal_Prot#'!A:AL,31,FALSE)-VLOOKUP(A167,'SegEnds_NonXtal_Prot#'!A:AL,28,FALSE)</f>
        <v>103</v>
      </c>
      <c r="AI167" s="1">
        <f>VLOOKUP(A167,'SegEnds_NonXtal_Prot#'!A:AL,34,FALSE)-VLOOKUP(A167,'SegEnds_NonXtal_Prot#'!A:AL,31,FALSE)</f>
        <v>35</v>
      </c>
      <c r="AJ167" s="1" t="str">
        <f>IF(ISERROR(MATCH(A167,'SegEnds_Xtal_Prot#'!B:B, 0)), "NoXtal", "Xtal")</f>
        <v>NoXtal</v>
      </c>
    </row>
    <row r="168" spans="1:36" x14ac:dyDescent="0.2">
      <c r="A168" s="1" t="s">
        <v>126</v>
      </c>
      <c r="B168" s="1" t="str">
        <f>VLOOKUP(A168,Xtal_Templ!A:B,2,FALSE)</f>
        <v>adrb2_human</v>
      </c>
      <c r="C168" s="5">
        <f>VLOOKUP($B168&amp;"__wt",'SegEnds_Xtal_BW#'!$A:$Z,3,FALSE)</f>
        <v>25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f>VLOOKUP($B168&amp;"__wt",'SegEnds_Xtal_BW#'!$A:$Z,14,FALSE)</f>
        <v>57</v>
      </c>
      <c r="O168" s="90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INDEX('ICL3'!$G$2:$G$34,MATCH(MIN(ABS(AH168-'ICL3'!$F$2:$F$34)),ABS(AH168-'ICL3'!$F$2:$F$34),0))</f>
        <v>76</v>
      </c>
      <c r="U168" s="1">
        <f t="array" ref="U168">INDEX('ICL3'!$H$2:$H$34,MATCH(MIN(ABS(AH168-'ICL3'!$F$2:$F$34)),ABS(AH168-'ICL3'!$F$2:$F$34),0))</f>
        <v>24</v>
      </c>
      <c r="V168" s="1">
        <v>61</v>
      </c>
      <c r="W168" s="1">
        <v>31</v>
      </c>
      <c r="X168" s="1">
        <f>VLOOKUP($B168&amp;"__wt",'SegEnds_Xtal_BW#'!$A:$Z,24,FALSE)</f>
        <v>55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20</v>
      </c>
      <c r="AG168" s="1">
        <f>VLOOKUP(A168,'SegEnds_NonXtal_Prot#'!A:AL,28,FALSE)-VLOOKUP(A168,'SegEnds_NonXtal_Prot#'!A:AL,22,FALSE)</f>
        <v>53</v>
      </c>
      <c r="AH168" s="1">
        <f>VLOOKUP(A168,'SegEnds_NonXtal_Prot#'!A:AL,31,FALSE)-VLOOKUP(A168,'SegEnds_NonXtal_Prot#'!A:AL,28,FALSE)</f>
        <v>77</v>
      </c>
      <c r="AI168" s="1">
        <f>VLOOKUP(A168,'SegEnds_NonXtal_Prot#'!A:AL,34,FALSE)-VLOOKUP(A168,'SegEnds_NonXtal_Prot#'!A:AL,31,FALSE)</f>
        <v>35</v>
      </c>
      <c r="AJ168" s="1" t="str">
        <f>IF(ISERROR(MATCH(A168,'SegEnds_Xtal_Prot#'!B:B, 0)), "NoXtal", "Xtal")</f>
        <v>Xtal</v>
      </c>
    </row>
    <row r="169" spans="1:36" x14ac:dyDescent="0.2">
      <c r="A169" s="1" t="s">
        <v>165</v>
      </c>
      <c r="B169" s="1" t="str">
        <f>VLOOKUP(A169,Xtal_Templ!A:B,2,FALSE)</f>
        <v>agtr1_human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90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INDEX('ICL3'!$G$2:$G$34,MATCH(MIN(ABS(AH169-'ICL3'!$F$2:$F$34)),ABS(AH169-'ICL3'!$F$2:$F$34),0))</f>
        <v>68</v>
      </c>
      <c r="U169" s="1">
        <f t="array" ref="U169">INDEX('ICL3'!$H$2:$H$34,MATCH(MIN(ABS(AH169-'ICL3'!$F$2:$F$34)),ABS(AH169-'ICL3'!$F$2:$F$34),0))</f>
        <v>30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26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43</v>
      </c>
      <c r="AI169" s="1">
        <f>VLOOKUP(A169,'SegEnds_NonXtal_Prot#'!A:AL,34,FALSE)-VLOOKUP(A169,'SegEnds_NonXtal_Prot#'!A:AL,31,FALSE)</f>
        <v>40</v>
      </c>
      <c r="AJ169" s="1" t="str">
        <f>IF(ISERROR(MATCH(A169,'SegEnds_Xtal_Prot#'!B:B, 0)), "NoXtal", "Xtal")</f>
        <v>NoXtal</v>
      </c>
    </row>
    <row r="170" spans="1:36" x14ac:dyDescent="0.2">
      <c r="A170" s="1" t="s">
        <v>185</v>
      </c>
      <c r="B170" s="1" t="str">
        <f>VLOOKUP(A170,Xtal_Templ!A:B,2,FALSE)</f>
        <v>ccr5_human</v>
      </c>
      <c r="C170" s="5">
        <f>VLOOKUP($B170&amp;"__wt",'SegEnds_Xtal_BW#'!$A:$Z,3,FALSE)</f>
        <v>27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24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13">
        <v>56</v>
      </c>
      <c r="O170" s="113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31</v>
      </c>
      <c r="T170" s="1">
        <f t="array" ref="T170">INDEX('ICL3'!$G$2:$G$34,MATCH(MIN(ABS(AH170-'ICL3'!$F$2:$F$34)),ABS(AH170-'ICL3'!$F$2:$F$34),0))</f>
        <v>68</v>
      </c>
      <c r="U170" s="1">
        <f t="array" ref="U170">INDEX('ICL3'!$H$2:$H$34,MATCH(MIN(ABS(AH170-'ICL3'!$F$2:$F$34)),ABS(AH170-'ICL3'!$F$2:$F$34),0))</f>
        <v>30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18</v>
      </c>
      <c r="AD170" s="1">
        <f>VLOOKUP(A170,'SegEnds_NonXtal_Prot#'!A:AL,16,FALSE)-VLOOKUP(A170,'SegEnds_NonXtal_Prot#'!A:AL,10,FALSE)</f>
        <v>50</v>
      </c>
      <c r="AE170" s="1">
        <f>VLOOKUP(A170,'SegEnds_NonXtal_Prot#'!A:AL,22,FALSE)-VLOOKUP(A170,'SegEnds_NonXtal_Prot#'!A:AL,19,FALSE)</f>
        <v>19</v>
      </c>
      <c r="AF170" s="1">
        <f>VLOOKUP(A170,'SegEnds_NonXtal_Prot#'!A:AL,28,FALSE)-VLOOKUP(A170,'SegEnds_NonXtal_Prot#'!A:AL,25,FALSE)</f>
        <v>27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43</v>
      </c>
      <c r="AI170" s="1">
        <f>VLOOKUP(A170,'SegEnds_NonXtal_Prot#'!A:AL,34,FALSE)-VLOOKUP(A170,'SegEnds_NonXtal_Prot#'!A:AL,31,FALSE)</f>
        <v>45</v>
      </c>
      <c r="AJ170" s="1" t="str">
        <f>IF(ISERROR(MATCH(A170,'SegEnds_Xtal_Prot#'!B:B, 0)), "NoXtal", "Xtal")</f>
        <v>NoXtal</v>
      </c>
    </row>
    <row r="171" spans="1:36" x14ac:dyDescent="0.2">
      <c r="A171" s="1" t="s">
        <v>186</v>
      </c>
      <c r="B171" s="1" t="str">
        <f>VLOOKUP(A171,Xtal_Templ!A:B,2,FALSE)</f>
        <v>ccr5_human</v>
      </c>
      <c r="C171" s="5">
        <f>VLOOKUP($B171&amp;"__wt",'SegEnds_Xtal_BW#'!$A:$Z,3,FALSE)</f>
        <v>27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24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13">
        <v>56</v>
      </c>
      <c r="O171" s="113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INDEX('ICL3'!$G$2:$G$34,MATCH(MIN(ABS(AH171-'ICL3'!$F$2:$F$34)),ABS(AH171-'ICL3'!$F$2:$F$34),0))</f>
        <v>68</v>
      </c>
      <c r="U171" s="1">
        <f t="array" ref="U171">INDEX('ICL3'!$H$2:$H$34,MATCH(MIN(ABS(AH171-'ICL3'!$F$2:$F$34)),ABS(AH171-'ICL3'!$F$2:$F$34),0))</f>
        <v>30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18</v>
      </c>
      <c r="AD171" s="1">
        <f>VLOOKUP(A171,'SegEnds_NonXtal_Prot#'!A:AL,16,FALSE)-VLOOKUP(A171,'SegEnds_NonXtal_Prot#'!A:AL,10,FALSE)</f>
        <v>50</v>
      </c>
      <c r="AE171" s="1">
        <f>VLOOKUP(A171,'SegEnds_NonXtal_Prot#'!A:AL,22,FALSE)-VLOOKUP(A171,'SegEnds_NonXtal_Prot#'!A:AL,19,FALSE)</f>
        <v>19</v>
      </c>
      <c r="AF171" s="1">
        <f>VLOOKUP(A171,'SegEnds_NonXtal_Prot#'!A:AL,28,FALSE)-VLOOKUP(A171,'SegEnds_NonXtal_Prot#'!A:AL,25,FALSE)</f>
        <v>27</v>
      </c>
      <c r="AG171" s="1">
        <f>VLOOKUP(A171,'SegEnds_NonXtal_Prot#'!A:AL,28,FALSE)-VLOOKUP(A171,'SegEnds_NonXtal_Prot#'!A:AL,22,FALSE)</f>
        <v>53</v>
      </c>
      <c r="AH171" s="1">
        <f>VLOOKUP(A171,'SegEnds_NonXtal_Prot#'!A:AL,31,FALSE)-VLOOKUP(A171,'SegEnds_NonXtal_Prot#'!A:AL,28,FALSE)</f>
        <v>43</v>
      </c>
      <c r="AI171" s="1">
        <f>VLOOKUP(A171,'SegEnds_NonXtal_Prot#'!A:AL,34,FALSE)-VLOOKUP(A171,'SegEnds_NonXtal_Prot#'!A:AL,31,FALSE)</f>
        <v>45</v>
      </c>
      <c r="AJ171" s="1" t="str">
        <f>IF(ISERROR(MATCH(A171,'SegEnds_Xtal_Prot#'!B:B, 0)), "NoXtal", "Xtal")</f>
        <v>NoXtal</v>
      </c>
    </row>
    <row r="172" spans="1:36" x14ac:dyDescent="0.2">
      <c r="A172" s="1" t="s">
        <v>143</v>
      </c>
      <c r="B172" s="1" t="str">
        <f>VLOOKUP(A172,Xtal_Templ!A:B,2,FALSE)</f>
        <v>ccr5_human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24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90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INDEX('ICL3'!$G$2:$G$34,MATCH(MIN(ABS(AH172-'ICL3'!$F$2:$F$34)),ABS(AH172-'ICL3'!$F$2:$F$34),0))</f>
        <v>68</v>
      </c>
      <c r="U172" s="1">
        <f t="array" ref="U172">INDEX('ICL3'!$H$2:$H$34,MATCH(MIN(ABS(AH172-'ICL3'!$F$2:$F$34)),ABS(AH172-'ICL3'!$F$2:$F$34),0))</f>
        <v>30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 t="e">
        <f>VLOOKUP(A172,'SegEnds_NonXtal_Prot#'!A:AL,13,FALSE)-VLOOKUP(A172,'SegEnds_NonXtal_Prot#'!A:AL,10,FALSE)</f>
        <v>#VALUE!</v>
      </c>
      <c r="AD172" s="1">
        <f>VLOOKUP(A172,'SegEnds_NonXtal_Prot#'!A:AL,16,FALSE)-VLOOKUP(A172,'SegEnds_NonXtal_Prot#'!A:AL,10,FALSE)</f>
        <v>50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27</v>
      </c>
      <c r="AG172" s="1">
        <f>VLOOKUP(A172,'SegEnds_NonXtal_Prot#'!A:AL,28,FALSE)-VLOOKUP(A172,'SegEnds_NonXtal_Prot#'!A:AL,22,FALSE)</f>
        <v>53</v>
      </c>
      <c r="AH172" s="1">
        <f>VLOOKUP(A172,'SegEnds_NonXtal_Prot#'!A:AL,31,FALSE)-VLOOKUP(A172,'SegEnds_NonXtal_Prot#'!A:AL,28,FALSE)</f>
        <v>43</v>
      </c>
      <c r="AI172" s="1">
        <f>VLOOKUP(A172,'SegEnds_NonXtal_Prot#'!A:AL,34,FALSE)-VLOOKUP(A172,'SegEnds_NonXtal_Prot#'!A:AL,31,FALSE)</f>
        <v>44</v>
      </c>
      <c r="AJ172" s="1" t="str">
        <f>IF(ISERROR(MATCH(A172,'SegEnds_Xtal_Prot#'!B:B, 0)), "NoXtal", "Xtal")</f>
        <v>NoXtal</v>
      </c>
    </row>
    <row r="173" spans="1:36" x14ac:dyDescent="0.2">
      <c r="A173" s="1" t="s">
        <v>169</v>
      </c>
      <c r="B173" s="1" t="str">
        <f>VLOOKUP(A173,Xtal_Templ!A:B,2,FALSE)</f>
        <v>ccr5_human</v>
      </c>
      <c r="C173" s="5">
        <f>VLOOKUP($B173&amp;"__wt",'SegEnds_Xtal_BW#'!$A:$Z,3,FALSE)</f>
        <v>27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24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f>VLOOKUP($B173&amp;"__wt",'SegEnds_Xtal_BW#'!$A:$Z,14,FALSE)</f>
        <v>57</v>
      </c>
      <c r="O173" s="90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INDEX('ICL3'!$G$2:$G$34,MATCH(MIN(ABS(AH173-'ICL3'!$F$2:$F$34)),ABS(AH173-'ICL3'!$F$2:$F$34),0))</f>
        <v>68</v>
      </c>
      <c r="U173" s="1">
        <f t="array" ref="U173">INDEX('ICL3'!$H$2:$H$34,MATCH(MIN(ABS(AH173-'ICL3'!$F$2:$F$34)),ABS(AH173-'ICL3'!$F$2:$F$34),0))</f>
        <v>30</v>
      </c>
      <c r="V173" s="1">
        <v>65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16</v>
      </c>
      <c r="AC173" s="1">
        <f>VLOOKUP(A173,'SegEnds_NonXtal_Prot#'!A:AL,13,FALSE)-VLOOKUP(A173,'SegEnds_NonXtal_Prot#'!A:AL,10,FALSE)</f>
        <v>18</v>
      </c>
      <c r="AD173" s="1">
        <f>VLOOKUP(A173,'SegEnds_NonXtal_Prot#'!A:AL,16,FALSE)-VLOOKUP(A173,'SegEnds_NonXtal_Prot#'!A:AL,10,FALSE)</f>
        <v>50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53</v>
      </c>
      <c r="AH173" s="1">
        <f>VLOOKUP(A173,'SegEnds_NonXtal_Prot#'!A:AL,31,FALSE)-VLOOKUP(A173,'SegEnds_NonXtal_Prot#'!A:AL,28,FALSE)</f>
        <v>43</v>
      </c>
      <c r="AI173" s="1">
        <f>VLOOKUP(A173,'SegEnds_NonXtal_Prot#'!A:AL,34,FALSE)-VLOOKUP(A173,'SegEnds_NonXtal_Prot#'!A:AL,31,FALSE)</f>
        <v>45</v>
      </c>
      <c r="AJ173" s="1" t="str">
        <f>IF(ISERROR(MATCH(A173,'SegEnds_Xtal_Prot#'!B:B, 0)), "NoXtal", "Xtal")</f>
        <v>NoXtal</v>
      </c>
    </row>
    <row r="174" spans="1:36" x14ac:dyDescent="0.2">
      <c r="A174" s="1" t="s">
        <v>168</v>
      </c>
      <c r="B174" s="1" t="str">
        <f>VLOOKUP(A174,Xtal_Templ!A:B,2,FALSE)</f>
        <v>ccr5_human</v>
      </c>
      <c r="C174" s="5">
        <f>VLOOKUP($B174&amp;"__wt",'SegEnds_Xtal_BW#'!$A:$Z,3,FALSE)</f>
        <v>27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21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90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INDEX('ICL3'!$G$2:$G$34,MATCH(MIN(ABS(AH174-'ICL3'!$F$2:$F$34)),ABS(AH174-'ICL3'!$F$2:$F$34),0))</f>
        <v>68</v>
      </c>
      <c r="U174" s="1">
        <f t="array" ref="U174">INDEX('ICL3'!$H$2:$H$34,MATCH(MIN(ABS(AH174-'ICL3'!$F$2:$F$34)),ABS(AH174-'ICL3'!$F$2:$F$34),0))</f>
        <v>30</v>
      </c>
      <c r="V174" s="1">
        <v>65</v>
      </c>
      <c r="W174" s="1">
        <v>24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19</v>
      </c>
      <c r="AD174" s="1">
        <f>VLOOKUP(A174,'SegEnds_NonXtal_Prot#'!A:AL,16,FALSE)-VLOOKUP(A174,'SegEnds_NonXtal_Prot#'!A:AL,10,FALSE)</f>
        <v>51</v>
      </c>
      <c r="AE174" s="1">
        <f>VLOOKUP(A174,'SegEnds_NonXtal_Prot#'!A:AL,22,FALSE)-VLOOKUP(A174,'SegEnds_NonXtal_Prot#'!A:AL,19,FALSE)</f>
        <v>20</v>
      </c>
      <c r="AF174" s="1">
        <f>VLOOKUP(A174,'SegEnds_NonXtal_Prot#'!A:AL,28,FALSE)-VLOOKUP(A174,'SegEnds_NonXtal_Prot#'!A:AL,25,FALSE)</f>
        <v>28</v>
      </c>
      <c r="AG174" s="1">
        <f>VLOOKUP(A174,'SegEnds_NonXtal_Prot#'!A:AL,28,FALSE)-VLOOKUP(A174,'SegEnds_NonXtal_Prot#'!A:AL,22,FALSE)</f>
        <v>53</v>
      </c>
      <c r="AH174" s="1">
        <f>VLOOKUP(A174,'SegEnds_NonXtal_Prot#'!A:AL,31,FALSE)-VLOOKUP(A174,'SegEnds_NonXtal_Prot#'!A:AL,28,FALSE)</f>
        <v>43</v>
      </c>
      <c r="AI174" s="1">
        <f>VLOOKUP(A174,'SegEnds_NonXtal_Prot#'!A:AL,34,FALSE)-VLOOKUP(A174,'SegEnds_NonXtal_Prot#'!A:AL,31,FALSE)</f>
        <v>44</v>
      </c>
      <c r="AJ174" s="1" t="str">
        <f>IF(ISERROR(MATCH(A174,'SegEnds_Xtal_Prot#'!B:B, 0)), "NoXtal", "Xtal")</f>
        <v>NoXtal</v>
      </c>
    </row>
    <row r="175" spans="1:36" x14ac:dyDescent="0.2">
      <c r="A175" s="1" t="s">
        <v>171</v>
      </c>
      <c r="B175" s="1" t="str">
        <f>VLOOKUP(A175,Xtal_Templ!A:B,2,FALSE)</f>
        <v>ccr5_human</v>
      </c>
      <c r="C175" s="5">
        <f>VLOOKUP($B175&amp;"__wt",'SegEnds_Xtal_BW#'!$A:$Z,3,FALSE)</f>
        <v>27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90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INDEX('ICL3'!$G$2:$G$34,MATCH(MIN(ABS(AH175-'ICL3'!$F$2:$F$34)),ABS(AH175-'ICL3'!$F$2:$F$34),0))</f>
        <v>68</v>
      </c>
      <c r="U175" s="1">
        <f t="array" ref="U175">INDEX('ICL3'!$H$2:$H$34,MATCH(MIN(ABS(AH175-'ICL3'!$F$2:$F$34)),ABS(AH175-'ICL3'!$F$2:$F$34),0))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19</v>
      </c>
      <c r="AD175" s="1">
        <f>VLOOKUP(A175,'SegEnds_NonXtal_Prot#'!A:AL,16,FALSE)-VLOOKUP(A175,'SegEnds_NonXtal_Prot#'!A:AL,10,FALSE)</f>
        <v>51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28</v>
      </c>
      <c r="AG175" s="1">
        <f>VLOOKUP(A175,'SegEnds_NonXtal_Prot#'!A:AL,28,FALSE)-VLOOKUP(A175,'SegEnds_NonXtal_Prot#'!A:AL,22,FALSE)</f>
        <v>53</v>
      </c>
      <c r="AH175" s="1">
        <f>VLOOKUP(A175,'SegEnds_NonXtal_Prot#'!A:AL,31,FALSE)-VLOOKUP(A175,'SegEnds_NonXtal_Prot#'!A:AL,28,FALSE)</f>
        <v>43</v>
      </c>
      <c r="AI175" s="1">
        <f>VLOOKUP(A175,'SegEnds_NonXtal_Prot#'!A:AL,34,FALSE)-VLOOKUP(A175,'SegEnds_NonXtal_Prot#'!A:AL,31,FALSE)</f>
        <v>44</v>
      </c>
      <c r="AJ175" s="1" t="str">
        <f>IF(ISERROR(MATCH(A175,'SegEnds_Xtal_Prot#'!B:B, 0)), "NoXtal", "Xtal")</f>
        <v>NoXtal</v>
      </c>
    </row>
    <row r="176" spans="1:36" x14ac:dyDescent="0.2">
      <c r="A176" s="1" t="s">
        <v>173</v>
      </c>
      <c r="B176" s="1" t="str">
        <f>VLOOKUP(A176,Xtal_Templ!A:B,2,FALSE)</f>
        <v>ccr5_human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90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INDEX('ICL3'!$G$2:$G$34,MATCH(MIN(ABS(AH176-'ICL3'!$F$2:$F$34)),ABS(AH176-'ICL3'!$F$2:$F$34),0))</f>
        <v>68</v>
      </c>
      <c r="U176" s="1">
        <f t="array" ref="U176">INDEX('ICL3'!$H$2:$H$34,MATCH(MIN(ABS(AH176-'ICL3'!$F$2:$F$34)),ABS(AH176-'ICL3'!$F$2:$F$34),0))</f>
        <v>28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18</v>
      </c>
      <c r="AD176" s="1">
        <f>VLOOKUP(A176,'SegEnds_NonXtal_Prot#'!A:AL,16,FALSE)-VLOOKUP(A176,'SegEnds_NonXtal_Prot#'!A:AL,10,FALSE)</f>
        <v>50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28</v>
      </c>
      <c r="AG176" s="1">
        <f>VLOOKUP(A176,'SegEnds_NonXtal_Prot#'!A:AL,28,FALSE)-VLOOKUP(A176,'SegEnds_NonXtal_Prot#'!A:AL,22,FALSE)</f>
        <v>53</v>
      </c>
      <c r="AH176" s="1">
        <f>VLOOKUP(A176,'SegEnds_NonXtal_Prot#'!A:AL,31,FALSE)-VLOOKUP(A176,'SegEnds_NonXtal_Prot#'!A:AL,28,FALSE)</f>
        <v>44</v>
      </c>
      <c r="AI176" s="1">
        <f>VLOOKUP(A176,'SegEnds_NonXtal_Prot#'!A:AL,34,FALSE)-VLOOKUP(A176,'SegEnds_NonXtal_Prot#'!A:AL,31,FALSE)</f>
        <v>44</v>
      </c>
      <c r="AJ176" s="1" t="str">
        <f>IF(ISERROR(MATCH(A176,'SegEnds_Xtal_Prot#'!B:B, 0)), "NoXtal", "Xtal")</f>
        <v>Xtal</v>
      </c>
    </row>
    <row r="177" spans="1:36" x14ac:dyDescent="0.2">
      <c r="A177" s="12" t="s">
        <v>177</v>
      </c>
      <c r="B177" s="12" t="str">
        <f>VLOOKUP(A177,Xtal_Templ!A:B,2,FALSE)</f>
        <v>ccr9_human</v>
      </c>
      <c r="C177" s="13">
        <f>VLOOKUP($B177&amp;"__wt",'SegEnds_Xtal_BW#'!$A:$Z,3,FALSE)</f>
        <v>27</v>
      </c>
      <c r="D177" s="12">
        <f>VLOOKUP($B177&amp;"__wt",'SegEnds_Xtal_BW#'!$A:$Z,4,FALSE)</f>
        <v>60</v>
      </c>
      <c r="E177" s="12">
        <f>VLOOKUP($B177&amp;"__wt",'SegEnds_Xtal_BW#'!$A:$Z,5,FALSE)</f>
        <v>48</v>
      </c>
      <c r="F177" s="12">
        <f>VLOOKUP($B177&amp;"__wt",'SegEnds_Xtal_BW#'!$A:$Z,6,FALSE)</f>
        <v>51</v>
      </c>
      <c r="G177" s="12">
        <v>37</v>
      </c>
      <c r="H177" s="12">
        <v>66</v>
      </c>
      <c r="I177" s="12">
        <f>VLOOKUP($B177&amp;"__wt",'SegEnds_Xtal_BW#'!$A:$Z,9,FALSE)</f>
        <v>49</v>
      </c>
      <c r="J177" s="12">
        <f>VLOOKUP($B177&amp;"__wt",'SegEnds_Xtal_BW#'!$A:$Z,10,FALSE)</f>
        <v>52</v>
      </c>
      <c r="K177" s="12">
        <v>24</v>
      </c>
      <c r="L177" s="12">
        <f>VLOOKUP($B177&amp;"__wt",'SegEnds_Xtal_BW#'!$A:$Z,12,FALSE)</f>
        <v>56</v>
      </c>
      <c r="M177" s="12">
        <f>VLOOKUP($B177&amp;"__wt",'SegEnds_Xtal_BW#'!$A:$Z,13,FALSE)</f>
        <v>50</v>
      </c>
      <c r="N177" s="12">
        <f>VLOOKUP($B177&amp;"__wt",'SegEnds_Xtal_BW#'!$A:$Z,14,FALSE)</f>
        <v>56</v>
      </c>
      <c r="O177" s="90">
        <f>VLOOKUP($B177&amp;"__wt",'SegEnds_Xtal_BW#'!$A:$Z,15,FALSE)</f>
        <v>35</v>
      </c>
      <c r="P177" s="12">
        <f>VLOOKUP($B177&amp;"__wt",'SegEnds_Xtal_BW#'!$A:$Z,16,FALSE)</f>
        <v>64</v>
      </c>
      <c r="Q177" s="12">
        <f>VLOOKUP($B177&amp;"__wt",'SegEnds_Xtal_BW#'!$A:$Z,17,FALSE)</f>
        <v>50</v>
      </c>
      <c r="R177" s="12">
        <f>VLOOKUP($B177&amp;"__wt",'SegEnds_Xtal_BW#'!$A:$Z,18,FALSE)</f>
        <v>52</v>
      </c>
      <c r="S177" s="12">
        <f>VLOOKUP($B177&amp;"__wt",'SegEnds_Xtal_BW#'!$A:$Z,19,FALSE)</f>
        <v>33</v>
      </c>
      <c r="T177" s="12">
        <f t="array" ref="T177">INDEX('ICL3'!$G$2:$G$34,MATCH(MIN(ABS(AH177-'ICL3'!$F$2:$F$34)),ABS(AH177-'ICL3'!$F$2:$F$34),0))</f>
        <v>68</v>
      </c>
      <c r="U177" s="12">
        <f t="array" ref="U177">INDEX('ICL3'!$H$2:$H$34,MATCH(MIN(ABS(AH177-'ICL3'!$F$2:$F$34)),ABS(AH177-'ICL3'!$F$2:$F$34),0))</f>
        <v>30</v>
      </c>
      <c r="V177" s="12">
        <v>65</v>
      </c>
      <c r="W177" s="12">
        <v>24</v>
      </c>
      <c r="X177" s="12">
        <f>VLOOKUP($B177&amp;"__wt",'SegEnds_Xtal_BW#'!$A:$Z,24,FALSE)</f>
        <v>56</v>
      </c>
      <c r="Y177" s="12">
        <f>VLOOKUP($B177&amp;"__wt",'SegEnds_Xtal_BW#'!$A:$Z,25,FALSE)</f>
        <v>47</v>
      </c>
      <c r="Z177" s="12">
        <f>VLOOKUP($B177&amp;"__wt",'SegEnds_Xtal_BW#'!$A:$Z,26,FALSE)</f>
        <v>67</v>
      </c>
      <c r="AA177" s="37" t="str">
        <f>VLOOKUP(A177,Classification!A:B,2,FALSE)</f>
        <v>A</v>
      </c>
      <c r="AB177" s="12">
        <f>VLOOKUP(A177,'SegEnds_NonXtal_Prot#'!A:AL,10,FALSE)-VLOOKUP(A177,'SegEnds_NonXtal_Prot#'!A:AL,7,FALSE)</f>
        <v>15</v>
      </c>
      <c r="AC177" s="12">
        <f>VLOOKUP(A177,'SegEnds_NonXtal_Prot#'!A:AL,13,FALSE)-VLOOKUP(A177,'SegEnds_NonXtal_Prot#'!A:AL,10,FALSE)</f>
        <v>18</v>
      </c>
      <c r="AD177" s="12">
        <f>VLOOKUP(A177,'SegEnds_NonXtal_Prot#'!A:AL,16,FALSE)-VLOOKUP(A177,'SegEnds_NonXtal_Prot#'!A:AL,10,FALSE)</f>
        <v>50</v>
      </c>
      <c r="AE177" s="1">
        <f>VLOOKUP(A177,'SegEnds_NonXtal_Prot#'!A:AL,22,FALSE)-VLOOKUP(A177,'SegEnds_NonXtal_Prot#'!A:AL,19,FALSE)</f>
        <v>22</v>
      </c>
      <c r="AF177" s="12">
        <f>VLOOKUP(A177,'SegEnds_NonXtal_Prot#'!A:AL,28,FALSE)-VLOOKUP(A177,'SegEnds_NonXtal_Prot#'!A:AL,25,FALSE)</f>
        <v>28</v>
      </c>
      <c r="AG177" s="1">
        <f>VLOOKUP(A177,'SegEnds_NonXtal_Prot#'!A:AL,28,FALSE)-VLOOKUP(A177,'SegEnds_NonXtal_Prot#'!A:AL,22,FALSE)</f>
        <v>53</v>
      </c>
      <c r="AH177" s="12">
        <f>VLOOKUP(A177,'SegEnds_NonXtal_Prot#'!A:AL,31,FALSE)-VLOOKUP(A177,'SegEnds_NonXtal_Prot#'!A:AL,28,FALSE)</f>
        <v>43</v>
      </c>
      <c r="AI177" s="12">
        <f>VLOOKUP(A177,'SegEnds_NonXtal_Prot#'!A:AL,34,FALSE)-VLOOKUP(A177,'SegEnds_NonXtal_Prot#'!A:AL,31,FALSE)</f>
        <v>45</v>
      </c>
      <c r="AJ177" s="12" t="str">
        <f>IF(ISERROR(MATCH(A177,'SegEnds_Xtal_Prot#'!B:B, 0)), "NoXtal", "Xtal")</f>
        <v>Xtal</v>
      </c>
    </row>
    <row r="178" spans="1:36" x14ac:dyDescent="0.2">
      <c r="A178" s="1" t="s">
        <v>166</v>
      </c>
      <c r="B178" s="1" t="str">
        <f>VLOOKUP(A178,Xtal_Templ!A:B,2,FALSE)</f>
        <v>cxcr4_human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90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32</v>
      </c>
      <c r="T178" s="1">
        <f t="array" ref="T178">INDEX('ICL3'!$G$2:$G$34,MATCH(MIN(ABS(AH178-'ICL3'!$F$2:$F$34)),ABS(AH178-'ICL3'!$F$2:$F$34),0))</f>
        <v>64</v>
      </c>
      <c r="U178" s="1">
        <f t="array" ref="U178">INDEX('ICL3'!$H$2:$H$25,MATCH(MIN(ABS(AH178-'ICL3'!$F$2:$F$25)),ABS(AH178-'ICL3'!$F$2:$F$25),0))</f>
        <v>34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26</v>
      </c>
      <c r="AG178" s="1">
        <f>VLOOKUP(A178,'SegEnds_NonXtal_Prot#'!A:AL,28,FALSE)-VLOOKUP(A178,'SegEnds_NonXtal_Prot#'!A:AL,22,FALSE)</f>
        <v>53</v>
      </c>
      <c r="AH178" s="1">
        <f>VLOOKUP(A178,'SegEnds_NonXtal_Prot#'!A:AL,31,FALSE)-VLOOKUP(A178,'SegEnds_NonXtal_Prot#'!A:AL,28,FALSE)</f>
        <v>36</v>
      </c>
      <c r="AI178" s="1">
        <f>VLOOKUP(A178,'SegEnds_NonXtal_Prot#'!A:AL,34,FALSE)-VLOOKUP(A178,'SegEnds_NonXtal_Prot#'!A:AL,31,FALSE)</f>
        <v>40</v>
      </c>
      <c r="AJ178" s="1" t="str">
        <f>IF(ISERROR(MATCH(A178,'SegEnds_Xtal_Prot#'!B:B, 0)), "NoXtal", "Xtal")</f>
        <v>NoXtal</v>
      </c>
    </row>
    <row r="179" spans="1:36" x14ac:dyDescent="0.2">
      <c r="A179" s="1" t="s">
        <v>366</v>
      </c>
      <c r="B179" s="1" t="str">
        <f>VLOOKUP(A179,Xtal_Templ!A:B,2,FALSE)</f>
        <v>drd3_human</v>
      </c>
      <c r="C179" s="5">
        <f>VLOOKUP($B179&amp;"__wt",'SegEnds_Xtal_BW#'!$A:$Z,3,FALSE)</f>
        <v>29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90">
        <v>38</v>
      </c>
      <c r="P179" s="1">
        <f>VLOOKUP($B179&amp;"__wt",'SegEnds_Xtal_BW#'!$A:$Z,16,FALSE)</f>
        <v>63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35</v>
      </c>
      <c r="T179" s="1">
        <f t="array" ref="T179">INDEX('ICL3'!$G$2:$G$34,MATCH(MIN(ABS(AH179-'ICL3'!$F$2:$F$34)),ABS(AH179-'ICL3'!$F$2:$F$34),0))</f>
        <v>73</v>
      </c>
      <c r="U179" s="1">
        <f t="array" ref="U179">INDEX('ICL3'!$H$2:$H$34,MATCH(MIN(ABS(AH179-'ICL3'!$F$2:$F$34)),ABS(AH179-'ICL3'!$F$2:$F$34),0))</f>
        <v>22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57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27</v>
      </c>
      <c r="AG179" s="1">
        <f>VLOOKUP(A179,'SegEnds_NonXtal_Prot#'!A:AL,28,FALSE)-VLOOKUP(A179,'SegEnds_NonXtal_Prot#'!A:AL,22,FALSE)</f>
        <v>53</v>
      </c>
      <c r="AH179" s="1">
        <f>VLOOKUP(A179,'SegEnds_NonXtal_Prot#'!A:AL,31,FALSE)-VLOOKUP(A179,'SegEnds_NonXtal_Prot#'!A:AL,28,FALSE)</f>
        <v>57</v>
      </c>
      <c r="AI179" s="1">
        <f>VLOOKUP(A179,'SegEnds_NonXtal_Prot#'!A:AL,34,FALSE)-VLOOKUP(A179,'SegEnds_NonXtal_Prot#'!A:AL,31,FALSE)</f>
        <v>35</v>
      </c>
      <c r="AJ179" s="1" t="str">
        <f>IF(ISERROR(MATCH(A179,'SegEnds_Xtal_Prot#'!B:B, 0)), "NoXtal", "Xtal")</f>
        <v>NoXtal</v>
      </c>
    </row>
    <row r="180" spans="1:36" x14ac:dyDescent="0.2">
      <c r="A180" s="1" t="s">
        <v>263</v>
      </c>
      <c r="B180" s="1" t="str">
        <f>VLOOKUP(A180,Xtal_Templ!A:B,2,FALSE)</f>
        <v>drd3_human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90"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v>35</v>
      </c>
      <c r="T180" s="1">
        <f t="array" ref="T180">INDEX('ICL3'!$G$2:$G$34,MATCH(MIN(ABS(AH180-'ICL3'!$F$2:$F$34)),ABS(AH180-'ICL3'!$F$2:$F$34),0))</f>
        <v>76</v>
      </c>
      <c r="U180" s="1">
        <f t="array" ref="U180">INDEX('ICL3'!$H$2:$H$34,MATCH(MIN(ABS(AH180-'ICL3'!$F$2:$F$34)),ABS(AH180-'ICL3'!$F$2:$F$34),0))</f>
        <v>24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21</v>
      </c>
      <c r="AD180" s="1">
        <f>VLOOKUP(A180,'SegEnds_NonXtal_Prot#'!A:AL,16,FALSE)-VLOOKUP(A180,'SegEnds_NonXtal_Prot#'!A:AL,10,FALSE)</f>
        <v>54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25</v>
      </c>
      <c r="AG180" s="1">
        <f>VLOOKUP(A180,'SegEnds_NonXtal_Prot#'!A:AL,28,FALSE)-VLOOKUP(A180,'SegEnds_NonXtal_Prot#'!A:AL,22,FALSE)</f>
        <v>53</v>
      </c>
      <c r="AH180" s="1">
        <f>VLOOKUP(A180,'SegEnds_NonXtal_Prot#'!A:AL,31,FALSE)-VLOOKUP(A180,'SegEnds_NonXtal_Prot#'!A:AL,28,FALSE)</f>
        <v>82</v>
      </c>
      <c r="AI180" s="1">
        <f>VLOOKUP(A180,'SegEnds_NonXtal_Prot#'!A:AL,34,FALSE)-VLOOKUP(A180,'SegEnds_NonXtal_Prot#'!A:AL,31,FALSE)</f>
        <v>36</v>
      </c>
      <c r="AJ180" s="1" t="str">
        <f>IF(ISERROR(MATCH(A180,'SegEnds_Xtal_Prot#'!B:B, 0)), "NoXtal", "Xtal")</f>
        <v>NoXtal</v>
      </c>
    </row>
    <row r="181" spans="1:36" x14ac:dyDescent="0.2">
      <c r="A181" s="1" t="s">
        <v>321</v>
      </c>
      <c r="B181" s="1" t="str">
        <f>VLOOKUP(A181,Xtal_Templ!A:B,2,FALSE)</f>
        <v>oprd_mouse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90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INDEX('ICL3'!$G$2:$G$34,MATCH(MIN(ABS(AH181-'ICL3'!$F$2:$F$34)),ABS(AH181-'ICL3'!$F$2:$F$34),0))</f>
        <v>68</v>
      </c>
      <c r="U181" s="1">
        <f t="array" ref="U181">INDEX('ICL3'!$H$2:$H$34,MATCH(MIN(ABS(AH181-'ICL3'!$F$2:$F$34)),ABS(AH181-'ICL3'!$F$2:$F$34),0))</f>
        <v>23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19</v>
      </c>
      <c r="AD181" s="1">
        <f>VLOOKUP(A181,'SegEnds_NonXtal_Prot#'!A:AL,16,FALSE)-VLOOKUP(A181,'SegEnds_NonXtal_Prot#'!A:AL,10,FALSE)</f>
        <v>51</v>
      </c>
      <c r="AE181" s="1" t="e">
        <f>VLOOKUP(A181,'SegEnds_NonXtal_Prot#'!A:AL,22,FALSE)-VLOOKUP(A181,'SegEnds_NonXtal_Prot#'!A:AL,19,FALSE)</f>
        <v>#VALUE!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51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268</v>
      </c>
      <c r="B182" s="1" t="str">
        <f>VLOOKUP(A182,Xtal_Templ!A:B,2,FALSE)</f>
        <v>oprd_mouse</v>
      </c>
      <c r="C182" s="5">
        <f>VLOOKUP($B182&amp;"__wt",'SegEnds_Xtal_BW#'!$A:$Z,3,FALSE)</f>
        <v>24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90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INDEX('ICL3'!$G$2:$G$34,MATCH(MIN(ABS(AH182-'ICL3'!$F$2:$F$34)),ABS(AH182-'ICL3'!$F$2:$F$34),0))</f>
        <v>68</v>
      </c>
      <c r="U182" s="1">
        <f t="array" ref="U182">INDEX('ICL3'!$H$2:$H$34,MATCH(MIN(ABS(AH182-'ICL3'!$F$2:$F$34)),ABS(AH182-'ICL3'!$F$2:$F$34),0))</f>
        <v>23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60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56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53</v>
      </c>
      <c r="AH182" s="1">
        <f>VLOOKUP(A182,'SegEnds_NonXtal_Prot#'!A:AL,31,FALSE)-VLOOKUP(A182,'SegEnds_NonXtal_Prot#'!A:AL,28,FALSE)</f>
        <v>51</v>
      </c>
      <c r="AI182" s="1">
        <f>VLOOKUP(A182,'SegEnds_NonXtal_Prot#'!A:AL,34,FALSE)-VLOOKUP(A182,'SegEnds_NonXtal_Prot#'!A:AL,31,FALSE)</f>
        <v>42</v>
      </c>
      <c r="AJ182" s="1" t="str">
        <f>IF(ISERROR(MATCH(A182,'SegEnds_Xtal_Prot#'!B:B, 0)), "NoXtal", "Xtal")</f>
        <v>NoXtal</v>
      </c>
    </row>
    <row r="183" spans="1:36" x14ac:dyDescent="0.2">
      <c r="A183" s="1" t="s">
        <v>381</v>
      </c>
      <c r="B183" s="1" t="str">
        <f>VLOOKUP(A183,Xtal_Templ!A:B,2,FALSE)</f>
        <v>oprm_mouse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90"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INDEX('ICL3'!$G$2:$G$34,MATCH(MIN(ABS(AH183-'ICL3'!$F$2:$F$34)),ABS(AH183-'ICL3'!$F$2:$F$34),0))</f>
        <v>68</v>
      </c>
      <c r="U183" s="1">
        <f t="array" ref="U183">INDEX('ICL3'!$H$2:$H$34,MATCH(MIN(ABS(AH183-'ICL3'!$F$2:$F$34)),ABS(AH183-'ICL3'!$F$2:$F$34),0))</f>
        <v>23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27</v>
      </c>
      <c r="AG183" s="1">
        <f>VLOOKUP(A183,'SegEnds_NonXtal_Prot#'!A:AL,28,FALSE)-VLOOKUP(A183,'SegEnds_NonXtal_Prot#'!A:AL,22,FALSE)</f>
        <v>53</v>
      </c>
      <c r="AH183" s="1">
        <f>VLOOKUP(A183,'SegEnds_NonXtal_Prot#'!A:AL,31,FALSE)-VLOOKUP(A183,'SegEnds_NonXtal_Prot#'!A:AL,28,FALSE)</f>
        <v>51</v>
      </c>
      <c r="AI183" s="1">
        <f>VLOOKUP(A183,'SegEnds_NonXtal_Prot#'!A:AL,34,FALSE)-VLOOKUP(A183,'SegEnds_NonXtal_Prot#'!A:AL,31,FALSE)</f>
        <v>34</v>
      </c>
      <c r="AJ183" s="1" t="str">
        <f>IF(ISERROR(MATCH(A183,'SegEnds_Xtal_Prot#'!B:B, 0)), "NoXtal", "Xtal")</f>
        <v>NoXtal</v>
      </c>
    </row>
    <row r="184" spans="1:36" x14ac:dyDescent="0.2">
      <c r="A184" s="1" t="s">
        <v>382</v>
      </c>
      <c r="B184" s="1" t="str">
        <f>VLOOKUP(A184,Xtal_Templ!A:B,2,FALSE)</f>
        <v>oprm_mouse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90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INDEX('ICL3'!$G$2:$G$34,MATCH(MIN(ABS(AH184-'ICL3'!$F$2:$F$34)),ABS(AH184-'ICL3'!$F$2:$F$34),0))</f>
        <v>68</v>
      </c>
      <c r="U184" s="1">
        <f t="array" ref="U184">INDEX('ICL3'!$H$2:$H$34,MATCH(MIN(ABS(AH184-'ICL3'!$F$2:$F$34)),ABS(AH184-'ICL3'!$F$2:$F$34),0))</f>
        <v>23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19</v>
      </c>
      <c r="AD184" s="1">
        <f>VLOOKUP(A184,'SegEnds_NonXtal_Prot#'!A:AL,16,FALSE)-VLOOKUP(A184,'SegEnds_NonXtal_Prot#'!A:AL,10,FALSE)</f>
        <v>51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27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51</v>
      </c>
      <c r="AI184" s="1">
        <f>VLOOKUP(A184,'SegEnds_NonXtal_Prot#'!A:AL,34,FALSE)-VLOOKUP(A184,'SegEnds_NonXtal_Prot#'!A:AL,31,FALSE)</f>
        <v>38</v>
      </c>
      <c r="AJ184" s="1" t="str">
        <f>IF(ISERROR(MATCH(A184,'SegEnds_Xtal_Prot#'!B:B, 0)), "NoXtal", "Xtal")</f>
        <v>NoXtal</v>
      </c>
    </row>
    <row r="185" spans="1:36" x14ac:dyDescent="0.2">
      <c r="A185" s="1" t="s">
        <v>397</v>
      </c>
      <c r="B185" s="1" t="str">
        <f>VLOOKUP(A185,Xtal_Templ!A:B,2,FALSE)</f>
        <v>oprm_mouse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3">
        <v>56</v>
      </c>
      <c r="O185" s="113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INDEX('ICL3'!$G$2:$G$34,MATCH(MIN(ABS(AH185-'ICL3'!$F$2:$F$34)),ABS(AH185-'ICL3'!$F$2:$F$34),0))</f>
        <v>76</v>
      </c>
      <c r="U185" s="1">
        <f t="array" ref="U185">INDEX('ICL3'!$H$2:$H$34,MATCH(MIN(ABS(AH185-'ICL3'!$F$2:$F$34)),ABS(AH185-'ICL3'!$F$2:$F$34),0))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78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399</v>
      </c>
      <c r="B186" s="1" t="str">
        <f>VLOOKUP(A186,Xtal_Templ!A:B,2,FALSE)</f>
        <v>oprx_human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90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INDEX('ICL3'!$G$2:$G$34,MATCH(MIN(ABS(AH186-'ICL3'!$F$2:$F$34)),ABS(AH186-'ICL3'!$F$2:$F$34),0))</f>
        <v>76</v>
      </c>
      <c r="U186" s="1">
        <f t="array" ref="U186">INDEX('ICL3'!$H$2:$H$34,MATCH(MIN(ABS(AH186-'ICL3'!$F$2:$F$34)),ABS(AH186-'ICL3'!$F$2:$F$34),0))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16</v>
      </c>
      <c r="AC186" s="1">
        <f>VLOOKUP(A186,'SegEnds_NonXtal_Prot#'!A:AL,13,FALSE)-VLOOKUP(A186,'SegEnds_NonXtal_Prot#'!A:AL,10,FALSE)</f>
        <v>18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25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69</v>
      </c>
      <c r="AI186" s="1">
        <f>VLOOKUP(A186,'SegEnds_NonXtal_Prot#'!A:AL,34,FALSE)-VLOOKUP(A186,'SegEnds_NonXtal_Prot#'!A:AL,31,FALSE)</f>
        <v>36</v>
      </c>
      <c r="AJ186" s="1" t="str">
        <f>IF(ISERROR(MATCH(A186,'SegEnds_Xtal_Prot#'!B:B, 0)), "NoXtal", "Xtal")</f>
        <v>NoXtal</v>
      </c>
    </row>
    <row r="187" spans="1:36" x14ac:dyDescent="0.2">
      <c r="A187" s="1" t="s">
        <v>394</v>
      </c>
      <c r="B187" s="1" t="str">
        <f>VLOOKUP(A187,Xtal_Templ!A:B,2,FALSE)</f>
        <v>oprx_human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90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INDEX('ICL3'!$G$2:$G$34,MATCH(MIN(ABS(AH187-'ICL3'!$F$2:$F$34)),ABS(AH187-'ICL3'!$F$2:$F$34),0))</f>
        <v>76</v>
      </c>
      <c r="U187" s="1">
        <f t="array" ref="U187">INDEX('ICL3'!$H$2:$H$34,MATCH(MIN(ABS(AH187-'ICL3'!$F$2:$F$34)),ABS(AH187-'ICL3'!$F$2:$F$34),0))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24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78</v>
      </c>
      <c r="AI187" s="1">
        <f>VLOOKUP(A187,'SegEnds_NonXtal_Prot#'!A:AL,34,FALSE)-VLOOKUP(A187,'SegEnds_NonXtal_Prot#'!A:AL,31,FALSE)</f>
        <v>36</v>
      </c>
      <c r="AJ187" s="1" t="str">
        <f>IF(ISERROR(MATCH(A187,'SegEnds_Xtal_Prot#'!B:B, 0)), "NoXtal", "Xtal")</f>
        <v>NoXtal</v>
      </c>
    </row>
    <row r="188" spans="1:36" x14ac:dyDescent="0.2">
      <c r="A188" s="1" t="s">
        <v>398</v>
      </c>
      <c r="B188" s="1" t="str">
        <f>VLOOKUP(A188,Xtal_Templ!A:B,2,FALSE)</f>
        <v>oprx_human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13">
        <v>56</v>
      </c>
      <c r="O188" s="113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INDEX('ICL3'!$G$2:$G$34,MATCH(MIN(ABS(AH188-'ICL3'!$F$2:$F$34)),ABS(AH188-'ICL3'!$F$2:$F$34),0))</f>
        <v>76</v>
      </c>
      <c r="U188" s="1">
        <f t="array" ref="U188">INDEX('ICL3'!$H$2:$H$34,MATCH(MIN(ABS(AH188-'ICL3'!$F$2:$F$34)),ABS(AH188-'ICL3'!$F$2:$F$34),0))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18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19</v>
      </c>
      <c r="AF188" s="1">
        <f>VLOOKUP(A188,'SegEnds_NonXtal_Prot#'!A:AL,28,FALSE)-VLOOKUP(A188,'SegEnds_NonXtal_Prot#'!A:AL,25,FALSE)</f>
        <v>25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85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315</v>
      </c>
      <c r="B189" s="1" t="str">
        <f>VLOOKUP(A189,Xtal_Templ!A:B,2,FALSE)</f>
        <v>ox1r_human</v>
      </c>
      <c r="C189" s="5">
        <f>VLOOKUP($B189&amp;"__wt",'SegEnds_Xtal_BW#'!$A:$Z,3,FALSE)</f>
        <v>32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56</v>
      </c>
      <c r="O189" s="90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INDEX('ICL3'!$G$2:$G$34,MATCH(MIN(ABS(AH189-'ICL3'!$F$2:$F$34)),ABS(AH189-'ICL3'!$F$2:$F$34),0))</f>
        <v>73</v>
      </c>
      <c r="U189" s="1">
        <f t="array" ref="U189">INDEX('ICL3'!$H$2:$H$34,MATCH(MIN(ABS(AH189-'ICL3'!$F$2:$F$34)),ABS(AH189-'ICL3'!$F$2:$F$34),0))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 t="e">
        <f>VLOOKUP(A189,'SegEnds_NonXtal_Prot#'!A:AL,22,FALSE)-VLOOKUP(A189,'SegEnds_NonXtal_Prot#'!A:AL,19,FALSE)</f>
        <v>#VALUE!</v>
      </c>
      <c r="AF189" s="1">
        <f>VLOOKUP(A189,'SegEnds_NonXtal_Prot#'!A:AL,28,FALSE)-VLOOKUP(A189,'SegEnds_NonXtal_Prot#'!A:AL,25,FALSE)</f>
        <v>28</v>
      </c>
      <c r="AG189" s="1">
        <f>VLOOKUP(A189,'SegEnds_NonXtal_Prot#'!A:AL,28,FALSE)-VLOOKUP(A189,'SegEnds_NonXtal_Prot#'!A:AL,22,FALSE)</f>
        <v>53</v>
      </c>
      <c r="AH189" s="1">
        <f>VLOOKUP(A189,'SegEnds_NonXtal_Prot#'!A:AL,31,FALSE)-VLOOKUP(A189,'SegEnds_NonXtal_Prot#'!A:AL,28,FALSE)</f>
        <v>56</v>
      </c>
      <c r="AI189" s="1">
        <f>VLOOKUP(A189,'SegEnds_NonXtal_Prot#'!A:AL,34,FALSE)-VLOOKUP(A189,'SegEnds_NonXtal_Prot#'!A:AL,31,FALSE)</f>
        <v>39</v>
      </c>
      <c r="AJ189" s="1" t="str">
        <f>IF(ISERROR(MATCH(A189,'SegEnds_Xtal_Prot#'!B:B, 0)), "NoXtal", "Xtal")</f>
        <v>NoXtal</v>
      </c>
    </row>
    <row r="190" spans="1:36" x14ac:dyDescent="0.2">
      <c r="A190" s="1" t="s">
        <v>267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90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INDEX('ICL3'!$G$2:$G$34,MATCH(MIN(ABS(AH190-'ICL3'!$F$2:$F$34)),ABS(AH190-'ICL3'!$F$2:$F$34),0))</f>
        <v>76</v>
      </c>
      <c r="U190" s="1">
        <f t="array" ref="U190">INDEX('ICL3'!$H$2:$H$34,MATCH(MIN(ABS(AH190-'ICL3'!$F$2:$F$34)),ABS(AH190-'ICL3'!$F$2:$F$34),0))</f>
        <v>24</v>
      </c>
      <c r="V190" s="1">
        <v>61</v>
      </c>
      <c r="W190" s="1"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16</v>
      </c>
      <c r="AC190" s="1" t="e">
        <f>VLOOKUP(A190,'SegEnds_NonXtal_Prot#'!A:AL,13,FALSE)-VLOOKUP(A190,'SegEnds_NonXtal_Prot#'!A:AL,10,FALSE)</f>
        <v>#VALUE!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28</v>
      </c>
      <c r="AG190" s="1">
        <f>VLOOKUP(A190,'SegEnds_NonXtal_Prot#'!A:AL,28,FALSE)-VLOOKUP(A190,'SegEnds_NonXtal_Prot#'!A:AL,22,FALSE)</f>
        <v>53</v>
      </c>
      <c r="AH190" s="1">
        <f>VLOOKUP(A190,'SegEnds_NonXtal_Prot#'!A:AL,31,FALSE)-VLOOKUP(A190,'SegEnds_NonXtal_Prot#'!A:AL,28,FALSE)</f>
        <v>72</v>
      </c>
      <c r="AI190" s="1">
        <f>VLOOKUP(A190,'SegEnds_NonXtal_Prot#'!A:AL,34,FALSE)-VLOOKUP(A190,'SegEnds_NonXtal_Prot#'!A:AL,31,FALSE)</f>
        <v>35</v>
      </c>
      <c r="AJ190" s="1" t="str">
        <f>IF(ISERROR(MATCH(A190,'SegEnds_Xtal_Prot#'!B:B, 0)), "NoXtal", "Xtal")</f>
        <v>NoXtal</v>
      </c>
    </row>
    <row r="191" spans="1:36" x14ac:dyDescent="0.2">
      <c r="A191" s="1" t="s">
        <v>314</v>
      </c>
      <c r="B191" s="1" t="str">
        <f>VLOOKUP(A191,Xtal_Templ!A:B,2,FALSE)</f>
        <v>ox2r_human</v>
      </c>
      <c r="C191" s="5">
        <f>VLOOKUP($B191&amp;"__wt",'SegEnds_Xtal_BW#'!$A:$Z,3,FALSE)</f>
        <v>31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90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INDEX('ICL3'!$G$2:$G$34,MATCH(MIN(ABS(AH191-'ICL3'!$F$2:$F$34)),ABS(AH191-'ICL3'!$F$2:$F$34),0))</f>
        <v>73</v>
      </c>
      <c r="U191" s="1">
        <f t="array" ref="U191">INDEX('ICL3'!$H$2:$H$34,MATCH(MIN(ABS(AH191-'ICL3'!$F$2:$F$34)),ABS(AH191-'ICL3'!$F$2:$F$34),0))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28</v>
      </c>
      <c r="AG191" s="1">
        <f>VLOOKUP(A191,'SegEnds_NonXtal_Prot#'!A:AL,28,FALSE)-VLOOKUP(A191,'SegEnds_NonXtal_Prot#'!A:AL,22,FALSE)</f>
        <v>53</v>
      </c>
      <c r="AH191" s="1">
        <f>VLOOKUP(A191,'SegEnds_NonXtal_Prot#'!A:AL,31,FALSE)-VLOOKUP(A191,'SegEnds_NonXtal_Prot#'!A:AL,28,FALSE)</f>
        <v>55</v>
      </c>
      <c r="AI191" s="1">
        <f>VLOOKUP(A191,'SegEnds_NonXtal_Prot#'!A:AL,34,FALSE)-VLOOKUP(A191,'SegEnds_NonXtal_Prot#'!A:AL,31,FALSE)</f>
        <v>39</v>
      </c>
      <c r="AJ191" s="1" t="str">
        <f>IF(ISERROR(MATCH(A191,'SegEnds_Xtal_Prot#'!B:B, 0)), "NoXtal", "Xtal")</f>
        <v>NoXtal</v>
      </c>
    </row>
    <row r="192" spans="1:36" x14ac:dyDescent="0.2">
      <c r="A192" s="4" t="s">
        <v>369</v>
      </c>
      <c r="B192" s="4" t="str">
        <f>VLOOKUP(A192,Xtal_Templ!A:B,2,FALSE)</f>
        <v>ox2r_human</v>
      </c>
      <c r="C192" s="5">
        <f>VLOOKUP($B192&amp;"__wt",'SegEnds_Xtal_BW#'!$A:$Z,3,FALSE)</f>
        <v>31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f>VLOOKUP($B192&amp;"__wt",'SegEnds_Xtal_BW#'!$A:$Z,8,FALSE)</f>
        <v>67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53</v>
      </c>
      <c r="O192" s="91"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INDEX('ICL3'!$G$2:$G$34,MATCH(MIN(ABS(AH192-'ICL3'!$F$2:$F$34)),ABS(AH192-'ICL3'!$F$2:$F$34),0))</f>
        <v>73</v>
      </c>
      <c r="U192" s="4">
        <f t="array" ref="U192">INDEX('ICL3'!$H$2:$H$34,MATCH(MIN(ABS(AH192-'ICL3'!$F$2:$F$34)),ABS(AH192-'ICL3'!$F$2:$F$34),0))</f>
        <v>22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4">
        <f>VLOOKUP(A192,'SegEnds_NonXtal_Prot#'!A:AL,10,FALSE)-VLOOKUP(A192,'SegEnds_NonXtal_Prot#'!A:AL,7,FALSE)</f>
        <v>15</v>
      </c>
      <c r="AC192" s="4">
        <f>VLOOKUP(A192,'SegEnds_NonXtal_Prot#'!A:AL,13,FALSE)-VLOOKUP(A192,'SegEnds_NonXtal_Prot#'!A:AL,10,FALSE)</f>
        <v>21</v>
      </c>
      <c r="AD192" s="4">
        <f>VLOOKUP(A192,'SegEnds_NonXtal_Prot#'!A:AL,16,FALSE)-VLOOKUP(A192,'SegEnds_NonXtal_Prot#'!A:AL,10,FALSE)</f>
        <v>53</v>
      </c>
      <c r="AE192" s="1">
        <f>VLOOKUP(A192,'SegEnds_NonXtal_Prot#'!A:AL,22,FALSE)-VLOOKUP(A192,'SegEnds_NonXtal_Prot#'!A:AL,19,FALSE)</f>
        <v>18</v>
      </c>
      <c r="AF192" s="4">
        <f>VLOOKUP(A192,'SegEnds_NonXtal_Prot#'!A:AL,28,FALSE)-VLOOKUP(A192,'SegEnds_NonXtal_Prot#'!A:AL,25,FALSE)</f>
        <v>26</v>
      </c>
      <c r="AG192" s="1">
        <f>VLOOKUP(A192,'SegEnds_NonXtal_Prot#'!A:AL,28,FALSE)-VLOOKUP(A192,'SegEnds_NonXtal_Prot#'!A:AL,22,FALSE)</f>
        <v>53</v>
      </c>
      <c r="AH192" s="4">
        <f>VLOOKUP(A192,'SegEnds_NonXtal_Prot#'!A:AL,31,FALSE)-VLOOKUP(A192,'SegEnds_NonXtal_Prot#'!A:AL,28,FALSE)</f>
        <v>56</v>
      </c>
      <c r="AI192" s="4">
        <f>VLOOKUP(A192,'SegEnds_NonXtal_Prot#'!A:AL,34,FALSE)-VLOOKUP(A192,'SegEnds_NonXtal_Prot#'!A:AL,31,FALSE)</f>
        <v>39</v>
      </c>
      <c r="AJ192" s="1" t="str">
        <f>IF(ISERROR(MATCH(A192,'SegEnds_Xtal_Prot#'!B:B, 0)), "NoXtal", "Xtal")</f>
        <v>NoXtal</v>
      </c>
    </row>
    <row r="193" spans="1:36" x14ac:dyDescent="0.2">
      <c r="A193" s="1" t="s">
        <v>247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21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90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INDEX('ICL3'!$G$2:$G$34,MATCH(MIN(ABS(AH193-'ICL3'!$F$2:$F$34)),ABS(AH193-'ICL3'!$F$2:$F$34),0))</f>
        <v>76</v>
      </c>
      <c r="U193" s="1">
        <f t="array" ref="U193">INDEX('ICL3'!$H$2:$H$34,MATCH(MIN(ABS(AH193-'ICL3'!$F$2:$F$34)),ABS(AH193-'ICL3'!$F$2:$F$34),0))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16</v>
      </c>
      <c r="AC193" s="1" t="e">
        <f>VLOOKUP(A193,'SegEnds_NonXtal_Prot#'!A:AL,13,FALSE)-VLOOKUP(A193,'SegEnds_NonXtal_Prot#'!A:AL,10,FALSE)</f>
        <v>#VALUE!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53</v>
      </c>
      <c r="AH193" s="1">
        <f>VLOOKUP(A193,'SegEnds_NonXtal_Prot#'!A:AL,31,FALSE)-VLOOKUP(A193,'SegEnds_NonXtal_Prot#'!A:AL,28,FALSE)</f>
        <v>72</v>
      </c>
      <c r="AI193" s="1">
        <f>VLOOKUP(A193,'SegEnds_NonXtal_Prot#'!A:AL,34,FALSE)-VLOOKUP(A193,'SegEnds_NonXtal_Prot#'!A:AL,31,FALSE)</f>
        <v>35</v>
      </c>
      <c r="AJ193" s="1" t="str">
        <f>IF(ISERROR(MATCH(A193,'SegEnds_Xtal_Prot#'!B:B, 0)), "NoXtal", "Xtal")</f>
        <v>NoXtal</v>
      </c>
    </row>
    <row r="194" spans="1:36" x14ac:dyDescent="0.2">
      <c r="A194" s="1" t="s">
        <v>345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f>VLOOKUP($B194&amp;"__wt",'SegEnds_Xtal_BW#'!$A:$Z,14,FALSE)</f>
        <v>57</v>
      </c>
      <c r="O194" s="90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v>68</v>
      </c>
      <c r="U194" s="1">
        <v>28</v>
      </c>
      <c r="V194" s="1">
        <v>64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27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46</v>
      </c>
      <c r="AI194" s="1">
        <f>VLOOKUP(A194,'SegEnds_NonXtal_Prot#'!A:AL,34,FALSE)-VLOOKUP(A194,'SegEnds_NonXtal_Prot#'!A:AL,31,FALSE)</f>
        <v>46</v>
      </c>
      <c r="AJ194" s="1" t="str">
        <f>IF(ISERROR(MATCH(A194,'SegEnds_Xtal_Prot#'!B:B, 0)), "NoXtal", "Xtal")</f>
        <v>Xtal</v>
      </c>
    </row>
    <row r="195" spans="1:36" x14ac:dyDescent="0.2">
      <c r="A195" s="1" t="s">
        <v>179</v>
      </c>
      <c r="B195" s="1" t="str">
        <f>VLOOKUP(A195,Xtal_Templ!A:B,2,FALSE)</f>
        <v>p2ry1_human</v>
      </c>
      <c r="C195" s="5">
        <f>VLOOKUP($B195&amp;"__wt",'SegEnds_Xtal_BW#'!$A:$Z,3,FALSE)</f>
        <v>30</v>
      </c>
      <c r="D195" s="1">
        <f>VLOOKUP($B195&amp;"__wt",'SegEnds_Xtal_BW#'!$A:$Z,4,FALSE)</f>
        <v>60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90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INDEX('ICL3'!$G$2:$G$34,MATCH(MIN(ABS(AH195-'ICL3'!$F$2:$F$34)),ABS(AH195-'ICL3'!$F$2:$F$34),0))</f>
        <v>67</v>
      </c>
      <c r="U195" s="1">
        <f t="array" ref="U195">INDEX('ICL3'!$H$2:$H$34,MATCH(MIN(ABS(AH195-'ICL3'!$F$2:$F$34)),ABS(AH195-'ICL3'!$F$2:$F$34),0))</f>
        <v>26</v>
      </c>
      <c r="V195" s="1">
        <v>64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59</v>
      </c>
      <c r="AA195" s="27" t="str">
        <f>VLOOKUP(A195,Classification!A:B,2,FALSE)</f>
        <v>A</v>
      </c>
      <c r="AB195" s="1" t="e">
        <f>VLOOKUP(A195,'SegEnds_NonXtal_Prot#'!A:AL,10,FALSE)-VLOOKUP(A195,'SegEnds_NonXtal_Prot#'!A:AL,7,FALSE)</f>
        <v>#VALUE!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28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47</v>
      </c>
      <c r="AI195" s="1">
        <f>VLOOKUP(A195,'SegEnds_NonXtal_Prot#'!A:AL,34,FALSE)-VLOOKUP(A195,'SegEnds_NonXtal_Prot#'!A:AL,31,FALSE)</f>
        <v>44</v>
      </c>
      <c r="AJ195" s="1" t="str">
        <f>IF(ISERROR(MATCH(A195,'SegEnds_Xtal_Prot#'!B:B, 0)), "NoXtal", "Xtal")</f>
        <v>NoXtal</v>
      </c>
    </row>
    <row r="196" spans="1:36" x14ac:dyDescent="0.2">
      <c r="A196" s="4" t="s">
        <v>350</v>
      </c>
      <c r="B196" s="4" t="str">
        <f>VLOOKUP(A196,Xtal_Templ!A:B,2,FALSE)</f>
        <v>p2ry1_human</v>
      </c>
      <c r="C196" s="5">
        <f>VLOOKUP($B196&amp;"__wt",'SegEnds_Xtal_BW#'!$A:$Z,3,FALSE)</f>
        <v>30</v>
      </c>
      <c r="D196" s="4">
        <f>VLOOKUP($B196&amp;"__wt",'SegEnds_Xtal_BW#'!$A:$Z,4,FALSE)</f>
        <v>60</v>
      </c>
      <c r="E196" s="4" t="str">
        <f>VLOOKUP($B196&amp;"__wt",'SegEnds_Xtal_BW#'!$A:$Z,5,FALSE)</f>
        <v>-</v>
      </c>
      <c r="F196" s="4" t="str">
        <f>VLOOKUP($B196&amp;"__wt",'SegEnds_Xtal_BW#'!$A:$Z,6,FALSE)</f>
        <v>-</v>
      </c>
      <c r="G196" s="4">
        <v>37</v>
      </c>
      <c r="H196" s="11">
        <v>66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21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3">
        <v>56</v>
      </c>
      <c r="O196" s="113"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32</v>
      </c>
      <c r="T196" s="4">
        <f t="array" ref="T196">INDEX('ICL3'!$G$2:$G$34,MATCH(MIN(ABS(AH196-'ICL3'!$F$2:$F$34)),ABS(AH196-'ICL3'!$F$2:$F$34),0))</f>
        <v>68</v>
      </c>
      <c r="U196" s="4">
        <f t="array" ref="U196">INDEX('ICL3'!$H$2:$H$34,MATCH(MIN(ABS(AH196-'ICL3'!$F$2:$F$34)),ABS(AH196-'ICL3'!$F$2:$F$34),0))</f>
        <v>28</v>
      </c>
      <c r="V196" s="4">
        <v>64</v>
      </c>
      <c r="W196" s="4">
        <v>24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59</v>
      </c>
      <c r="AA196" s="27" t="str">
        <f>VLOOKUP(A196,Classification!A:B,2,FALSE)</f>
        <v>A</v>
      </c>
      <c r="AB196" s="4" t="e">
        <f>VLOOKUP(A196,'SegEnds_NonXtal_Prot#'!A:AL,10,FALSE)-VLOOKUP(A196,'SegEnds_NonXtal_Prot#'!A:AL,7,FALSE)</f>
        <v>#VALUE!</v>
      </c>
      <c r="AC196" s="4">
        <f>VLOOKUP(A196,'SegEnds_NonXtal_Prot#'!A:AL,13,FALSE)-VLOOKUP(A196,'SegEnds_NonXtal_Prot#'!A:AL,10,FALSE)</f>
        <v>19</v>
      </c>
      <c r="AD196" s="4">
        <f>VLOOKUP(A196,'SegEnds_NonXtal_Prot#'!A:AL,16,FALSE)-VLOOKUP(A196,'SegEnds_NonXtal_Prot#'!A:AL,10,FALSE)</f>
        <v>51</v>
      </c>
      <c r="AE196" s="1">
        <f>VLOOKUP(A196,'SegEnds_NonXtal_Prot#'!A:AL,22,FALSE)-VLOOKUP(A196,'SegEnds_NonXtal_Prot#'!A:AL,19,FALSE)</f>
        <v>19</v>
      </c>
      <c r="AF196" s="4">
        <f>VLOOKUP(A196,'SegEnds_NonXtal_Prot#'!A:AL,28,FALSE)-VLOOKUP(A196,'SegEnds_NonXtal_Prot#'!A:AL,25,FALSE)</f>
        <v>29</v>
      </c>
      <c r="AG196" s="1">
        <f>VLOOKUP(A196,'SegEnds_NonXtal_Prot#'!A:AL,28,FALSE)-VLOOKUP(A196,'SegEnds_NonXtal_Prot#'!A:AL,22,FALSE)</f>
        <v>53</v>
      </c>
      <c r="AH196" s="4">
        <f>VLOOKUP(A196,'SegEnds_NonXtal_Prot#'!A:AL,31,FALSE)-VLOOKUP(A196,'SegEnds_NonXtal_Prot#'!A:AL,28,FALSE)</f>
        <v>48</v>
      </c>
      <c r="AI196" s="4">
        <f>VLOOKUP(A196,'SegEnds_NonXtal_Prot#'!A:AL,34,FALSE)-VLOOKUP(A196,'SegEnds_NonXtal_Prot#'!A:AL,31,FALSE)</f>
        <v>44</v>
      </c>
      <c r="AJ196" s="1" t="str">
        <f>IF(ISERROR(MATCH(A196,'SegEnds_Xtal_Prot#'!B:B, 0)), "NoXtal", "Xtal")</f>
        <v>NoXtal</v>
      </c>
    </row>
    <row r="197" spans="1:36" x14ac:dyDescent="0.2">
      <c r="A197" s="1" t="s">
        <v>288</v>
      </c>
      <c r="B197" s="1" t="str">
        <f>VLOOKUP(A197,Xtal_Templ!A:B,2,FALSE)</f>
        <v>p2ry1_human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 t="str">
        <f>VLOOKUP($B197&amp;"__wt",'SegEnds_Xtal_BW#'!$A:$Z,5,FALSE)</f>
        <v>-</v>
      </c>
      <c r="F197" s="1" t="str">
        <f>VLOOKUP($B197&amp;"__wt",'SegEnds_Xtal_BW#'!$A:$Z,6,FALSE)</f>
        <v>-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90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INDEX('ICL3'!$G$2:$G$34,MATCH(MIN(ABS(AH197-'ICL3'!$F$2:$F$34)),ABS(AH197-'ICL3'!$F$2:$F$34),0))</f>
        <v>68</v>
      </c>
      <c r="U197" s="1">
        <f t="array" ref="U197">INDEX('ICL3'!$H$2:$H$34,MATCH(MIN(ABS(AH197-'ICL3'!$F$2:$F$34)),ABS(AH197-'ICL3'!$F$2:$F$34),0))</f>
        <v>28</v>
      </c>
      <c r="V197" s="1">
        <v>64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19</v>
      </c>
      <c r="AD197" s="1">
        <f>VLOOKUP(A197,'SegEnds_NonXtal_Prot#'!A:AL,16,FALSE)-VLOOKUP(A197,'SegEnds_NonXtal_Prot#'!A:AL,10,FALSE)</f>
        <v>51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53</v>
      </c>
      <c r="AH197" s="1">
        <f>VLOOKUP(A197,'SegEnds_NonXtal_Prot#'!A:AL,31,FALSE)-VLOOKUP(A197,'SegEnds_NonXtal_Prot#'!A:AL,28,FALSE)</f>
        <v>48</v>
      </c>
      <c r="AI197" s="1">
        <f>VLOOKUP(A197,'SegEnds_NonXtal_Prot#'!A:AL,34,FALSE)-VLOOKUP(A197,'SegEnds_NonXtal_Prot#'!A:AL,31,FALSE)</f>
        <v>44</v>
      </c>
      <c r="AJ197" s="1" t="str">
        <f>IF(ISERROR(MATCH(A197,'SegEnds_Xtal_Prot#'!B:B, 0)), "NoXtal", "Xtal")</f>
        <v>NoXtal</v>
      </c>
    </row>
    <row r="198" spans="1:36" x14ac:dyDescent="0.2">
      <c r="A198" s="1" t="s">
        <v>241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90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INDEX('ICL3'!$G$2:$G$34,MATCH(MIN(ABS(AH198-'ICL3'!$F$2:$F$34)),ABS(AH198-'ICL3'!$F$2:$F$34),0))</f>
        <v>68</v>
      </c>
      <c r="U198" s="1">
        <f t="array" ref="U198">INDEX('ICL3'!$H$2:$H$34,MATCH(MIN(ABS(AH198-'ICL3'!$F$2:$F$34)),ABS(AH198-'ICL3'!$F$2:$F$34),0))</f>
        <v>28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>
        <f>VLOOKUP(A198,'SegEnds_NonXtal_Prot#'!A:AL,13,FALSE)-VLOOKUP(A198,'SegEnds_NonXtal_Prot#'!A:AL,10,FALSE)</f>
        <v>19</v>
      </c>
      <c r="AD198" s="1">
        <f>VLOOKUP(A198,'SegEnds_NonXtal_Prot#'!A:AL,16,FALSE)-VLOOKUP(A198,'SegEnds_NonXtal_Prot#'!A:AL,10,FALSE)</f>
        <v>51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53</v>
      </c>
      <c r="AH198" s="1">
        <f>VLOOKUP(A198,'SegEnds_NonXtal_Prot#'!A:AL,31,FALSE)-VLOOKUP(A198,'SegEnds_NonXtal_Prot#'!A:AL,28,FALSE)</f>
        <v>48</v>
      </c>
      <c r="AI198" s="1">
        <f>VLOOKUP(A198,'SegEnds_NonXtal_Prot#'!A:AL,34,FALSE)-VLOOKUP(A198,'SegEnds_NonXtal_Prot#'!A:AL,31,FALSE)</f>
        <v>36</v>
      </c>
      <c r="AJ198" s="1" t="str">
        <f>IF(ISERROR(MATCH(A198,'SegEnds_Xtal_Prot#'!B:B, 0)), "NoXtal", "Xtal")</f>
        <v>NoXtal</v>
      </c>
    </row>
    <row r="199" spans="1:36" x14ac:dyDescent="0.2">
      <c r="A199" s="1" t="s">
        <v>364</v>
      </c>
      <c r="B199" s="1" t="str">
        <f>VLOOKUP(A199,Xtal_Templ!A:B,2,FALSE)</f>
        <v>p2y12_human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 t="str">
        <f>VLOOKUP($B199&amp;"__wt",'SegEnds_Xtal_BW#'!$A:$Z,9,FALSE)</f>
        <v>-</v>
      </c>
      <c r="J199" s="1" t="str">
        <f>VLOOKUP($B199&amp;"__wt",'SegEnds_Xtal_BW#'!$A:$Z,10,FALSE)</f>
        <v>-</v>
      </c>
      <c r="K199" s="12"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90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INDEX('ICL3'!$G$2:$G$34,MATCH(MIN(ABS(AH199-'ICL3'!$F$2:$F$34)),ABS(AH199-'ICL3'!$F$2:$F$34),0))</f>
        <v>76</v>
      </c>
      <c r="U199" s="1">
        <f t="array" ref="U199">INDEX('ICL3'!$H$2:$H$34,MATCH(MIN(ABS(AH199-'ICL3'!$F$2:$F$34)),ABS(AH199-'ICL3'!$F$2:$F$34),0))</f>
        <v>24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57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 t="e">
        <f>VLOOKUP(A199,'SegEnds_NonXtal_Prot#'!A:AL,13,FALSE)-VLOOKUP(A199,'SegEnds_NonXtal_Prot#'!A:AL,10,FALSE)</f>
        <v>#VALUE!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 t="e">
        <f>VLOOKUP(A199,'SegEnds_NonXtal_Prot#'!A:AL,28,FALSE)-VLOOKUP(A199,'SegEnds_NonXtal_Prot#'!A:AL,25,FALSE)</f>
        <v>#VALUE!</v>
      </c>
      <c r="AG199" s="1">
        <f>VLOOKUP(A199,'SegEnds_NonXtal_Prot#'!A:AL,28,FALSE)-VLOOKUP(A199,'SegEnds_NonXtal_Prot#'!A:AL,22,FALSE)</f>
        <v>53</v>
      </c>
      <c r="AH199" s="1">
        <f>VLOOKUP(A199,'SegEnds_NonXtal_Prot#'!A:AL,31,FALSE)-VLOOKUP(A199,'SegEnds_NonXtal_Prot#'!A:AL,28,FALSE)</f>
        <v>90</v>
      </c>
      <c r="AI199" s="1">
        <f>VLOOKUP(A199,'SegEnds_NonXtal_Prot#'!A:AL,34,FALSE)-VLOOKUP(A199,'SegEnds_NonXtal_Prot#'!A:AL,31,FALSE)</f>
        <v>39</v>
      </c>
      <c r="AJ199" s="1" t="str">
        <f>IF(ISERROR(MATCH(A199,'SegEnds_Xtal_Prot#'!B:B, 0)), "NoXtal", "Xtal")</f>
        <v>NoXtal</v>
      </c>
    </row>
    <row r="200" spans="1:36" x14ac:dyDescent="0.2">
      <c r="A200" s="1" t="s">
        <v>221</v>
      </c>
      <c r="B200" s="1" t="str">
        <f>VLOOKUP(A200,Xtal_Templ!A:B,2,FALSE)</f>
        <v>us28_hcmva</v>
      </c>
      <c r="C200" s="5">
        <f>VLOOKUP($B200&amp;"__wt",'SegEnds_Xtal_BW#'!$A:$Z,3,FALSE)</f>
        <v>25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67</v>
      </c>
      <c r="I200" s="1" t="str">
        <f>VLOOKUP($B200&amp;"__wt",'SegEnds_Xtal_BW#'!$A:$Z,9,FALSE)</f>
        <v>-</v>
      </c>
      <c r="J200" s="1" t="str">
        <f>VLOOKUP($B200&amp;"__wt",'SegEnds_Xtal_BW#'!$A:$Z,10,FALSE)</f>
        <v>-</v>
      </c>
      <c r="K200" s="12">
        <v>18</v>
      </c>
      <c r="L200" s="1">
        <f>VLOOKUP($B200&amp;"__wt",'SegEnds_Xtal_BW#'!$A:$Z,12,FALSE)</f>
        <v>56</v>
      </c>
      <c r="M200" s="1" t="str">
        <f>VLOOKUP($B200&amp;"__wt",'SegEnds_Xtal_BW#'!$A:$Z,13,FALSE)</f>
        <v>-</v>
      </c>
      <c r="N200" s="12" t="s">
        <v>23</v>
      </c>
      <c r="O200" s="90"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INDEX('ICL3'!$G$2:$G$34,MATCH(MIN(ABS(AH200-'ICL3'!$F$2:$F$34)),ABS(AH200-'ICL3'!$F$2:$F$34),0))</f>
        <v>76</v>
      </c>
      <c r="U200" s="1">
        <f t="array" ref="U200">INDEX('ICL3'!$H$2:$H$34,MATCH(MIN(ABS(AH200-'ICL3'!$F$2:$F$34)),ABS(AH200-'ICL3'!$F$2:$F$34),0))</f>
        <v>24</v>
      </c>
      <c r="V200" s="1">
        <v>61</v>
      </c>
      <c r="W200" s="1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62</v>
      </c>
      <c r="AA200" s="27" t="str">
        <f>VLOOKUP(A200,Classification!A:B,2,FALSE)</f>
        <v>A</v>
      </c>
      <c r="AB200" s="1" t="e">
        <f>VLOOKUP(A200,'SegEnds_NonXtal_Prot#'!A:AL,10,FALSE)-VLOOKUP(A200,'SegEnds_NonXtal_Prot#'!A:AL,7,FALSE)</f>
        <v>#VALUE!</v>
      </c>
      <c r="AC200" s="1">
        <f>VLOOKUP(A200,'SegEnds_NonXtal_Prot#'!A:AL,13,FALSE)-VLOOKUP(A200,'SegEnds_NonXtal_Prot#'!A:AL,10,FALSE)</f>
        <v>26</v>
      </c>
      <c r="AD200" s="1">
        <f>VLOOKUP(A200,'SegEnds_NonXtal_Prot#'!A:AL,16,FALSE)-VLOOKUP(A200,'SegEnds_NonXtal_Prot#'!A:AL,10,FALSE)</f>
        <v>69</v>
      </c>
      <c r="AE200" s="1" t="e">
        <f>VLOOKUP(A200,'SegEnds_NonXtal_Prot#'!A:AL,22,FALSE)-VLOOKUP(A200,'SegEnds_NonXtal_Prot#'!A:AL,19,FALSE)</f>
        <v>#VALUE!</v>
      </c>
      <c r="AF200" s="1" t="e">
        <f>VLOOKUP(A200,'SegEnds_NonXtal_Prot#'!A:AL,28,FALSE)-VLOOKUP(A200,'SegEnds_NonXtal_Prot#'!A:AL,25,FALSE)</f>
        <v>#VALUE!</v>
      </c>
      <c r="AG200" s="1">
        <f>VLOOKUP(A200,'SegEnds_NonXtal_Prot#'!A:AL,28,FALSE)-VLOOKUP(A200,'SegEnds_NonXtal_Prot#'!A:AL,22,FALSE)</f>
        <v>53</v>
      </c>
      <c r="AH200" s="1">
        <f>VLOOKUP(A200,'SegEnds_NonXtal_Prot#'!A:AL,31,FALSE)-VLOOKUP(A200,'SegEnds_NonXtal_Prot#'!A:AL,28,FALSE)</f>
        <v>114</v>
      </c>
      <c r="AI200" s="1">
        <f>VLOOKUP(A200,'SegEnds_NonXtal_Prot#'!A:AL,34,FALSE)-VLOOKUP(A200,'SegEnds_NonXtal_Prot#'!A:AL,31,FALSE)</f>
        <v>34</v>
      </c>
      <c r="AJ200" s="1" t="str">
        <f>IF(ISERROR(MATCH(A200,'SegEnds_Xtal_Prot#'!B:B, 0)), "NoXtal", "Xtal")</f>
        <v>NoXtal</v>
      </c>
    </row>
    <row r="201" spans="1:36" x14ac:dyDescent="0.2">
      <c r="A201" s="1" t="s">
        <v>141</v>
      </c>
      <c r="B201" s="1" t="str">
        <f>VLOOKUP(A201,Xtal_Templ!A:B,2,FALSE)</f>
        <v>aa1r_human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50</v>
      </c>
      <c r="J201" s="1">
        <f>VLOOKUP($B201&amp;"__wt",'SegEnds_Xtal_BW#'!$A:$Z,10,FALSE)</f>
        <v>52</v>
      </c>
      <c r="K201" s="12">
        <v>24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90"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INDEX('ICL3'!$G$2:$G$34,MATCH(MIN(ABS(AH201-'ICL3'!$F$2:$F$34)),ABS(AH201-'ICL3'!$F$2:$F$34),0))</f>
        <v>73</v>
      </c>
      <c r="U201" s="1">
        <f t="array" ref="U201">INDEX('ICL3'!$H$2:$H$34,MATCH(MIN(ABS(AH201-'ICL3'!$F$2:$F$34)),ABS(AH201-'ICL3'!$F$2:$F$34),0))</f>
        <v>22</v>
      </c>
      <c r="V201" s="1">
        <v>61</v>
      </c>
      <c r="W201" s="1">
        <v>32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18</v>
      </c>
      <c r="AD201" s="1">
        <f>VLOOKUP(A201,'SegEnds_NonXtal_Prot#'!A:AL,16,FALSE)-VLOOKUP(A201,'SegEnds_NonXtal_Prot#'!A:AL,10,FALSE)</f>
        <v>50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23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34</v>
      </c>
      <c r="AJ201" s="1" t="str">
        <f>IF(ISERROR(MATCH(A201,'SegEnds_Xtal_Prot#'!B:B, 0)), "NoXtal", "Xtal")</f>
        <v>NoXtal</v>
      </c>
    </row>
    <row r="202" spans="1:36" x14ac:dyDescent="0.2">
      <c r="A202" s="1" t="s">
        <v>361</v>
      </c>
      <c r="B202" s="1" t="str">
        <f>VLOOKUP(A202,Xtal_Templ!A:B,2,FALSE)</f>
        <v>aa2ar_human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90"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INDEX('ICL3'!$G$2:$G$34,MATCH(MIN(ABS(AH202-'ICL3'!$F$2:$F$34)),ABS(AH202-'ICL3'!$F$2:$F$34),0))</f>
        <v>74</v>
      </c>
      <c r="U202" s="1">
        <f t="array" ref="U202">INDEX('ICL3'!$H$2:$H$34,MATCH(MIN(ABS(AH202-'ICL3'!$F$2:$F$34)),ABS(AH202-'ICL3'!$F$2:$F$34),0))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20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51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96</v>
      </c>
      <c r="AI202" s="1">
        <f>VLOOKUP(A202,'SegEnds_NonXtal_Prot#'!A:AL,34,FALSE)-VLOOKUP(A202,'SegEnds_NonXtal_Prot#'!A:AL,31,FALSE)</f>
        <v>36</v>
      </c>
      <c r="AJ202" s="1" t="str">
        <f>IF(ISERROR(MATCH(A202,'SegEnds_Xtal_Prot#'!B:B, 0)), "NoXtal", "Xtal")</f>
        <v>NoXtal</v>
      </c>
    </row>
    <row r="203" spans="1:36" x14ac:dyDescent="0.2">
      <c r="A203" s="1" t="s">
        <v>387</v>
      </c>
      <c r="B203" s="1" t="str">
        <f>VLOOKUP(A203,Xtal_Templ!A:B,2,FALSE)</f>
        <v>adrb1_melga</v>
      </c>
      <c r="C203" s="5">
        <f>VLOOKUP($B203&amp;"__wt",'SegEnds_Xtal_BW#'!$A:$Z,3,FALSE)</f>
        <v>24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90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INDEX('ICL3'!$G$2:$G$34,MATCH(MIN(ABS(AH203-'ICL3'!$F$2:$F$34)),ABS(AH203-'ICL3'!$F$2:$F$34),0))</f>
        <v>74</v>
      </c>
      <c r="U203" s="1">
        <f t="array" ref="U203">INDEX('ICL3'!$H$2:$H$34,MATCH(MIN(ABS(AH203-'ICL3'!$F$2:$F$34)),ABS(AH203-'ICL3'!$F$2:$F$34),0))</f>
        <v>21</v>
      </c>
      <c r="V203" s="1">
        <v>61</v>
      </c>
      <c r="W203" s="1">
        <v>31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64</v>
      </c>
      <c r="AI203" s="1">
        <f>VLOOKUP(A203,'SegEnds_NonXtal_Prot#'!A:AL,34,FALSE)-VLOOKUP(A203,'SegEnds_NonXtal_Prot#'!A:AL,31,FALSE)</f>
        <v>35</v>
      </c>
      <c r="AJ203" s="1" t="str">
        <f>IF(ISERROR(MATCH(A203,'SegEnds_Xtal_Prot#'!B:B, 0)), "NoXtal", "Xtal")</f>
        <v>NoXtal</v>
      </c>
    </row>
    <row r="204" spans="1:36" x14ac:dyDescent="0.2">
      <c r="A204" s="1" t="s">
        <v>102</v>
      </c>
      <c r="B204" s="1" t="str">
        <f>VLOOKUP(A204,Xtal_Templ!A:B,2,FALSE)</f>
        <v>adrb1_melga</v>
      </c>
      <c r="C204" s="5">
        <f>VLOOKUP($B204&amp;"__wt",'SegEnds_Xtal_BW#'!$A:$Z,3,FALSE)</f>
        <v>24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90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INDEX('ICL3'!$G$2:$G$34,MATCH(MIN(ABS(AH204-'ICL3'!$F$2:$F$34)),ABS(AH204-'ICL3'!$F$2:$F$34),0))</f>
        <v>76</v>
      </c>
      <c r="U204" s="1">
        <f t="array" ref="U204">INDEX('ICL3'!$H$2:$H$34,MATCH(MIN(ABS(AH204-'ICL3'!$F$2:$F$34)),ABS(AH204-'ICL3'!$F$2:$F$34),0))</f>
        <v>24</v>
      </c>
      <c r="V204" s="1">
        <v>61</v>
      </c>
      <c r="W204" s="1">
        <v>31</v>
      </c>
      <c r="X204" s="6">
        <f>VLOOKUP($B204&amp;"__wt",'SegEnds_Xtal_BW#'!$A:$Z,24,FALSE)</f>
        <v>55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20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91</v>
      </c>
      <c r="AI204" s="1">
        <f>VLOOKUP(A204,'SegEnds_NonXtal_Prot#'!A:AL,34,FALSE)-VLOOKUP(A204,'SegEnds_NonXtal_Prot#'!A:AL,31,FALSE)</f>
        <v>36</v>
      </c>
      <c r="AJ204" s="1" t="str">
        <f>IF(ISERROR(MATCH(A204,'SegEnds_Xtal_Prot#'!B:B, 0)), "NoXtal", "Xtal")</f>
        <v>NoXtal</v>
      </c>
    </row>
    <row r="205" spans="1:36" x14ac:dyDescent="0.2">
      <c r="A205" s="1" t="s">
        <v>158</v>
      </c>
      <c r="B205" s="1" t="str">
        <f>VLOOKUP(A205,Xtal_Templ!A:B,2,FALSE)</f>
        <v>agtr1_human</v>
      </c>
      <c r="C205" s="5">
        <f>VLOOKUP($B205&amp;"__wt",'SegEnds_Xtal_BW#'!$A:$Z,3,FALSE)</f>
        <v>30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90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INDEX('ICL3'!$G$2:$G$34,MATCH(MIN(ABS(AH205-'ICL3'!$F$2:$F$34)),ABS(AH205-'ICL3'!$F$2:$F$34),0))</f>
        <v>68</v>
      </c>
      <c r="U205" s="1">
        <f t="array" ref="U205">INDEX('ICL3'!$H$2:$H$34,MATCH(MIN(ABS(AH205-'ICL3'!$F$2:$F$34)),ABS(AH205-'ICL3'!$F$2:$F$34),0))</f>
        <v>28</v>
      </c>
      <c r="V205" s="1">
        <v>64</v>
      </c>
      <c r="W205" s="1">
        <v>24</v>
      </c>
      <c r="X205" s="6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61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27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48</v>
      </c>
      <c r="AI205" s="1">
        <f>VLOOKUP(A205,'SegEnds_NonXtal_Prot#'!A:AL,34,FALSE)-VLOOKUP(A205,'SegEnds_NonXtal_Prot#'!A:AL,31,FALSE)</f>
        <v>44</v>
      </c>
      <c r="AJ205" s="1" t="str">
        <f>IF(ISERROR(MATCH(A205,'SegEnds_Xtal_Prot#'!B:B, 0)), "NoXtal", "Xtal")</f>
        <v>Xtal</v>
      </c>
    </row>
    <row r="206" spans="1:36" x14ac:dyDescent="0.2">
      <c r="A206" s="1" t="s">
        <v>162</v>
      </c>
      <c r="B206" s="1" t="str">
        <f>VLOOKUP(A206,Xtal_Templ!A:B,2,FALSE)</f>
        <v>agtr1_human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90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INDEX('ICL3'!$G$2:$G$34,MATCH(MIN(ABS(AH206-'ICL3'!$F$2:$F$34)),ABS(AH206-'ICL3'!$F$2:$F$34),0))</f>
        <v>68</v>
      </c>
      <c r="U206" s="1">
        <f t="array" ref="U206">INDEX('ICL3'!$H$2:$H$34,MATCH(MIN(ABS(AH206-'ICL3'!$F$2:$F$34)),ABS(AH206-'ICL3'!$F$2:$F$34),0))</f>
        <v>28</v>
      </c>
      <c r="V206" s="1">
        <v>64</v>
      </c>
      <c r="W206" s="1">
        <v>24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61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25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49</v>
      </c>
      <c r="AI206" s="1">
        <f>VLOOKUP(A206,'SegEnds_NonXtal_Prot#'!A:AL,34,FALSE)-VLOOKUP(A206,'SegEnds_NonXtal_Prot#'!A:AL,31,FALSE)</f>
        <v>44</v>
      </c>
      <c r="AJ206" s="1" t="str">
        <f>IF(ISERROR(MATCH(A206,'SegEnds_Xtal_Prot#'!B:B, 0)), "NoXtal", "Xtal")</f>
        <v>NoXtal</v>
      </c>
    </row>
    <row r="207" spans="1:36" x14ac:dyDescent="0.2">
      <c r="A207" s="12" t="s">
        <v>174</v>
      </c>
      <c r="B207" s="12" t="str">
        <f>VLOOKUP(A207,Xtal_Templ!A:B,2,FALSE)</f>
        <v>ccr5_human</v>
      </c>
      <c r="C207" s="13">
        <f>VLOOKUP($B207&amp;"__wt",'SegEnds_Xtal_BW#'!$A:$Z,3,FALSE)</f>
        <v>27</v>
      </c>
      <c r="D207" s="12">
        <f>VLOOKUP($B207&amp;"__wt",'SegEnds_Xtal_BW#'!$A:$Z,4,FALSE)</f>
        <v>60</v>
      </c>
      <c r="E207" s="12">
        <f>VLOOKUP($B207&amp;"__wt",'SegEnds_Xtal_BW#'!$A:$Z,5,FALSE)</f>
        <v>48</v>
      </c>
      <c r="F207" s="12">
        <f>VLOOKUP($B207&amp;"__wt",'SegEnds_Xtal_BW#'!$A:$Z,6,FALSE)</f>
        <v>51</v>
      </c>
      <c r="G207" s="12">
        <v>37</v>
      </c>
      <c r="H207" s="12">
        <v>66</v>
      </c>
      <c r="I207" s="12">
        <f>VLOOKUP($B207&amp;"__wt",'SegEnds_Xtal_BW#'!$A:$Z,9,FALSE)</f>
        <v>49</v>
      </c>
      <c r="J207" s="12">
        <f>VLOOKUP($B207&amp;"__wt",'SegEnds_Xtal_BW#'!$A:$Z,10,FALSE)</f>
        <v>52</v>
      </c>
      <c r="K207" s="12">
        <v>21</v>
      </c>
      <c r="L207" s="12">
        <f>VLOOKUP($B207&amp;"__wt",'SegEnds_Xtal_BW#'!$A:$Z,12,FALSE)</f>
        <v>56</v>
      </c>
      <c r="M207" s="12">
        <f>VLOOKUP($B207&amp;"__wt",'SegEnds_Xtal_BW#'!$A:$Z,13,FALSE)</f>
        <v>50</v>
      </c>
      <c r="N207" s="12">
        <v>58</v>
      </c>
      <c r="O207" s="90">
        <v>38</v>
      </c>
      <c r="P207" s="12">
        <f>VLOOKUP($B207&amp;"__wt",'SegEnds_Xtal_BW#'!$A:$Z,16,FALSE)</f>
        <v>64</v>
      </c>
      <c r="Q207" s="12">
        <f>VLOOKUP($B207&amp;"__wt",'SegEnds_Xtal_BW#'!$A:$Z,17,FALSE)</f>
        <v>50</v>
      </c>
      <c r="R207" s="12">
        <f>VLOOKUP($B207&amp;"__wt",'SegEnds_Xtal_BW#'!$A:$Z,18,FALSE)</f>
        <v>52</v>
      </c>
      <c r="S207" s="12">
        <f>VLOOKUP($B207&amp;"__wt",'SegEnds_Xtal_BW#'!$A:$Z,19,FALSE)</f>
        <v>31</v>
      </c>
      <c r="T207" s="12">
        <f t="array" ref="T207">INDEX('ICL3'!$G$2:$G$34,MATCH(MIN(ABS(AH207-'ICL3'!$F$2:$F$34)),ABS(AH207-'ICL3'!$F$2:$F$34),0))</f>
        <v>68</v>
      </c>
      <c r="U207" s="12">
        <f t="array" ref="U207">INDEX('ICL3'!$H$2:$H$34,MATCH(MIN(ABS(AH207-'ICL3'!$F$2:$F$34)),ABS(AH207-'ICL3'!$F$2:$F$34),0))</f>
        <v>30</v>
      </c>
      <c r="V207" s="12">
        <v>65</v>
      </c>
      <c r="W207" s="12">
        <v>24</v>
      </c>
      <c r="X207" s="12">
        <f>VLOOKUP($B207&amp;"__wt",'SegEnds_Xtal_BW#'!$A:$Z,24,FALSE)</f>
        <v>56</v>
      </c>
      <c r="Y207" s="12">
        <f>VLOOKUP($B207&amp;"__wt",'SegEnds_Xtal_BW#'!$A:$Z,25,FALSE)</f>
        <v>47</v>
      </c>
      <c r="Z207" s="12">
        <f>VLOOKUP($B207&amp;"__wt",'SegEnds_Xtal_BW#'!$A:$Z,26,FALSE)</f>
        <v>59</v>
      </c>
      <c r="AA207" s="37" t="str">
        <f>VLOOKUP(A207,Classification!A:B,2,FALSE)</f>
        <v>A</v>
      </c>
      <c r="AB207" s="12">
        <f>VLOOKUP(A207,'SegEnds_NonXtal_Prot#'!A:AL,10,FALSE)-VLOOKUP(A207,'SegEnds_NonXtal_Prot#'!A:AL,7,FALSE)</f>
        <v>15</v>
      </c>
      <c r="AC207" s="12">
        <f>VLOOKUP(A207,'SegEnds_NonXtal_Prot#'!A:AL,13,FALSE)-VLOOKUP(A207,'SegEnds_NonXtal_Prot#'!A:AL,10,FALSE)</f>
        <v>19</v>
      </c>
      <c r="AD207" s="12">
        <f>VLOOKUP(A207,'SegEnds_NonXtal_Prot#'!A:AL,16,FALSE)-VLOOKUP(A207,'SegEnds_NonXtal_Prot#'!A:AL,10,FALSE)</f>
        <v>51</v>
      </c>
      <c r="AE207" s="1">
        <f>VLOOKUP(A207,'SegEnds_NonXtal_Prot#'!A:AL,22,FALSE)-VLOOKUP(A207,'SegEnds_NonXtal_Prot#'!A:AL,19,FALSE)</f>
        <v>22</v>
      </c>
      <c r="AF207" s="12">
        <f>VLOOKUP(A207,'SegEnds_NonXtal_Prot#'!A:AL,28,FALSE)-VLOOKUP(A207,'SegEnds_NonXtal_Prot#'!A:AL,25,FALSE)</f>
        <v>29</v>
      </c>
      <c r="AG207" s="1">
        <f>VLOOKUP(A207,'SegEnds_NonXtal_Prot#'!A:AL,28,FALSE)-VLOOKUP(A207,'SegEnds_NonXtal_Prot#'!A:AL,22,FALSE)</f>
        <v>54</v>
      </c>
      <c r="AH207" s="12">
        <f>VLOOKUP(A207,'SegEnds_NonXtal_Prot#'!A:AL,31,FALSE)-VLOOKUP(A207,'SegEnds_NonXtal_Prot#'!A:AL,28,FALSE)</f>
        <v>43</v>
      </c>
      <c r="AI207" s="12">
        <f>VLOOKUP(A207,'SegEnds_NonXtal_Prot#'!A:AL,34,FALSE)-VLOOKUP(A207,'SegEnds_NonXtal_Prot#'!A:AL,31,FALSE)</f>
        <v>44</v>
      </c>
      <c r="AJ207" s="12" t="str">
        <f>IF(ISERROR(MATCH(A207,'SegEnds_Xtal_Prot#'!B:B, 0)), "NoXtal", "Xtal")</f>
        <v>NoXtal</v>
      </c>
    </row>
    <row r="208" spans="1:36" x14ac:dyDescent="0.2">
      <c r="A208" s="1" t="s">
        <v>922</v>
      </c>
      <c r="B208" s="1" t="str">
        <f>VLOOKUP(A208,Xtal_Templ!A:B,2,FALSE)</f>
        <v>opsd_bovin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13">
        <f>VLOOKUP($B208&amp;"__wt",'SegEnds_Xtal_BW#'!$A:$Z,14,FALSE)</f>
        <v>56</v>
      </c>
      <c r="O208" s="113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INDEX('ICL3'!$G$2:$G$34,MATCH(MIN(ABS(AH208-'ICL3'!$F$2:$F$34)),ABS(AH208-'ICL3'!$F$2:$F$34),0))</f>
        <v>72</v>
      </c>
      <c r="U208" s="1">
        <f t="array" ref="U208">INDEX('ICL3'!$H$2:$H$34,MATCH(MIN(ABS(AH208-'ICL3'!$F$2:$F$34)),ABS(AH208-'ICL3'!$F$2:$F$34),0))</f>
        <v>24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19</v>
      </c>
      <c r="AF208" s="1">
        <f>VLOOKUP(A208,'SegEnds_NonXtal_Prot#'!A:AL,28,FALSE)-VLOOKUP(A208,'SegEnds_NonXtal_Prot#'!A:AL,25,FALSE)</f>
        <v>28</v>
      </c>
      <c r="AG208" s="1">
        <f>VLOOKUP(A208,'SegEnds_NonXtal_Prot#'!A:AL,28,FALSE)-VLOOKUP(A208,'SegEnds_NonXtal_Prot#'!A:AL,22,FALSE)</f>
        <v>54</v>
      </c>
      <c r="AH208" s="1">
        <f>VLOOKUP(A208,'SegEnds_NonXtal_Prot#'!A:AL,31,FALSE)-VLOOKUP(A208,'SegEnds_NonXtal_Prot#'!A:AL,28,FALSE)</f>
        <v>52</v>
      </c>
      <c r="AI208" s="1">
        <f>VLOOKUP(A208,'SegEnds_NonXtal_Prot#'!A:AL,34,FALSE)-VLOOKUP(A208,'SegEnds_NonXtal_Prot#'!A:AL,31,FALSE)</f>
        <v>36</v>
      </c>
      <c r="AJ208" s="1" t="str">
        <f>IF(ISERROR(MATCH(A208,'SegEnds_Xtal_Prot#'!B:B, 0)), "NoXtal", "Xtal")</f>
        <v>Xtal</v>
      </c>
    </row>
    <row r="209" spans="1:36" x14ac:dyDescent="0.2">
      <c r="A209" s="1" t="s">
        <v>339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13">
        <f>VLOOKUP($B209&amp;"__wt",'SegEnds_Xtal_BW#'!$A:$Z,14,FALSE)</f>
        <v>56</v>
      </c>
      <c r="O209" s="113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INDEX('ICL3'!$G$2:$G$34,MATCH(MIN(ABS(AH209-'ICL3'!$F$2:$F$34)),ABS(AH209-'ICL3'!$F$2:$F$34),0))</f>
        <v>72</v>
      </c>
      <c r="U209" s="1">
        <f t="array" ref="U209">INDEX('ICL3'!$H$2:$H$34,MATCH(MIN(ABS(AH209-'ICL3'!$F$2:$F$34)),ABS(AH209-'ICL3'!$F$2:$F$34),0))</f>
        <v>24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19</v>
      </c>
      <c r="AF209" s="1">
        <f>VLOOKUP(A209,'SegEnds_NonXtal_Prot#'!A:AL,28,FALSE)-VLOOKUP(A209,'SegEnds_NonXtal_Prot#'!A:AL,25,FALSE)</f>
        <v>28</v>
      </c>
      <c r="AG209" s="1">
        <f>VLOOKUP(A209,'SegEnds_NonXtal_Prot#'!A:AL,28,FALSE)-VLOOKUP(A209,'SegEnds_NonXtal_Prot#'!A:AL,22,FALSE)</f>
        <v>54</v>
      </c>
      <c r="AH209" s="1">
        <f>VLOOKUP(A209,'SegEnds_NonXtal_Prot#'!A:AL,31,FALSE)-VLOOKUP(A209,'SegEnds_NonXtal_Prot#'!A:AL,28,FALSE)</f>
        <v>52</v>
      </c>
      <c r="AI209" s="1">
        <f>VLOOKUP(A209,'SegEnds_NonXtal_Prot#'!A:AL,34,FALSE)-VLOOKUP(A209,'SegEnds_NonXtal_Prot#'!A:AL,31,FALSE)</f>
        <v>36</v>
      </c>
      <c r="AJ209" s="1" t="str">
        <f>IF(ISERROR(MATCH(A209,'SegEnds_Xtal_Prot#'!B:B, 0)), "NoXtal", "Xtal")</f>
        <v>Xtal</v>
      </c>
    </row>
    <row r="210" spans="1:36" x14ac:dyDescent="0.2">
      <c r="A210" s="1" t="s">
        <v>338</v>
      </c>
      <c r="B210" s="1" t="str">
        <f>VLOOKUP(A210,Xtal_Templ!A:B,2,FALSE)</f>
        <v>opsd_human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13">
        <v>56</v>
      </c>
      <c r="O210" s="113"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INDEX('ICL3'!$G$2:$G$34,MATCH(MIN(ABS(AH210-'ICL3'!$F$2:$F$34)),ABS(AH210-'ICL3'!$F$2:$F$34),0))</f>
        <v>72</v>
      </c>
      <c r="U210" s="1">
        <f t="array" ref="U210">INDEX('ICL3'!$H$2:$H$34,MATCH(MIN(ABS(AH210-'ICL3'!$F$2:$F$34)),ABS(AH210-'ICL3'!$F$2:$F$34),0))</f>
        <v>24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19</v>
      </c>
      <c r="AF210" s="1">
        <f>VLOOKUP(A210,'SegEnds_NonXtal_Prot#'!A:AL,28,FALSE)-VLOOKUP(A210,'SegEnds_NonXtal_Prot#'!A:AL,25,FALSE)</f>
        <v>28</v>
      </c>
      <c r="AG210" s="1">
        <f>VLOOKUP(A210,'SegEnds_NonXtal_Prot#'!A:AL,28,FALSE)-VLOOKUP(A210,'SegEnds_NonXtal_Prot#'!A:AL,22,FALSE)</f>
        <v>54</v>
      </c>
      <c r="AH210" s="1">
        <f>VLOOKUP(A210,'SegEnds_NonXtal_Prot#'!A:AL,31,FALSE)-VLOOKUP(A210,'SegEnds_NonXtal_Prot#'!A:AL,28,FALSE)</f>
        <v>52</v>
      </c>
      <c r="AI210" s="1">
        <f>VLOOKUP(A210,'SegEnds_NonXtal_Prot#'!A:AL,34,FALSE)-VLOOKUP(A210,'SegEnds_NonXtal_Prot#'!A:AL,31,FALSE)</f>
        <v>36</v>
      </c>
      <c r="AJ210" s="1" t="str">
        <f>IF(ISERROR(MATCH(A210,'SegEnds_Xtal_Prot#'!B:B, 0)), "NoXtal", "Xtal")</f>
        <v>NoXtal</v>
      </c>
    </row>
    <row r="211" spans="1:36" x14ac:dyDescent="0.2">
      <c r="A211" s="1" t="s">
        <v>341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13">
        <v>56</v>
      </c>
      <c r="O211" s="113"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INDEX('ICL3'!$G$2:$G$34,MATCH(MIN(ABS(AH211-'ICL3'!$F$2:$F$34)),ABS(AH211-'ICL3'!$F$2:$F$34),0))</f>
        <v>72</v>
      </c>
      <c r="U211" s="1">
        <f t="array" ref="U211">INDEX('ICL3'!$H$2:$H$34,MATCH(MIN(ABS(AH211-'ICL3'!$F$2:$F$34)),ABS(AH211-'ICL3'!$F$2:$F$34),0))</f>
        <v>24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19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19</v>
      </c>
      <c r="AF211" s="1">
        <f>VLOOKUP(A211,'SegEnds_NonXtal_Prot#'!A:AL,28,FALSE)-VLOOKUP(A211,'SegEnds_NonXtal_Prot#'!A:AL,25,FALSE)</f>
        <v>28</v>
      </c>
      <c r="AG211" s="1">
        <f>VLOOKUP(A211,'SegEnds_NonXtal_Prot#'!A:AL,28,FALSE)-VLOOKUP(A211,'SegEnds_NonXtal_Prot#'!A:AL,22,FALSE)</f>
        <v>54</v>
      </c>
      <c r="AH211" s="1">
        <f>VLOOKUP(A211,'SegEnds_NonXtal_Prot#'!A:AL,31,FALSE)-VLOOKUP(A211,'SegEnds_NonXtal_Prot#'!A:AL,28,FALSE)</f>
        <v>52</v>
      </c>
      <c r="AI211" s="1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NoXtal</v>
      </c>
    </row>
    <row r="212" spans="1:36" x14ac:dyDescent="0.2">
      <c r="A212" s="1" t="s">
        <v>340</v>
      </c>
      <c r="B212" s="1" t="str">
        <f>VLOOKUP(A212,Xtal_Templ!A:B,2,FALSE)</f>
        <v>opsd_human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13">
        <v>56</v>
      </c>
      <c r="O212" s="113"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INDEX('ICL3'!$G$2:$G$34,MATCH(MIN(ABS(AH212-'ICL3'!$F$2:$F$34)),ABS(AH212-'ICL3'!$F$2:$F$34),0))</f>
        <v>72</v>
      </c>
      <c r="U212" s="1">
        <f t="array" ref="U212">INDEX('ICL3'!$H$2:$H$34,MATCH(MIN(ABS(AH212-'ICL3'!$F$2:$F$34)),ABS(AH212-'ICL3'!$F$2:$F$34),0))</f>
        <v>24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19</v>
      </c>
      <c r="AF212" s="1">
        <f>VLOOKUP(A212,'SegEnds_NonXtal_Prot#'!A:AL,28,FALSE)-VLOOKUP(A212,'SegEnds_NonXtal_Prot#'!A:AL,25,FALSE)</f>
        <v>28</v>
      </c>
      <c r="AG212" s="1">
        <f>VLOOKUP(A212,'SegEnds_NonXtal_Prot#'!A:AL,28,FALSE)-VLOOKUP(A212,'SegEnds_NonXtal_Prot#'!A:AL,22,FALSE)</f>
        <v>54</v>
      </c>
      <c r="AH212" s="1">
        <f>VLOOKUP(A212,'SegEnds_NonXtal_Prot#'!A:AL,31,FALSE)-VLOOKUP(A212,'SegEnds_NonXtal_Prot#'!A:AL,28,FALSE)</f>
        <v>52</v>
      </c>
      <c r="AI212" s="1">
        <f>VLOOKUP(A212,'SegEnds_NonXtal_Prot#'!A:AL,34,FALSE)-VLOOKUP(A212,'SegEnds_NonXtal_Prot#'!A:AL,31,FALSE)</f>
        <v>36</v>
      </c>
      <c r="AJ212" s="1" t="str">
        <f>IF(ISERROR(MATCH(A212,'SegEnds_Xtal_Prot#'!B:B, 0)), "NoXtal", "Xtal")</f>
        <v>NoXtal</v>
      </c>
    </row>
    <row r="213" spans="1:36" x14ac:dyDescent="0.2">
      <c r="A213" s="1" t="s">
        <v>334</v>
      </c>
      <c r="B213" s="1" t="str">
        <f>VLOOKUP(A213,Xtal_Templ!A:B,2,FALSE)</f>
        <v>opsd_todpa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69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13">
        <v>56</v>
      </c>
      <c r="O213" s="113"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INDEX('ICL3'!$G$2:$G$34,MATCH(MIN(ABS(AH213-'ICL3'!$F$2:$F$34)),ABS(AH213-'ICL3'!$F$2:$F$34),0))</f>
        <v>73</v>
      </c>
      <c r="U213" s="1">
        <f t="array" ref="U213">INDEX('ICL3'!$H$2:$H$34,MATCH(MIN(ABS(AH213-'ICL3'!$F$2:$F$34)),ABS(AH213-'ICL3'!$F$2:$F$34),0))</f>
        <v>22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14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19</v>
      </c>
      <c r="AF213" s="1">
        <f>VLOOKUP(A213,'SegEnds_NonXtal_Prot#'!A:AL,28,FALSE)-VLOOKUP(A213,'SegEnds_NonXtal_Prot#'!A:AL,25,FALSE)</f>
        <v>28</v>
      </c>
      <c r="AG213" s="1">
        <f>VLOOKUP(A213,'SegEnds_NonXtal_Prot#'!A:AL,28,FALSE)-VLOOKUP(A213,'SegEnds_NonXtal_Prot#'!A:AL,22,FALSE)</f>
        <v>54</v>
      </c>
      <c r="AH213" s="1">
        <f>VLOOKUP(A213,'SegEnds_NonXtal_Prot#'!A:AL,31,FALSE)-VLOOKUP(A213,'SegEnds_NonXtal_Prot#'!A:AL,28,FALSE)</f>
        <v>56</v>
      </c>
      <c r="AI213" s="1">
        <f>VLOOKUP(A213,'SegEnds_NonXtal_Prot#'!A:AL,34,FALSE)-VLOOKUP(A213,'SegEnds_NonXtal_Prot#'!A:AL,31,FALSE)</f>
        <v>36</v>
      </c>
      <c r="AJ213" s="1" t="str">
        <f>IF(ISERROR(MATCH(A213,'SegEnds_Xtal_Prot#'!B:B, 0)), "NoXtal", "Xtal")</f>
        <v>NoXtal</v>
      </c>
    </row>
    <row r="214" spans="1:36" x14ac:dyDescent="0.2">
      <c r="A214" s="1" t="s">
        <v>365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90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v>35</v>
      </c>
      <c r="T214" s="1">
        <f t="array" ref="T214">INDEX('ICL3'!$G$2:$G$34,MATCH(MIN(ABS(AH214-'ICL3'!$F$2:$F$34)),ABS(AH214-'ICL3'!$F$2:$F$34),0))</f>
        <v>72</v>
      </c>
      <c r="U214" s="1">
        <f t="array" ref="U214">INDEX('ICL3'!$H$2:$H$34,MATCH(MIN(ABS(AH214-'ICL3'!$F$2:$F$34)),ABS(AH214-'ICL3'!$F$2:$F$34),0))</f>
        <v>29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19</v>
      </c>
      <c r="AC214" s="1">
        <f>VLOOKUP(A214,'SegEnds_NonXtal_Prot#'!A:AL,13,FALSE)-VLOOKUP(A214,'SegEnds_NonXtal_Prot#'!A:AL,10,FALSE)</f>
        <v>21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28</v>
      </c>
      <c r="AG214" s="1">
        <f>VLOOKUP(A214,'SegEnds_NonXtal_Prot#'!A:AL,28,FALSE)-VLOOKUP(A214,'SegEnds_NonXtal_Prot#'!A:AL,22,FALSE)</f>
        <v>54</v>
      </c>
      <c r="AH214" s="1">
        <f>VLOOKUP(A214,'SegEnds_NonXtal_Prot#'!A:AL,31,FALSE)-VLOOKUP(A214,'SegEnds_NonXtal_Prot#'!A:AL,28,FALSE)</f>
        <v>50</v>
      </c>
      <c r="AI214" s="1">
        <f>VLOOKUP(A214,'SegEnds_NonXtal_Prot#'!A:AL,34,FALSE)-VLOOKUP(A214,'SegEnds_NonXtal_Prot#'!A:AL,31,FALSE)</f>
        <v>37</v>
      </c>
      <c r="AJ214" s="1" t="str">
        <f>IF(ISERROR(MATCH(A214,'SegEnds_Xtal_Prot#'!B:B, 0)), "NoXtal", "Xtal")</f>
        <v>NoXtal</v>
      </c>
    </row>
    <row r="215" spans="1:36" x14ac:dyDescent="0.2">
      <c r="A215" s="1" t="s">
        <v>376</v>
      </c>
      <c r="B215" s="1" t="str">
        <f>VLOOKUP(A215,Xtal_Templ!A:B,2,FALSE)</f>
        <v>adrb1_melga</v>
      </c>
      <c r="C215" s="5">
        <f>VLOOKUP($B215&amp;"__wt",'SegEnds_Xtal_BW#'!$A:$Z,3,FALSE)</f>
        <v>24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13">
        <v>56</v>
      </c>
      <c r="O215" s="113"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v>35</v>
      </c>
      <c r="T215" s="1">
        <f t="array" ref="T215">INDEX('ICL3'!$G$2:$G$34,MATCH(MIN(ABS(AH215-'ICL3'!$F$2:$F$34)),ABS(AH215-'ICL3'!$F$2:$F$34),0))</f>
        <v>72</v>
      </c>
      <c r="U215" s="1">
        <f t="array" ref="U215">INDEX('ICL3'!$H$2:$H$34,MATCH(MIN(ABS(AH215-'ICL3'!$F$2:$F$34)),ABS(AH215-'ICL3'!$F$2:$F$34),0))</f>
        <v>24</v>
      </c>
      <c r="V215" s="1">
        <v>61</v>
      </c>
      <c r="W215" s="1">
        <v>31</v>
      </c>
      <c r="X215" s="1">
        <f>VLOOKUP($B215&amp;"__wt",'SegEnds_Xtal_BW#'!$A:$Z,24,FALSE)</f>
        <v>55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24</v>
      </c>
      <c r="AD215" s="1">
        <f>VLOOKUP(A215,'SegEnds_NonXtal_Prot#'!A:AL,16,FALSE)-VLOOKUP(A215,'SegEnds_NonXtal_Prot#'!A:AL,10,FALSE)</f>
        <v>59</v>
      </c>
      <c r="AE215" s="1">
        <f>VLOOKUP(A215,'SegEnds_NonXtal_Prot#'!A:AL,22,FALSE)-VLOOKUP(A215,'SegEnds_NonXtal_Prot#'!A:AL,19,FALSE)</f>
        <v>19</v>
      </c>
      <c r="AF215" s="1">
        <f>VLOOKUP(A215,'SegEnds_NonXtal_Prot#'!A:AL,28,FALSE)-VLOOKUP(A215,'SegEnds_NonXtal_Prot#'!A:AL,25,FALSE)</f>
        <v>28</v>
      </c>
      <c r="AG215" s="1">
        <f>VLOOKUP(A215,'SegEnds_NonXtal_Prot#'!A:AL,28,FALSE)-VLOOKUP(A215,'SegEnds_NonXtal_Prot#'!A:AL,22,FALSE)</f>
        <v>55</v>
      </c>
      <c r="AH215" s="1">
        <f>VLOOKUP(A215,'SegEnds_NonXtal_Prot#'!A:AL,31,FALSE)-VLOOKUP(A215,'SegEnds_NonXtal_Prot#'!A:AL,28,FALSE)</f>
        <v>52</v>
      </c>
      <c r="AI215" s="1">
        <f>VLOOKUP(A215,'SegEnds_NonXtal_Prot#'!A:AL,34,FALSE)-VLOOKUP(A215,'SegEnds_NonXtal_Prot#'!A:AL,31,FALSE)</f>
        <v>35</v>
      </c>
      <c r="AJ215" s="1" t="str">
        <f>IF(ISERROR(MATCH(A215,'SegEnds_Xtal_Prot#'!B:B, 0)), "NoXtal", "Xtal")</f>
        <v>NoXtal</v>
      </c>
    </row>
    <row r="216" spans="1:36" x14ac:dyDescent="0.2">
      <c r="A216" s="1" t="s">
        <v>375</v>
      </c>
      <c r="B216" s="1" t="str">
        <f>VLOOKUP(A216,Xtal_Templ!A:B,2,FALSE)</f>
        <v>adrb2_human</v>
      </c>
      <c r="C216" s="5">
        <f>VLOOKUP($B216&amp;"__wt",'SegEnds_Xtal_BW#'!$A:$Z,3,FALSE)</f>
        <v>25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13">
        <v>56</v>
      </c>
      <c r="O216" s="113"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INDEX('ICL3'!$G$2:$G$34,MATCH(MIN(ABS(AH216-'ICL3'!$F$2:$F$34)),ABS(AH216-'ICL3'!$F$2:$F$34),0))</f>
        <v>72</v>
      </c>
      <c r="U216" s="1">
        <f t="array" ref="U216">INDEX('ICL3'!$H$2:$H$34,MATCH(MIN(ABS(AH216-'ICL3'!$F$2:$F$34)),ABS(AH216-'ICL3'!$F$2:$F$34),0))</f>
        <v>24</v>
      </c>
      <c r="V216" s="1">
        <v>61</v>
      </c>
      <c r="W216" s="1">
        <v>31</v>
      </c>
      <c r="X216" s="1">
        <f>VLOOKUP($B216&amp;"__wt",'SegEnds_Xtal_BW#'!$A:$Z,24,FALSE)</f>
        <v>55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 t="e">
        <f>VLOOKUP(A216,'SegEnds_NonXtal_Prot#'!A:AL,13,FALSE)-VLOOKUP(A216,'SegEnds_NonXtal_Prot#'!A:AL,10,FALSE)</f>
        <v>#VALUE!</v>
      </c>
      <c r="AD216" s="1">
        <f>VLOOKUP(A216,'SegEnds_NonXtal_Prot#'!A:AL,16,FALSE)-VLOOKUP(A216,'SegEnds_NonXtal_Prot#'!A:AL,10,FALSE)</f>
        <v>59</v>
      </c>
      <c r="AE216" s="1">
        <f>VLOOKUP(A216,'SegEnds_NonXtal_Prot#'!A:AL,22,FALSE)-VLOOKUP(A216,'SegEnds_NonXtal_Prot#'!A:AL,19,FALSE)</f>
        <v>19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52</v>
      </c>
      <c r="AI216" s="1">
        <f>VLOOKUP(A216,'SegEnds_NonXtal_Prot#'!A:AL,34,FALSE)-VLOOKUP(A216,'SegEnds_NonXtal_Prot#'!A:AL,31,FALSE)</f>
        <v>35</v>
      </c>
      <c r="AJ216" s="1" t="str">
        <f>IF(ISERROR(MATCH(A216,'SegEnds_Xtal_Prot#'!B:B, 0)), "NoXtal", "Xtal")</f>
        <v>NoXtal</v>
      </c>
    </row>
    <row r="217" spans="1:36" x14ac:dyDescent="0.2">
      <c r="A217" s="1" t="s">
        <v>144</v>
      </c>
      <c r="B217" s="1" t="str">
        <f>VLOOKUP(A217,Xtal_Templ!A:B,2,FALSE)</f>
        <v>agtr1_human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90"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34</v>
      </c>
      <c r="T217" s="1">
        <f t="array" ref="T217">INDEX('ICL3'!$G$2:$G$34,MATCH(MIN(ABS(AH217-'ICL3'!$F$2:$F$34)),ABS(AH217-'ICL3'!$F$2:$F$34),0))</f>
        <v>68</v>
      </c>
      <c r="U217" s="1">
        <f t="array" ref="U217">INDEX('ICL3'!$H$2:$H$34,MATCH(MIN(ABS(AH217-'ICL3'!$F$2:$F$34)),ABS(AH217-'ICL3'!$F$2:$F$34),0))</f>
        <v>30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 t="e">
        <f>VLOOKUP(A217,'SegEnds_NonXtal_Prot#'!A:AL,22,FALSE)-VLOOKUP(A217,'SegEnds_NonXtal_Prot#'!A:AL,19,FALSE)</f>
        <v>#VALUE!</v>
      </c>
      <c r="AF217" s="1">
        <f>VLOOKUP(A217,'SegEnds_NonXtal_Prot#'!A:AL,28,FALSE)-VLOOKUP(A217,'SegEnds_NonXtal_Prot#'!A:AL,25,FALSE)</f>
        <v>28</v>
      </c>
      <c r="AG217" s="1">
        <f>VLOOKUP(A217,'SegEnds_NonXtal_Prot#'!A:AL,28,FALSE)-VLOOKUP(A217,'SegEnds_NonXtal_Prot#'!A:AL,22,FALSE)</f>
        <v>55</v>
      </c>
      <c r="AH217" s="1">
        <f>VLOOKUP(A217,'SegEnds_NonXtal_Prot#'!A:AL,31,FALSE)-VLOOKUP(A217,'SegEnds_NonXtal_Prot#'!A:AL,28,FALSE)</f>
        <v>43</v>
      </c>
      <c r="AI217" s="1">
        <f>VLOOKUP(A217,'SegEnds_NonXtal_Prot#'!A:AL,34,FALSE)-VLOOKUP(A217,'SegEnds_NonXtal_Prot#'!A:AL,31,FALSE)</f>
        <v>45</v>
      </c>
      <c r="AJ217" s="1" t="str">
        <f>IF(ISERROR(MATCH(A217,'SegEnds_Xtal_Prot#'!B:B, 0)), "NoXtal", "Xtal")</f>
        <v>NoXtal</v>
      </c>
    </row>
    <row r="218" spans="1:36" x14ac:dyDescent="0.2">
      <c r="A218" s="1" t="s">
        <v>159</v>
      </c>
      <c r="B218" s="1" t="str">
        <f>VLOOKUP(A218,Xtal_Templ!A:B,2,FALSE)</f>
        <v>agtr1_human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13">
        <v>56</v>
      </c>
      <c r="O218" s="113"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34</v>
      </c>
      <c r="T218" s="1">
        <f t="array" ref="T218">INDEX('ICL3'!$G$2:$G$34,MATCH(MIN(ABS(AH218-'ICL3'!$F$2:$F$34)),ABS(AH218-'ICL3'!$F$2:$F$34),0))</f>
        <v>68</v>
      </c>
      <c r="U218" s="1">
        <f t="array" ref="U218">INDEX('ICL3'!$H$2:$H$34,MATCH(MIN(ABS(AH218-'ICL3'!$F$2:$F$34)),ABS(AH218-'ICL3'!$F$2:$F$34),0))</f>
        <v>28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19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48</v>
      </c>
      <c r="AI218" s="1">
        <f>VLOOKUP(A218,'SegEnds_NonXtal_Prot#'!A:AL,34,FALSE)-VLOOKUP(A218,'SegEnds_NonXtal_Prot#'!A:AL,31,FALSE)</f>
        <v>44</v>
      </c>
      <c r="AJ218" s="1" t="str">
        <f>IF(ISERROR(MATCH(A218,'SegEnds_Xtal_Prot#'!B:B, 0)), "NoXtal", "Xtal")</f>
        <v>NoXtal</v>
      </c>
    </row>
    <row r="219" spans="1:36" x14ac:dyDescent="0.2">
      <c r="A219" s="1" t="s">
        <v>127</v>
      </c>
      <c r="B219" s="1" t="str">
        <f>VLOOKUP(A219,Xtal_Templ!A:B,2,FALSE)</f>
        <v>ntr1_rat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90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INDEX('ICL3'!$G$2:$G$34,MATCH(MIN(ABS(AH219-'ICL3'!$F$2:$F$34)),ABS(AH219-'ICL3'!$F$2:$F$34),0))</f>
        <v>76</v>
      </c>
      <c r="U219" s="1">
        <f t="array" ref="U219">INDEX('ICL3'!$H$2:$H$34,MATCH(MIN(ABS(AH219-'ICL3'!$F$2:$F$34)),ABS(AH219-'ICL3'!$F$2:$F$34),0))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18</v>
      </c>
      <c r="AC219" s="1">
        <f>VLOOKUP(A219,'SegEnds_NonXtal_Prot#'!A:AL,13,FALSE)-VLOOKUP(A219,'SegEnds_NonXtal_Prot#'!A:AL,10,FALSE)</f>
        <v>22</v>
      </c>
      <c r="AD219" s="1">
        <f>VLOOKUP(A219,'SegEnds_NonXtal_Prot#'!A:AL,16,FALSE)-VLOOKUP(A219,'SegEnds_NonXtal_Prot#'!A:AL,10,FALSE)</f>
        <v>54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24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70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NoXtal</v>
      </c>
    </row>
    <row r="220" spans="1:36" x14ac:dyDescent="0.2">
      <c r="A220" s="1" t="s">
        <v>916</v>
      </c>
      <c r="B220" s="1" t="str">
        <f>VLOOKUP(A220,Xtal_Templ!A:B,2,FALSE)</f>
        <v>ntr1_rat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68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90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INDEX('ICL3'!$G$2:$G$34,MATCH(MIN(ABS(AH220-'ICL3'!$F$2:$F$34)),ABS(AH220-'ICL3'!$F$2:$F$34),0))</f>
        <v>76</v>
      </c>
      <c r="U220" s="1">
        <f t="array" ref="U220">INDEX('ICL3'!$H$2:$H$34,MATCH(MIN(ABS(AH220-'ICL3'!$F$2:$F$34)),ABS(AH220-'ICL3'!$F$2:$F$34),0))</f>
        <v>24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58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18</v>
      </c>
      <c r="AC220" s="1">
        <f>VLOOKUP(A220,'SegEnds_NonXtal_Prot#'!A:AL,13,FALSE)-VLOOKUP(A220,'SegEnds_NonXtal_Prot#'!A:AL,10,FALSE)</f>
        <v>22</v>
      </c>
      <c r="AD220" s="1">
        <f>VLOOKUP(A220,'SegEnds_NonXtal_Prot#'!A:AL,16,FALSE)-VLOOKUP(A220,'SegEnds_NonXtal_Prot#'!A:AL,10,FALSE)</f>
        <v>54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24</v>
      </c>
      <c r="AG220" s="1">
        <f>VLOOKUP(A220,'SegEnds_NonXtal_Prot#'!A:AL,28,FALSE)-VLOOKUP(A220,'SegEnds_NonXtal_Prot#'!A:AL,22,FALSE)</f>
        <v>55</v>
      </c>
      <c r="AH220" s="1">
        <f>VLOOKUP(A220,'SegEnds_NonXtal_Prot#'!A:AL,31,FALSE)-VLOOKUP(A220,'SegEnds_NonXtal_Prot#'!A:AL,28,FALSE)</f>
        <v>74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Xtal</v>
      </c>
    </row>
    <row r="221" spans="1:36" x14ac:dyDescent="0.2">
      <c r="A221" s="1" t="s">
        <v>336</v>
      </c>
      <c r="B221" s="1" t="str">
        <f>VLOOKUP(A221,Xtal_Templ!A:B,2,FALSE)</f>
        <v>oprk_human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90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INDEX('ICL3'!$G$2:$G$34,MATCH(MIN(ABS(AH221-'ICL3'!$F$2:$F$34)),ABS(AH221-'ICL3'!$F$2:$F$34),0))</f>
        <v>68</v>
      </c>
      <c r="U221" s="1">
        <f t="array" ref="U221">INDEX('ICL3'!$H$2:$H$34,MATCH(MIN(ABS(AH221-'ICL3'!$F$2:$F$34)),ABS(AH221-'ICL3'!$F$2:$F$34),0))</f>
        <v>23</v>
      </c>
      <c r="V221" s="1">
        <v>61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19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51</v>
      </c>
      <c r="AI221" s="1">
        <f>VLOOKUP(A221,'SegEnds_NonXtal_Prot#'!A:AL,34,FALSE)-VLOOKUP(A221,'SegEnds_NonXtal_Prot#'!A:AL,31,FALSE)</f>
        <v>38</v>
      </c>
      <c r="AJ221" s="1" t="str">
        <f>IF(ISERROR(MATCH(A221,'SegEnds_Xtal_Prot#'!B:B, 0)), "NoXtal", "Xtal")</f>
        <v>Xtal</v>
      </c>
    </row>
    <row r="222" spans="1:36" x14ac:dyDescent="0.2">
      <c r="A222" s="1" t="s">
        <v>215</v>
      </c>
      <c r="B222" s="1" t="str">
        <f>VLOOKUP(A222,Xtal_Templ!A:B,2,FALSE)</f>
        <v>ox1r_human</v>
      </c>
      <c r="C222" s="5">
        <f>VLOOKUP($B222&amp;"__wt",'SegEnds_Xtal_BW#'!$A:$Z,3,FALSE)</f>
        <v>32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90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INDEX('ICL3'!$G$2:$G$34,MATCH(MIN(ABS(AH222-'ICL3'!$F$2:$F$34)),ABS(AH222-'ICL3'!$F$2:$F$34),0))</f>
        <v>73</v>
      </c>
      <c r="U222" s="1">
        <f t="array" ref="U222">INDEX('ICL3'!$H$2:$H$34,MATCH(MIN(ABS(AH222-'ICL3'!$F$2:$F$34)),ABS(AH222-'ICL3'!$F$2:$F$34),0))</f>
        <v>22</v>
      </c>
      <c r="V222" s="1">
        <v>61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15</v>
      </c>
      <c r="AC222" s="1" t="e">
        <f>VLOOKUP(A222,'SegEnds_NonXtal_Prot#'!A:AL,13,FALSE)-VLOOKUP(A222,'SegEnds_NonXtal_Prot#'!A:AL,10,FALSE)</f>
        <v>#VALUE!</v>
      </c>
      <c r="AD222" s="1">
        <f>VLOOKUP(A222,'SegEnds_NonXtal_Prot#'!A:AL,16,FALSE)-VLOOKUP(A222,'SegEnds_NonXtal_Prot#'!A:AL,10,FALSE)</f>
        <v>60</v>
      </c>
      <c r="AE222" s="1" t="e">
        <f>VLOOKUP(A222,'SegEnds_NonXtal_Prot#'!A:AL,22,FALSE)-VLOOKUP(A222,'SegEnds_NonXtal_Prot#'!A:AL,19,FALSE)</f>
        <v>#VALUE!</v>
      </c>
      <c r="AF222" s="1">
        <f>VLOOKUP(A222,'SegEnds_NonXtal_Prot#'!A:AL,28,FALSE)-VLOOKUP(A222,'SegEnds_NonXtal_Prot#'!A:AL,25,FALSE)</f>
        <v>27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57</v>
      </c>
      <c r="AI222" s="1">
        <f>VLOOKUP(A222,'SegEnds_NonXtal_Prot#'!A:AL,34,FALSE)-VLOOKUP(A222,'SegEnds_NonXtal_Prot#'!A:AL,31,FALSE)</f>
        <v>38</v>
      </c>
      <c r="AJ222" s="1" t="str">
        <f>IF(ISERROR(MATCH(A222,'SegEnds_Xtal_Prot#'!B:B, 0)), "NoXtal", "Xtal")</f>
        <v>NoXtal</v>
      </c>
    </row>
    <row r="223" spans="1:36" x14ac:dyDescent="0.2">
      <c r="A223" s="1" t="s">
        <v>359</v>
      </c>
      <c r="B223" s="1" t="str">
        <f>VLOOKUP(A223,Xtal_Templ!A:B,2,FALSE)</f>
        <v>ox2r_human</v>
      </c>
      <c r="C223" s="5">
        <f>VLOOKUP($B223&amp;"__wt",'SegEnds_Xtal_BW#'!$A:$Z,3,FALSE)</f>
        <v>31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90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INDEX('ICL3'!$G$2:$G$34,MATCH(MIN(ABS(AH223-'ICL3'!$F$2:$F$34)),ABS(AH223-'ICL3'!$F$2:$F$34),0))</f>
        <v>76</v>
      </c>
      <c r="U223" s="1">
        <f t="array" ref="U223">INDEX('ICL3'!$H$2:$H$34,MATCH(MIN(ABS(AH223-'ICL3'!$F$2:$F$34)),ABS(AH223-'ICL3'!$F$2:$F$34),0))</f>
        <v>24</v>
      </c>
      <c r="V223" s="1">
        <v>61</v>
      </c>
      <c r="W223" s="1">
        <v>28</v>
      </c>
      <c r="X223" s="6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 t="e">
        <f>VLOOKUP(A223,'SegEnds_NonXtal_Prot#'!A:AL,13,FALSE)-VLOOKUP(A223,'SegEnds_NonXtal_Prot#'!A:AL,10,FALSE)</f>
        <v>#VALUE!</v>
      </c>
      <c r="AD223" s="1">
        <f>VLOOKUP(A223,'SegEnds_NonXtal_Prot#'!A:AL,16,FALSE)-VLOOKUP(A223,'SegEnds_NonXtal_Prot#'!A:AL,10,FALSE)</f>
        <v>58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29</v>
      </c>
      <c r="AG223" s="1">
        <f>VLOOKUP(A223,'SegEnds_NonXtal_Prot#'!A:AL,28,FALSE)-VLOOKUP(A223,'SegEnds_NonXtal_Prot#'!A:AL,22,FALSE)</f>
        <v>55</v>
      </c>
      <c r="AH223" s="1">
        <f>VLOOKUP(A223,'SegEnds_NonXtal_Prot#'!A:AL,31,FALSE)-VLOOKUP(A223,'SegEnds_NonXtal_Prot#'!A:AL,28,FALSE)</f>
        <v>68</v>
      </c>
      <c r="AI223" s="1">
        <f>VLOOKUP(A223,'SegEnds_NonXtal_Prot#'!A:AL,34,FALSE)-VLOOKUP(A223,'SegEnds_NonXtal_Prot#'!A:AL,31,FALSE)</f>
        <v>40</v>
      </c>
      <c r="AJ223" s="1" t="str">
        <f>IF(ISERROR(MATCH(A223,'SegEnds_Xtal_Prot#'!B:B, 0)), "NoXtal", "Xtal")</f>
        <v>NoXtal</v>
      </c>
    </row>
    <row r="224" spans="1:36" x14ac:dyDescent="0.2">
      <c r="A224" s="1" t="s">
        <v>167</v>
      </c>
      <c r="B224" s="1" t="str">
        <f>VLOOKUP(A224,Xtal_Templ!A:B,2,FALSE)</f>
        <v>ox2r_human</v>
      </c>
      <c r="C224" s="5">
        <f>VLOOKUP($B224&amp;"__wt",'SegEnds_Xtal_BW#'!$A:$Z,3,FALSE)</f>
        <v>31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90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32</v>
      </c>
      <c r="T224" s="1">
        <f t="array" ref="T224">INDEX('ICL3'!$G$2:$G$34,MATCH(MIN(ABS(AH224-'ICL3'!$F$2:$F$34)),ABS(AH224-'ICL3'!$F$2:$F$34),0))</f>
        <v>74</v>
      </c>
      <c r="U224" s="1">
        <f t="array" ref="U224">INDEX('ICL3'!$H$2:$H$34,MATCH(MIN(ABS(AH224-'ICL3'!$F$2:$F$34)),ABS(AH224-'ICL3'!$F$2:$F$34),0))</f>
        <v>24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25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107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231</v>
      </c>
      <c r="B225" s="1" t="str">
        <f>VLOOKUP(A225,Xtal_Templ!A:B,2,FALSE)</f>
        <v>p2ry1_human</v>
      </c>
      <c r="C225" s="5">
        <f>VLOOKUP($B225&amp;"__wt",'SegEnds_Xtal_BW#'!$A:$Z,3,FALSE)</f>
        <v>30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v>66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21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13">
        <v>56</v>
      </c>
      <c r="O225" s="113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INDEX('ICL3'!$G$2:$G$34,MATCH(MIN(ABS(AH225-'ICL3'!$F$2:$F$34)),ABS(AH225-'ICL3'!$F$2:$F$34),0))</f>
        <v>68</v>
      </c>
      <c r="U225" s="1">
        <f t="array" ref="U225">INDEX('ICL3'!$H$2:$H$34,MATCH(MIN(ABS(AH225-'ICL3'!$F$2:$F$34)),ABS(AH225-'ICL3'!$F$2:$F$34),0))</f>
        <v>28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19</v>
      </c>
      <c r="AD225" s="1">
        <f>VLOOKUP(A225,'SegEnds_NonXtal_Prot#'!A:AL,16,FALSE)-VLOOKUP(A225,'SegEnds_NonXtal_Prot#'!A:AL,10,FALSE)</f>
        <v>51</v>
      </c>
      <c r="AE225" s="1">
        <f>VLOOKUP(A225,'SegEnds_NonXtal_Prot#'!A:AL,22,FALSE)-VLOOKUP(A225,'SegEnds_NonXtal_Prot#'!A:AL,19,FALSE)</f>
        <v>19</v>
      </c>
      <c r="AF225" s="1">
        <f>VLOOKUP(A225,'SegEnds_NonXtal_Prot#'!A:AL,28,FALSE)-VLOOKUP(A225,'SegEnds_NonXtal_Prot#'!A:AL,25,FALSE)</f>
        <v>29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48</v>
      </c>
      <c r="AI225" s="1">
        <f>VLOOKUP(A225,'SegEnds_NonXtal_Prot#'!A:AL,34,FALSE)-VLOOKUP(A225,'SegEnds_NonXtal_Prot#'!A:AL,31,FALSE)</f>
        <v>44</v>
      </c>
      <c r="AJ225" s="1" t="str">
        <f>IF(ISERROR(MATCH(A225,'SegEnds_Xtal_Prot#'!B:B, 0)), "NoXtal", "Xtal")</f>
        <v>NoXtal</v>
      </c>
    </row>
    <row r="226" spans="1:36" x14ac:dyDescent="0.2">
      <c r="A226" s="1" t="s">
        <v>290</v>
      </c>
      <c r="B226" s="1" t="str">
        <f>VLOOKUP(A226,Xtal_Templ!A:B,2,FALSE)</f>
        <v>p2ry1_human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90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INDEX('ICL3'!$G$2:$G$34,MATCH(MIN(ABS(AH226-'ICL3'!$F$2:$F$34)),ABS(AH226-'ICL3'!$F$2:$F$34),0))</f>
        <v>68</v>
      </c>
      <c r="U226" s="1">
        <f t="array" ref="U226">INDEX('ICL3'!$H$2:$H$34,MATCH(MIN(ABS(AH226-'ICL3'!$F$2:$F$34)),ABS(AH226-'ICL3'!$F$2:$F$34),0))</f>
        <v>28</v>
      </c>
      <c r="V226" s="1">
        <v>64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15</v>
      </c>
      <c r="AC226" s="1">
        <f>VLOOKUP(A226,'SegEnds_NonXtal_Prot#'!A:AL,13,FALSE)-VLOOKUP(A226,'SegEnds_NonXtal_Prot#'!A:AL,10,FALSE)</f>
        <v>19</v>
      </c>
      <c r="AD226" s="1">
        <f>VLOOKUP(A226,'SegEnds_NonXtal_Prot#'!A:AL,16,FALSE)-VLOOKUP(A226,'SegEnds_NonXtal_Prot#'!A:AL,10,FALSE)</f>
        <v>51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28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48</v>
      </c>
      <c r="AI226" s="1">
        <f>VLOOKUP(A226,'SegEnds_NonXtal_Prot#'!A:AL,34,FALSE)-VLOOKUP(A226,'SegEnds_NonXtal_Prot#'!A:AL,31,FALSE)</f>
        <v>44</v>
      </c>
      <c r="AJ226" s="1" t="str">
        <f>IF(ISERROR(MATCH(A226,'SegEnds_Xtal_Prot#'!B:B, 0)), "NoXtal", "Xtal")</f>
        <v>NoXtal</v>
      </c>
    </row>
    <row r="227" spans="1:36" x14ac:dyDescent="0.2">
      <c r="A227" s="1" t="s">
        <v>358</v>
      </c>
      <c r="B227" s="1" t="str">
        <f>VLOOKUP(A227,Xtal_Templ!A:B,2,FALSE)</f>
        <v>par1_human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90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INDEX('ICL3'!$G$2:$G$34,MATCH(MIN(ABS(AH227-'ICL3'!$F$2:$F$34)),ABS(AH227-'ICL3'!$F$2:$F$34),0))</f>
        <v>68</v>
      </c>
      <c r="U227" s="1">
        <f t="array" ref="U227">INDEX('ICL3'!$H$2:$H$34,MATCH(MIN(ABS(AH227-'ICL3'!$F$2:$F$34)),ABS(AH227-'ICL3'!$F$2:$F$34),0))</f>
        <v>30</v>
      </c>
      <c r="V227" s="1">
        <v>62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55</v>
      </c>
      <c r="AH227" s="1">
        <f>VLOOKUP(A227,'SegEnds_NonXtal_Prot#'!A:AL,31,FALSE)-VLOOKUP(A227,'SegEnds_NonXtal_Prot#'!A:AL,28,FALSE)</f>
        <v>42</v>
      </c>
      <c r="AI227" s="1">
        <f>VLOOKUP(A227,'SegEnds_NonXtal_Prot#'!A:AL,34,FALSE)-VLOOKUP(A227,'SegEnds_NonXtal_Prot#'!A:AL,31,FALSE)</f>
        <v>39</v>
      </c>
      <c r="AJ227" s="1" t="str">
        <f>IF(ISERROR(MATCH(A227,'SegEnds_Xtal_Prot#'!B:B, 0)), "NoXtal", "Xtal")</f>
        <v>NoXtal</v>
      </c>
    </row>
    <row r="228" spans="1:36" x14ac:dyDescent="0.2">
      <c r="A228" s="1" t="s">
        <v>355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90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INDEX('ICL3'!$G$2:$G$34,MATCH(MIN(ABS(AH228-'ICL3'!$F$2:$F$34)),ABS(AH228-'ICL3'!$F$2:$F$34),0))</f>
        <v>67</v>
      </c>
      <c r="U228" s="1">
        <f t="array" ref="U228">INDEX('ICL3'!$H$2:$H$34,MATCH(MIN(ABS(AH228-'ICL3'!$F$2:$F$34)),ABS(AH228-'ICL3'!$F$2:$F$34),0))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VLOOKUP(A228,'SegEnds_NonXtal_Prot#'!A:AL,10,FALSE)-VLOOKUP(A228,'SegEnds_NonXtal_Prot#'!A:AL,7,FALSE)</f>
        <v>15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28</v>
      </c>
      <c r="AG228" s="1">
        <f>VLOOKUP(A228,'SegEnds_NonXtal_Prot#'!A:AL,28,FALSE)-VLOOKUP(A228,'SegEnds_NonXtal_Prot#'!A:AL,22,FALSE)</f>
        <v>55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40</v>
      </c>
      <c r="AJ228" s="1" t="str">
        <f>IF(ISERROR(MATCH(A228,'SegEnds_Xtal_Prot#'!B:B, 0)), "NoXtal", "Xtal")</f>
        <v>Xtal</v>
      </c>
    </row>
    <row r="229" spans="1:36" x14ac:dyDescent="0.2">
      <c r="A229" s="1" t="s">
        <v>356</v>
      </c>
      <c r="B229" s="1" t="str">
        <f>VLOOKUP(A229,Xtal_Templ!A:B,2,FALSE)</f>
        <v>par1_human</v>
      </c>
      <c r="C229" s="5">
        <f>VLOOKUP($B229&amp;"__wt",'SegEnds_Xtal_BW#'!$A:$Z,3,FALSE)</f>
        <v>29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13">
        <v>56</v>
      </c>
      <c r="O229" s="113">
        <v>38</v>
      </c>
      <c r="P229" s="1">
        <f>VLOOKUP($B229&amp;"__wt",'SegEnds_Xtal_BW#'!$A:$Z,16,FALSE)</f>
        <v>63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INDEX('ICL3'!$G$2:$G$34,MATCH(MIN(ABS(AH229-'ICL3'!$F$2:$F$34)),ABS(AH229-'ICL3'!$F$2:$F$34),0))</f>
        <v>68</v>
      </c>
      <c r="U229" s="1">
        <f t="array" ref="U229">INDEX('ICL3'!$H$2:$H$34,MATCH(MIN(ABS(AH229-'ICL3'!$F$2:$F$34)),ABS(AH229-'ICL3'!$F$2:$F$34),0))</f>
        <v>28</v>
      </c>
      <c r="V229" s="1">
        <v>62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19</v>
      </c>
      <c r="AF229" s="1">
        <f>VLOOKUP(A229,'SegEnds_NonXtal_Prot#'!A:AL,28,FALSE)-VLOOKUP(A229,'SegEnds_NonXtal_Prot#'!A:AL,25,FALSE)</f>
        <v>28</v>
      </c>
      <c r="AG229" s="1">
        <f>VLOOKUP(A229,'SegEnds_NonXtal_Prot#'!A:AL,28,FALSE)-VLOOKUP(A229,'SegEnds_NonXtal_Prot#'!A:AL,22,FALSE)</f>
        <v>55</v>
      </c>
      <c r="AH229" s="1">
        <f>VLOOKUP(A229,'SegEnds_NonXtal_Prot#'!A:AL,31,FALSE)-VLOOKUP(A229,'SegEnds_NonXtal_Prot#'!A:AL,28,FALSE)</f>
        <v>48</v>
      </c>
      <c r="AI229" s="1">
        <f>VLOOKUP(A229,'SegEnds_NonXtal_Prot#'!A:AL,34,FALSE)-VLOOKUP(A229,'SegEnds_NonXtal_Prot#'!A:AL,31,FALSE)</f>
        <v>39</v>
      </c>
      <c r="AJ229" s="1" t="str">
        <f>IF(ISERROR(MATCH(A229,'SegEnds_Xtal_Prot#'!B:B, 0)), "NoXtal", "Xtal")</f>
        <v>NoXtal</v>
      </c>
    </row>
    <row r="230" spans="1:36" x14ac:dyDescent="0.2">
      <c r="A230" s="1" t="s">
        <v>237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90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INDEX('ICL3'!$G$2:$G$34,MATCH(MIN(ABS(AH230-'ICL3'!$F$2:$F$34)),ABS(AH230-'ICL3'!$F$2:$F$34),0))</f>
        <v>68</v>
      </c>
      <c r="U230" s="1">
        <f t="array" ref="U230">INDEX('ICL3'!$H$2:$H$34,MATCH(MIN(ABS(AH230-'ICL3'!$F$2:$F$34)),ABS(AH230-'ICL3'!$F$2:$F$34),0))</f>
        <v>30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31</v>
      </c>
      <c r="AG230" s="1">
        <f>VLOOKUP(A230,'SegEnds_NonXtal_Prot#'!A:AL,28,FALSE)-VLOOKUP(A230,'SegEnds_NonXtal_Prot#'!A:AL,22,FALSE)</f>
        <v>56</v>
      </c>
      <c r="AH230" s="1">
        <f>VLOOKUP(A230,'SegEnds_NonXtal_Prot#'!A:AL,31,FALSE)-VLOOKUP(A230,'SegEnds_NonXtal_Prot#'!A:AL,28,FALSE)</f>
        <v>43</v>
      </c>
      <c r="AI230" s="1">
        <f>VLOOKUP(A230,'SegEnds_NonXtal_Prot#'!A:AL,34,FALSE)-VLOOKUP(A230,'SegEnds_NonXtal_Prot#'!A:AL,31,FALSE)</f>
        <v>40</v>
      </c>
      <c r="AJ230" s="1" t="str">
        <f>IF(ISERROR(MATCH(A230,'SegEnds_Xtal_Prot#'!B:B, 0)), "NoXtal", "Xtal")</f>
        <v>NoXtal</v>
      </c>
    </row>
    <row r="231" spans="1:36" x14ac:dyDescent="0.2">
      <c r="A231" s="1" t="s">
        <v>178</v>
      </c>
      <c r="B231" s="1" t="str">
        <f>VLOOKUP(A231,Xtal_Templ!A:B,2,FALSE)</f>
        <v>ccr5_human</v>
      </c>
      <c r="C231" s="5">
        <f>VLOOKUP($B231&amp;"__wt",'SegEnds_Xtal_BW#'!$A:$Z,3,FALSE)</f>
        <v>27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v>63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26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58</v>
      </c>
      <c r="O231" s="90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31</v>
      </c>
      <c r="T231" s="1">
        <f t="array" ref="T231">INDEX('ICL3'!$G$2:$G$34,MATCH(MIN(ABS(AH231-'ICL3'!$F$2:$F$34)),ABS(AH231-'ICL3'!$F$2:$F$34),0))</f>
        <v>67</v>
      </c>
      <c r="U231" s="1">
        <f t="array" ref="U231">INDEX('ICL3'!$H$2:$H$34,MATCH(MIN(ABS(AH231-'ICL3'!$F$2:$F$34)),ABS(AH231-'ICL3'!$F$2:$F$34),0))</f>
        <v>30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15</v>
      </c>
      <c r="AC231" s="1" t="e">
        <f>VLOOKUP(A231,'SegEnds_NonXtal_Prot#'!A:AL,13,FALSE)-VLOOKUP(A231,'SegEnds_NonXtal_Prot#'!A:AL,10,FALSE)</f>
        <v>#VALUE!</v>
      </c>
      <c r="AD231" s="1">
        <f>VLOOKUP(A231,'SegEnds_NonXtal_Prot#'!A:AL,16,FALSE)-VLOOKUP(A231,'SegEnds_NonXtal_Prot#'!A:AL,10,FALSE)</f>
        <v>44</v>
      </c>
      <c r="AE231" s="1">
        <f>VLOOKUP(A231,'SegEnds_NonXtal_Prot#'!A:AL,22,FALSE)-VLOOKUP(A231,'SegEnds_NonXtal_Prot#'!A:AL,19,FALSE)</f>
        <v>21</v>
      </c>
      <c r="AF231" s="1">
        <f>VLOOKUP(A231,'SegEnds_NonXtal_Prot#'!A:AL,28,FALSE)-VLOOKUP(A231,'SegEnds_NonXtal_Prot#'!A:AL,25,FALSE)</f>
        <v>31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41</v>
      </c>
      <c r="AI231" s="1">
        <f>VLOOKUP(A231,'SegEnds_NonXtal_Prot#'!A:AL,34,FALSE)-VLOOKUP(A231,'SegEnds_NonXtal_Prot#'!A:AL,31,FALSE)</f>
        <v>44</v>
      </c>
      <c r="AJ231" s="1" t="str">
        <f>IF(ISERROR(MATCH(A231,'SegEnds_Xtal_Prot#'!B:B, 0)), "NoXtal", "Xtal")</f>
        <v>NoXtal</v>
      </c>
    </row>
    <row r="232" spans="1:36" x14ac:dyDescent="0.2">
      <c r="A232" s="1" t="s">
        <v>188</v>
      </c>
      <c r="B232" s="1" t="str">
        <f>VLOOKUP(A232,Xtal_Templ!A:B,2,FALSE)</f>
        <v>cxcr4_human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24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90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INDEX('ICL3'!$G$2:$G$34,MATCH(MIN(ABS(AH232-'ICL3'!$F$2:$F$34)),ABS(AH232-'ICL3'!$F$2:$F$34),0))</f>
        <v>68</v>
      </c>
      <c r="U232" s="1">
        <f t="array" ref="U232">INDEX('ICL3'!$H$2:$H$34,MATCH(MIN(ABS(AH232-'ICL3'!$F$2:$F$34)),ABS(AH232-'ICL3'!$F$2:$F$34),0))</f>
        <v>28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28</v>
      </c>
      <c r="AG232" s="1">
        <f>VLOOKUP(A232,'SegEnds_NonXtal_Prot#'!A:AL,28,FALSE)-VLOOKUP(A232,'SegEnds_NonXtal_Prot#'!A:AL,22,FALSE)</f>
        <v>56</v>
      </c>
      <c r="AH232" s="1">
        <f>VLOOKUP(A232,'SegEnds_NonXtal_Prot#'!A:AL,31,FALSE)-VLOOKUP(A232,'SegEnds_NonXtal_Prot#'!A:AL,28,FALSE)</f>
        <v>44</v>
      </c>
      <c r="AI232" s="1">
        <f>VLOOKUP(A232,'SegEnds_NonXtal_Prot#'!A:AL,34,FALSE)-VLOOKUP(A232,'SegEnds_NonXtal_Prot#'!A:AL,31,FALSE)</f>
        <v>45</v>
      </c>
      <c r="AJ232" s="1" t="str">
        <f>IF(ISERROR(MATCH(A232,'SegEnds_Xtal_Prot#'!B:B, 0)), "NoXtal", "Xtal")</f>
        <v>NoXtal</v>
      </c>
    </row>
    <row r="233" spans="1:36" x14ac:dyDescent="0.2">
      <c r="A233" s="1" t="s">
        <v>317</v>
      </c>
      <c r="B233" s="1" t="str">
        <f>VLOOKUP(A233,Xtal_Templ!A:B,2,FALSE)</f>
        <v>ednrb_human</v>
      </c>
      <c r="C233" s="5">
        <f>VLOOKUP($B233&amp;"__wt",'SegEnds_Xtal_BW#'!$A:$Z,3,FALSE)</f>
        <v>22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52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90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29</v>
      </c>
      <c r="T233" s="1">
        <f t="array" ref="T233">INDEX('ICL3'!$G$2:$G$34,MATCH(MIN(ABS(AH233-'ICL3'!$F$2:$F$34)),ABS(AH233-'ICL3'!$F$2:$F$34),0))</f>
        <v>73</v>
      </c>
      <c r="U233" s="1">
        <f t="array" ref="U233">INDEX('ICL3'!$H$2:$H$34,MATCH(MIN(ABS(AH233-'ICL3'!$F$2:$F$34)),ABS(AH233-'ICL3'!$F$2:$F$34),0))</f>
        <v>22</v>
      </c>
      <c r="V233" s="1">
        <v>61</v>
      </c>
      <c r="W233" s="1">
        <v>28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26</v>
      </c>
      <c r="AG233" s="1">
        <f>VLOOKUP(A233,'SegEnds_NonXtal_Prot#'!A:AL,28,FALSE)-VLOOKUP(A233,'SegEnds_NonXtal_Prot#'!A:AL,22,FALSE)</f>
        <v>56</v>
      </c>
      <c r="AH233" s="1">
        <f>VLOOKUP(A233,'SegEnds_NonXtal_Prot#'!A:AL,31,FALSE)-VLOOKUP(A233,'SegEnds_NonXtal_Prot#'!A:AL,28,FALSE)</f>
        <v>57</v>
      </c>
      <c r="AI233" s="1">
        <f>VLOOKUP(A233,'SegEnds_NonXtal_Prot#'!A:AL,34,FALSE)-VLOOKUP(A233,'SegEnds_NonXtal_Prot#'!A:AL,31,FALSE)</f>
        <v>40</v>
      </c>
      <c r="AJ233" s="1" t="str">
        <f>IF(ISERROR(MATCH(A233,'SegEnds_Xtal_Prot#'!B:B, 0)), "NoXtal", "Xtal")</f>
        <v>NoXtal</v>
      </c>
    </row>
    <row r="234" spans="1:36" x14ac:dyDescent="0.2">
      <c r="A234" s="1" t="s">
        <v>209</v>
      </c>
      <c r="B234" s="1" t="str">
        <f>VLOOKUP(A234,Xtal_Templ!A:B,2,FALSE)</f>
        <v>ntr1_rat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90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INDEX('ICL3'!$G$2:$G$34,MATCH(MIN(ABS(AH234-'ICL3'!$F$2:$F$34)),ABS(AH234-'ICL3'!$F$2:$F$34),0))</f>
        <v>72</v>
      </c>
      <c r="U234" s="1">
        <f t="array" ref="U234">INDEX('ICL3'!$H$2:$H$34,MATCH(MIN(ABS(AH234-'ICL3'!$F$2:$F$34)),ABS(AH234-'ICL3'!$F$2:$F$34),0))</f>
        <v>24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58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26</v>
      </c>
      <c r="AG234" s="1">
        <f>VLOOKUP(A234,'SegEnds_NonXtal_Prot#'!A:AL,28,FALSE)-VLOOKUP(A234,'SegEnds_NonXtal_Prot#'!A:AL,22,FALSE)</f>
        <v>56</v>
      </c>
      <c r="AH234" s="1">
        <f>VLOOKUP(A234,'SegEnds_NonXtal_Prot#'!A:AL,31,FALSE)-VLOOKUP(A234,'SegEnds_NonXtal_Prot#'!A:AL,28,FALSE)</f>
        <v>54</v>
      </c>
      <c r="AI234" s="1">
        <f>VLOOKUP(A234,'SegEnds_NonXtal_Prot#'!A:AL,34,FALSE)-VLOOKUP(A234,'SegEnds_NonXtal_Prot#'!A:AL,31,FALSE)</f>
        <v>42</v>
      </c>
      <c r="AJ234" s="1" t="str">
        <f>IF(ISERROR(MATCH(A234,'SegEnds_Xtal_Prot#'!B:B, 0)), "NoXtal", "Xtal")</f>
        <v>NoXtal</v>
      </c>
    </row>
    <row r="235" spans="1:36" x14ac:dyDescent="0.2">
      <c r="A235" s="4" t="s">
        <v>200</v>
      </c>
      <c r="B235" s="4" t="str">
        <f>VLOOKUP(A235,Xtal_Templ!A:B,2,FALSE)</f>
        <v>oprk_human</v>
      </c>
      <c r="C235" s="5">
        <f>VLOOKUP($B235&amp;"__wt",'SegEnds_Xtal_BW#'!$A:$Z,3,FALSE)</f>
        <v>30</v>
      </c>
      <c r="D235" s="4">
        <f>VLOOKUP($B235&amp;"__wt",'SegEnds_Xtal_BW#'!$A:$Z,4,FALSE)</f>
        <v>60</v>
      </c>
      <c r="E235" s="4">
        <f>VLOOKUP($B235&amp;"__wt",'SegEnds_Xtal_BW#'!$A:$Z,5,FALSE)</f>
        <v>48</v>
      </c>
      <c r="F235" s="4">
        <f>VLOOKUP($B235&amp;"__wt",'SegEnds_Xtal_BW#'!$A:$Z,6,FALSE)</f>
        <v>51</v>
      </c>
      <c r="G235" s="4">
        <v>37</v>
      </c>
      <c r="H235" s="11">
        <v>66</v>
      </c>
      <c r="I235" s="4">
        <f>VLOOKUP($B235&amp;"__wt",'SegEnds_Xtal_BW#'!$A:$Z,9,FALSE)</f>
        <v>49</v>
      </c>
      <c r="J235" s="4">
        <f>VLOOKUP($B235&amp;"__wt",'SegEnds_Xtal_BW#'!$A:$Z,10,FALSE)</f>
        <v>52</v>
      </c>
      <c r="K235" s="11">
        <v>21</v>
      </c>
      <c r="L235" s="4">
        <f>VLOOKUP($B235&amp;"__wt",'SegEnds_Xtal_BW#'!$A:$Z,12,FALSE)</f>
        <v>56</v>
      </c>
      <c r="M235" s="4">
        <f>VLOOKUP($B235&amp;"__wt",'SegEnds_Xtal_BW#'!$A:$Z,13,FALSE)</f>
        <v>50</v>
      </c>
      <c r="N235" s="11">
        <v>57</v>
      </c>
      <c r="O235" s="91">
        <v>38</v>
      </c>
      <c r="P235" s="4">
        <f>VLOOKUP($B235&amp;"__wt",'SegEnds_Xtal_BW#'!$A:$Z,16,FALSE)</f>
        <v>64</v>
      </c>
      <c r="Q235" s="4">
        <f>VLOOKUP($B235&amp;"__wt",'SegEnds_Xtal_BW#'!$A:$Z,17,FALSE)</f>
        <v>50</v>
      </c>
      <c r="R235" s="4">
        <f>VLOOKUP($B235&amp;"__wt",'SegEnds_Xtal_BW#'!$A:$Z,18,FALSE)</f>
        <v>52</v>
      </c>
      <c r="S235" s="4">
        <f>VLOOKUP($B235&amp;"__wt",'SegEnds_Xtal_BW#'!$A:$Z,19,FALSE)</f>
        <v>31</v>
      </c>
      <c r="T235" s="4">
        <f t="array" ref="T235">INDEX('ICL3'!$G$2:$G$34,MATCH(MIN(ABS(AH235-'ICL3'!$F$2:$F$34)),ABS(AH235-'ICL3'!$F$2:$F$34),0))</f>
        <v>76</v>
      </c>
      <c r="U235" s="4">
        <f t="array" ref="U235">INDEX('ICL3'!$H$2:$H$34,MATCH(MIN(ABS(AH235-'ICL3'!$F$2:$F$34)),ABS(AH235-'ICL3'!$F$2:$F$34),0))</f>
        <v>24</v>
      </c>
      <c r="V235" s="4">
        <v>61</v>
      </c>
      <c r="W235" s="4">
        <v>28</v>
      </c>
      <c r="X235" s="4">
        <f>VLOOKUP($B235&amp;"__wt",'SegEnds_Xtal_BW#'!$A:$Z,24,FALSE)</f>
        <v>56</v>
      </c>
      <c r="Y235" s="4">
        <f>VLOOKUP($B235&amp;"__wt",'SegEnds_Xtal_BW#'!$A:$Z,25,FALSE)</f>
        <v>47</v>
      </c>
      <c r="Z235" s="4">
        <f>VLOOKUP($B235&amp;"__wt",'SegEnds_Xtal_BW#'!$A:$Z,26,FALSE)</f>
        <v>59</v>
      </c>
      <c r="AA235" s="27" t="str">
        <f>VLOOKUP(A235,Classification!A:B,2,FALSE)</f>
        <v>A</v>
      </c>
      <c r="AB235" s="4" t="e">
        <f>VLOOKUP(A235,'SegEnds_NonXtal_Prot#'!A:AL,10,FALSE)-VLOOKUP(A235,'SegEnds_NonXtal_Prot#'!A:AL,7,FALSE)</f>
        <v>#VALUE!</v>
      </c>
      <c r="AC235" s="4">
        <f>VLOOKUP(A235,'SegEnds_NonXtal_Prot#'!A:AL,13,FALSE)-VLOOKUP(A235,'SegEnds_NonXtal_Prot#'!A:AL,10,FALSE)</f>
        <v>19</v>
      </c>
      <c r="AD235" s="4">
        <f>VLOOKUP(A235,'SegEnds_NonXtal_Prot#'!A:AL,16,FALSE)-VLOOKUP(A235,'SegEnds_NonXtal_Prot#'!A:AL,10,FALSE)</f>
        <v>51</v>
      </c>
      <c r="AE235" s="1">
        <f>VLOOKUP(A235,'SegEnds_NonXtal_Prot#'!A:AL,22,FALSE)-VLOOKUP(A235,'SegEnds_NonXtal_Prot#'!A:AL,19,FALSE)</f>
        <v>20</v>
      </c>
      <c r="AF235" s="4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56</v>
      </c>
      <c r="AH235" s="4">
        <f>VLOOKUP(A235,'SegEnds_NonXtal_Prot#'!A:AL,31,FALSE)-VLOOKUP(A235,'SegEnds_NonXtal_Prot#'!A:AL,28,FALSE)</f>
        <v>76</v>
      </c>
      <c r="AI235" s="4">
        <f>VLOOKUP(A235,'SegEnds_NonXtal_Prot#'!A:AL,34,FALSE)-VLOOKUP(A235,'SegEnds_NonXtal_Prot#'!A:AL,31,FALSE)</f>
        <v>39</v>
      </c>
      <c r="AJ235" s="1" t="str">
        <f>IF(ISERROR(MATCH(A235,'SegEnds_Xtal_Prot#'!B:B, 0)), "NoXtal", "Xtal")</f>
        <v>NoXtal</v>
      </c>
    </row>
    <row r="236" spans="1:36" x14ac:dyDescent="0.2">
      <c r="A236" s="1" t="s">
        <v>217</v>
      </c>
      <c r="B236" s="1" t="str">
        <f>VLOOKUP(A236,Xtal_Templ!A:B,2,FALSE)</f>
        <v>oprx_human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90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INDEX('ICL3'!$G$2:$G$34,MATCH(MIN(ABS(AH236-'ICL3'!$F$2:$F$34)),ABS(AH236-'ICL3'!$F$2:$F$34),0))</f>
        <v>68</v>
      </c>
      <c r="U236" s="1">
        <f t="array" ref="U236">INDEX('ICL3'!$H$2:$H$34,MATCH(MIN(ABS(AH236-'ICL3'!$F$2:$F$34)),ABS(AH236-'ICL3'!$F$2:$F$34),0))</f>
        <v>28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19</v>
      </c>
      <c r="AD236" s="1">
        <f>VLOOKUP(A236,'SegEnds_NonXtal_Prot#'!A:AL,16,FALSE)-VLOOKUP(A236,'SegEnds_NonXtal_Prot#'!A:AL,10,FALSE)</f>
        <v>51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30</v>
      </c>
      <c r="AG236" s="1">
        <f>VLOOKUP(A236,'SegEnds_NonXtal_Prot#'!A:AL,28,FALSE)-VLOOKUP(A236,'SegEnds_NonXtal_Prot#'!A:AL,22,FALSE)</f>
        <v>56</v>
      </c>
      <c r="AH236" s="1">
        <f>VLOOKUP(A236,'SegEnds_NonXtal_Prot#'!A:AL,31,FALSE)-VLOOKUP(A236,'SegEnds_NonXtal_Prot#'!A:AL,28,FALSE)</f>
        <v>44</v>
      </c>
      <c r="AI236" s="1">
        <f>VLOOKUP(A236,'SegEnds_NonXtal_Prot#'!A:AL,34,FALSE)-VLOOKUP(A236,'SegEnds_NonXtal_Prot#'!A:AL,31,FALSE)</f>
        <v>40</v>
      </c>
      <c r="AJ236" s="1" t="str">
        <f>IF(ISERROR(MATCH(A236,'SegEnds_Xtal_Prot#'!B:B, 0)), "NoXtal", "Xtal")</f>
        <v>NoXtal</v>
      </c>
    </row>
    <row r="237" spans="1:36" x14ac:dyDescent="0.2">
      <c r="A237" s="1" t="s">
        <v>372</v>
      </c>
      <c r="B237" s="1" t="str">
        <f>VLOOKUP(A237,Xtal_Templ!A:B,2,FALSE)</f>
        <v>ox2r_human</v>
      </c>
      <c r="C237" s="5">
        <f>VLOOKUP($B237&amp;"__wt",'SegEnds_Xtal_BW#'!$A:$Z,3,FALSE)</f>
        <v>31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67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90"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INDEX('ICL3'!$G$2:$G$34,MATCH(MIN(ABS(AH237-'ICL3'!$F$2:$F$34)),ABS(AH237-'ICL3'!$F$2:$F$34),0))</f>
        <v>74</v>
      </c>
      <c r="U237" s="1">
        <f t="array" ref="U237">INDEX('ICL3'!$H$2:$H$34,MATCH(MIN(ABS(AH237-'ICL3'!$F$2:$F$34)),ABS(AH237-'ICL3'!$F$2:$F$34),0))</f>
        <v>21</v>
      </c>
      <c r="V237" s="1">
        <v>61</v>
      </c>
      <c r="W237" s="1">
        <v>28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25</v>
      </c>
      <c r="AG237" s="1">
        <f>VLOOKUP(A237,'SegEnds_NonXtal_Prot#'!A:AL,28,FALSE)-VLOOKUP(A237,'SegEnds_NonXtal_Prot#'!A:AL,22,FALSE)</f>
        <v>56</v>
      </c>
      <c r="AH237" s="1">
        <f>VLOOKUP(A237,'SegEnds_NonXtal_Prot#'!A:AL,31,FALSE)-VLOOKUP(A237,'SegEnds_NonXtal_Prot#'!A:AL,28,FALSE)</f>
        <v>62</v>
      </c>
      <c r="AI237" s="1">
        <f>VLOOKUP(A237,'SegEnds_NonXtal_Prot#'!A:AL,34,FALSE)-VLOOKUP(A237,'SegEnds_NonXtal_Prot#'!A:AL,31,FALSE)</f>
        <v>41</v>
      </c>
      <c r="AJ237" s="1" t="str">
        <f>IF(ISERROR(MATCH(A237,'SegEnds_Xtal_Prot#'!B:B, 0)), "NoXtal", "Xtal")</f>
        <v>NoXtal</v>
      </c>
    </row>
    <row r="238" spans="1:36" x14ac:dyDescent="0.2">
      <c r="A238" s="1" t="s">
        <v>370</v>
      </c>
      <c r="B238" s="1" t="str">
        <f>VLOOKUP(A238,Xtal_Templ!A:B,2,FALSE)</f>
        <v>p2ry1_human</v>
      </c>
      <c r="C238" s="5">
        <f>VLOOKUP($B238&amp;"__wt",'SegEnds_Xtal_BW#'!$A:$Z,3,FALSE)</f>
        <v>30</v>
      </c>
      <c r="D238" s="1">
        <f>VLOOKUP($B238&amp;"__wt",'SegEnds_Xtal_BW#'!$A:$Z,4,FALSE)</f>
        <v>60</v>
      </c>
      <c r="E238" s="1" t="str">
        <f>VLOOKUP($B238&amp;"__wt",'SegEnds_Xtal_BW#'!$A:$Z,5,FALSE)</f>
        <v>-</v>
      </c>
      <c r="F238" s="1" t="str">
        <f>VLOOKUP($B238&amp;"__wt",'SegEnds_Xtal_BW#'!$A:$Z,6,FALSE)</f>
        <v>-</v>
      </c>
      <c r="G238" s="1">
        <v>37</v>
      </c>
      <c r="H238" s="12">
        <f>VLOOKUP($B238&amp;"__wt",'SegEnds_Xtal_BW#'!$A:$Z,8,FALSE)</f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90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32</v>
      </c>
      <c r="T238" s="1">
        <f t="array" ref="T238">INDEX('ICL3'!$G$2:$G$34,MATCH(MIN(ABS(AH238-'ICL3'!$F$2:$F$34)),ABS(AH238-'ICL3'!$F$2:$F$34),0))</f>
        <v>67</v>
      </c>
      <c r="U238" s="1">
        <f t="array" ref="U238">INDEX('ICL3'!$H$2:$H$34,MATCH(MIN(ABS(AH238-'ICL3'!$F$2:$F$34)),ABS(AH238-'ICL3'!$F$2:$F$34),0))</f>
        <v>26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25</v>
      </c>
      <c r="AG238" s="1">
        <f>VLOOKUP(A238,'SegEnds_NonXtal_Prot#'!A:AL,28,FALSE)-VLOOKUP(A238,'SegEnds_NonXtal_Prot#'!A:AL,22,FALSE)</f>
        <v>56</v>
      </c>
      <c r="AH238" s="1">
        <f>VLOOKUP(A238,'SegEnds_NonXtal_Prot#'!A:AL,31,FALSE)-VLOOKUP(A238,'SegEnds_NonXtal_Prot#'!A:AL,28,FALSE)</f>
        <v>46</v>
      </c>
      <c r="AI238" s="1">
        <f>VLOOKUP(A238,'SegEnds_NonXtal_Prot#'!A:AL,34,FALSE)-VLOOKUP(A238,'SegEnds_NonXtal_Prot#'!A:AL,31,FALSE)</f>
        <v>46</v>
      </c>
      <c r="AJ238" s="1" t="str">
        <f>IF(ISERROR(MATCH(A238,'SegEnds_Xtal_Prot#'!B:B, 0)), "NoXtal", "Xtal")</f>
        <v>NoXtal</v>
      </c>
    </row>
    <row r="239" spans="1:36" x14ac:dyDescent="0.2">
      <c r="A239" s="1" t="s">
        <v>371</v>
      </c>
      <c r="B239" s="1" t="str">
        <f>VLOOKUP(A239,Xtal_Templ!A:B,2,FALSE)</f>
        <v>p2y12_human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 t="str">
        <f>VLOOKUP($B239&amp;"__wt",'SegEnds_Xtal_BW#'!$A:$Z,9,FALSE)</f>
        <v>-</v>
      </c>
      <c r="J239" s="1" t="str">
        <f>VLOOKUP($B239&amp;"__wt",'SegEnds_Xtal_BW#'!$A:$Z,10,FALSE)</f>
        <v>-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90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INDEX('ICL3'!$G$2:$G$34,MATCH(MIN(ABS(AH239-'ICL3'!$F$2:$F$34)),ABS(AH239-'ICL3'!$F$2:$F$34),0))</f>
        <v>68</v>
      </c>
      <c r="U239" s="1">
        <f t="array" ref="U239">INDEX('ICL3'!$H$2:$H$34,MATCH(MIN(ABS(AH239-'ICL3'!$F$2:$F$34)),ABS(AH239-'ICL3'!$F$2:$F$34),0))</f>
        <v>28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57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25</v>
      </c>
      <c r="AG239" s="1">
        <f>VLOOKUP(A239,'SegEnds_NonXtal_Prot#'!A:AL,28,FALSE)-VLOOKUP(A239,'SegEnds_NonXtal_Prot#'!A:AL,22,FALSE)</f>
        <v>56</v>
      </c>
      <c r="AH239" s="1">
        <f>VLOOKUP(A239,'SegEnds_NonXtal_Prot#'!A:AL,31,FALSE)-VLOOKUP(A239,'SegEnds_NonXtal_Prot#'!A:AL,28,FALSE)</f>
        <v>49</v>
      </c>
      <c r="AI239" s="1">
        <f>VLOOKUP(A239,'SegEnds_NonXtal_Prot#'!A:AL,34,FALSE)-VLOOKUP(A239,'SegEnds_NonXtal_Prot#'!A:AL,31,FALSE)</f>
        <v>43</v>
      </c>
      <c r="AJ239" s="1" t="str">
        <f>IF(ISERROR(MATCH(A239,'SegEnds_Xtal_Prot#'!B:B, 0)), "NoXtal", "Xtal")</f>
        <v>NoXtal</v>
      </c>
    </row>
    <row r="240" spans="1:36" x14ac:dyDescent="0.2">
      <c r="A240" s="1" t="s">
        <v>357</v>
      </c>
      <c r="B240" s="1" t="str">
        <f>VLOOKUP(A240,Xtal_Templ!A:B,2,FALSE)</f>
        <v>par1_human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90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INDEX('ICL3'!$G$2:$G$34,MATCH(MIN(ABS(AH240-'ICL3'!$F$2:$F$34)),ABS(AH240-'ICL3'!$F$2:$F$34),0))</f>
        <v>68</v>
      </c>
      <c r="U240" s="1">
        <f t="array" ref="U240">INDEX('ICL3'!$H$2:$H$34,MATCH(MIN(ABS(AH240-'ICL3'!$F$2:$F$34)),ABS(AH240-'ICL3'!$F$2:$F$34),0))</f>
        <v>30</v>
      </c>
      <c r="V240" s="1">
        <v>62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22</v>
      </c>
      <c r="AG240" s="1">
        <f>VLOOKUP(A240,'SegEnds_NonXtal_Prot#'!A:AL,28,FALSE)-VLOOKUP(A240,'SegEnds_NonXtal_Prot#'!A:AL,22,FALSE)</f>
        <v>56</v>
      </c>
      <c r="AH240" s="1">
        <f>VLOOKUP(A240,'SegEnds_NonXtal_Prot#'!A:AL,31,FALSE)-VLOOKUP(A240,'SegEnds_NonXtal_Prot#'!A:AL,28,FALSE)</f>
        <v>42</v>
      </c>
      <c r="AI240" s="1">
        <f>VLOOKUP(A240,'SegEnds_NonXtal_Prot#'!A:AL,34,FALSE)-VLOOKUP(A240,'SegEnds_NonXtal_Prot#'!A:AL,31,FALSE)</f>
        <v>39</v>
      </c>
      <c r="AJ240" s="1" t="str">
        <f>IF(ISERROR(MATCH(A240,'SegEnds_Xtal_Prot#'!B:B, 0)), "NoXtal", "Xtal")</f>
        <v>NoXtal</v>
      </c>
    </row>
    <row r="241" spans="1:36" x14ac:dyDescent="0.2">
      <c r="A241" s="1" t="s">
        <v>199</v>
      </c>
      <c r="B241" s="1" t="str">
        <f>VLOOKUP(A241,Xtal_Templ!A:B,2,FALSE)</f>
        <v>par1_human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90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INDEX('ICL3'!$G$2:$G$34,MATCH(MIN(ABS(AH241-'ICL3'!$F$2:$F$34)),ABS(AH241-'ICL3'!$F$2:$F$34),0))</f>
        <v>68</v>
      </c>
      <c r="U241" s="1">
        <f t="array" ref="U241">INDEX('ICL3'!$H$2:$H$34,MATCH(MIN(ABS(AH241-'ICL3'!$F$2:$F$34)),ABS(AH241-'ICL3'!$F$2:$F$34),0))</f>
        <v>28</v>
      </c>
      <c r="V241" s="1">
        <v>61</v>
      </c>
      <c r="W241" s="1">
        <v>33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27</v>
      </c>
      <c r="AG241" s="1">
        <f>VLOOKUP(A241,'SegEnds_NonXtal_Prot#'!A:AL,28,FALSE)-VLOOKUP(A241,'SegEnds_NonXtal_Prot#'!A:AL,22,FALSE)</f>
        <v>56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33</v>
      </c>
      <c r="AJ241" s="1" t="str">
        <f>IF(ISERROR(MATCH(A241,'SegEnds_Xtal_Prot#'!B:B, 0)), "NoXtal", "Xtal")</f>
        <v>NoXtal</v>
      </c>
    </row>
    <row r="242" spans="1:36" x14ac:dyDescent="0.2">
      <c r="A242" s="1" t="s">
        <v>258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90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INDEX('ICL3'!$G$2:$G$34,MATCH(MIN(ABS(AH242-'ICL3'!$F$2:$F$34)),ABS(AH242-'ICL3'!$F$2:$F$34),0))</f>
        <v>68</v>
      </c>
      <c r="U242" s="1">
        <f t="array" ref="U242">INDEX('ICL3'!$H$2:$H$34,MATCH(MIN(ABS(AH242-'ICL3'!$F$2:$F$34)),ABS(AH242-'ICL3'!$F$2:$F$34),0))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27</v>
      </c>
      <c r="AG242" s="1">
        <f>VLOOKUP(A242,'SegEnds_NonXtal_Prot#'!A:AL,28,FALSE)-VLOOKUP(A242,'SegEnds_NonXtal_Prot#'!A:AL,22,FALSE)</f>
        <v>56</v>
      </c>
      <c r="AH242" s="1">
        <f>VLOOKUP(A242,'SegEnds_NonXtal_Prot#'!A:AL,31,FALSE)-VLOOKUP(A242,'SegEnds_NonXtal_Prot#'!A:AL,28,FALSE)</f>
        <v>44</v>
      </c>
      <c r="AI242" s="1">
        <f>VLOOKUP(A242,'SegEnds_NonXtal_Prot#'!A:AL,34,FALSE)-VLOOKUP(A242,'SegEnds_NonXtal_Prot#'!A:AL,31,FALSE)</f>
        <v>33</v>
      </c>
      <c r="AJ242" s="1" t="str">
        <f>IF(ISERROR(MATCH(A242,'SegEnds_Xtal_Prot#'!B:B, 0)), "NoXtal", "Xtal")</f>
        <v>NoXtal</v>
      </c>
    </row>
    <row r="243" spans="1:36" x14ac:dyDescent="0.2">
      <c r="A243" s="1" t="s">
        <v>373</v>
      </c>
      <c r="B243" s="1" t="str">
        <f>VLOOKUP(A243,Xtal_Templ!A:B,2,FALSE)</f>
        <v>agtr1_human</v>
      </c>
      <c r="C243" s="5">
        <f>VLOOKUP($B243&amp;"__wt",'SegEnds_Xtal_BW#'!$A:$Z,3,FALSE)</f>
        <v>30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58</v>
      </c>
      <c r="O243" s="90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34</v>
      </c>
      <c r="T243" s="1">
        <f t="array" ref="T243">INDEX('ICL3'!$G$2:$G$34,MATCH(MIN(ABS(AH243-'ICL3'!$F$2:$F$34)),ABS(AH243-'ICL3'!$F$2:$F$34),0))</f>
        <v>74</v>
      </c>
      <c r="U243" s="1">
        <f t="array" ref="U243">INDEX('ICL3'!$H$2:$H$34,MATCH(MIN(ABS(AH243-'ICL3'!$F$2:$F$34)),ABS(AH243-'ICL3'!$F$2:$F$34),0))</f>
        <v>21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16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 t="e">
        <f>VLOOKUP(A243,'SegEnds_NonXtal_Prot#'!A:AL,22,FALSE)-VLOOKUP(A243,'SegEnds_NonXtal_Prot#'!A:AL,19,FALSE)</f>
        <v>#VALUE!</v>
      </c>
      <c r="AF243" s="1">
        <f>VLOOKUP(A243,'SegEnds_NonXtal_Prot#'!A:AL,28,FALSE)-VLOOKUP(A243,'SegEnds_NonXtal_Prot#'!A:AL,25,FALSE)</f>
        <v>32</v>
      </c>
      <c r="AG243" s="1">
        <f>VLOOKUP(A243,'SegEnds_NonXtal_Prot#'!A:AL,28,FALSE)-VLOOKUP(A243,'SegEnds_NonXtal_Prot#'!A:AL,22,FALSE)</f>
        <v>57</v>
      </c>
      <c r="AH243" s="1">
        <f>VLOOKUP(A243,'SegEnds_NonXtal_Prot#'!A:AL,31,FALSE)-VLOOKUP(A243,'SegEnds_NonXtal_Prot#'!A:AL,28,FALSE)</f>
        <v>62</v>
      </c>
      <c r="AI243" s="1">
        <f>VLOOKUP(A243,'SegEnds_NonXtal_Prot#'!A:AL,34,FALSE)-VLOOKUP(A243,'SegEnds_NonXtal_Prot#'!A:AL,31,FALSE)</f>
        <v>45</v>
      </c>
      <c r="AJ243" s="1" t="str">
        <f>IF(ISERROR(MATCH(A243,'SegEnds_Xtal_Prot#'!B:B, 0)), "NoXtal", "Xtal")</f>
        <v>NoXtal</v>
      </c>
    </row>
    <row r="244" spans="1:36" x14ac:dyDescent="0.2">
      <c r="A244" s="1" t="s">
        <v>195</v>
      </c>
      <c r="B244" s="1" t="str">
        <f>VLOOKUP(A244,Xtal_Templ!A:B,2,FALSE)</f>
        <v>ednrb_human</v>
      </c>
      <c r="C244" s="5">
        <f>VLOOKUP($B244&amp;"__wt",'SegEnds_Xtal_BW#'!$A:$Z,3,FALSE)</f>
        <v>22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52</v>
      </c>
      <c r="G244" s="1">
        <v>38</v>
      </c>
      <c r="H244" s="12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9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90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29</v>
      </c>
      <c r="T244" s="1">
        <f t="array" ref="T244">INDEX('ICL3'!$G$2:$G$34,MATCH(MIN(ABS(AH244-'ICL3'!$F$2:$F$34)),ABS(AH244-'ICL3'!$F$2:$F$34),0))</f>
        <v>72</v>
      </c>
      <c r="U244" s="1">
        <f t="array" ref="U244">INDEX('ICL3'!$H$2:$H$34,MATCH(MIN(ABS(AH244-'ICL3'!$F$2:$F$34)),ABS(AH244-'ICL3'!$F$2:$F$34),0))</f>
        <v>24</v>
      </c>
      <c r="V244" s="1">
        <v>62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60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57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57</v>
      </c>
      <c r="AH244" s="1">
        <f>VLOOKUP(A244,'SegEnds_NonXtal_Prot#'!A:AL,31,FALSE)-VLOOKUP(A244,'SegEnds_NonXtal_Prot#'!A:AL,28,FALSE)</f>
        <v>54</v>
      </c>
      <c r="AI244" s="1">
        <f>VLOOKUP(A244,'SegEnds_NonXtal_Prot#'!A:AL,34,FALSE)-VLOOKUP(A244,'SegEnds_NonXtal_Prot#'!A:AL,31,FALSE)</f>
        <v>45</v>
      </c>
      <c r="AJ244" s="1" t="str">
        <f>IF(ISERROR(MATCH(A244,'SegEnds_Xtal_Prot#'!B:B, 0)), "NoXtal", "Xtal")</f>
        <v>NoXtal</v>
      </c>
    </row>
    <row r="245" spans="1:36" x14ac:dyDescent="0.2">
      <c r="A245" s="1" t="s">
        <v>274</v>
      </c>
      <c r="B245" s="1" t="str">
        <f>VLOOKUP(A245,Xtal_Templ!A:B,2,FALSE)</f>
        <v>ednrb_human</v>
      </c>
      <c r="C245" s="5">
        <f>VLOOKUP($B245&amp;"__wt",'SegEnds_Xtal_BW#'!$A:$Z,3,FALSE)</f>
        <v>22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52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90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29</v>
      </c>
      <c r="T245" s="1">
        <f t="array" ref="T245">INDEX('ICL3'!$G$2:$G$34,MATCH(MIN(ABS(AH245-'ICL3'!$F$2:$F$34)),ABS(AH245-'ICL3'!$F$2:$F$34),0))</f>
        <v>73</v>
      </c>
      <c r="U245" s="1">
        <f t="array" ref="U245">INDEX('ICL3'!$H$2:$H$34,MATCH(MIN(ABS(AH245-'ICL3'!$F$2:$F$34)),ABS(AH245-'ICL3'!$F$2:$F$34),0))</f>
        <v>22</v>
      </c>
      <c r="V245" s="1">
        <v>61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26</v>
      </c>
      <c r="AG245" s="1">
        <f>VLOOKUP(A245,'SegEnds_NonXtal_Prot#'!A:AL,28,FALSE)-VLOOKUP(A245,'SegEnds_NonXtal_Prot#'!A:AL,22,FALSE)</f>
        <v>57</v>
      </c>
      <c r="AH245" s="1">
        <f>VLOOKUP(A245,'SegEnds_NonXtal_Prot#'!A:AL,31,FALSE)-VLOOKUP(A245,'SegEnds_NonXtal_Prot#'!A:AL,28,FALSE)</f>
        <v>57</v>
      </c>
      <c r="AI245" s="1">
        <f>VLOOKUP(A245,'SegEnds_NonXtal_Prot#'!A:AL,34,FALSE)-VLOOKUP(A245,'SegEnds_NonXtal_Prot#'!A:AL,31,FALSE)</f>
        <v>40</v>
      </c>
      <c r="AJ245" s="1" t="str">
        <f>IF(ISERROR(MATCH(A245,'SegEnds_Xtal_Prot#'!B:B, 0)), "NoXtal", "Xtal")</f>
        <v>NoXtal</v>
      </c>
    </row>
    <row r="246" spans="1:36" x14ac:dyDescent="0.2">
      <c r="A246" s="1" t="s">
        <v>198</v>
      </c>
      <c r="B246" s="1" t="str">
        <f>VLOOKUP(A246,Xtal_Templ!A:B,2,FALSE)</f>
        <v>ffar1_human</v>
      </c>
      <c r="C246" s="5">
        <f>VLOOKUP($B246&amp;"__wt",'SegEnds_Xtal_BW#'!$A:$Z,3,FALSE)</f>
        <v>33</v>
      </c>
      <c r="D246" s="1">
        <f>VLOOKUP($B246&amp;"__wt",'SegEnds_Xtal_BW#'!$A:$Z,4,FALSE)</f>
        <v>64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90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32</v>
      </c>
      <c r="T246" s="1">
        <f t="array" ref="T246">INDEX('ICL3'!$G$2:$G$34,MATCH(MIN(ABS(AH246-'ICL3'!$F$2:$F$34)),ABS(AH246-'ICL3'!$F$2:$F$34),0))</f>
        <v>67</v>
      </c>
      <c r="U246" s="1">
        <f t="array" ref="U246">INDEX('ICL3'!$H$2:$H$34,MATCH(MIN(ABS(AH246-'ICL3'!$F$2:$F$34)),ABS(AH246-'ICL3'!$F$2:$F$34),0))</f>
        <v>26</v>
      </c>
      <c r="V246" s="1">
        <v>61</v>
      </c>
      <c r="W246" s="1">
        <v>33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61</v>
      </c>
      <c r="AA246" s="27" t="str">
        <f>VLOOKUP(A246,Classification!A:B,2,FALSE)</f>
        <v>A</v>
      </c>
      <c r="AB246" s="1" t="e">
        <f>VLOOKUP(A246,'SegEnds_NonXtal_Prot#'!A:AL,10,FALSE)-VLOOKUP(A246,'SegEnds_NonXtal_Prot#'!A:AL,7,FALSE)</f>
        <v>#VALUE!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27</v>
      </c>
      <c r="AG246" s="1">
        <f>VLOOKUP(A246,'SegEnds_NonXtal_Prot#'!A:AL,28,FALSE)-VLOOKUP(A246,'SegEnds_NonXtal_Prot#'!A:AL,22,FALSE)</f>
        <v>57</v>
      </c>
      <c r="AH246" s="1">
        <f>VLOOKUP(A246,'SegEnds_NonXtal_Prot#'!A:AL,31,FALSE)-VLOOKUP(A246,'SegEnds_NonXtal_Prot#'!A:AL,28,FALSE)</f>
        <v>46</v>
      </c>
      <c r="AI246" s="1">
        <f>VLOOKUP(A246,'SegEnds_NonXtal_Prot#'!A:AL,34,FALSE)-VLOOKUP(A246,'SegEnds_NonXtal_Prot#'!A:AL,31,FALSE)</f>
        <v>33</v>
      </c>
      <c r="AJ246" s="1" t="str">
        <f>IF(ISERROR(MATCH(A246,'SegEnds_Xtal_Prot#'!B:B, 0)), "NoXtal", "Xtal")</f>
        <v>NoXtal</v>
      </c>
    </row>
    <row r="247" spans="1:36" x14ac:dyDescent="0.2">
      <c r="A247" s="1" t="s">
        <v>319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90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INDEX('ICL3'!$G$2:$G$34,MATCH(MIN(ABS(AH247-'ICL3'!$F$2:$F$34)),ABS(AH247-'ICL3'!$F$2:$F$34),0))</f>
        <v>73</v>
      </c>
      <c r="U247" s="1">
        <f t="array" ref="U247">INDEX('ICL3'!$H$2:$H$34,MATCH(MIN(ABS(AH247-'ICL3'!$F$2:$F$34)),ABS(AH247-'ICL3'!$F$2:$F$34),0))</f>
        <v>22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19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57</v>
      </c>
      <c r="AH247" s="1">
        <f>VLOOKUP(A247,'SegEnds_NonXtal_Prot#'!A:AL,31,FALSE)-VLOOKUP(A247,'SegEnds_NonXtal_Prot#'!A:AL,28,FALSE)</f>
        <v>55</v>
      </c>
      <c r="AI247" s="1">
        <f>VLOOKUP(A247,'SegEnds_NonXtal_Prot#'!A:AL,34,FALSE)-VLOOKUP(A247,'SegEnds_NonXtal_Prot#'!A:AL,31,FALSE)</f>
        <v>41</v>
      </c>
      <c r="AJ247" s="1" t="str">
        <f>IF(ISERROR(MATCH(A247,'SegEnds_Xtal_Prot#'!B:B, 0)), "NoXtal", "Xtal")</f>
        <v>NoXtal</v>
      </c>
    </row>
    <row r="248" spans="1:36" x14ac:dyDescent="0.2">
      <c r="A248" s="4" t="s">
        <v>318</v>
      </c>
      <c r="B248" s="4" t="str">
        <f>VLOOKUP(A248,Xtal_Templ!A:B,2,FALSE)</f>
        <v>ntr1_rat</v>
      </c>
      <c r="C248" s="5">
        <f>VLOOKUP($B248&amp;"__wt",'SegEnds_Xtal_BW#'!$A:$Z,3,FALSE)</f>
        <v>29</v>
      </c>
      <c r="D248" s="4">
        <f>VLOOKUP($B248&amp;"__wt",'SegEnds_Xtal_BW#'!$A:$Z,4,FALSE)</f>
        <v>60</v>
      </c>
      <c r="E248" s="4">
        <f>VLOOKUP($B248&amp;"__wt",'SegEnds_Xtal_BW#'!$A:$Z,5,FALSE)</f>
        <v>48</v>
      </c>
      <c r="F248" s="4">
        <f>VLOOKUP($B248&amp;"__wt",'SegEnds_Xtal_BW#'!$A:$Z,6,FALSE)</f>
        <v>51</v>
      </c>
      <c r="G248" s="4">
        <v>37</v>
      </c>
      <c r="H248" s="11">
        <v>66</v>
      </c>
      <c r="I248" s="4">
        <f>VLOOKUP($B248&amp;"__wt",'SegEnds_Xtal_BW#'!$A:$Z,9,FALSE)</f>
        <v>49</v>
      </c>
      <c r="J248" s="4">
        <f>VLOOKUP($B248&amp;"__wt",'SegEnds_Xtal_BW#'!$A:$Z,10,FALSE)</f>
        <v>52</v>
      </c>
      <c r="K248" s="11">
        <v>18</v>
      </c>
      <c r="L248" s="4">
        <f>VLOOKUP($B248&amp;"__wt",'SegEnds_Xtal_BW#'!$A:$Z,12,FALSE)</f>
        <v>56</v>
      </c>
      <c r="M248" s="4">
        <f>VLOOKUP($B248&amp;"__wt",'SegEnds_Xtal_BW#'!$A:$Z,13,FALSE)</f>
        <v>50</v>
      </c>
      <c r="N248" s="11">
        <v>57</v>
      </c>
      <c r="O248" s="91">
        <v>38</v>
      </c>
      <c r="P248" s="4">
        <f>VLOOKUP($B248&amp;"__wt",'SegEnds_Xtal_BW#'!$A:$Z,16,FALSE)</f>
        <v>64</v>
      </c>
      <c r="Q248" s="4">
        <f>VLOOKUP($B248&amp;"__wt",'SegEnds_Xtal_BW#'!$A:$Z,17,FALSE)</f>
        <v>50</v>
      </c>
      <c r="R248" s="4">
        <f>VLOOKUP($B248&amp;"__wt",'SegEnds_Xtal_BW#'!$A:$Z,18,FALSE)</f>
        <v>52</v>
      </c>
      <c r="S248" s="4">
        <f>VLOOKUP($B248&amp;"__wt",'SegEnds_Xtal_BW#'!$A:$Z,19,FALSE)</f>
        <v>32</v>
      </c>
      <c r="T248" s="4">
        <f t="array" ref="T248">INDEX('ICL3'!$G$2:$G$34,MATCH(MIN(ABS(AH248-'ICL3'!$F$2:$F$34)),ABS(AH248-'ICL3'!$F$2:$F$34),0))</f>
        <v>76</v>
      </c>
      <c r="U248" s="4">
        <f t="array" ref="U248">INDEX('ICL3'!$H$2:$H$34,MATCH(MIN(ABS(AH248-'ICL3'!$F$2:$F$34)),ABS(AH248-'ICL3'!$F$2:$F$34),0))</f>
        <v>24</v>
      </c>
      <c r="V248" s="4">
        <v>61</v>
      </c>
      <c r="W248" s="4">
        <v>28</v>
      </c>
      <c r="X248" s="4">
        <f>VLOOKUP($B248&amp;"__wt",'SegEnds_Xtal_BW#'!$A:$Z,24,FALSE)</f>
        <v>56</v>
      </c>
      <c r="Y248" s="4">
        <f>VLOOKUP($B248&amp;"__wt",'SegEnds_Xtal_BW#'!$A:$Z,25,FALSE)</f>
        <v>47</v>
      </c>
      <c r="Z248" s="4">
        <f>VLOOKUP($B248&amp;"__wt",'SegEnds_Xtal_BW#'!$A:$Z,26,FALSE)</f>
        <v>58</v>
      </c>
      <c r="AA248" s="27" t="str">
        <f>VLOOKUP(A248,Classification!A:B,2,FALSE)</f>
        <v>A</v>
      </c>
      <c r="AB248" s="4">
        <f>VLOOKUP(A248,'SegEnds_NonXtal_Prot#'!A:AL,10,FALSE)-VLOOKUP(A248,'SegEnds_NonXtal_Prot#'!A:AL,7,FALSE)</f>
        <v>15</v>
      </c>
      <c r="AC248" s="4">
        <f>VLOOKUP(A248,'SegEnds_NonXtal_Prot#'!A:AL,13,FALSE)-VLOOKUP(A248,'SegEnds_NonXtal_Prot#'!A:AL,10,FALSE)</f>
        <v>19</v>
      </c>
      <c r="AD248" s="4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20</v>
      </c>
      <c r="AF248" s="4">
        <f>VLOOKUP(A248,'SegEnds_NonXtal_Prot#'!A:AL,28,FALSE)-VLOOKUP(A248,'SegEnds_NonXtal_Prot#'!A:AL,25,FALSE)</f>
        <v>24</v>
      </c>
      <c r="AG248" s="1">
        <f>VLOOKUP(A248,'SegEnds_NonXtal_Prot#'!A:AL,28,FALSE)-VLOOKUP(A248,'SegEnds_NonXtal_Prot#'!A:AL,22,FALSE)</f>
        <v>57</v>
      </c>
      <c r="AH248" s="4">
        <f>VLOOKUP(A248,'SegEnds_NonXtal_Prot#'!A:AL,31,FALSE)-VLOOKUP(A248,'SegEnds_NonXtal_Prot#'!A:AL,28,FALSE)</f>
        <v>69</v>
      </c>
      <c r="AI248" s="4">
        <f>VLOOKUP(A248,'SegEnds_NonXtal_Prot#'!A:AL,34,FALSE)-VLOOKUP(A248,'SegEnds_NonXtal_Prot#'!A:AL,31,FALSE)</f>
        <v>41</v>
      </c>
      <c r="AJ248" s="1" t="str">
        <f>IF(ISERROR(MATCH(A248,'SegEnds_Xtal_Prot#'!B:B, 0)), "NoXtal", "Xtal")</f>
        <v>NoXtal</v>
      </c>
    </row>
    <row r="249" spans="1:36" x14ac:dyDescent="0.2">
      <c r="A249" s="1" t="s">
        <v>367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56</v>
      </c>
      <c r="O249" s="90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INDEX('ICL3'!$G$2:$G$34,MATCH(MIN(ABS(AH249-'ICL3'!$F$2:$F$34)),ABS(AH249-'ICL3'!$F$2:$F$34),0))</f>
        <v>73</v>
      </c>
      <c r="U249" s="1">
        <f t="array" ref="U249">INDEX('ICL3'!$H$2:$H$34,MATCH(MIN(ABS(AH249-'ICL3'!$F$2:$F$34)),ABS(AH249-'ICL3'!$F$2:$F$34),0))</f>
        <v>22</v>
      </c>
      <c r="V249" s="1">
        <v>61</v>
      </c>
      <c r="W249" s="1"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22</v>
      </c>
      <c r="AD249" s="1">
        <f>VLOOKUP(A249,'SegEnds_NonXtal_Prot#'!A:AL,16,FALSE)-VLOOKUP(A249,'SegEnds_NonXtal_Prot#'!A:AL,10,FALSE)</f>
        <v>54</v>
      </c>
      <c r="AE249" s="1" t="e">
        <f>VLOOKUP(A249,'SegEnds_NonXtal_Prot#'!A:AL,22,FALSE)-VLOOKUP(A249,'SegEnds_NonXtal_Prot#'!A:AL,19,FALSE)</f>
        <v>#VALUE!</v>
      </c>
      <c r="AF249" s="1">
        <f>VLOOKUP(A249,'SegEnds_NonXtal_Prot#'!A:AL,28,FALSE)-VLOOKUP(A249,'SegEnds_NonXtal_Prot#'!A:AL,25,FALSE)</f>
        <v>27</v>
      </c>
      <c r="AG249" s="1">
        <f>VLOOKUP(A249,'SegEnds_NonXtal_Prot#'!A:AL,28,FALSE)-VLOOKUP(A249,'SegEnds_NonXtal_Prot#'!A:AL,22,FALSE)</f>
        <v>57</v>
      </c>
      <c r="AH249" s="1">
        <f>VLOOKUP(A249,'SegEnds_NonXtal_Prot#'!A:AL,31,FALSE)-VLOOKUP(A249,'SegEnds_NonXtal_Prot#'!A:AL,28,FALSE)</f>
        <v>55</v>
      </c>
      <c r="AI249" s="1">
        <f>VLOOKUP(A249,'SegEnds_NonXtal_Prot#'!A:AL,34,FALSE)-VLOOKUP(A249,'SegEnds_NonXtal_Prot#'!A:AL,31,FALSE)</f>
        <v>40</v>
      </c>
      <c r="AJ249" s="1" t="str">
        <f>IF(ISERROR(MATCH(A249,'SegEnds_Xtal_Prot#'!B:B, 0)), "NoXtal", "Xtal")</f>
        <v>NoXtal</v>
      </c>
    </row>
    <row r="250" spans="1:36" x14ac:dyDescent="0.2">
      <c r="A250" s="1" t="s">
        <v>368</v>
      </c>
      <c r="B250" s="1" t="str">
        <f>VLOOKUP(A250,Xtal_Templ!A:B,2,FALSE)</f>
        <v>ox2r_human</v>
      </c>
      <c r="C250" s="5">
        <f>VLOOKUP($B250&amp;"__wt",'SegEnds_Xtal_BW#'!$A:$Z,3,FALSE)</f>
        <v>31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56</v>
      </c>
      <c r="O250" s="90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INDEX('ICL3'!$G$2:$G$34,MATCH(MIN(ABS(AH250-'ICL3'!$F$2:$F$34)),ABS(AH250-'ICL3'!$F$2:$F$34),0))</f>
        <v>73</v>
      </c>
      <c r="U250" s="1">
        <f t="array" ref="U250">INDEX('ICL3'!$H$2:$H$34,MATCH(MIN(ABS(AH250-'ICL3'!$F$2:$F$34)),ABS(AH250-'ICL3'!$F$2:$F$34),0))</f>
        <v>22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22</v>
      </c>
      <c r="AD250" s="1">
        <f>VLOOKUP(A250,'SegEnds_NonXtal_Prot#'!A:AL,16,FALSE)-VLOOKUP(A250,'SegEnds_NonXtal_Prot#'!A:AL,10,FALSE)</f>
        <v>54</v>
      </c>
      <c r="AE250" s="1" t="e">
        <f>VLOOKUP(A250,'SegEnds_NonXtal_Prot#'!A:AL,22,FALSE)-VLOOKUP(A250,'SegEnds_NonXtal_Prot#'!A:AL,19,FALSE)</f>
        <v>#VALUE!</v>
      </c>
      <c r="AF250" s="1">
        <f>VLOOKUP(A250,'SegEnds_NonXtal_Prot#'!A:AL,28,FALSE)-VLOOKUP(A250,'SegEnds_NonXtal_Prot#'!A:AL,25,FALSE)</f>
        <v>27</v>
      </c>
      <c r="AG250" s="1">
        <f>VLOOKUP(A250,'SegEnds_NonXtal_Prot#'!A:AL,28,FALSE)-VLOOKUP(A250,'SegEnds_NonXtal_Prot#'!A:AL,22,FALSE)</f>
        <v>57</v>
      </c>
      <c r="AH250" s="1">
        <f>VLOOKUP(A250,'SegEnds_NonXtal_Prot#'!A:AL,31,FALSE)-VLOOKUP(A250,'SegEnds_NonXtal_Prot#'!A:AL,28,FALSE)</f>
        <v>55</v>
      </c>
      <c r="AI250" s="1">
        <f>VLOOKUP(A250,'SegEnds_NonXtal_Prot#'!A:AL,34,FALSE)-VLOOKUP(A250,'SegEnds_NonXtal_Prot#'!A:AL,31,FALSE)</f>
        <v>40</v>
      </c>
      <c r="AJ250" s="1" t="str">
        <f>IF(ISERROR(MATCH(A250,'SegEnds_Xtal_Prot#'!B:B, 0)), "NoXtal", "Xtal")</f>
        <v>NoXtal</v>
      </c>
    </row>
    <row r="251" spans="1:36" x14ac:dyDescent="0.2">
      <c r="A251" s="1" t="s">
        <v>269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90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32</v>
      </c>
      <c r="T251" s="1">
        <f t="array" ref="T251">INDEX('ICL3'!$G$2:$G$34,MATCH(MIN(ABS(AH251-'ICL3'!$F$2:$F$34)),ABS(AH251-'ICL3'!$F$2:$F$34),0))</f>
        <v>73</v>
      </c>
      <c r="U251" s="1">
        <f t="array" ref="U251">INDEX('ICL3'!$H$2:$H$34,MATCH(MIN(ABS(AH251-'ICL3'!$F$2:$F$34)),ABS(AH251-'ICL3'!$F$2:$F$34),0))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 t="e">
        <f>VLOOKUP(A251,'SegEnds_NonXtal_Prot#'!A:AL,22,FALSE)-VLOOKUP(A251,'SegEnds_NonXtal_Prot#'!A:AL,19,FALSE)</f>
        <v>#VALUE!</v>
      </c>
      <c r="AF251" s="1">
        <f>VLOOKUP(A251,'SegEnds_NonXtal_Prot#'!A:AL,28,FALSE)-VLOOKUP(A251,'SegEnds_NonXtal_Prot#'!A:AL,25,FALSE)</f>
        <v>27</v>
      </c>
      <c r="AG251" s="1">
        <f>VLOOKUP(A251,'SegEnds_NonXtal_Prot#'!A:AL,28,FALSE)-VLOOKUP(A251,'SegEnds_NonXtal_Prot#'!A:AL,22,FALSE)</f>
        <v>57</v>
      </c>
      <c r="AH251" s="1">
        <f>VLOOKUP(A251,'SegEnds_NonXtal_Prot#'!A:AL,31,FALSE)-VLOOKUP(A251,'SegEnds_NonXtal_Prot#'!A:AL,28,FALSE)</f>
        <v>56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163</v>
      </c>
      <c r="B252" s="1" t="str">
        <f>VLOOKUP(A252,Xtal_Templ!A:B,2,FALSE)</f>
        <v>ox2r_human</v>
      </c>
      <c r="C252" s="5">
        <f>VLOOKUP($B252&amp;"__wt",'SegEnds_Xtal_BW#'!$A:$Z,3,FALSE)</f>
        <v>31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90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INDEX('ICL3'!$G$2:$G$34,MATCH(MIN(ABS(AH252-'ICL3'!$F$2:$F$34)),ABS(AH252-'ICL3'!$F$2:$F$34),0))</f>
        <v>73</v>
      </c>
      <c r="U252" s="1">
        <f t="array" ref="U252">INDEX('ICL3'!$H$2:$H$34,MATCH(MIN(ABS(AH252-'ICL3'!$F$2:$F$34)),ABS(AH252-'ICL3'!$F$2:$F$34),0))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26</v>
      </c>
      <c r="AG252" s="1">
        <f>VLOOKUP(A252,'SegEnds_NonXtal_Prot#'!A:AL,28,FALSE)-VLOOKUP(A252,'SegEnds_NonXtal_Prot#'!A:AL,22,FALSE)</f>
        <v>57</v>
      </c>
      <c r="AH252" s="1">
        <f>VLOOKUP(A252,'SegEnds_NonXtal_Prot#'!A:AL,31,FALSE)-VLOOKUP(A252,'SegEnds_NonXtal_Prot#'!A:AL,28,FALSE)</f>
        <v>57</v>
      </c>
      <c r="AI252" s="1">
        <f>VLOOKUP(A252,'SegEnds_NonXtal_Prot#'!A:AL,34,FALSE)-VLOOKUP(A252,'SegEnds_NonXtal_Prot#'!A:AL,31,FALSE)</f>
        <v>41</v>
      </c>
      <c r="AJ252" s="1" t="str">
        <f>IF(ISERROR(MATCH(A252,'SegEnds_Xtal_Prot#'!B:B, 0)), "NoXtal", "Xtal")</f>
        <v>NoXtal</v>
      </c>
    </row>
    <row r="253" spans="1:36" x14ac:dyDescent="0.2">
      <c r="A253" s="1" t="s">
        <v>289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90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INDEX('ICL3'!$G$2:$G$34,MATCH(MIN(ABS(AH253-'ICL3'!$F$2:$F$34)),ABS(AH253-'ICL3'!$F$2:$F$34),0))</f>
        <v>67</v>
      </c>
      <c r="U253" s="1">
        <f t="array" ref="U253">INDEX('ICL3'!$H$2:$H$34,MATCH(MIN(ABS(AH253-'ICL3'!$F$2:$F$34)),ABS(AH253-'ICL3'!$F$2:$F$34),0))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19</v>
      </c>
      <c r="AD253" s="1">
        <f>VLOOKUP(A253,'SegEnds_NonXtal_Prot#'!A:AL,16,FALSE)-VLOOKUP(A253,'SegEnds_NonXtal_Prot#'!A:AL,10,FALSE)</f>
        <v>51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28</v>
      </c>
      <c r="AG253" s="1">
        <f>VLOOKUP(A253,'SegEnds_NonXtal_Prot#'!A:AL,28,FALSE)-VLOOKUP(A253,'SegEnds_NonXtal_Prot#'!A:AL,22,FALSE)</f>
        <v>57</v>
      </c>
      <c r="AH253" s="1">
        <f>VLOOKUP(A253,'SegEnds_NonXtal_Prot#'!A:AL,31,FALSE)-VLOOKUP(A253,'SegEnds_NonXtal_Prot#'!A:AL,28,FALSE)</f>
        <v>46</v>
      </c>
      <c r="AI253" s="1">
        <f>VLOOKUP(A253,'SegEnds_NonXtal_Prot#'!A:AL,34,FALSE)-VLOOKUP(A253,'SegEnds_NonXtal_Prot#'!A:AL,31,FALSE)</f>
        <v>45</v>
      </c>
      <c r="AJ253" s="1" t="str">
        <f>IF(ISERROR(MATCH(A253,'SegEnds_Xtal_Prot#'!B:B, 0)), "NoXtal", "Xtal")</f>
        <v>NoXtal</v>
      </c>
    </row>
    <row r="254" spans="1:36" x14ac:dyDescent="0.2">
      <c r="A254" s="1" t="s">
        <v>349</v>
      </c>
      <c r="B254" s="1" t="str">
        <f>VLOOKUP(A254,Xtal_Templ!A:B,2,FALSE)</f>
        <v>par1_human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90"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32</v>
      </c>
      <c r="T254" s="1">
        <f t="array" ref="T254">INDEX('ICL3'!$G$2:$G$34,MATCH(MIN(ABS(AH254-'ICL3'!$F$2:$F$34)),ABS(AH254-'ICL3'!$F$2:$F$34),0))</f>
        <v>67</v>
      </c>
      <c r="U254" s="1">
        <f t="array" ref="U254">INDEX('ICL3'!$H$2:$H$34,MATCH(MIN(ABS(AH254-'ICL3'!$F$2:$F$34)),ABS(AH254-'ICL3'!$F$2:$F$34),0))</f>
        <v>26</v>
      </c>
      <c r="V254" s="1">
        <v>61</v>
      </c>
      <c r="W254" s="1">
        <v>28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 t="e">
        <f>VLOOKUP(A254,'SegEnds_NonXtal_Prot#'!A:AL,10,FALSE)-VLOOKUP(A254,'SegEnds_NonXtal_Prot#'!A:AL,7,FALSE)</f>
        <v>#VALUE!</v>
      </c>
      <c r="AC254" s="1">
        <f>VLOOKUP(A254,'SegEnds_NonXtal_Prot#'!A:AL,13,FALSE)-VLOOKUP(A254,'SegEnds_NonXtal_Prot#'!A:AL,10,FALSE)</f>
        <v>20</v>
      </c>
      <c r="AD254" s="1">
        <f>VLOOKUP(A254,'SegEnds_NonXtal_Prot#'!A:AL,16,FALSE)-VLOOKUP(A254,'SegEnds_NonXtal_Prot#'!A:AL,10,FALSE)</f>
        <v>52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30</v>
      </c>
      <c r="AG254" s="1">
        <f>VLOOKUP(A254,'SegEnds_NonXtal_Prot#'!A:AL,28,FALSE)-VLOOKUP(A254,'SegEnds_NonXtal_Prot#'!A:AL,22,FALSE)</f>
        <v>57</v>
      </c>
      <c r="AH254" s="1">
        <f>VLOOKUP(A254,'SegEnds_NonXtal_Prot#'!A:AL,31,FALSE)-VLOOKUP(A254,'SegEnds_NonXtal_Prot#'!A:AL,28,FALSE)</f>
        <v>47</v>
      </c>
      <c r="AI254" s="1">
        <f>VLOOKUP(A254,'SegEnds_NonXtal_Prot#'!A:AL,34,FALSE)-VLOOKUP(A254,'SegEnds_NonXtal_Prot#'!A:AL,31,FALSE)</f>
        <v>38</v>
      </c>
      <c r="AJ254" s="1" t="str">
        <f>IF(ISERROR(MATCH(A254,'SegEnds_Xtal_Prot#'!B:B, 0)), "NoXtal", "Xtal")</f>
        <v>NoXtal</v>
      </c>
    </row>
    <row r="255" spans="1:36" x14ac:dyDescent="0.2">
      <c r="A255" s="1" t="s">
        <v>134</v>
      </c>
      <c r="B255" s="1" t="str">
        <f>VLOOKUP(A255,Xtal_Templ!A:B,2,FALSE)</f>
        <v>adrb1_melga</v>
      </c>
      <c r="C255" s="5">
        <f>VLOOKUP($B255&amp;"__wt",'SegEnds_Xtal_BW#'!$A:$Z,3,FALSE)</f>
        <v>24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90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INDEX('ICL3'!$G$2:$G$34,MATCH(MIN(ABS(AH255-'ICL3'!$F$2:$F$34)),ABS(AH255-'ICL3'!$F$2:$F$34),0))</f>
        <v>76</v>
      </c>
      <c r="U255" s="1">
        <f t="array" ref="U255">INDEX('ICL3'!$H$2:$H$34,MATCH(MIN(ABS(AH255-'ICL3'!$F$2:$F$34)),ABS(AH255-'ICL3'!$F$2:$F$34),0))</f>
        <v>24</v>
      </c>
      <c r="V255" s="1">
        <v>61</v>
      </c>
      <c r="W255" s="1">
        <v>31</v>
      </c>
      <c r="X255" s="34">
        <f>VLOOKUP($B255&amp;"__wt",'SegEnds_Xtal_BW#'!$A:$Z,24,FALSE)</f>
        <v>55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16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20</v>
      </c>
      <c r="AG255" s="1">
        <f>VLOOKUP(A255,'SegEnds_NonXtal_Prot#'!A:AL,28,FALSE)-VLOOKUP(A255,'SegEnds_NonXtal_Prot#'!A:AL,22,FALSE)</f>
        <v>58</v>
      </c>
      <c r="AH255" s="1">
        <f>VLOOKUP(A255,'SegEnds_NonXtal_Prot#'!A:AL,31,FALSE)-VLOOKUP(A255,'SegEnds_NonXtal_Prot#'!A:AL,28,FALSE)</f>
        <v>70</v>
      </c>
      <c r="AI255" s="1">
        <f>VLOOKUP(A255,'SegEnds_NonXtal_Prot#'!A:AL,34,FALSE)-VLOOKUP(A255,'SegEnds_NonXtal_Prot#'!A:AL,31,FALSE)</f>
        <v>35</v>
      </c>
      <c r="AJ255" s="1" t="str">
        <f>IF(ISERROR(MATCH(A255,'SegEnds_Xtal_Prot#'!B:B, 0)), "NoXtal", "Xtal")</f>
        <v>NoXtal</v>
      </c>
    </row>
    <row r="256" spans="1:36" x14ac:dyDescent="0.2">
      <c r="A256" s="1" t="s">
        <v>190</v>
      </c>
      <c r="B256" s="1" t="str">
        <f>VLOOKUP(A256,Xtal_Templ!A:B,2,FALSE)</f>
        <v>adrb1_melga</v>
      </c>
      <c r="C256" s="5">
        <f>VLOOKUP($B256&amp;"__wt",'SegEnds_Xtal_BW#'!$A:$Z,3,FALSE)</f>
        <v>24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90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INDEX('ICL3'!$G$2:$G$34,MATCH(MIN(ABS(AH256-'ICL3'!$F$2:$F$34)),ABS(AH256-'ICL3'!$F$2:$F$34),0))</f>
        <v>76</v>
      </c>
      <c r="U256" s="1">
        <f t="array" ref="U256">INDEX('ICL3'!$H$2:$H$34,MATCH(MIN(ABS(AH256-'ICL3'!$F$2:$F$34)),ABS(AH256-'ICL3'!$F$2:$F$34),0))</f>
        <v>24</v>
      </c>
      <c r="V256" s="1">
        <v>61</v>
      </c>
      <c r="W256" s="1">
        <v>28</v>
      </c>
      <c r="X256" s="1">
        <f>VLOOKUP($B256&amp;"__wt",'SegEnds_Xtal_BW#'!$A:$Z,24,FALSE)</f>
        <v>55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16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20</v>
      </c>
      <c r="AG256" s="1">
        <f>VLOOKUP(A256,'SegEnds_NonXtal_Prot#'!A:AL,28,FALSE)-VLOOKUP(A256,'SegEnds_NonXtal_Prot#'!A:AL,22,FALSE)</f>
        <v>58</v>
      </c>
      <c r="AH256" s="1">
        <f>VLOOKUP(A256,'SegEnds_NonXtal_Prot#'!A:AL,31,FALSE)-VLOOKUP(A256,'SegEnds_NonXtal_Prot#'!A:AL,28,FALSE)</f>
        <v>81</v>
      </c>
      <c r="AI256" s="1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245</v>
      </c>
      <c r="B257" s="1" t="str">
        <f>VLOOKUP(A257,Xtal_Templ!A:B,2,FALSE)</f>
        <v>hrh1_human</v>
      </c>
      <c r="C257" s="5">
        <f>VLOOKUP($B257&amp;"__wt",'SegEnds_Xtal_BW#'!$A:$Z,3,FALSE)</f>
        <v>34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53</v>
      </c>
      <c r="O257" s="90">
        <v>38</v>
      </c>
      <c r="P257" s="1"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INDEX('ICL3'!$G$2:$G$34,MATCH(MIN(ABS(AH257-'ICL3'!$F$2:$F$34)),ABS(AH257-'ICL3'!$F$2:$F$34),0))</f>
        <v>74</v>
      </c>
      <c r="U257" s="1">
        <f t="array" ref="U257">INDEX('ICL3'!$H$2:$H$34,MATCH(MIN(ABS(AH257-'ICL3'!$F$2:$F$34)),ABS(AH257-'ICL3'!$F$2:$F$34),0))</f>
        <v>24</v>
      </c>
      <c r="V257" s="1">
        <v>61</v>
      </c>
      <c r="W257" s="1"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16</v>
      </c>
      <c r="AC257" s="1" t="e">
        <f>VLOOKUP(A257,'SegEnds_NonXtal_Prot#'!A:AL,13,FALSE)-VLOOKUP(A257,'SegEnds_NonXtal_Prot#'!A:AL,10,FALSE)</f>
        <v>#VALUE!</v>
      </c>
      <c r="AD257" s="1">
        <f>VLOOKUP(A257,'SegEnds_NonXtal_Prot#'!A:AL,16,FALSE)-VLOOKUP(A257,'SegEnds_NonXtal_Prot#'!A:AL,10,FALSE)</f>
        <v>52</v>
      </c>
      <c r="AE257" s="1">
        <f>VLOOKUP(A257,'SegEnds_NonXtal_Prot#'!A:AL,22,FALSE)-VLOOKUP(A257,'SegEnds_NonXtal_Prot#'!A:AL,19,FALSE)</f>
        <v>18</v>
      </c>
      <c r="AF257" s="1">
        <f>VLOOKUP(A257,'SegEnds_NonXtal_Prot#'!A:AL,28,FALSE)-VLOOKUP(A257,'SegEnds_NonXtal_Prot#'!A:AL,25,FALSE)</f>
        <v>26</v>
      </c>
      <c r="AG257" s="1">
        <f>VLOOKUP(A257,'SegEnds_NonXtal_Prot#'!A:AL,28,FALSE)-VLOOKUP(A257,'SegEnds_NonXtal_Prot#'!A:AL,22,FALSE)</f>
        <v>58</v>
      </c>
      <c r="AH257" s="1">
        <f>VLOOKUP(A257,'SegEnds_NonXtal_Prot#'!A:AL,31,FALSE)-VLOOKUP(A257,'SegEnds_NonXtal_Prot#'!A:AL,28,FALSE)</f>
        <v>105</v>
      </c>
      <c r="AI257" s="1">
        <f>VLOOKUP(A257,'SegEnds_NonXtal_Prot#'!A:AL,34,FALSE)-VLOOKUP(A257,'SegEnds_NonXtal_Prot#'!A:AL,31,FALSE)</f>
        <v>36</v>
      </c>
      <c r="AJ257" s="1" t="str">
        <f>IF(ISERROR(MATCH(A257,'SegEnds_Xtal_Prot#'!B:B, 0)), "NoXtal", "Xtal")</f>
        <v>NoXtal</v>
      </c>
    </row>
    <row r="258" spans="1:36" x14ac:dyDescent="0.2">
      <c r="A258" s="1" t="s">
        <v>330</v>
      </c>
      <c r="B258" s="1" t="str">
        <f>VLOOKUP(A258,Xtal_Templ!A:B,2,FALSE)</f>
        <v>ntr1_rat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90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INDEX('ICL3'!$G$2:$G$34,MATCH(MIN(ABS(AH258-'ICL3'!$F$2:$F$34)),ABS(AH258-'ICL3'!$F$2:$F$34),0))</f>
        <v>74</v>
      </c>
      <c r="U258" s="1">
        <f t="array" ref="U258">INDEX('ICL3'!$H$2:$H$34,MATCH(MIN(ABS(AH258-'ICL3'!$F$2:$F$34)),ABS(AH258-'ICL3'!$F$2:$F$34),0))</f>
        <v>24</v>
      </c>
      <c r="V258" s="1">
        <v>61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>
        <f>VLOOKUP(A258,'SegEnds_NonXtal_Prot#'!A:AL,13,FALSE)-VLOOKUP(A258,'SegEnds_NonXtal_Prot#'!A:AL,10,FALSE)</f>
        <v>22</v>
      </c>
      <c r="AD258" s="1">
        <f>VLOOKUP(A258,'SegEnds_NonXtal_Prot#'!A:AL,16,FALSE)-VLOOKUP(A258,'SegEnds_NonXtal_Prot#'!A:AL,10,FALSE)</f>
        <v>54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24</v>
      </c>
      <c r="AG258" s="1">
        <f>VLOOKUP(A258,'SegEnds_NonXtal_Prot#'!A:AL,28,FALSE)-VLOOKUP(A258,'SegEnds_NonXtal_Prot#'!A:AL,22,FALSE)</f>
        <v>58</v>
      </c>
      <c r="AH258" s="1">
        <f>VLOOKUP(A258,'SegEnds_NonXtal_Prot#'!A:AL,31,FALSE)-VLOOKUP(A258,'SegEnds_NonXtal_Prot#'!A:AL,28,FALSE)</f>
        <v>94</v>
      </c>
      <c r="AI258" s="1">
        <f>VLOOKUP(A258,'SegEnds_NonXtal_Prot#'!A:AL,34,FALSE)-VLOOKUP(A258,'SegEnds_NonXtal_Prot#'!A:AL,31,FALSE)</f>
        <v>43</v>
      </c>
      <c r="AJ258" s="1" t="str">
        <f>IF(ISERROR(MATCH(A258,'SegEnds_Xtal_Prot#'!B:B, 0)), "NoXtal", "Xtal")</f>
        <v>NoXtal</v>
      </c>
    </row>
    <row r="259" spans="1:36" x14ac:dyDescent="0.2">
      <c r="A259" s="1" t="s">
        <v>326</v>
      </c>
      <c r="B259" s="1" t="str">
        <f>VLOOKUP(A259,Xtal_Templ!A:B,2,FALSE)</f>
        <v>ox1r_human</v>
      </c>
      <c r="C259" s="5">
        <f>VLOOKUP($B259&amp;"__wt",'SegEnds_Xtal_BW#'!$A:$Z,3,FALSE)</f>
        <v>32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56</v>
      </c>
      <c r="O259" s="90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INDEX('ICL3'!$G$2:$G$34,MATCH(MIN(ABS(AH259-'ICL3'!$F$2:$F$34)),ABS(AH259-'ICL3'!$F$2:$F$34),0))</f>
        <v>72</v>
      </c>
      <c r="U259" s="1">
        <f t="array" ref="U259">INDEX('ICL3'!$H$2:$H$34,MATCH(MIN(ABS(AH259-'ICL3'!$F$2:$F$34)),ABS(AH259-'ICL3'!$F$2:$F$34),0))</f>
        <v>24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>
        <f>VLOOKUP(A259,'SegEnds_NonXtal_Prot#'!A:AL,13,FALSE)-VLOOKUP(A259,'SegEnds_NonXtal_Prot#'!A:AL,10,FALSE)</f>
        <v>20</v>
      </c>
      <c r="AD259" s="1">
        <f>VLOOKUP(A259,'SegEnds_NonXtal_Prot#'!A:AL,16,FALSE)-VLOOKUP(A259,'SegEnds_NonXtal_Prot#'!A:AL,10,FALSE)</f>
        <v>52</v>
      </c>
      <c r="AE259" s="1" t="e">
        <f>VLOOKUP(A259,'SegEnds_NonXtal_Prot#'!A:AL,22,FALSE)-VLOOKUP(A259,'SegEnds_NonXtal_Prot#'!A:AL,19,FALSE)</f>
        <v>#VALUE!</v>
      </c>
      <c r="AF259" s="1">
        <f>VLOOKUP(A259,'SegEnds_NonXtal_Prot#'!A:AL,28,FALSE)-VLOOKUP(A259,'SegEnds_NonXtal_Prot#'!A:AL,25,FALSE)</f>
        <v>28</v>
      </c>
      <c r="AG259" s="1">
        <f>VLOOKUP(A259,'SegEnds_NonXtal_Prot#'!A:AL,28,FALSE)-VLOOKUP(A259,'SegEnds_NonXtal_Prot#'!A:AL,22,FALSE)</f>
        <v>58</v>
      </c>
      <c r="AH259" s="1">
        <f>VLOOKUP(A259,'SegEnds_NonXtal_Prot#'!A:AL,31,FALSE)-VLOOKUP(A259,'SegEnds_NonXtal_Prot#'!A:AL,28,FALSE)</f>
        <v>52</v>
      </c>
      <c r="AI259" s="1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1177</v>
      </c>
      <c r="B260" s="1" t="str">
        <f>VLOOKUP(A260,Xtal_Templ!A:B,2,FALSE)</f>
        <v>ox1r_human</v>
      </c>
      <c r="C260" s="5">
        <f>VLOOKUP($B260&amp;"__wt",'SegEnds_Xtal_BW#'!$A:$Z,3,FALSE)</f>
        <v>32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90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INDEX('ICL3'!$G$2:$G$34,MATCH(MIN(ABS(AH260-'ICL3'!$F$2:$F$34)),ABS(AH260-'ICL3'!$F$2:$F$34),0))</f>
        <v>76</v>
      </c>
      <c r="U260" s="1">
        <v>20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18</v>
      </c>
      <c r="AF260" s="1">
        <f>VLOOKUP(A260,'SegEnds_NonXtal_Prot#'!A:AL,28,FALSE)-VLOOKUP(A260,'SegEnds_NonXtal_Prot#'!A:AL,25,FALSE)</f>
        <v>25</v>
      </c>
      <c r="AG260" s="1">
        <f>VLOOKUP(A260,'SegEnds_NonXtal_Prot#'!A:AL,28,FALSE)-VLOOKUP(A260,'SegEnds_NonXtal_Prot#'!A:AL,22,FALSE)</f>
        <v>58</v>
      </c>
      <c r="AH260" s="12">
        <f>VLOOKUP(A260,'SegEnds_NonXtal_Prot#'!A:AL,31,FALSE)-VLOOKUP(A260,'SegEnds_NonXtal_Prot#'!A:AL,28,FALSE)</f>
        <v>86</v>
      </c>
      <c r="AI260" s="1">
        <f>VLOOKUP(A260,'SegEnds_NonXtal_Prot#'!A:AL,34,FALSE)-VLOOKUP(A260,'SegEnds_NonXtal_Prot#'!A:AL,31,FALSE)</f>
        <v>42</v>
      </c>
      <c r="AJ260" s="12" t="str">
        <f>IF(ISERROR(MATCH(A260,'SegEnds_Xtal_Prot#'!B:B, 0)), "NoXtal", "Xtal")</f>
        <v>Xtal</v>
      </c>
    </row>
    <row r="261" spans="1:36" x14ac:dyDescent="0.2">
      <c r="A261" s="1" t="s">
        <v>1178</v>
      </c>
      <c r="B261" s="1" t="str">
        <f>VLOOKUP(A261,Xtal_Templ!A:B,2,FALSE)</f>
        <v>ox2r_human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53</v>
      </c>
      <c r="O261" s="90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INDEX('ICL3'!$G$2:$G$34,MATCH(MIN(ABS(AH261-'ICL3'!$F$2:$F$34)),ABS(AH261-'ICL3'!$F$2:$F$34),0))</f>
        <v>76</v>
      </c>
      <c r="U261" s="1">
        <v>20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18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58</v>
      </c>
      <c r="AH261" s="12">
        <f>VLOOKUP(A261,'SegEnds_NonXtal_Prot#'!A:AL,31,FALSE)-VLOOKUP(A261,'SegEnds_NonXtal_Prot#'!A:AL,28,FALSE)</f>
        <v>84</v>
      </c>
      <c r="AI261" s="1">
        <f>VLOOKUP(A261,'SegEnds_NonXtal_Prot#'!A:AL,34,FALSE)-VLOOKUP(A261,'SegEnds_NonXtal_Prot#'!A:AL,31,FALSE)</f>
        <v>42</v>
      </c>
      <c r="AJ261" s="12" t="str">
        <f>IF(ISERROR(MATCH(A261,'SegEnds_Xtal_Prot#'!B:B, 0)), "NoXtal", "Xtal")</f>
        <v>Xtal</v>
      </c>
    </row>
    <row r="262" spans="1:36" x14ac:dyDescent="0.2">
      <c r="A262" s="1" t="s">
        <v>160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90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INDEX('ICL3'!$G$2:$G$34,MATCH(MIN(ABS(AH262-'ICL3'!$F$2:$F$34)),ABS(AH262-'ICL3'!$F$2:$F$34),0))</f>
        <v>72</v>
      </c>
      <c r="U262" s="1">
        <f t="array" ref="U262">INDEX('ICL3'!$H$2:$H$34,MATCH(MIN(ABS(AH262-'ICL3'!$F$2:$F$34)),ABS(AH262-'ICL3'!$F$2:$F$34),0))</f>
        <v>29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32</v>
      </c>
      <c r="AG262" s="1">
        <f>VLOOKUP(A262,'SegEnds_NonXtal_Prot#'!A:AL,28,FALSE)-VLOOKUP(A262,'SegEnds_NonXtal_Prot#'!A:AL,22,FALSE)</f>
        <v>59</v>
      </c>
      <c r="AH262" s="1">
        <f>VLOOKUP(A262,'SegEnds_NonXtal_Prot#'!A:AL,31,FALSE)-VLOOKUP(A262,'SegEnds_NonXtal_Prot#'!A:AL,28,FALSE)</f>
        <v>50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196</v>
      </c>
      <c r="B263" s="1" t="str">
        <f>VLOOKUP(A263,Xtal_Templ!A:B,2,FALSE)</f>
        <v>ednrb_human</v>
      </c>
      <c r="C263" s="5">
        <f>VLOOKUP($B263&amp;"__wt",'SegEnds_Xtal_BW#'!$A:$Z,3,FALSE)</f>
        <v>22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52</v>
      </c>
      <c r="G263" s="1">
        <v>38</v>
      </c>
      <c r="H263" s="12">
        <f>VLOOKUP($B263&amp;"__wt",'SegEnds_Xtal_BW#'!$A:$Z,8,FALSE)</f>
        <v>67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90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29</v>
      </c>
      <c r="T263" s="1">
        <f t="array" ref="T263">INDEX('ICL3'!$G$2:$G$34,MATCH(MIN(ABS(AH263-'ICL3'!$F$2:$F$34)),ABS(AH263-'ICL3'!$F$2:$F$34),0))</f>
        <v>72</v>
      </c>
      <c r="U263" s="1">
        <f t="array" ref="U263">INDEX('ICL3'!$H$2:$H$34,MATCH(MIN(ABS(AH263-'ICL3'!$F$2:$F$34)),ABS(AH263-'ICL3'!$F$2:$F$34),0))</f>
        <v>24</v>
      </c>
      <c r="V263" s="1">
        <v>62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60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20</v>
      </c>
      <c r="AD263" s="1">
        <f>VLOOKUP(A263,'SegEnds_NonXtal_Prot#'!A:AL,16,FALSE)-VLOOKUP(A263,'SegEnds_NonXtal_Prot#'!A:AL,10,FALSE)</f>
        <v>52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30</v>
      </c>
      <c r="AG263" s="1">
        <f>VLOOKUP(A263,'SegEnds_NonXtal_Prot#'!A:AL,28,FALSE)-VLOOKUP(A263,'SegEnds_NonXtal_Prot#'!A:AL,22,FALSE)</f>
        <v>59</v>
      </c>
      <c r="AH263" s="1">
        <f>VLOOKUP(A263,'SegEnds_NonXtal_Prot#'!A:AL,31,FALSE)-VLOOKUP(A263,'SegEnds_NonXtal_Prot#'!A:AL,28,FALSE)</f>
        <v>53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Xtal</v>
      </c>
    </row>
    <row r="264" spans="1:36" x14ac:dyDescent="0.2">
      <c r="A264" s="1" t="s">
        <v>210</v>
      </c>
      <c r="B264" s="1" t="str">
        <f>VLOOKUP(A264,Xtal_Templ!A:B,2,FALSE)</f>
        <v>oprm_mouse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53</v>
      </c>
      <c r="O264" s="90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31</v>
      </c>
      <c r="T264" s="1">
        <f t="array" ref="T264">INDEX('ICL3'!$G$2:$G$34,MATCH(MIN(ABS(AH264-'ICL3'!$F$2:$F$34)),ABS(AH264-'ICL3'!$F$2:$F$34),0))</f>
        <v>74</v>
      </c>
      <c r="U264" s="1">
        <f t="array" ref="U264">INDEX('ICL3'!$H$2:$H$34,MATCH(MIN(ABS(AH264-'ICL3'!$F$2:$F$34)),ABS(AH264-'ICL3'!$F$2:$F$34),0))</f>
        <v>21</v>
      </c>
      <c r="V264" s="1">
        <v>61</v>
      </c>
      <c r="W264" s="1">
        <v>28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19</v>
      </c>
      <c r="AD264" s="1">
        <f>VLOOKUP(A264,'SegEnds_NonXtal_Prot#'!A:AL,16,FALSE)-VLOOKUP(A264,'SegEnds_NonXtal_Prot#'!A:AL,10,FALSE)</f>
        <v>51</v>
      </c>
      <c r="AE264" s="1">
        <f>VLOOKUP(A264,'SegEnds_NonXtal_Prot#'!A:AL,22,FALSE)-VLOOKUP(A264,'SegEnds_NonXtal_Prot#'!A:AL,19,FALSE)</f>
        <v>18</v>
      </c>
      <c r="AF264" s="1">
        <f>VLOOKUP(A264,'SegEnds_NonXtal_Prot#'!A:AL,28,FALSE)-VLOOKUP(A264,'SegEnds_NonXtal_Prot#'!A:AL,25,FALSE)</f>
        <v>23</v>
      </c>
      <c r="AG264" s="1">
        <f>VLOOKUP(A264,'SegEnds_NonXtal_Prot#'!A:AL,28,FALSE)-VLOOKUP(A264,'SegEnds_NonXtal_Prot#'!A:AL,22,FALSE)</f>
        <v>59</v>
      </c>
      <c r="AH264" s="1">
        <f>VLOOKUP(A264,'SegEnds_NonXtal_Prot#'!A:AL,31,FALSE)-VLOOKUP(A264,'SegEnds_NonXtal_Prot#'!A:AL,28,FALSE)</f>
        <v>59</v>
      </c>
      <c r="AI264" s="1">
        <f>VLOOKUP(A264,'SegEnds_NonXtal_Prot#'!A:AL,34,FALSE)-VLOOKUP(A264,'SegEnds_NonXtal_Prot#'!A:AL,31,FALSE)</f>
        <v>38</v>
      </c>
      <c r="AJ264" s="1" t="str">
        <f>IF(ISERROR(MATCH(A264,'SegEnds_Xtal_Prot#'!B:B, 0)), "NoXtal", "Xtal")</f>
        <v>NoXtal</v>
      </c>
    </row>
    <row r="265" spans="1:36" x14ac:dyDescent="0.2">
      <c r="A265" s="1" t="s">
        <v>328</v>
      </c>
      <c r="B265" s="1" t="str">
        <f>VLOOKUP(A265,Xtal_Templ!A:B,2,FALSE)</f>
        <v>ox2r_human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56</v>
      </c>
      <c r="O265" s="90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INDEX('ICL3'!$G$2:$G$34,MATCH(MIN(ABS(AH265-'ICL3'!$F$2:$F$34)),ABS(AH265-'ICL3'!$F$2:$F$34),0))</f>
        <v>76</v>
      </c>
      <c r="U265" s="1">
        <f t="array" ref="U265">INDEX('ICL3'!$H$2:$H$34,MATCH(MIN(ABS(AH265-'ICL3'!$F$2:$F$34)),ABS(AH265-'ICL3'!$F$2:$F$34),0))</f>
        <v>24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59</v>
      </c>
      <c r="AH265" s="1">
        <f>VLOOKUP(A265,'SegEnds_NonXtal_Prot#'!A:AL,31,FALSE)-VLOOKUP(A265,'SegEnds_NonXtal_Prot#'!A:AL,28,FALSE)</f>
        <v>160</v>
      </c>
      <c r="AI265" s="1">
        <f>VLOOKUP(A265,'SegEnds_NonXtal_Prot#'!A:AL,34,FALSE)-VLOOKUP(A265,'SegEnds_NonXtal_Prot#'!A:AL,31,FALSE)</f>
        <v>39</v>
      </c>
      <c r="AJ265" s="1" t="str">
        <f>IF(ISERROR(MATCH(A265,'SegEnds_Xtal_Prot#'!B:B, 0)), "NoXtal", "Xtal")</f>
        <v>NoXtal</v>
      </c>
    </row>
    <row r="266" spans="1:36" x14ac:dyDescent="0.2">
      <c r="A266" s="1" t="s">
        <v>138</v>
      </c>
      <c r="B266" s="1" t="str">
        <f>VLOOKUP(A266,Xtal_Templ!A:B,2,FALSE)</f>
        <v>aa1r_human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50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90">
        <v>38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INDEX('ICL3'!$G$2:$G$34,MATCH(MIN(ABS(AH266-'ICL3'!$F$2:$F$34)),ABS(AH266-'ICL3'!$F$2:$F$34),0))</f>
        <v>73</v>
      </c>
      <c r="U266" s="1">
        <f t="array" ref="U266">INDEX('ICL3'!$H$2:$H$34,MATCH(MIN(ABS(AH266-'ICL3'!$F$2:$F$34)),ABS(AH266-'ICL3'!$F$2:$F$34),0))</f>
        <v>22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23</v>
      </c>
      <c r="AG266" s="1">
        <f>VLOOKUP(A266,'SegEnds_NonXtal_Prot#'!A:AL,28,FALSE)-VLOOKUP(A266,'SegEnds_NonXtal_Prot#'!A:AL,22,FALSE)</f>
        <v>60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36</v>
      </c>
      <c r="AJ266" s="1" t="str">
        <f>IF(ISERROR(MATCH(A266,'SegEnds_Xtal_Prot#'!B:B, 0)), "NoXtal", "Xtal")</f>
        <v>Xtal</v>
      </c>
    </row>
    <row r="267" spans="1:36" x14ac:dyDescent="0.2">
      <c r="A267" s="1" t="s">
        <v>139</v>
      </c>
      <c r="B267" s="1" t="str">
        <f>VLOOKUP(A267,Xtal_Templ!A:B,2,FALSE)</f>
        <v>aa2ar_human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50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90">
        <f>VLOOKUP($B267&amp;"__wt",'SegEnds_Xtal_BW#'!$A:$Z,15,FALSE)</f>
        <v>38</v>
      </c>
      <c r="P267" s="1">
        <f>VLOOKUP($B267&amp;"__wt",'SegEnds_Xtal_BW#'!$A:$Z,16,FALSE)</f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INDEX('ICL3'!$G$2:$G$34,MATCH(MIN(ABS(AH267-'ICL3'!$F$2:$F$34)),ABS(AH267-'ICL3'!$F$2:$F$34),0))</f>
        <v>74</v>
      </c>
      <c r="U267" s="1">
        <f t="array" ref="U267">INDEX('ICL3'!$H$2:$H$34,MATCH(MIN(ABS(AH267-'ICL3'!$F$2:$F$34)),ABS(AH267-'ICL3'!$F$2:$F$34),0))</f>
        <v>21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69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20</v>
      </c>
      <c r="AF267" s="1">
        <f>VLOOKUP(A267,'SegEnds_NonXtal_Prot#'!A:AL,28,FALSE)-VLOOKUP(A267,'SegEnds_NonXtal_Prot#'!A:AL,25,FALSE)</f>
        <v>23</v>
      </c>
      <c r="AG267" s="1">
        <f>VLOOKUP(A267,'SegEnds_NonXtal_Prot#'!A:AL,28,FALSE)-VLOOKUP(A267,'SegEnds_NonXtal_Prot#'!A:AL,22,FALSE)</f>
        <v>60</v>
      </c>
      <c r="AH267" s="1">
        <f>VLOOKUP(A267,'SegEnds_NonXtal_Prot#'!A:AL,31,FALSE)-VLOOKUP(A267,'SegEnds_NonXtal_Prot#'!A:AL,28,FALSE)</f>
        <v>59</v>
      </c>
      <c r="AI267" s="1">
        <f>VLOOKUP(A267,'SegEnds_NonXtal_Prot#'!A:AL,34,FALSE)-VLOOKUP(A267,'SegEnds_NonXtal_Prot#'!A:AL,31,FALSE)</f>
        <v>37</v>
      </c>
      <c r="AJ267" s="1" t="str">
        <f>IF(ISERROR(MATCH(A267,'SegEnds_Xtal_Prot#'!B:B, 0)), "NoXtal", "Xtal")</f>
        <v>Xtal</v>
      </c>
    </row>
    <row r="268" spans="1:36" x14ac:dyDescent="0.2">
      <c r="A268" s="1" t="s">
        <v>325</v>
      </c>
      <c r="B268" s="1" t="str">
        <f>VLOOKUP(A268,Xtal_Templ!A:B,2,FALSE)</f>
        <v>ox2r_human</v>
      </c>
      <c r="C268" s="5">
        <f>VLOOKUP($B268&amp;"__wt",'SegEnds_Xtal_BW#'!$A:$Z,3,FALSE)</f>
        <v>31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90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INDEX('ICL3'!$G$2:$G$34,MATCH(MIN(ABS(AH268-'ICL3'!$F$2:$F$34)),ABS(AH268-'ICL3'!$F$2:$F$34),0))</f>
        <v>73</v>
      </c>
      <c r="U268" s="1">
        <f t="array" ref="U268">INDEX('ICL3'!$H$2:$H$34,MATCH(MIN(ABS(AH268-'ICL3'!$F$2:$F$34)),ABS(AH268-'ICL3'!$F$2:$F$34),0))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20</v>
      </c>
      <c r="AD268" s="1">
        <f>VLOOKUP(A268,'SegEnds_NonXtal_Prot#'!A:AL,16,FALSE)-VLOOKUP(A268,'SegEnds_NonXtal_Prot#'!A:AL,10,FALSE)</f>
        <v>52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25</v>
      </c>
      <c r="AG268" s="1">
        <f>VLOOKUP(A268,'SegEnds_NonXtal_Prot#'!A:AL,28,FALSE)-VLOOKUP(A268,'SegEnds_NonXtal_Prot#'!A:AL,22,FALSE)</f>
        <v>60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39</v>
      </c>
      <c r="AJ268" s="1" t="str">
        <f>IF(ISERROR(MATCH(A268,'SegEnds_Xtal_Prot#'!B:B, 0)), "NoXtal", "Xtal")</f>
        <v>NoXtal</v>
      </c>
    </row>
    <row r="269" spans="1:36" x14ac:dyDescent="0.2">
      <c r="A269" s="1" t="s">
        <v>474</v>
      </c>
      <c r="B269" s="1" t="str">
        <f>VLOOKUP(A269,Xtal_Templ!A:B,2,FALSE)</f>
        <v>s1pr1_human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67</v>
      </c>
      <c r="I269" s="1">
        <f>VLOOKUP($B269&amp;"__wt",'SegEnds_Xtal_BW#'!$A:$Z,9,FALSE)</f>
        <v>47</v>
      </c>
      <c r="J269" s="1">
        <f>VLOOKUP($B269&amp;"__wt",'SegEnds_Xtal_BW#'!$A:$Z,10,FALSE)</f>
        <v>53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90">
        <v>38</v>
      </c>
      <c r="P269" s="1">
        <f>VLOOKUP($B269&amp;"__wt",'SegEnds_Xtal_BW#'!$A:$Z,16,FALSE)</f>
        <v>63</v>
      </c>
      <c r="Q269" s="1" t="str">
        <f>VLOOKUP($B269&amp;"__wt",'SegEnds_Xtal_BW#'!$A:$Z,17,FALSE)</f>
        <v>-</v>
      </c>
      <c r="R269" s="1" t="str">
        <f>VLOOKUP($B269&amp;"__wt",'SegEnds_Xtal_BW#'!$A:$Z,18,FALSE)</f>
        <v>-</v>
      </c>
      <c r="S269" s="1">
        <f>VLOOKUP($B269&amp;"__wt",'SegEnds_Xtal_BW#'!$A:$Z,19,FALSE)</f>
        <v>36</v>
      </c>
      <c r="T269" s="1">
        <f t="array" ref="T269">INDEX('ICL3'!$G$2:$G$34,MATCH(MIN(ABS(AH269-'ICL3'!$F$2:$F$34)),ABS(AH269-'ICL3'!$F$2:$F$34),0))</f>
        <v>68</v>
      </c>
      <c r="U269" s="1">
        <f t="array" ref="U269">INDEX('ICL3'!$H$2:$H$34,MATCH(MIN(ABS(AH269-'ICL3'!$F$2:$F$34)),ABS(AH269-'ICL3'!$F$2:$F$34),0))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>
        <f>VLOOKUP(A269,'SegEnds_NonXtal_Prot#'!A:AL,13,FALSE)-VLOOKUP(A269,'SegEnds_NonXtal_Prot#'!A:AL,10,FALSE)</f>
        <v>21</v>
      </c>
      <c r="AD269" s="1">
        <f>VLOOKUP(A269,'SegEnds_NonXtal_Prot#'!A:AL,16,FALSE)-VLOOKUP(A269,'SegEnds_NonXtal_Prot#'!A:AL,10,FALSE)</f>
        <v>56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35</v>
      </c>
      <c r="AG269" s="1">
        <f>VLOOKUP(A269,'SegEnds_NonXtal_Prot#'!A:AL,28,FALSE)-VLOOKUP(A269,'SegEnds_NonXtal_Prot#'!A:AL,22,FALSE)</f>
        <v>61</v>
      </c>
      <c r="AH269" s="1">
        <f>VLOOKUP(A269,'SegEnds_NonXtal_Prot#'!A:AL,31,FALSE)-VLOOKUP(A269,'SegEnds_NonXtal_Prot#'!A:AL,28,FALSE)</f>
        <v>42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363</v>
      </c>
      <c r="B270" s="1" t="str">
        <f>VLOOKUP(A270,Xtal_Templ!A:B,2,FALSE)</f>
        <v>s1pr1_human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63</v>
      </c>
      <c r="I270" s="1">
        <v>49</v>
      </c>
      <c r="J270" s="1">
        <f>VLOOKUP($B270&amp;"__wt",'SegEnds_Xtal_BW#'!$A:$Z,10,FALSE)</f>
        <v>53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90"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INDEX('ICL3'!$G$2:$G$34,MATCH(MIN(ABS(AH270-'ICL3'!$F$2:$F$34)),ABS(AH270-'ICL3'!$F$2:$F$34),0))</f>
        <v>72</v>
      </c>
      <c r="U270" s="1">
        <f t="array" ref="U270">INDEX('ICL3'!$H$2:$H$34,MATCH(MIN(ABS(AH270-'ICL3'!$F$2:$F$34)),ABS(AH270-'ICL3'!$F$2:$F$34),0))</f>
        <v>24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>
        <f>VLOOKUP(A270,'SegEnds_NonXtal_Prot#'!A:AL,13,FALSE)-VLOOKUP(A270,'SegEnds_NonXtal_Prot#'!A:AL,10,FALSE)</f>
        <v>21</v>
      </c>
      <c r="AD270" s="1">
        <f>VLOOKUP(A270,'SegEnds_NonXtal_Prot#'!A:AL,16,FALSE)-VLOOKUP(A270,'SegEnds_NonXtal_Prot#'!A:AL,10,FALSE)</f>
        <v>56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35</v>
      </c>
      <c r="AG270" s="1">
        <f>VLOOKUP(A270,'SegEnds_NonXtal_Prot#'!A:AL,28,FALSE)-VLOOKUP(A270,'SegEnds_NonXtal_Prot#'!A:AL,22,FALSE)</f>
        <v>61</v>
      </c>
      <c r="AH270" s="1">
        <f>VLOOKUP(A270,'SegEnds_NonXtal_Prot#'!A:AL,31,FALSE)-VLOOKUP(A270,'SegEnds_NonXtal_Prot#'!A:AL,28,FALSE)</f>
        <v>54</v>
      </c>
      <c r="AI270" s="1">
        <f>VLOOKUP(A270,'SegEnds_NonXtal_Prot#'!A:AL,34,FALSE)-VLOOKUP(A270,'SegEnds_NonXtal_Prot#'!A:AL,31,FALSE)</f>
        <v>46</v>
      </c>
      <c r="AJ270" s="1" t="str">
        <f>IF(ISERROR(MATCH(A270,'SegEnds_Xtal_Prot#'!B:B, 0)), "NoXtal", "Xtal")</f>
        <v>NoXtal</v>
      </c>
    </row>
    <row r="271" spans="1:36" x14ac:dyDescent="0.2">
      <c r="A271" s="1" t="s">
        <v>360</v>
      </c>
      <c r="B271" s="1" t="str">
        <f>VLOOKUP(A271,Xtal_Templ!A:B,2,FALSE)</f>
        <v>oprd_mouse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90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31</v>
      </c>
      <c r="T271" s="1">
        <f t="array" ref="T271">INDEX('ICL3'!$G$2:$G$34,MATCH(MIN(ABS(AH271-'ICL3'!$F$2:$F$34)),ABS(AH271-'ICL3'!$F$2:$F$34),0))</f>
        <v>68</v>
      </c>
      <c r="U271" s="1">
        <f t="array" ref="U271">INDEX('ICL3'!$H$2:$H$34,MATCH(MIN(ABS(AH271-'ICL3'!$F$2:$F$34)),ABS(AH271-'ICL3'!$F$2:$F$34),0))</f>
        <v>30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60</v>
      </c>
      <c r="AA271" s="27" t="str">
        <f>VLOOKUP(A271,Classification!A:B,2,FALSE)</f>
        <v>A</v>
      </c>
      <c r="AB271" s="1" t="e">
        <f>VLOOKUP(A271,'SegEnds_NonXtal_Prot#'!A:AL,10,FALSE)-VLOOKUP(A271,'SegEnds_NonXtal_Prot#'!A:AL,7,FALSE)</f>
        <v>#VALUE!</v>
      </c>
      <c r="AC271" s="1">
        <f>VLOOKUP(A271,'SegEnds_NonXtal_Prot#'!A:AL,13,FALSE)-VLOOKUP(A271,'SegEnds_NonXtal_Prot#'!A:AL,10,FALSE)</f>
        <v>20</v>
      </c>
      <c r="AD271" s="1">
        <f>VLOOKUP(A271,'SegEnds_NonXtal_Prot#'!A:AL,16,FALSE)-VLOOKUP(A271,'SegEnds_NonXtal_Prot#'!A:AL,10,FALSE)</f>
        <v>52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36</v>
      </c>
      <c r="AG271" s="1">
        <f>VLOOKUP(A271,'SegEnds_NonXtal_Prot#'!A:AL,28,FALSE)-VLOOKUP(A271,'SegEnds_NonXtal_Prot#'!A:AL,22,FALSE)</f>
        <v>62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40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251</v>
      </c>
      <c r="B272" s="1" t="str">
        <f>VLOOKUP(A272,Xtal_Templ!A:B,2,FALSE)</f>
        <v>oprk_human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90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31</v>
      </c>
      <c r="T272" s="1">
        <f t="array" ref="T272">INDEX('ICL3'!$G$2:$G$34,MATCH(MIN(ABS(AH272-'ICL3'!$F$2:$F$34)),ABS(AH272-'ICL3'!$F$2:$F$34),0))</f>
        <v>68</v>
      </c>
      <c r="U272" s="1">
        <f t="array" ref="U272">INDEX('ICL3'!$H$2:$H$34,MATCH(MIN(ABS(AH272-'ICL3'!$F$2:$F$34)),ABS(AH272-'ICL3'!$F$2:$F$34),0))</f>
        <v>30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 t="e">
        <f>VLOOKUP(A272,'SegEnds_NonXtal_Prot#'!A:AL,10,FALSE)-VLOOKUP(A272,'SegEnds_NonXtal_Prot#'!A:AL,7,FALSE)</f>
        <v>#VALUE!</v>
      </c>
      <c r="AC272" s="1">
        <f>VLOOKUP(A272,'SegEnds_NonXtal_Prot#'!A:AL,13,FALSE)-VLOOKUP(A272,'SegEnds_NonXtal_Prot#'!A:AL,10,FALSE)</f>
        <v>19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37</v>
      </c>
      <c r="AG272" s="1">
        <f>VLOOKUP(A272,'SegEnds_NonXtal_Prot#'!A:AL,28,FALSE)-VLOOKUP(A272,'SegEnds_NonXtal_Prot#'!A:AL,22,FALSE)</f>
        <v>62</v>
      </c>
      <c r="AH272" s="1">
        <f>VLOOKUP(A272,'SegEnds_NonXtal_Prot#'!A:AL,31,FALSE)-VLOOKUP(A272,'SegEnds_NonXtal_Prot#'!A:AL,28,FALSE)</f>
        <v>43</v>
      </c>
      <c r="AI272" s="1">
        <f>VLOOKUP(A272,'SegEnds_NonXtal_Prot#'!A:AL,34,FALSE)-VLOOKUP(A272,'SegEnds_NonXtal_Prot#'!A:AL,31,FALSE)</f>
        <v>42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327</v>
      </c>
      <c r="B273" s="1" t="str">
        <f>VLOOKUP(A273,Xtal_Templ!A:B,2,FALSE)</f>
        <v>ox2r_human</v>
      </c>
      <c r="C273" s="5">
        <f>VLOOKUP($B273&amp;"__wt",'SegEnds_Xtal_BW#'!$A:$Z,3,FALSE)</f>
        <v>31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56</v>
      </c>
      <c r="O273" s="90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INDEX('ICL3'!$G$2:$G$34,MATCH(MIN(ABS(AH273-'ICL3'!$F$2:$F$34)),ABS(AH273-'ICL3'!$F$2:$F$34),0))</f>
        <v>72</v>
      </c>
      <c r="U273" s="1">
        <f t="array" ref="U273">INDEX('ICL3'!$H$2:$H$34,MATCH(MIN(ABS(AH273-'ICL3'!$F$2:$F$34)),ABS(AH273-'ICL3'!$F$2:$F$34),0))</f>
        <v>24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62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39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329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53</v>
      </c>
      <c r="O274" s="90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32</v>
      </c>
      <c r="T274" s="1">
        <f t="array" ref="T274">INDEX('ICL3'!$G$2:$G$34,MATCH(MIN(ABS(AH274-'ICL3'!$F$2:$F$34)),ABS(AH274-'ICL3'!$F$2:$F$34),0))</f>
        <v>73</v>
      </c>
      <c r="U274" s="1">
        <f t="array" ref="U274">INDEX('ICL3'!$H$2:$H$34,MATCH(MIN(ABS(AH274-'ICL3'!$F$2:$F$34)),ABS(AH274-'ICL3'!$F$2:$F$34),0))</f>
        <v>22</v>
      </c>
      <c r="V274" s="1">
        <v>61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 t="e">
        <f>VLOOKUP(A274,'SegEnds_NonXtal_Prot#'!A:AL,22,FALSE)-VLOOKUP(A274,'SegEnds_NonXtal_Prot#'!A:AL,19,FALSE)</f>
        <v>#VALUE!</v>
      </c>
      <c r="AF274" s="1" t="e">
        <f>VLOOKUP(A274,'SegEnds_NonXtal_Prot#'!A:AL,28,FALSE)-VLOOKUP(A274,'SegEnds_NonXtal_Prot#'!A:AL,25,FALSE)</f>
        <v>#VALUE!</v>
      </c>
      <c r="AG274" s="1">
        <f>VLOOKUP(A274,'SegEnds_NonXtal_Prot#'!A:AL,28,FALSE)-VLOOKUP(A274,'SegEnds_NonXtal_Prot#'!A:AL,22,FALSE)</f>
        <v>62</v>
      </c>
      <c r="AH274" s="1">
        <f>VLOOKUP(A274,'SegEnds_NonXtal_Prot#'!A:AL,31,FALSE)-VLOOKUP(A274,'SegEnds_NonXtal_Prot#'!A:AL,28,FALSE)</f>
        <v>55</v>
      </c>
      <c r="AI274" s="1" t="e">
        <f>VLOOKUP(A274,'SegEnds_NonXtal_Prot#'!A:AL,34,FALSE)-VLOOKUP(A274,'SegEnds_NonXtal_Prot#'!A:AL,31,FALSE)</f>
        <v>#VALUE!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322</v>
      </c>
      <c r="B275" s="1" t="str">
        <f>VLOOKUP(A275,Xtal_Templ!A:B,2,FALSE)</f>
        <v>ox2r_human</v>
      </c>
      <c r="C275" s="5">
        <f>VLOOKUP($B275&amp;"__wt",'SegEnds_Xtal_BW#'!$A:$Z,3,FALSE)</f>
        <v>31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90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INDEX('ICL3'!$G$2:$G$34,MATCH(MIN(ABS(AH275-'ICL3'!$F$2:$F$34)),ABS(AH275-'ICL3'!$F$2:$F$34),0))</f>
        <v>73</v>
      </c>
      <c r="U275" s="1">
        <f t="array" ref="U275">INDEX('ICL3'!$H$2:$H$34,MATCH(MIN(ABS(AH275-'ICL3'!$F$2:$F$34)),ABS(AH275-'ICL3'!$F$2:$F$34),0))</f>
        <v>22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>
        <f>VLOOKUP(A275,'SegEnds_NonXtal_Prot#'!A:AL,28,FALSE)-VLOOKUP(A275,'SegEnds_NonXtal_Prot#'!A:AL,25,FALSE)</f>
        <v>25</v>
      </c>
      <c r="AG275" s="1">
        <f>VLOOKUP(A275,'SegEnds_NonXtal_Prot#'!A:AL,28,FALSE)-VLOOKUP(A275,'SegEnds_NonXtal_Prot#'!A:AL,22,FALSE)</f>
        <v>62</v>
      </c>
      <c r="AH275" s="1">
        <f>VLOOKUP(A275,'SegEnds_NonXtal_Prot#'!A:AL,31,FALSE)-VLOOKUP(A275,'SegEnds_NonXtal_Prot#'!A:AL,28,FALSE)</f>
        <v>57</v>
      </c>
      <c r="AI275" s="1">
        <f>VLOOKUP(A275,'SegEnds_NonXtal_Prot#'!A:AL,34,FALSE)-VLOOKUP(A275,'SegEnds_NonXtal_Prot#'!A:AL,31,FALSE)</f>
        <v>41</v>
      </c>
      <c r="AJ275" s="1" t="str">
        <f>IF(ISERROR(MATCH(A275,'SegEnds_Xtal_Prot#'!B:B, 0)), "NoXtal", "Xtal")</f>
        <v>NoXtal</v>
      </c>
    </row>
    <row r="276" spans="1:36" x14ac:dyDescent="0.2">
      <c r="A276" s="1" t="s">
        <v>201</v>
      </c>
      <c r="B276" s="1" t="str">
        <f>VLOOKUP(A276,Xtal_Templ!A:B,2,FALSE)</f>
        <v>cxcr4_human</v>
      </c>
      <c r="C276" s="5">
        <f>VLOOKUP($B276&amp;"__wt",'SegEnds_Xtal_BW#'!$A:$Z,3,FALSE)</f>
        <v>24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90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INDEX('ICL3'!$G$2:$G$34,MATCH(MIN(ABS(AH276-'ICL3'!$F$2:$F$34)),ABS(AH276-'ICL3'!$F$2:$F$34),0))</f>
        <v>68</v>
      </c>
      <c r="U276" s="1">
        <f t="array" ref="U276">INDEX('ICL3'!$H$2:$H$34,MATCH(MIN(ABS(AH276-'ICL3'!$F$2:$F$34)),ABS(AH276-'ICL3'!$F$2:$F$34),0))</f>
        <v>30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37</v>
      </c>
      <c r="AG276" s="1">
        <f>VLOOKUP(A276,'SegEnds_NonXtal_Prot#'!A:AL,28,FALSE)-VLOOKUP(A276,'SegEnds_NonXtal_Prot#'!A:AL,22,FALSE)</f>
        <v>63</v>
      </c>
      <c r="AH276" s="1">
        <f>VLOOKUP(A276,'SegEnds_NonXtal_Prot#'!A:AL,31,FALSE)-VLOOKUP(A276,'SegEnds_NonXtal_Prot#'!A:AL,28,FALSE)</f>
        <v>43</v>
      </c>
      <c r="AI276" s="1">
        <f>VLOOKUP(A276,'SegEnds_NonXtal_Prot#'!A:AL,34,FALSE)-VLOOKUP(A276,'SegEnds_NonXtal_Prot#'!A:AL,31,FALSE)</f>
        <v>42</v>
      </c>
      <c r="AJ276" s="1" t="str">
        <f>IF(ISERROR(MATCH(A276,'SegEnds_Xtal_Prot#'!B:B, 0)), "NoXtal", "Xtal")</f>
        <v>NoXtal</v>
      </c>
    </row>
    <row r="277" spans="1:36" x14ac:dyDescent="0.2">
      <c r="A277" s="1" t="s">
        <v>202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90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INDEX('ICL3'!$G$2:$G$34,MATCH(MIN(ABS(AH277-'ICL3'!$F$2:$F$34)),ABS(AH277-'ICL3'!$F$2:$F$34),0))</f>
        <v>68</v>
      </c>
      <c r="U277" s="1">
        <f t="array" ref="U277">INDEX('ICL3'!$H$2:$H$34,MATCH(MIN(ABS(AH277-'ICL3'!$F$2:$F$34)),ABS(AH277-'ICL3'!$F$2:$F$34),0))</f>
        <v>30</v>
      </c>
      <c r="V277" s="1">
        <v>61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37</v>
      </c>
      <c r="AG277" s="1">
        <f>VLOOKUP(A277,'SegEnds_NonXtal_Prot#'!A:AL,28,FALSE)-VLOOKUP(A277,'SegEnds_NonXtal_Prot#'!A:AL,22,FALSE)</f>
        <v>63</v>
      </c>
      <c r="AH277" s="1">
        <f>VLOOKUP(A277,'SegEnds_NonXtal_Prot#'!A:AL,31,FALSE)-VLOOKUP(A277,'SegEnds_NonXtal_Prot#'!A:AL,28,FALSE)</f>
        <v>43</v>
      </c>
      <c r="AI277" s="1">
        <f>VLOOKUP(A277,'SegEnds_NonXtal_Prot#'!A:AL,34,FALSE)-VLOOKUP(A277,'SegEnds_NonXtal_Prot#'!A:AL,31,FALSE)</f>
        <v>43</v>
      </c>
      <c r="AJ277" s="1" t="str">
        <f>IF(ISERROR(MATCH(A277,'SegEnds_Xtal_Prot#'!B:B, 0)), "NoXtal", "Xtal")</f>
        <v>NoXtal</v>
      </c>
    </row>
    <row r="278" spans="1:36" x14ac:dyDescent="0.2">
      <c r="A278" s="1" t="s">
        <v>203</v>
      </c>
      <c r="B278" s="1" t="str">
        <f>VLOOKUP(A278,Xtal_Templ!A:B,2,FALSE)</f>
        <v>cxcr4_human</v>
      </c>
      <c r="C278" s="5">
        <f>VLOOKUP($B278&amp;"__wt",'SegEnds_Xtal_BW#'!$A:$Z,3,FALSE)</f>
        <v>24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90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INDEX('ICL3'!$G$2:$G$34,MATCH(MIN(ABS(AH278-'ICL3'!$F$2:$F$34)),ABS(AH278-'ICL3'!$F$2:$F$34),0))</f>
        <v>68</v>
      </c>
      <c r="U278" s="1">
        <f t="array" ref="U278">INDEX('ICL3'!$H$2:$H$34,MATCH(MIN(ABS(AH278-'ICL3'!$F$2:$F$34)),ABS(AH278-'ICL3'!$F$2:$F$34),0))</f>
        <v>30</v>
      </c>
      <c r="V278" s="1">
        <v>61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37</v>
      </c>
      <c r="AG278" s="1">
        <f>VLOOKUP(A278,'SegEnds_NonXtal_Prot#'!A:AL,28,FALSE)-VLOOKUP(A278,'SegEnds_NonXtal_Prot#'!A:AL,22,FALSE)</f>
        <v>63</v>
      </c>
      <c r="AH278" s="1">
        <f>VLOOKUP(A278,'SegEnds_NonXtal_Prot#'!A:AL,31,FALSE)-VLOOKUP(A278,'SegEnds_NonXtal_Prot#'!A:AL,28,FALSE)</f>
        <v>43</v>
      </c>
      <c r="AI278" s="1">
        <f>VLOOKUP(A278,'SegEnds_NonXtal_Prot#'!A:AL,34,FALSE)-VLOOKUP(A278,'SegEnds_NonXtal_Prot#'!A:AL,31,FALSE)</f>
        <v>43</v>
      </c>
      <c r="AJ278" s="1" t="str">
        <f>IF(ISERROR(MATCH(A278,'SegEnds_Xtal_Prot#'!B:B, 0)), "NoXtal", "Xtal")</f>
        <v>NoXtal</v>
      </c>
    </row>
    <row r="279" spans="1:36" x14ac:dyDescent="0.2">
      <c r="A279" s="1" t="s">
        <v>1175</v>
      </c>
      <c r="B279" s="1" t="str">
        <f>VLOOKUP(A279,Xtal_Templ!A:B,2,FALSE)</f>
        <v>ffar1_human</v>
      </c>
      <c r="C279" s="5">
        <f>VLOOKUP($B279&amp;"__wt",'SegEnds_Xtal_BW#'!$A:$Z,3,FALSE)</f>
        <v>33</v>
      </c>
      <c r="D279" s="1">
        <f>VLOOKUP($B279&amp;"__wt",'SegEnds_Xtal_BW#'!$A:$Z,4,FALSE)</f>
        <v>64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f>VLOOKUP($B279&amp;"__wt",'SegEnds_Xtal_BW#'!$A:$Z,14,FALSE)</f>
        <v>57</v>
      </c>
      <c r="O279" s="90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INDEX('ICL3'!$G$2:$G$34,MATCH(MIN(ABS(AH279-'ICL3'!$F$2:$F$34)),ABS(AH279-'ICL3'!$F$2:$F$34),0))</f>
        <v>67</v>
      </c>
      <c r="U279" s="1">
        <f t="array" ref="U279">INDEX('ICL3'!$H$2:$H$34,MATCH(MIN(ABS(AH279-'ICL3'!$F$2:$F$34)),ABS(AH279-'ICL3'!$F$2:$F$34),0))</f>
        <v>28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24</v>
      </c>
      <c r="AG279" s="1">
        <f>VLOOKUP(A279,'SegEnds_NonXtal_Prot#'!A:AL,28,FALSE)-VLOOKUP(A279,'SegEnds_NonXtal_Prot#'!A:AL,22,FALSE)</f>
        <v>63</v>
      </c>
      <c r="AH279" s="1">
        <f>VLOOKUP(A279,'SegEnds_NonXtal_Prot#'!A:AL,31,FALSE)-VLOOKUP(A279,'SegEnds_NonXtal_Prot#'!A:AL,28,FALSE)</f>
        <v>45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Xtal</v>
      </c>
    </row>
    <row r="280" spans="1:36" x14ac:dyDescent="0.2">
      <c r="A280" s="1" t="s">
        <v>323</v>
      </c>
      <c r="B280" s="1" t="str">
        <f>VLOOKUP(A280,Xtal_Templ!A:B,2,FALSE)</f>
        <v>ox1r_human</v>
      </c>
      <c r="C280" s="5">
        <f>VLOOKUP($B280&amp;"__wt",'SegEnds_Xtal_BW#'!$A:$Z,3,FALSE)</f>
        <v>32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90"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INDEX('ICL3'!$G$2:$G$34,MATCH(MIN(ABS(AH280-'ICL3'!$F$2:$F$34)),ABS(AH280-'ICL3'!$F$2:$F$34),0))</f>
        <v>73</v>
      </c>
      <c r="U280" s="1">
        <f t="array" ref="U280">INDEX('ICL3'!$H$2:$H$34,MATCH(MIN(ABS(AH280-'ICL3'!$F$2:$F$34)),ABS(AH280-'ICL3'!$F$2:$F$34),0))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25</v>
      </c>
      <c r="AG280" s="1">
        <f>VLOOKUP(A280,'SegEnds_NonXtal_Prot#'!A:AL,28,FALSE)-VLOOKUP(A280,'SegEnds_NonXtal_Prot#'!A:AL,22,FALSE)</f>
        <v>63</v>
      </c>
      <c r="AH280" s="1">
        <f>VLOOKUP(A280,'SegEnds_NonXtal_Prot#'!A:AL,31,FALSE)-VLOOKUP(A280,'SegEnds_NonXtal_Prot#'!A:AL,28,FALSE)</f>
        <v>58</v>
      </c>
      <c r="AI280" s="1">
        <f>VLOOKUP(A280,'SegEnds_NonXtal_Prot#'!A:AL,34,FALSE)-VLOOKUP(A280,'SegEnds_NonXtal_Prot#'!A:AL,31,FALSE)</f>
        <v>41</v>
      </c>
      <c r="AJ280" s="1" t="str">
        <f>IF(ISERROR(MATCH(A280,'SegEnds_Xtal_Prot#'!B:B, 0)), "NoXtal", "Xtal")</f>
        <v>NoXtal</v>
      </c>
    </row>
    <row r="281" spans="1:36" x14ac:dyDescent="0.2">
      <c r="A281" s="1" t="s">
        <v>351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90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INDEX('ICL3'!$G$2:$G$34,MATCH(MIN(ABS(AH281-'ICL3'!$F$2:$F$34)),ABS(AH281-'ICL3'!$F$2:$F$34),0))</f>
        <v>67</v>
      </c>
      <c r="U281" s="1">
        <f t="array" ref="U281">INDEX('ICL3'!$H$2:$H$34,MATCH(MIN(ABS(AH281-'ICL3'!$F$2:$F$34)),ABS(AH281-'ICL3'!$F$2:$F$34),0))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26</v>
      </c>
      <c r="AG281" s="1">
        <f>VLOOKUP(A281,'SegEnds_NonXtal_Prot#'!A:AL,28,FALSE)-VLOOKUP(A281,'SegEnds_NonXtal_Prot#'!A:AL,22,FALSE)</f>
        <v>63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55</v>
      </c>
      <c r="AJ281" s="1" t="str">
        <f>IF(ISERROR(MATCH(A281,'SegEnds_Xtal_Prot#'!B:B, 0)), "NoXtal", "Xtal")</f>
        <v>NoXtal</v>
      </c>
    </row>
    <row r="282" spans="1:36" x14ac:dyDescent="0.2">
      <c r="A282" s="1" t="s">
        <v>140</v>
      </c>
      <c r="B282" s="1" t="str">
        <f>VLOOKUP(A282,Xtal_Templ!A:B,2,FALSE)</f>
        <v>aa2ar_human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50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90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INDEX('ICL3'!$G$2:$G$34,MATCH(MIN(ABS(AH282-'ICL3'!$F$2:$F$34)),ABS(AH282-'ICL3'!$F$2:$F$34),0))</f>
        <v>73</v>
      </c>
      <c r="U282" s="1">
        <f t="array" ref="U282">INDEX('ICL3'!$H$2:$H$34,MATCH(MIN(ABS(AH282-'ICL3'!$F$2:$F$34)),ABS(AH282-'ICL3'!$F$2:$F$34),0))</f>
        <v>22</v>
      </c>
      <c r="V282" s="1">
        <v>61</v>
      </c>
      <c r="W282" s="1">
        <v>28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18</v>
      </c>
      <c r="AD282" s="1">
        <f>VLOOKUP(A282,'SegEnds_NonXtal_Prot#'!A:AL,16,FALSE)-VLOOKUP(A282,'SegEnds_NonXtal_Prot#'!A:AL,10,FALSE)</f>
        <v>50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23</v>
      </c>
      <c r="AG282" s="1">
        <f>VLOOKUP(A282,'SegEnds_NonXtal_Prot#'!A:AL,28,FALSE)-VLOOKUP(A282,'SegEnds_NonXtal_Prot#'!A:AL,22,FALSE)</f>
        <v>64</v>
      </c>
      <c r="AH282" s="1">
        <f>VLOOKUP(A282,'SegEnds_NonXtal_Prot#'!A:AL,31,FALSE)-VLOOKUP(A282,'SegEnds_NonXtal_Prot#'!A:AL,28,FALSE)</f>
        <v>55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252</v>
      </c>
      <c r="B283" s="1" t="str">
        <f>VLOOKUP(A283,Xtal_Templ!A:B,2,FALSE)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90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INDEX('ICL3'!$G$2:$G$34,MATCH(MIN(ABS(AH283-'ICL3'!$F$2:$F$34)),ABS(AH283-'ICL3'!$F$2:$F$34),0))</f>
        <v>68</v>
      </c>
      <c r="U283" s="1">
        <f t="array" ref="U283">INDEX('ICL3'!$H$2:$H$34,MATCH(MIN(ABS(AH283-'ICL3'!$F$2:$F$34)),ABS(AH283-'ICL3'!$F$2:$F$34),0))</f>
        <v>30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38</v>
      </c>
      <c r="AG283" s="1">
        <f>VLOOKUP(A283,'SegEnds_NonXtal_Prot#'!A:AL,28,FALSE)-VLOOKUP(A283,'SegEnds_NonXtal_Prot#'!A:AL,22,FALSE)</f>
        <v>64</v>
      </c>
      <c r="AH283" s="1">
        <f>VLOOKUP(A283,'SegEnds_NonXtal_Prot#'!A:AL,31,FALSE)-VLOOKUP(A283,'SegEnds_NonXtal_Prot#'!A:AL,28,FALSE)</f>
        <v>43</v>
      </c>
      <c r="AI283" s="1">
        <f>VLOOKUP(A283,'SegEnds_NonXtal_Prot#'!A:AL,34,FALSE)-VLOOKUP(A283,'SegEnds_NonXtal_Prot#'!A:AL,31,FALSE)</f>
        <v>36</v>
      </c>
      <c r="AJ283" s="1" t="str">
        <f>IF(ISERROR(MATCH(A283,'SegEnds_Xtal_Prot#'!B:B, 0)), "NoXtal", "Xtal")</f>
        <v>NoXtal</v>
      </c>
    </row>
    <row r="284" spans="1:36" x14ac:dyDescent="0.2">
      <c r="A284" s="1" t="s">
        <v>197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90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29</v>
      </c>
      <c r="T284" s="1">
        <f t="array" ref="T284">INDEX('ICL3'!$G$2:$G$34,MATCH(MIN(ABS(AH284-'ICL3'!$F$2:$F$34)),ABS(AH284-'ICL3'!$F$2:$F$34),0))</f>
        <v>72</v>
      </c>
      <c r="U284" s="1">
        <f t="array" ref="U284">INDEX('ICL3'!$H$2:$H$34,MATCH(MIN(ABS(AH284-'ICL3'!$F$2:$F$34)),ABS(AH284-'ICL3'!$F$2:$F$34),0))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52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65</v>
      </c>
      <c r="AH284" s="1">
        <f>VLOOKUP(A284,'SegEnds_NonXtal_Prot#'!A:AL,31,FALSE)-VLOOKUP(A284,'SegEnds_NonXtal_Prot#'!A:AL,28,FALSE)</f>
        <v>53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255</v>
      </c>
      <c r="B285" s="1" t="str">
        <f>VLOOKUP(A285,Xtal_Templ!A:B,2,FALSE)</f>
        <v>ednrb_human</v>
      </c>
      <c r="C285" s="5">
        <f>VLOOKUP($B285&amp;"__wt",'SegEnds_Xtal_BW#'!$A:$Z,3,FALSE)</f>
        <v>22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52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90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29</v>
      </c>
      <c r="T285" s="1">
        <f t="array" ref="T285">INDEX('ICL3'!$G$2:$G$34,MATCH(MIN(ABS(AH285-'ICL3'!$F$2:$F$34)),ABS(AH285-'ICL3'!$F$2:$F$34),0))</f>
        <v>72</v>
      </c>
      <c r="U285" s="1">
        <f t="array" ref="U285">INDEX('ICL3'!$H$2:$H$34,MATCH(MIN(ABS(AH285-'ICL3'!$F$2:$F$34)),ABS(AH285-'ICL3'!$F$2:$F$34),0))</f>
        <v>24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60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>
        <f>VLOOKUP(A285,'SegEnds_NonXtal_Prot#'!A:AL,22,FALSE)-VLOOKUP(A285,'SegEnds_NonXtal_Prot#'!A:AL,19,FALSE)</f>
        <v>20</v>
      </c>
      <c r="AF285" s="1">
        <f>VLOOKUP(A285,'SegEnds_NonXtal_Prot#'!A:AL,28,FALSE)-VLOOKUP(A285,'SegEnds_NonXtal_Prot#'!A:AL,25,FALSE)</f>
        <v>35</v>
      </c>
      <c r="AG285" s="1">
        <f>VLOOKUP(A285,'SegEnds_NonXtal_Prot#'!A:AL,28,FALSE)-VLOOKUP(A285,'SegEnds_NonXtal_Prot#'!A:AL,22,FALSE)</f>
        <v>67</v>
      </c>
      <c r="AH285" s="1">
        <f>VLOOKUP(A285,'SegEnds_NonXtal_Prot#'!A:AL,31,FALSE)-VLOOKUP(A285,'SegEnds_NonXtal_Prot#'!A:AL,28,FALSE)</f>
        <v>53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181</v>
      </c>
      <c r="B286" s="1" t="str">
        <f>VLOOKUP(A286,Xtal_Templ!A:B,2,FALSE)</f>
        <v>agtr1_human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90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INDEX('ICL3'!$G$2:$G$34,MATCH(MIN(ABS(AH286-'ICL3'!$F$2:$F$34)),ABS(AH286-'ICL3'!$F$2:$F$34),0))</f>
        <v>68</v>
      </c>
      <c r="U286" s="1">
        <f t="array" ref="U286">INDEX('ICL3'!$H$2:$H$34,MATCH(MIN(ABS(AH286-'ICL3'!$F$2:$F$34)),ABS(AH286-'ICL3'!$F$2:$F$34),0))</f>
        <v>30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43</v>
      </c>
      <c r="AG286" s="1">
        <f>VLOOKUP(A286,'SegEnds_NonXtal_Prot#'!A:AL,28,FALSE)-VLOOKUP(A286,'SegEnds_NonXtal_Prot#'!A:AL,22,FALSE)</f>
        <v>68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38</v>
      </c>
      <c r="AJ286" s="1" t="str">
        <f>IF(ISERROR(MATCH(A286,'SegEnds_Xtal_Prot#'!B:B, 0)), "NoXtal", "Xtal")</f>
        <v>NoXtal</v>
      </c>
    </row>
    <row r="287" spans="1:36" x14ac:dyDescent="0.2">
      <c r="A287" s="1" t="s">
        <v>256</v>
      </c>
      <c r="B287" s="1" t="str">
        <f>VLOOKUP(A287,Xtal_Templ!A:B,2,FALSE)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90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v>35</v>
      </c>
      <c r="T287" s="1">
        <f t="array" ref="T287">INDEX('ICL3'!$G$2:$G$34,MATCH(MIN(ABS(AH287-'ICL3'!$F$2:$F$34)),ABS(AH287-'ICL3'!$F$2:$F$34),0))</f>
        <v>76</v>
      </c>
      <c r="U287" s="1">
        <f t="array" ref="U287">INDEX('ICL3'!$H$2:$H$34,MATCH(MIN(ABS(AH287-'ICL3'!$F$2:$F$34)),ABS(AH287-'ICL3'!$F$2:$F$34),0))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 t="e">
        <f>VLOOKUP(A287,'SegEnds_NonXtal_Prot#'!A:AL,10,FALSE)-VLOOKUP(A287,'SegEnds_NonXtal_Prot#'!A:AL,7,FALSE)</f>
        <v>#VALUE!</v>
      </c>
      <c r="AC287" s="1" t="e">
        <f>VLOOKUP(A287,'SegEnds_NonXtal_Prot#'!A:AL,13,FALSE)-VLOOKUP(A287,'SegEnds_NonXtal_Prot#'!A:AL,10,FALSE)</f>
        <v>#VALUE!</v>
      </c>
      <c r="AD287" s="1">
        <f>VLOOKUP(A287,'SegEnds_NonXtal_Prot#'!A:AL,16,FALSE)-VLOOKUP(A287,'SegEnds_NonXtal_Prot#'!A:AL,10,FALSE)</f>
        <v>54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21</v>
      </c>
      <c r="AG287" s="1">
        <f>VLOOKUP(A287,'SegEnds_NonXtal_Prot#'!A:AL,28,FALSE)-VLOOKUP(A287,'SegEnds_NonXtal_Prot#'!A:AL,22,FALSE)</f>
        <v>71</v>
      </c>
      <c r="AH287" s="1">
        <f>VLOOKUP(A287,'SegEnds_NonXtal_Prot#'!A:AL,31,FALSE)-VLOOKUP(A287,'SegEnds_NonXtal_Prot#'!A:AL,28,FALSE)</f>
        <v>67</v>
      </c>
      <c r="AI287" s="1">
        <f>VLOOKUP(A287,'SegEnds_NonXtal_Prot#'!A:AL,34,FALSE)-VLOOKUP(A287,'SegEnds_NonXtal_Prot#'!A:AL,31,FALSE)</f>
        <v>43</v>
      </c>
      <c r="AJ287" s="1" t="str">
        <f>IF(ISERROR(MATCH(A287,'SegEnds_Xtal_Prot#'!B:B, 0)), "NoXtal", "Xtal")</f>
        <v>NoXtal</v>
      </c>
    </row>
    <row r="288" spans="1:36" x14ac:dyDescent="0.2">
      <c r="A288" s="1" t="s">
        <v>194</v>
      </c>
      <c r="B288" s="1" t="str">
        <f>VLOOKUP(A288,Xtal_Templ!A:B,2,FALSE)</f>
        <v>adrb1_melga</v>
      </c>
      <c r="C288" s="5">
        <f>VLOOKUP($B288&amp;"__wt",'SegEnds_Xtal_BW#'!$A:$Z,3,FALSE)</f>
        <v>24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90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INDEX('ICL3'!$G$2:$G$34,MATCH(MIN(ABS(AH288-'ICL3'!$F$2:$F$34)),ABS(AH288-'ICL3'!$F$2:$F$34),0))</f>
        <v>76</v>
      </c>
      <c r="U288" s="1">
        <f t="array" ref="U288">INDEX('ICL3'!$H$2:$H$34,MATCH(MIN(ABS(AH288-'ICL3'!$F$2:$F$34)),ABS(AH288-'ICL3'!$F$2:$F$34),0))</f>
        <v>24</v>
      </c>
      <c r="V288" s="1">
        <v>64</v>
      </c>
      <c r="W288" s="1">
        <v>24</v>
      </c>
      <c r="X288" s="6">
        <f>VLOOKUP($B288&amp;"__wt",'SegEnds_Xtal_BW#'!$A:$Z,24,FALSE)</f>
        <v>55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16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20</v>
      </c>
      <c r="AG288" s="1">
        <f>VLOOKUP(A288,'SegEnds_NonXtal_Prot#'!A:AL,28,FALSE)-VLOOKUP(A288,'SegEnds_NonXtal_Prot#'!A:AL,22,FALSE)</f>
        <v>72</v>
      </c>
      <c r="AH288" s="1">
        <f>VLOOKUP(A288,'SegEnds_NonXtal_Prot#'!A:AL,31,FALSE)-VLOOKUP(A288,'SegEnds_NonXtal_Prot#'!A:AL,28,FALSE)</f>
        <v>74</v>
      </c>
      <c r="AI288" s="1">
        <f>VLOOKUP(A288,'SegEnds_NonXtal_Prot#'!A:AL,34,FALSE)-VLOOKUP(A288,'SegEnds_NonXtal_Prot#'!A:AL,31,FALSE)</f>
        <v>45</v>
      </c>
      <c r="AJ288" s="1" t="str">
        <f>IF(ISERROR(MATCH(A288,'SegEnds_Xtal_Prot#'!B:B, 0)), "NoXtal", "Xtal")</f>
        <v>NoXtal</v>
      </c>
    </row>
    <row r="289" spans="1:36" x14ac:dyDescent="0.2">
      <c r="A289" s="1" t="s">
        <v>273</v>
      </c>
      <c r="B289" s="1" t="str">
        <f>VLOOKUP(A289,Xtal_Templ!A:B,2,FALSE)</f>
        <v>drd3_human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90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INDEX('ICL3'!$G$2:$G$34,MATCH(MIN(ABS(AH289-'ICL3'!$F$2:$F$34)),ABS(AH289-'ICL3'!$F$2:$F$34),0))</f>
        <v>74</v>
      </c>
      <c r="U289" s="1">
        <f t="array" ref="U289">INDEX('ICL3'!$H$2:$H$34,MATCH(MIN(ABS(AH289-'ICL3'!$F$2:$F$34)),ABS(AH289-'ICL3'!$F$2:$F$34),0))</f>
        <v>21</v>
      </c>
      <c r="V289" s="1">
        <v>61</v>
      </c>
      <c r="W289" s="1">
        <v>32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61</v>
      </c>
      <c r="AE289" s="1">
        <f>VLOOKUP(A289,'SegEnds_NonXtal_Prot#'!A:AL,22,FALSE)-VLOOKUP(A289,'SegEnds_NonXtal_Prot#'!A:AL,19,FALSE)</f>
        <v>20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72</v>
      </c>
      <c r="AH289" s="1">
        <f>VLOOKUP(A289,'SegEnds_NonXtal_Prot#'!A:AL,31,FALSE)-VLOOKUP(A289,'SegEnds_NonXtal_Prot#'!A:AL,28,FALSE)</f>
        <v>61</v>
      </c>
      <c r="AI289" s="1">
        <f>VLOOKUP(A289,'SegEnds_NonXtal_Prot#'!A:AL,34,FALSE)-VLOOKUP(A289,'SegEnds_NonXtal_Prot#'!A:AL,31,FALSE)</f>
        <v>34</v>
      </c>
      <c r="AJ289" s="1" t="str">
        <f>IF(ISERROR(MATCH(A289,'SegEnds_Xtal_Prot#'!B:B, 0)), "NoXtal", "Xtal")</f>
        <v>NoXtal</v>
      </c>
    </row>
    <row r="290" spans="1:36" x14ac:dyDescent="0.2">
      <c r="A290" s="1" t="s">
        <v>222</v>
      </c>
      <c r="B290" s="1" t="str">
        <f>VLOOKUP(A290,Xtal_Templ!A:B,2,FALSE)</f>
        <v>ox1r_human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53</v>
      </c>
      <c r="O290" s="90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INDEX('ICL3'!$G$2:$G$34,MATCH(MIN(ABS(AH290-'ICL3'!$F$2:$F$34)),ABS(AH290-'ICL3'!$F$2:$F$34),0))</f>
        <v>74</v>
      </c>
      <c r="U290" s="1">
        <f t="array" ref="U290">INDEX('ICL3'!$H$2:$H$34,MATCH(MIN(ABS(AH290-'ICL3'!$F$2:$F$34)),ABS(AH290-'ICL3'!$F$2:$F$34),0))</f>
        <v>21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54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75</v>
      </c>
      <c r="AH290" s="1">
        <f>VLOOKUP(A290,'SegEnds_NonXtal_Prot#'!A:AL,31,FALSE)-VLOOKUP(A290,'SegEnds_NonXtal_Prot#'!A:AL,28,FALSE)</f>
        <v>66</v>
      </c>
      <c r="AI290" s="1">
        <f>VLOOKUP(A290,'SegEnds_NonXtal_Prot#'!A:AL,34,FALSE)-VLOOKUP(A290,'SegEnds_NonXtal_Prot#'!A:AL,31,FALSE)</f>
        <v>39</v>
      </c>
      <c r="AJ290" s="1" t="str">
        <f>IF(ISERROR(MATCH(A290,'SegEnds_Xtal_Prot#'!B:B, 0)), "NoXtal", "Xtal")</f>
        <v>NoXtal</v>
      </c>
    </row>
    <row r="291" spans="1:36" x14ac:dyDescent="0.2">
      <c r="A291" s="1" t="s">
        <v>230</v>
      </c>
      <c r="B291" s="1" t="str">
        <f>VLOOKUP(A291,Xtal_Templ!A:B,2,FALSE)</f>
        <v>5ht2b_human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90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INDEX('ICL3'!$G$2:$G$34,MATCH(MIN(ABS(AH291-'ICL3'!$F$2:$F$34)),ABS(AH291-'ICL3'!$F$2:$F$34),0))</f>
        <v>74</v>
      </c>
      <c r="U291" s="1">
        <f t="array" ref="U291">INDEX('ICL3'!$H$2:$H$34,MATCH(MIN(ABS(AH291-'ICL3'!$F$2:$F$34)),ABS(AH291-'ICL3'!$F$2:$F$34),0))</f>
        <v>21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58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53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61</v>
      </c>
      <c r="AG291" s="1">
        <f>VLOOKUP(A291,'SegEnds_NonXtal_Prot#'!A:AL,28,FALSE)-VLOOKUP(A291,'SegEnds_NonXtal_Prot#'!A:AL,22,FALSE)</f>
        <v>87</v>
      </c>
      <c r="AH291" s="1">
        <f>VLOOKUP(A291,'SegEnds_NonXtal_Prot#'!A:AL,31,FALSE)-VLOOKUP(A291,'SegEnds_NonXtal_Prot#'!A:AL,28,FALSE)</f>
        <v>66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271</v>
      </c>
      <c r="B292" s="1" t="str">
        <f>VLOOKUP(A292,Xtal_Templ!A:B,2,FALSE)</f>
        <v>5ht2b_human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90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INDEX('ICL3'!$G$2:$G$34,MATCH(MIN(ABS(AH292-'ICL3'!$F$2:$F$34)),ABS(AH292-'ICL3'!$F$2:$F$34),0))</f>
        <v>76</v>
      </c>
      <c r="U292" s="1">
        <f t="array" ref="U292">INDEX('ICL3'!$H$2:$H$34,MATCH(MIN(ABS(AH292-'ICL3'!$F$2:$F$34)),ABS(AH292-'ICL3'!$F$2:$F$34),0))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21</v>
      </c>
      <c r="AD292" s="1">
        <f>VLOOKUP(A292,'SegEnds_NonXtal_Prot#'!A:AL,16,FALSE)-VLOOKUP(A292,'SegEnds_NonXtal_Prot#'!A:AL,10,FALSE)</f>
        <v>53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61</v>
      </c>
      <c r="AG292" s="1">
        <f>VLOOKUP(A292,'SegEnds_NonXtal_Prot#'!A:AL,28,FALSE)-VLOOKUP(A292,'SegEnds_NonXtal_Prot#'!A:AL,22,FALSE)</f>
        <v>87</v>
      </c>
      <c r="AH292" s="1">
        <f>VLOOKUP(A292,'SegEnds_NonXtal_Prot#'!A:AL,31,FALSE)-VLOOKUP(A292,'SegEnds_NonXtal_Prot#'!A:AL,28,FALSE)</f>
        <v>67</v>
      </c>
      <c r="AI292" s="1">
        <f>VLOOKUP(A292,'SegEnds_NonXtal_Prot#'!A:AL,34,FALSE)-VLOOKUP(A292,'SegEnds_NonXtal_Prot#'!A:AL,31,FALSE)</f>
        <v>36</v>
      </c>
      <c r="AJ292" s="1" t="str">
        <f>IF(ISERROR(MATCH(A292,'SegEnds_Xtal_Prot#'!B:B, 0)), "NoXtal", "Xtal")</f>
        <v>NoXtal</v>
      </c>
    </row>
    <row r="293" spans="1:36" x14ac:dyDescent="0.2">
      <c r="A293" s="1" t="s">
        <v>270</v>
      </c>
      <c r="B293" s="1" t="str">
        <f>VLOOKUP(A293,Xtal_Templ!A:B,2,FALSE)</f>
        <v>ox1r_human</v>
      </c>
      <c r="C293" s="5">
        <f>VLOOKUP($B293&amp;"__wt",'SegEnds_Xtal_BW#'!$A:$Z,3,FALSE)</f>
        <v>32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21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90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INDEX('ICL3'!$G$2:$G$34,MATCH(MIN(ABS(AH293-'ICL3'!$F$2:$F$34)),ABS(AH293-'ICL3'!$F$2:$F$34),0))</f>
        <v>74</v>
      </c>
      <c r="U293" s="1">
        <f t="array" ref="U293">INDEX('ICL3'!$H$2:$H$34,MATCH(MIN(ABS(AH293-'ICL3'!$F$2:$F$34)),ABS(AH293-'ICL3'!$F$2:$F$34),0))</f>
        <v>24</v>
      </c>
      <c r="V293" s="1">
        <v>61</v>
      </c>
      <c r="W293" s="1">
        <v>33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 t="e">
        <f>VLOOKUP(A293,'SegEnds_NonXtal_Prot#'!A:AL,13,FALSE)-VLOOKUP(A293,'SegEnds_NonXtal_Prot#'!A:AL,10,FALSE)</f>
        <v>#VALUE!</v>
      </c>
      <c r="AD293" s="1">
        <f>VLOOKUP(A293,'SegEnds_NonXtal_Prot#'!A:AL,16,FALSE)-VLOOKUP(A293,'SegEnds_NonXtal_Prot#'!A:AL,10,FALSE)</f>
        <v>52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67</v>
      </c>
      <c r="AG293" s="1">
        <f>VLOOKUP(A293,'SegEnds_NonXtal_Prot#'!A:AL,28,FALSE)-VLOOKUP(A293,'SegEnds_NonXtal_Prot#'!A:AL,22,FALSE)</f>
        <v>90</v>
      </c>
      <c r="AH293" s="1">
        <f>VLOOKUP(A293,'SegEnds_NonXtal_Prot#'!A:AL,31,FALSE)-VLOOKUP(A293,'SegEnds_NonXtal_Prot#'!A:AL,28,FALSE)</f>
        <v>99</v>
      </c>
      <c r="AI293" s="1">
        <f>VLOOKUP(A293,'SegEnds_NonXtal_Prot#'!A:AL,34,FALSE)-VLOOKUP(A293,'SegEnds_NonXtal_Prot#'!A:AL,31,FALSE)</f>
        <v>33</v>
      </c>
      <c r="AJ293" s="1" t="str">
        <f>IF(ISERROR(MATCH(A293,'SegEnds_Xtal_Prot#'!B:B, 0)), "NoXtal", "Xtal")</f>
        <v>NoXtal</v>
      </c>
    </row>
    <row r="294" spans="1:36" x14ac:dyDescent="0.2">
      <c r="A294" s="1" t="s">
        <v>310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90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INDEX('ICL3'!$G$2:$G$34,MATCH(MIN(ABS(AH294-'ICL3'!$F$2:$F$34)),ABS(AH294-'ICL3'!$F$2:$F$34),0))</f>
        <v>72</v>
      </c>
      <c r="U294" s="1">
        <f t="array" ref="U294">INDEX('ICL3'!$H$2:$H$34,MATCH(MIN(ABS(AH294-'ICL3'!$F$2:$F$34)),ABS(AH294-'ICL3'!$F$2:$F$34),0))</f>
        <v>24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96</v>
      </c>
      <c r="AH294" s="1">
        <f>VLOOKUP(A294,'SegEnds_NonXtal_Prot#'!A:AL,31,FALSE)-VLOOKUP(A294,'SegEnds_NonXtal_Prot#'!A:AL,28,FALSE)</f>
        <v>54</v>
      </c>
      <c r="AI294" s="1">
        <f>VLOOKUP(A294,'SegEnds_NonXtal_Prot#'!A:AL,34,FALSE)-VLOOKUP(A294,'SegEnds_NonXtal_Prot#'!A:AL,31,FALSE)</f>
        <v>39</v>
      </c>
      <c r="AJ294" s="1" t="str">
        <f>IF(ISERROR(MATCH(A294,'SegEnds_Xtal_Prot#'!B:B, 0)), "NoXtal", "Xtal")</f>
        <v>NoXtal</v>
      </c>
    </row>
    <row r="295" spans="1:36" x14ac:dyDescent="0.2">
      <c r="A295" s="1" t="s">
        <v>164</v>
      </c>
      <c r="B295" s="1" t="str">
        <f>VLOOKUP(A295,Xtal_Templ!A:B,2,FALSE)</f>
        <v>oprk_human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90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31</v>
      </c>
      <c r="T295" s="1">
        <f t="array" ref="T295">INDEX('ICL3'!$G$2:$G$34,MATCH(MIN(ABS(AH295-'ICL3'!$F$2:$F$34)),ABS(AH295-'ICL3'!$F$2:$F$34),0))</f>
        <v>68</v>
      </c>
      <c r="U295" s="1">
        <f t="array" ref="U295">INDEX('ICL3'!$H$2:$H$34,MATCH(MIN(ABS(AH295-'ICL3'!$F$2:$F$34)),ABS(AH295-'ICL3'!$F$2:$F$34),0))</f>
        <v>28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176</v>
      </c>
      <c r="AG295" s="1">
        <f>VLOOKUP(A295,'SegEnds_NonXtal_Prot#'!A:AL,28,FALSE)-VLOOKUP(A295,'SegEnds_NonXtal_Prot#'!A:AL,22,FALSE)</f>
        <v>201</v>
      </c>
      <c r="AH295" s="1">
        <f>VLOOKUP(A295,'SegEnds_NonXtal_Prot#'!A:AL,31,FALSE)-VLOOKUP(A295,'SegEnds_NonXtal_Prot#'!A:AL,28,FALSE)</f>
        <v>44</v>
      </c>
      <c r="AI295" s="1">
        <f>VLOOKUP(A295,'SegEnds_NonXtal_Prot#'!A:AL,34,FALSE)-VLOOKUP(A295,'SegEnds_NonXtal_Prot#'!A:AL,31,FALSE)</f>
        <v>40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401</v>
      </c>
      <c r="B296" s="43" t="str">
        <f>VLOOKUP(A296,Xtal_Templ!A:B,2,FALSE)</f>
        <v>crfr1_human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06">
        <v>63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06">
        <v>23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6" t="str">
        <f>VLOOKUP($B296&amp;"__wt",'SegEnds_Xtal_BW#'!$A:$Z,14,FALSE)</f>
        <v>-</v>
      </c>
      <c r="O296" s="92">
        <f>VLOOKUP($B296&amp;"__wt",'SegEnds_Xtal_BW#'!$A:$Z,15,FALSE)</f>
        <v>40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43">
        <v>36</v>
      </c>
      <c r="T296" s="43">
        <f>VLOOKUP($B296&amp;"__wt",'SegEnds_Xtal_BW#'!$A:$Z,20,FALSE)</f>
        <v>69</v>
      </c>
      <c r="U296" s="43">
        <f>VLOOKUP($B296&amp;"__wt",'SegEnds_Xtal_BW#'!$A:$Z,21,FALSE)</f>
        <v>25</v>
      </c>
      <c r="V296" s="43">
        <f>VLOOKUP($B296&amp;"__wt",'SegEnds_Xtal_BW#'!$A:$Z,22,FALSE)</f>
        <v>53</v>
      </c>
      <c r="W296" s="43">
        <v>30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NoXtal</v>
      </c>
    </row>
    <row r="297" spans="1:36" x14ac:dyDescent="0.2">
      <c r="A297" s="1" t="s">
        <v>402</v>
      </c>
      <c r="B297" s="1" t="str">
        <f>VLOOKUP(A297,Xtal_Templ!A:B,2,FALSE)</f>
        <v>crfr1_human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63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2">
        <v>23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90">
        <f>VLOOKUP($B297&amp;"__wt",'SegEnds_Xtal_BW#'!$A:$Z,15,FALSE)</f>
        <v>40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36</v>
      </c>
      <c r="T297" s="1">
        <f>VLOOKUP($B297&amp;"__wt",'SegEnds_Xtal_BW#'!$A:$Z,20,FALSE)</f>
        <v>69</v>
      </c>
      <c r="U297" s="1">
        <f>VLOOKUP($B297&amp;"__wt",'SegEnds_Xtal_BW#'!$A:$Z,21,FALSE)</f>
        <v>25</v>
      </c>
      <c r="V297" s="1">
        <f>VLOOKUP($B297&amp;"__wt",'SegEnds_Xtal_BW#'!$A:$Z,22,FALSE)</f>
        <v>53</v>
      </c>
      <c r="W297" s="1">
        <v>30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412</v>
      </c>
      <c r="B298" s="4" t="str">
        <f>VLOOKUP(A298,Xtal_Templ!A:B,2,FALSE)</f>
        <v>glr_human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">
        <v>23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1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4">
        <v>36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410</v>
      </c>
      <c r="B299" s="4" t="str">
        <f>VLOOKUP(A299,Xtal_Templ!A:B,2,FALSE)</f>
        <v>glr_human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65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">
        <v>18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1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4">
        <v>36</v>
      </c>
      <c r="T299" s="4">
        <v>69</v>
      </c>
      <c r="U299" s="4">
        <v>25</v>
      </c>
      <c r="V299" s="4">
        <f>VLOOKUP($B299&amp;"__wt",'SegEnds_Xtal_BW#'!$A:$Z,22,FALSE)</f>
        <v>53</v>
      </c>
      <c r="W299" s="4">
        <v>27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74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53</v>
      </c>
      <c r="AI299" s="4">
        <f>VLOOKUP(A299,'SegEnds_NonXtal_Prot#'!A:AL,34,FALSE)-VLOOKUP(A299,'SegEnds_NonXtal_Prot#'!A:AL,31,FALSE)</f>
        <v>32</v>
      </c>
      <c r="AJ299" s="1" t="str">
        <f>IF(ISERROR(MATCH(A299,'SegEnds_Xtal_Prot#'!B:B, 0)), "NoXtal", "Xtal")</f>
        <v>NoXtal</v>
      </c>
    </row>
    <row r="300" spans="1:36" x14ac:dyDescent="0.2">
      <c r="A300" s="4" t="s">
        <v>409</v>
      </c>
      <c r="B300" s="4" t="str">
        <f>VLOOKUP(A300,Xtal_Templ!A:B,2,FALSE)</f>
        <v>glr_human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65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">
        <v>18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1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4">
        <v>36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27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76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53</v>
      </c>
      <c r="AI300" s="4">
        <f>VLOOKUP(A300,'SegEnds_NonXtal_Prot#'!A:AL,34,FALSE)-VLOOKUP(A300,'SegEnds_NonXtal_Prot#'!A:AL,31,FALSE)</f>
        <v>33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65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">
        <v>18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1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4">
        <v>36</v>
      </c>
      <c r="T301" s="4">
        <f>VLOOKUP($B301&amp;"__wt",'SegEnds_Xtal_BW#'!$A:$Z,20,FALSE)</f>
        <v>71</v>
      </c>
      <c r="U301" s="4">
        <f>VLOOKUP($B301&amp;"__wt",'SegEnds_Xtal_BW#'!$A:$Z,21,FALSE)</f>
        <v>29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v>65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2">
        <v>18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90">
        <f>VLOOKUP($B302&amp;"__wt",'SegEnds_Xtal_BW#'!$A:$Z,15,FALSE)</f>
        <v>40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36</v>
      </c>
      <c r="T302" s="1">
        <f>VLOOKUP($B302&amp;"__wt",'SegEnds_Xtal_BW#'!$A:$Z,20,FALSE)</f>
        <v>71</v>
      </c>
      <c r="U302" s="1">
        <f>VLOOKUP($B302&amp;"__wt",'SegEnds_Xtal_BW#'!$A:$Z,21,FALSE)</f>
        <v>29</v>
      </c>
      <c r="V302" s="1">
        <f>VLOOKUP($B302&amp;"__wt",'SegEnds_Xtal_BW#'!$A:$Z,22,FALSE)</f>
        <v>53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NoXtal</v>
      </c>
    </row>
    <row r="303" spans="1:36" x14ac:dyDescent="0.2">
      <c r="A303" s="1" t="s">
        <v>407</v>
      </c>
      <c r="B303" s="1" t="str">
        <f>VLOOKUP(A303,Xtal_Templ!A:B,2,FALSE)</f>
        <v>glr_human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65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90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v>36</v>
      </c>
      <c r="T303" s="1">
        <f>VLOOKUP($B303&amp;"__wt",'SegEnds_Xtal_BW#'!$A:$Z,20,FALSE)</f>
        <v>71</v>
      </c>
      <c r="U303" s="1">
        <f>VLOOKUP($B303&amp;"__wt",'SegEnds_Xtal_BW#'!$A:$Z,21,FALSE)</f>
        <v>29</v>
      </c>
      <c r="V303" s="1">
        <f>VLOOKUP($B303&amp;"__wt",'SegEnds_Xtal_BW#'!$A:$Z,22,FALSE)</f>
        <v>53</v>
      </c>
      <c r="W303" s="1">
        <v>27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65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2" t="str">
        <f>VLOOKUP($B304&amp;"__wt",'SegEnds_Xtal_BW#'!$A:$Z,14,FALSE)</f>
        <v>-</v>
      </c>
      <c r="O304" s="91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4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4" t="s">
        <v>404</v>
      </c>
      <c r="B305" s="4" t="str">
        <f>VLOOKUP(A305,Xtal_Templ!A:B,2,FALSE)</f>
        <v>glr_human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1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4">
        <v>36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1" t="s">
        <v>408</v>
      </c>
      <c r="B306" s="1" t="str">
        <f>VLOOKUP(A306,Xtal_Templ!A:B,2,FALSE)</f>
        <v>glr_human</v>
      </c>
      <c r="C306" s="5">
        <f>VLOOKUP($B306&amp;"__wt",'SegEnds_Xtal_BW#'!$A:$Z,3,FALSE)</f>
        <v>19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2">
        <v>63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2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90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v>36</v>
      </c>
      <c r="T306" s="1">
        <v>69</v>
      </c>
      <c r="U306" s="1">
        <v>25</v>
      </c>
      <c r="V306" s="1">
        <f>VLOOKUP($B306&amp;"__wt",'SegEnds_Xtal_BW#'!$A:$Z,22,FALSE)</f>
        <v>53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55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52</v>
      </c>
      <c r="AI306" s="1">
        <f>VLOOKUP(A306,'SegEnds_NonXtal_Prot#'!A:AL,34,FALSE)-VLOOKUP(A306,'SegEnds_NonXtal_Prot#'!A:AL,31,FALSE)</f>
        <v>29</v>
      </c>
      <c r="AJ306" s="1" t="str">
        <f>IF(ISERROR(MATCH(A306,'SegEnds_Xtal_Prot#'!B:B, 0)), "NoXtal", "Xtal")</f>
        <v>NoXtal</v>
      </c>
    </row>
    <row r="307" spans="1:36" x14ac:dyDescent="0.2">
      <c r="A307" s="1" t="s">
        <v>411</v>
      </c>
      <c r="B307" s="1" t="str">
        <f>VLOOKUP(A307,Xtal_Templ!A:B,2,FALSE)</f>
        <v>glr_human</v>
      </c>
      <c r="C307" s="5">
        <f>VLOOKUP($B307&amp;"__wt",'SegEnds_Xtal_BW#'!$A:$Z,3,FALSE)</f>
        <v>19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2">
        <v>63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2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90">
        <f>VLOOKUP($B307&amp;"__wt",'SegEnds_Xtal_BW#'!$A:$Z,15,FALSE)</f>
        <v>40</v>
      </c>
      <c r="P307" s="1">
        <f>VLOOKUP($B307&amp;"__wt",'SegEnds_Xtal_BW#'!$A:$Z,16,FALSE)</f>
        <v>68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v>36</v>
      </c>
      <c r="T307" s="1">
        <v>69</v>
      </c>
      <c r="U307" s="1">
        <v>25</v>
      </c>
      <c r="V307" s="1">
        <f>VLOOKUP($B307&amp;"__wt",'SegEnds_Xtal_BW#'!$A:$Z,22,FALSE)</f>
        <v>53</v>
      </c>
      <c r="W307" s="1">
        <v>31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VLOOKUP(A307,'SegEnds_NonXtal_Prot#'!A:AL,10,FALSE)-VLOOKUP(A307,'SegEnds_NonXtal_Prot#'!A:AL,7,FALSE)</f>
        <v>15</v>
      </c>
      <c r="AC307" s="1" t="e">
        <f>VLOOKUP(A307,'SegEnds_NonXtal_Prot#'!A:AL,13,FALSE)-VLOOKUP(A307,'SegEnds_NonXtal_Prot#'!A:AL,10,FALSE)</f>
        <v>#VALUE!</v>
      </c>
      <c r="AD307" s="1">
        <f>VLOOKUP(A307,'SegEnds_NonXtal_Prot#'!A:AL,16,FALSE)-VLOOKUP(A307,'SegEnds_NonXtal_Prot#'!A:AL,10,FALSE)</f>
        <v>55</v>
      </c>
      <c r="AE307" s="1" t="e">
        <f>VLOOKUP(A307,'SegEnds_NonXtal_Prot#'!A:AL,22,FALSE)-VLOOKUP(A307,'SegEnds_NonXtal_Prot#'!A:AL,19,FALSE)</f>
        <v>#VALUE!</v>
      </c>
      <c r="AF307" s="1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1">
        <f>VLOOKUP(A307,'SegEnds_NonXtal_Prot#'!A:AL,31,FALSE)-VLOOKUP(A307,'SegEnds_NonXtal_Prot#'!A:AL,28,FALSE)</f>
        <v>52</v>
      </c>
      <c r="AI307" s="1">
        <f>VLOOKUP(A307,'SegEnds_NonXtal_Prot#'!A:AL,34,FALSE)-VLOOKUP(A307,'SegEnds_NonXtal_Prot#'!A:AL,31,FALSE)</f>
        <v>28</v>
      </c>
      <c r="AJ307" s="1" t="str">
        <f>IF(ISERROR(MATCH(A307,'SegEnds_Xtal_Prot#'!B:B, 0)), "NoXtal", "Xtal")</f>
        <v>NoXtal</v>
      </c>
    </row>
    <row r="308" spans="1:36" x14ac:dyDescent="0.2">
      <c r="A308" s="4" t="s">
        <v>413</v>
      </c>
      <c r="B308" s="4" t="str">
        <f>VLOOKUP(A308,Xtal_Templ!A:B,2,FALSE)</f>
        <v>glr_human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">
        <v>65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">
        <v>18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1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4">
        <v>36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58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29</v>
      </c>
      <c r="AJ308" s="1" t="str">
        <f>IF(ISERROR(MATCH(A308,'SegEnds_Xtal_Prot#'!B:B, 0)), "NoXtal", "Xtal")</f>
        <v>NoXtal</v>
      </c>
    </row>
    <row r="309" spans="1:36" x14ac:dyDescent="0.2">
      <c r="A309" s="4" t="s">
        <v>403</v>
      </c>
      <c r="B309" s="4" t="str">
        <f>VLOOKUP(A309,Xtal_Templ!A:B,2,FALSE)</f>
        <v>crfr1_human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">
        <v>63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1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4">
        <v>39</v>
      </c>
      <c r="T309" s="4">
        <f>VLOOKUP($B309&amp;"__wt",'SegEnds_Xtal_BW#'!$A:$Z,20,FALSE)</f>
        <v>69</v>
      </c>
      <c r="U309" s="4">
        <f>VLOOKUP($B309&amp;"__wt",'SegEnds_Xtal_BW#'!$A:$Z,21,FALSE)</f>
        <v>25</v>
      </c>
      <c r="V309" s="4">
        <f>VLOOKUP($B309&amp;"__wt",'SegEnds_Xtal_BW#'!$A:$Z,22,FALSE)</f>
        <v>53</v>
      </c>
      <c r="W309" s="4">
        <v>29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50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21</v>
      </c>
      <c r="AG309" s="1">
        <f>VLOOKUP(A309,'SegEnds_NonXtal_Prot#'!A:AL,28,FALSE)-VLOOKUP(A309,'SegEnds_NonXtal_Prot#'!A:AL,22,FALSE)</f>
        <v>43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31</v>
      </c>
      <c r="AJ309" s="1" t="str">
        <f>IF(ISERROR(MATCH(A309,'SegEnds_Xtal_Prot#'!B:B, 0)), "NoXtal", "Xtal")</f>
        <v>NoXtal</v>
      </c>
    </row>
    <row r="310" spans="1:36" s="46" customFormat="1" x14ac:dyDescent="0.2">
      <c r="A310" s="46" t="s">
        <v>38</v>
      </c>
      <c r="B310" s="46" t="str">
        <f>VLOOKUP(A310,Xtal_Templ!A:B,2,FALSE)</f>
        <v>crfr1_human</v>
      </c>
      <c r="C310" s="47">
        <f>VLOOKUP($B310&amp;"__wt",'SegEnds_Xtal_BW#'!$A:$Z,3,FALSE)</f>
        <v>19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07">
        <v>63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7">
        <v>23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7" t="str">
        <f>VLOOKUP($B310&amp;"__wt",'SegEnds_Xtal_BW#'!$A:$Z,14,FALSE)</f>
        <v>-</v>
      </c>
      <c r="O310" s="93">
        <f>VLOOKUP($B310&amp;"__wt",'SegEnds_Xtal_BW#'!$A:$Z,15,FALSE)</f>
        <v>40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46">
        <v>39</v>
      </c>
      <c r="T310" s="46">
        <f>VLOOKUP($B310&amp;"__wt",'SegEnds_Xtal_BW#'!$A:$Z,20,FALSE)</f>
        <v>69</v>
      </c>
      <c r="U310" s="46">
        <f>VLOOKUP($B310&amp;"__wt",'SegEnds_Xtal_BW#'!$A:$Z,21,FALSE)</f>
        <v>25</v>
      </c>
      <c r="V310" s="46">
        <f>VLOOKUP($B310&amp;"__wt",'SegEnds_Xtal_BW#'!$A:$Z,22,FALSE)</f>
        <v>53</v>
      </c>
      <c r="W310" s="46">
        <v>29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51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21</v>
      </c>
      <c r="AG310" s="1">
        <f>VLOOKUP(A310,'SegEnds_NonXtal_Prot#'!A:AL,28,FALSE)-VLOOKUP(A310,'SegEnds_NonXtal_Prot#'!A:AL,22,FALSE)</f>
        <v>43</v>
      </c>
      <c r="AH310" s="46">
        <f>VLOOKUP(A310,'SegEnds_NonXtal_Prot#'!A:AL,31,FALSE)-VLOOKUP(A310,'SegEnds_NonXtal_Prot#'!A:AL,28,FALSE)</f>
        <v>50</v>
      </c>
      <c r="AI310" s="46">
        <f>VLOOKUP(A310,'SegEnds_NonXtal_Prot#'!A:AL,34,FALSE)-VLOOKUP(A310,'SegEnds_NonXtal_Prot#'!A:AL,31,FALSE)</f>
        <v>31</v>
      </c>
      <c r="AJ310" s="1" t="str">
        <f>IF(ISERROR(MATCH(A310,'SegEnds_Xtal_Prot#'!B:B, 0)), "NoXtal", "Xtal")</f>
        <v>Xtal</v>
      </c>
    </row>
    <row r="311" spans="1:36" x14ac:dyDescent="0.2">
      <c r="A311" s="1" t="s">
        <v>1189</v>
      </c>
      <c r="B311" s="1" t="str">
        <f>VLOOKUP(A311,Xtal_Templ!A:B,2,FALSE)</f>
        <v>crfr1_human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90">
        <f>VLOOKUP($B311&amp;"__wt",'SegEnds_Xtal_BW#'!$A:$Z,15,FALSE)</f>
        <v>40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f>VLOOKUP($B311&amp;"__wt",'SegEnds_Xtal_BW#'!$A:$Z,22,FALSE)</f>
        <v>53</v>
      </c>
      <c r="W311" s="1">
        <v>27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>
        <f>VLOOKUP(A311,'SegEnds_NonXtal_Prot#'!A:AL,10,FALSE)-VLOOKUP(A311,'SegEnds_NonXtal_Prot#'!A:AL,7,FALSE)</f>
        <v>15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45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19</v>
      </c>
      <c r="AG311" s="1">
        <f>VLOOKUP(A311,'SegEnds_NonXtal_Prot#'!A:AL,28,FALSE)-VLOOKUP(A311,'SegEnds_NonXtal_Prot#'!A:AL,22,FALSE)</f>
        <v>42</v>
      </c>
      <c r="AH311" s="1">
        <f>VLOOKUP(A311,'SegEnds_NonXtal_Prot#'!A:AL,31,FALSE)-VLOOKUP(A311,'SegEnds_NonXtal_Prot#'!A:AL,28,FALSE)</f>
        <v>52</v>
      </c>
      <c r="AI311" s="1">
        <f>VLOOKUP(A311,'SegEnds_NonXtal_Prot#'!A:AL,34,FALSE)-VLOOKUP(A311,'SegEnds_NonXtal_Prot#'!A:AL,31,FALSE)</f>
        <v>32</v>
      </c>
      <c r="AJ311" s="1" t="str">
        <f>IF(ISERROR(MATCH(A311,'SegEnds_Xtal_Prot#'!B:B, 0)), "NoXtal", "Xtal")</f>
        <v>NoXtal</v>
      </c>
    </row>
    <row r="312" spans="1:36" x14ac:dyDescent="0.2">
      <c r="A312" s="1" t="s">
        <v>418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90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>
        <f>VLOOKUP(A312,'SegEnds_NonXtal_Prot#'!A:AL,10,FALSE)-VLOOKUP(A312,'SegEnds_NonXtal_Prot#'!A:AL,7,FALSE)</f>
        <v>15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48</v>
      </c>
      <c r="AI312" s="1">
        <f>VLOOKUP(A312,'SegEnds_NonXtal_Prot#'!A:AL,34,FALSE)-VLOOKUP(A312,'SegEnds_NonXtal_Prot#'!A:AL,31,FALSE)</f>
        <v>28</v>
      </c>
      <c r="AJ312" s="1" t="str">
        <f>IF(ISERROR(MATCH(A312,'SegEnds_Xtal_Prot#'!B:B, 0)), "NoXtal", "Xtal")</f>
        <v>NoXtal</v>
      </c>
    </row>
    <row r="313" spans="1:36" x14ac:dyDescent="0.2">
      <c r="A313" s="4" t="s">
        <v>419</v>
      </c>
      <c r="B313" s="4" t="str">
        <f>VLOOKUP(A313,Xtal_Templ!A:B,2,FALSE)</f>
        <v>crfr1_human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1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>
        <f>VLOOKUP(A313,'SegEnds_NonXtal_Prot#'!A:AL,10,FALSE)-VLOOKUP(A313,'SegEnds_NonXtal_Prot#'!A:AL,7,FALSE)</f>
        <v>15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48</v>
      </c>
      <c r="AI313" s="4">
        <f>VLOOKUP(A313,'SegEnds_NonXtal_Prot#'!A:AL,34,FALSE)-VLOOKUP(A313,'SegEnds_NonXtal_Prot#'!A:AL,31,FALSE)</f>
        <v>28</v>
      </c>
      <c r="AJ313" s="1" t="str">
        <f>IF(ISERROR(MATCH(A313,'SegEnds_Xtal_Prot#'!B:B, 0)), "NoXtal", "Xtal")</f>
        <v>NoXtal</v>
      </c>
    </row>
    <row r="314" spans="1:36" x14ac:dyDescent="0.2">
      <c r="A314" s="1" t="s">
        <v>1184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90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>
        <f>VLOOKUP(A314,'SegEnds_NonXtal_Prot#'!A:AL,10,FALSE)-VLOOKUP(A314,'SegEnds_NonXtal_Prot#'!A:AL,7,FALSE)</f>
        <v>18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52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1" t="s">
        <v>1201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90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15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1202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90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1203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90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1204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90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1186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1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4">
        <f>VLOOKUP(A319,'SegEnds_NonXtal_Prot#'!A:AL,31,FALSE)-VLOOKUP(A319,'SegEnds_NonXtal_Prot#'!A:AL,28,FALSE)</f>
        <v>52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1187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90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1188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90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1185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90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 t="e">
        <f>VLOOKUP(A322,'SegEnds_NonXtal_Prot#'!A:AL,10,FALSE)-VLOOKUP(A322,'SegEnds_NonXtal_Prot#'!A:AL,7,FALSE)</f>
        <v>#VALUE!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66</v>
      </c>
      <c r="AI322" s="1">
        <f>VLOOKUP(A322,'SegEnds_NonXtal_Prot#'!A:AL,34,FALSE)-VLOOKUP(A322,'SegEnds_NonXtal_Prot#'!A:AL,31,FALSE)</f>
        <v>20</v>
      </c>
      <c r="AJ322" s="1" t="str">
        <f>IF(ISERROR(MATCH(A322,'SegEnds_Xtal_Prot#'!B:B, 0)), "NoXtal", "Xtal")</f>
        <v>NoXtal</v>
      </c>
    </row>
    <row r="323" spans="1:36" x14ac:dyDescent="0.2">
      <c r="A323" s="4" t="s">
        <v>1180</v>
      </c>
      <c r="B323" s="4" t="str">
        <f>VLOOKUP(A323,Xtal_Templ!A:B,2,FALSE)</f>
        <v>crfr1_human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91">
        <f>VLOOKUP($B323&amp;"__wt",'SegEnds_Xtal_BW#'!$A:$Z,15,FALSE)</f>
        <v>40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53</v>
      </c>
      <c r="W323" s="4">
        <v>29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4" t="e">
        <f>VLOOKUP(A323,'SegEnds_NonXtal_Prot#'!A:AL,10,FALSE)-VLOOKUP(A323,'SegEnds_NonXtal_Prot#'!A:AL,7,FALSE)</f>
        <v>#VALUE!</v>
      </c>
      <c r="AC323" s="4" t="e">
        <f>VLOOKUP(A323,'SegEnds_NonXtal_Prot#'!A:AL,13,FALSE)-VLOOKUP(A323,'SegEnds_NonXtal_Prot#'!A:AL,10,FALSE)</f>
        <v>#VALUE!</v>
      </c>
      <c r="AD323" s="4">
        <f>VLOOKUP(A323,'SegEnds_NonXtal_Prot#'!A:AL,16,FALSE)-VLOOKUP(A323,'SegEnds_NonXtal_Prot#'!A:AL,10,FALSE)</f>
        <v>47</v>
      </c>
      <c r="AE323" s="1" t="e">
        <f>VLOOKUP(A323,'SegEnds_NonXtal_Prot#'!A:AL,22,FALSE)-VLOOKUP(A323,'SegEnds_NonXtal_Prot#'!A:AL,19,FALSE)</f>
        <v>#VALUE!</v>
      </c>
      <c r="AF323" s="4">
        <f>VLOOKUP(A323,'SegEnds_NonXtal_Prot#'!A:AL,28,FALSE)-VLOOKUP(A323,'SegEnds_NonXtal_Prot#'!A:AL,25,FALSE)</f>
        <v>18</v>
      </c>
      <c r="AG323" s="1">
        <f>VLOOKUP(A323,'SegEnds_NonXtal_Prot#'!A:AL,28,FALSE)-VLOOKUP(A323,'SegEnds_NonXtal_Prot#'!A:AL,22,FALSE)</f>
        <v>43</v>
      </c>
      <c r="AH323" s="4">
        <f>VLOOKUP(A323,'SegEnds_NonXtal_Prot#'!A:AL,31,FALSE)-VLOOKUP(A323,'SegEnds_NonXtal_Prot#'!A:AL,28,FALSE)</f>
        <v>100</v>
      </c>
      <c r="AI323" s="4">
        <f>VLOOKUP(A323,'SegEnds_NonXtal_Prot#'!A:AL,34,FALSE)-VLOOKUP(A323,'SegEnds_NonXtal_Prot#'!A:AL,31,FALSE)</f>
        <v>31</v>
      </c>
      <c r="AJ323" s="1" t="str">
        <f>IF(ISERROR(MATCH(A323,'SegEnds_Xtal_Prot#'!B:B, 0)), "NoXtal", "Xtal")</f>
        <v>NoXtal</v>
      </c>
    </row>
    <row r="324" spans="1:36" x14ac:dyDescent="0.2">
      <c r="A324" s="1" t="s">
        <v>420</v>
      </c>
      <c r="B324" s="1" t="str">
        <f>VLOOKUP(A324,Xtal_Templ!A:B,2,FALSE)</f>
        <v>glr_human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90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47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4" t="s">
        <v>417</v>
      </c>
      <c r="B325" s="4" t="str">
        <f>VLOOKUP(A325,Xtal_Templ!A:B,2,FALSE)</f>
        <v>glr_human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91">
        <f>VLOOKUP($B325&amp;"__wt",'SegEnds_Xtal_BW#'!$A:$Z,15,FALSE)</f>
        <v>40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53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4" t="e">
        <f>VLOOKUP(A325,'SegEnds_NonXtal_Prot#'!A:AL,10,FALSE)-VLOOKUP(A325,'SegEnds_NonXtal_Prot#'!A:AL,7,FALSE)</f>
        <v>#VALUE!</v>
      </c>
      <c r="AC325" s="4" t="e">
        <f>VLOOKUP(A325,'SegEnds_NonXtal_Prot#'!A:AL,13,FALSE)-VLOOKUP(A325,'SegEnds_NonXtal_Prot#'!A:AL,10,FALSE)</f>
        <v>#VALUE!</v>
      </c>
      <c r="AD325" s="4">
        <f>VLOOKUP(A325,'SegEnds_NonXtal_Prot#'!A:AL,16,FALSE)-VLOOKUP(A325,'SegEnds_NonXtal_Prot#'!A:AL,10,FALSE)</f>
        <v>47</v>
      </c>
      <c r="AE325" s="1" t="e">
        <f>VLOOKUP(A325,'SegEnds_NonXtal_Prot#'!A:AL,22,FALSE)-VLOOKUP(A325,'SegEnds_NonXtal_Prot#'!A:AL,19,FALSE)</f>
        <v>#VALUE!</v>
      </c>
      <c r="AF325" s="4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4">
        <f>VLOOKUP(A325,'SegEnds_NonXtal_Prot#'!A:AL,31,FALSE)-VLOOKUP(A325,'SegEnds_NonXtal_Prot#'!A:AL,28,FALSE)</f>
        <v>52</v>
      </c>
      <c r="AI325" s="4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90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1182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90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44</v>
      </c>
      <c r="AH327" s="1">
        <f>VLOOKUP(A327,'SegEnds_NonXtal_Prot#'!A:AL,31,FALSE)-VLOOKUP(A327,'SegEnds_NonXtal_Prot#'!A:AL,28,FALSE)</f>
        <v>83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1" t="s">
        <v>1183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90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44</v>
      </c>
      <c r="AH328" s="1">
        <f>VLOOKUP(A328,'SegEnds_NonXtal_Prot#'!A:AL,31,FALSE)-VLOOKUP(A328,'SegEnds_NonXtal_Prot#'!A:AL,28,FALSE)</f>
        <v>83</v>
      </c>
      <c r="AI328" s="1">
        <f>VLOOKUP(A328,'SegEnds_NonXtal_Prot#'!A:AL,34,FALSE)-VLOOKUP(A328,'SegEnds_NonXtal_Prot#'!A:AL,31,FALSE)</f>
        <v>29</v>
      </c>
      <c r="AJ328" s="1" t="str">
        <f>IF(ISERROR(MATCH(A328,'SegEnds_Xtal_Prot#'!B:B, 0)), "NoXtal", "Xtal")</f>
        <v>NoXtal</v>
      </c>
    </row>
    <row r="329" spans="1:36" x14ac:dyDescent="0.2">
      <c r="A329" s="1" t="s">
        <v>1192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90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 t="e">
        <f>VLOOKUP(A329,'SegEnds_NonXtal_Prot#'!A:AL,10,FALSE)-VLOOKUP(A329,'SegEnds_NonXtal_Prot#'!A:AL,7,FALSE)</f>
        <v>#VALUE!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50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45</v>
      </c>
      <c r="AH329" s="1">
        <f>VLOOKUP(A329,'SegEnds_NonXtal_Prot#'!A:AL,31,FALSE)-VLOOKUP(A329,'SegEnds_NonXtal_Prot#'!A:AL,28,FALSE)</f>
        <v>52</v>
      </c>
      <c r="AI329" s="1">
        <f>VLOOKUP(A329,'SegEnds_NonXtal_Prot#'!A:AL,34,FALSE)-VLOOKUP(A329,'SegEnds_NonXtal_Prot#'!A:AL,31,FALSE)</f>
        <v>29</v>
      </c>
      <c r="AJ329" s="1" t="str">
        <f>IF(ISERROR(MATCH(A329,'SegEnds_Xtal_Prot#'!B:B, 0)), "NoXtal", "Xtal")</f>
        <v>NoXtal</v>
      </c>
    </row>
    <row r="330" spans="1:36" x14ac:dyDescent="0.2">
      <c r="A330" s="1" t="s">
        <v>1181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90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45</v>
      </c>
      <c r="AH330" s="1">
        <f>VLOOKUP(A330,'SegEnds_NonXtal_Prot#'!A:AL,31,FALSE)-VLOOKUP(A330,'SegEnds_NonXtal_Prot#'!A:AL,28,FALSE)</f>
        <v>85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1" t="s">
        <v>1193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90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51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46</v>
      </c>
      <c r="AH331" s="1">
        <f>VLOOKUP(A331,'SegEnds_NonXtal_Prot#'!A:AL,31,FALSE)-VLOOKUP(A331,'SegEnds_NonXtal_Prot#'!A:AL,28,FALSE)</f>
        <v>51</v>
      </c>
      <c r="AI331" s="1">
        <f>VLOOKUP(A331,'SegEnds_NonXtal_Prot#'!A:AL,34,FALSE)-VLOOKUP(A331,'SegEnds_NonXtal_Prot#'!A:AL,31,FALSE)</f>
        <v>29</v>
      </c>
      <c r="AJ331" s="1" t="str">
        <f>IF(ISERROR(MATCH(A331,'SegEnds_Xtal_Prot#'!B:B, 0)), "NoXtal", "Xtal")</f>
        <v>NoXtal</v>
      </c>
    </row>
    <row r="332" spans="1:36" x14ac:dyDescent="0.2">
      <c r="A332" s="1" t="s">
        <v>1194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90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VLOOKUP(A332,'SegEnds_NonXtal_Prot#'!A:AL,10,FALSE)-VLOOKUP(A332,'SegEnds_NonXtal_Prot#'!A:AL,7,FALSE)</f>
        <v>17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53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46</v>
      </c>
      <c r="AH332" s="1">
        <f>VLOOKUP(A332,'SegEnds_NonXtal_Prot#'!A:AL,31,FALSE)-VLOOKUP(A332,'SegEnds_NonXtal_Prot#'!A:AL,28,FALSE)</f>
        <v>52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1191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90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51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20</v>
      </c>
      <c r="AG333" s="1">
        <f>VLOOKUP(A333,'SegEnds_NonXtal_Prot#'!A:AL,28,FALSE)-VLOOKUP(A333,'SegEnds_NonXtal_Prot#'!A:AL,22,FALSE)</f>
        <v>46</v>
      </c>
      <c r="AH333" s="1">
        <f>VLOOKUP(A333,'SegEnds_NonXtal_Prot#'!A:AL,31,FALSE)-VLOOKUP(A333,'SegEnds_NonXtal_Prot#'!A:AL,28,FALSE)</f>
        <v>57</v>
      </c>
      <c r="AI333" s="1">
        <f>VLOOKUP(A333,'SegEnds_NonXtal_Prot#'!A:AL,34,FALSE)-VLOOKUP(A333,'SegEnds_NonXtal_Prot#'!A:AL,31,FALSE)</f>
        <v>23</v>
      </c>
      <c r="AJ333" s="1" t="str">
        <f>IF(ISERROR(MATCH(A333,'SegEnds_Xtal_Prot#'!B:B, 0)), "NoXtal", "Xtal")</f>
        <v>NoXtal</v>
      </c>
    </row>
    <row r="334" spans="1:36" x14ac:dyDescent="0.2">
      <c r="A334" s="1" t="s">
        <v>1179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90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18</v>
      </c>
      <c r="AG334" s="1">
        <f>VLOOKUP(A334,'SegEnds_NonXtal_Prot#'!A:AL,28,FALSE)-VLOOKUP(A334,'SegEnds_NonXtal_Prot#'!A:AL,22,FALSE)</f>
        <v>46</v>
      </c>
      <c r="AH334" s="1">
        <f>VLOOKUP(A334,'SegEnds_NonXtal_Prot#'!A:AL,31,FALSE)-VLOOKUP(A334,'SegEnds_NonXtal_Prot#'!A:AL,28,FALSE)</f>
        <v>86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4" t="s">
        <v>1198</v>
      </c>
      <c r="B335" s="4" t="str">
        <f>VLOOKUP(A335,Xtal_Templ!A:B,2,FALSE)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91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4" t="e">
        <f>VLOOKUP(A335,'SegEnds_NonXtal_Prot#'!A:AL,10,FALSE)-VLOOKUP(A335,'SegEnds_NonXtal_Prot#'!A:AL,7,FALSE)</f>
        <v>#VALUE!</v>
      </c>
      <c r="AC335" s="4" t="e">
        <f>VLOOKUP(A335,'SegEnds_NonXtal_Prot#'!A:AL,13,FALSE)-VLOOKUP(A335,'SegEnds_NonXtal_Prot#'!A:AL,10,FALSE)</f>
        <v>#VALUE!</v>
      </c>
      <c r="AD335" s="4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4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47</v>
      </c>
      <c r="AH335" s="4">
        <f>VLOOKUP(A335,'SegEnds_NonXtal_Prot#'!A:AL,31,FALSE)-VLOOKUP(A335,'SegEnds_NonXtal_Prot#'!A:AL,28,FALSE)</f>
        <v>50</v>
      </c>
      <c r="AI335" s="4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1190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90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21</v>
      </c>
      <c r="AG336" s="1">
        <f>VLOOKUP(A336,'SegEnds_NonXtal_Prot#'!A:AL,28,FALSE)-VLOOKUP(A336,'SegEnds_NonXtal_Prot#'!A:AL,22,FALSE)</f>
        <v>47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1197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90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v>50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18</v>
      </c>
      <c r="AG337" s="1">
        <f>VLOOKUP(A337,'SegEnds_NonXtal_Prot#'!A:AL,28,FALSE)-VLOOKUP(A337,'SegEnds_NonXtal_Prot#'!A:AL,22,FALSE)</f>
        <v>51</v>
      </c>
      <c r="AH337" s="1">
        <f>VLOOKUP(A337,'SegEnds_NonXtal_Prot#'!A:AL,31,FALSE)-VLOOKUP(A337,'SegEnds_NonXtal_Prot#'!A:AL,28,FALSE)</f>
        <v>54</v>
      </c>
      <c r="AI337" s="1">
        <f>VLOOKUP(A337,'SegEnds_NonXtal_Prot#'!A:AL,34,FALSE)-VLOOKUP(A337,'SegEnds_NonXtal_Prot#'!A:AL,31,FALSE)</f>
        <v>26</v>
      </c>
      <c r="AJ337" s="1" t="str">
        <f>IF(ISERROR(MATCH(A337,'SegEnds_Xtal_Prot#'!B:B, 0)), "NoXtal", "Xtal")</f>
        <v>NoXtal</v>
      </c>
    </row>
    <row r="338" spans="1:36" x14ac:dyDescent="0.2">
      <c r="A338" s="1" t="s">
        <v>436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90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16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53</v>
      </c>
      <c r="AH338" s="1">
        <f>VLOOKUP(A338,'SegEnds_NonXtal_Prot#'!A:AL,31,FALSE)-VLOOKUP(A338,'SegEnds_NonXtal_Prot#'!A:AL,28,FALSE)</f>
        <v>51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443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90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4" t="s">
        <v>1196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1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54</v>
      </c>
      <c r="AH340" s="4">
        <f>VLOOKUP(A340,'SegEnds_NonXtal_Prot#'!A:AL,31,FALSE)-VLOOKUP(A340,'SegEnds_NonXtal_Prot#'!A:AL,28,FALSE)</f>
        <v>51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4" t="s">
        <v>1195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1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30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>
        <f>VLOOKUP(A341,'SegEnds_NonXtal_Prot#'!A:AL,10,FALSE)-VLOOKUP(A341,'SegEnds_NonXtal_Prot#'!A:AL,7,FALSE)</f>
        <v>21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57</v>
      </c>
      <c r="AH341" s="4">
        <f>VLOOKUP(A341,'SegEnds_NonXtal_Prot#'!A:AL,31,FALSE)-VLOOKUP(A341,'SegEnds_NonXtal_Prot#'!A:AL,28,FALSE)</f>
        <v>44</v>
      </c>
      <c r="AI341" s="4">
        <f>VLOOKUP(A341,'SegEnds_NonXtal_Prot#'!A:AL,34,FALSE)-VLOOKUP(A341,'SegEnds_NonXtal_Prot#'!A:AL,31,FALSE)</f>
        <v>30</v>
      </c>
      <c r="AJ341" s="1" t="str">
        <f>IF(ISERROR(MATCH(A341,'SegEnds_Xtal_Prot#'!B:B, 0)), "NoXtal", "Xtal")</f>
        <v>NoXtal</v>
      </c>
    </row>
    <row r="342" spans="1:36" x14ac:dyDescent="0.2">
      <c r="A342" s="1" t="s">
        <v>1199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90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48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60</v>
      </c>
      <c r="AH342" s="1">
        <f>VLOOKUP(A342,'SegEnds_NonXtal_Prot#'!A:AL,31,FALSE)-VLOOKUP(A342,'SegEnds_NonXtal_Prot#'!A:AL,28,FALSE)</f>
        <v>49</v>
      </c>
      <c r="AI342" s="1">
        <f>VLOOKUP(A342,'SegEnds_NonXtal_Prot#'!A:AL,34,FALSE)-VLOOKUP(A342,'SegEnds_NonXtal_Prot#'!A:AL,31,FALSE)</f>
        <v>28</v>
      </c>
      <c r="AJ342" s="1" t="str">
        <f>IF(ISERROR(MATCH(A342,'SegEnds_Xtal_Prot#'!B:B, 0)), "NoXtal", "Xtal")</f>
        <v>NoXtal</v>
      </c>
    </row>
    <row r="343" spans="1:36" x14ac:dyDescent="0.2">
      <c r="A343" s="1" t="s">
        <v>1200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90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111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6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6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6" t="str">
        <f>VLOOKUP($B344&amp;"__wt",'SegEnds_Xtal_BW#'!$A:$Z,14,FALSE)</f>
        <v>-</v>
      </c>
      <c r="O344" s="92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19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40</v>
      </c>
      <c r="AH344" s="43">
        <f>VLOOKUP(A344,'SegEnds_NonXtal_Prot#'!A:AL,31,FALSE)-VLOOKUP(A344,'SegEnds_NonXtal_Prot#'!A:AL,28,FALSE)</f>
        <v>39</v>
      </c>
      <c r="AI344" s="43">
        <f>VLOOKUP(A344,'SegEnds_NonXtal_Prot#'!A:AL,34,FALSE)-VLOOKUP(A344,'SegEnds_NonXtal_Prot#'!A:AL,31,FALSE)</f>
        <v>35</v>
      </c>
      <c r="AJ344" s="1" t="str">
        <f>IF(ISERROR(MATCH(A344,'SegEnds_Xtal_Prot#'!B:B, 0)), "NoXtal", "Xtal")</f>
        <v>NoXtal</v>
      </c>
    </row>
    <row r="345" spans="1:36" x14ac:dyDescent="0.2">
      <c r="A345" s="4" t="s">
        <v>113</v>
      </c>
      <c r="B345" s="4" t="str">
        <f>VLOOKUP(A345,Xtal_Templ!A:B,2,FALSE)</f>
        <v>grm1_human</v>
      </c>
      <c r="C345" s="5">
        <f>VLOOKUP($B345&amp;"__wt",'SegEnds_Xtal_BW#'!$A:$Z,3,FALSE)</f>
        <v>34</v>
      </c>
      <c r="D345" s="4">
        <f>VLOOKUP($B345&amp;"__wt",'SegEnds_Xtal_BW#'!$A:$Z,4,FALSE)</f>
        <v>60</v>
      </c>
      <c r="E345" s="4">
        <f>VLOOKUP($B345&amp;"__wt",'SegEnds_Xtal_BW#'!$A:$Z,5,FALSE)</f>
        <v>47</v>
      </c>
      <c r="F345" s="4">
        <f>VLOOKUP($B345&amp;"__wt",'SegEnds_Xtal_BW#'!$A:$Z,6,FALSE)</f>
        <v>53</v>
      </c>
      <c r="G345" s="4">
        <v>39</v>
      </c>
      <c r="H345" s="11">
        <f>VLOOKUP($B345&amp;"__wt",'SegEnds_Xtal_BW#'!$A:$Z,8,FALSE)</f>
        <v>61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f>VLOOKUP($B345&amp;"__wt",'SegEnds_Xtal_BW#'!$A:$Z,11,FALSE)</f>
        <v>22</v>
      </c>
      <c r="L345" s="4">
        <f>VLOOKUP($B345&amp;"__wt",'SegEnds_Xtal_BW#'!$A:$Z,12,FALSE)</f>
        <v>54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91">
        <f>VLOOKUP($B345&amp;"__wt",'SegEnds_Xtal_BW#'!$A:$Z,15,FALSE)</f>
        <v>38</v>
      </c>
      <c r="P345" s="4">
        <f>VLOOKUP($B345&amp;"__wt",'SegEnds_Xtal_BW#'!$A:$Z,16,FALSE)</f>
        <v>64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f>VLOOKUP($B345&amp;"__wt",'SegEnds_Xtal_BW#'!$A:$Z,19,FALSE)</f>
        <v>37</v>
      </c>
      <c r="T345" s="4">
        <f>VLOOKUP($B345&amp;"__wt",'SegEnds_Xtal_BW#'!$A:$Z,20,FALSE)</f>
        <v>61</v>
      </c>
      <c r="U345" s="4">
        <f>VLOOKUP($B345&amp;"__wt",'SegEnds_Xtal_BW#'!$A:$Z,21,FALSE)</f>
        <v>33</v>
      </c>
      <c r="V345" s="4">
        <f>VLOOKUP($B345&amp;"__wt",'SegEnds_Xtal_BW#'!$A:$Z,22,FALSE)</f>
        <v>57</v>
      </c>
      <c r="W345" s="4">
        <f>VLOOKUP($B345&amp;"__wt",'SegEnds_Xtal_BW#'!$A:$Z,23,FALSE)</f>
        <v>34</v>
      </c>
      <c r="X345" s="4">
        <f>VLOOKUP($B345&amp;"__wt",'SegEnds_Xtal_BW#'!$A:$Z,24,FALSE)</f>
        <v>63</v>
      </c>
      <c r="Y345" s="4">
        <f>VLOOKUP($B345&amp;"__wt",'SegEnds_Xtal_BW#'!$A:$Z,25,FALSE)</f>
        <v>47</v>
      </c>
      <c r="Z345" s="4">
        <f>VLOOKUP($B345&amp;"__wt",'SegEnds_Xtal_BW#'!$A:$Z,26,FALSE)</f>
        <v>59</v>
      </c>
      <c r="AA345" s="27" t="str">
        <f>VLOOKUP(A345,Classification!A:B,2,FALSE)</f>
        <v>C</v>
      </c>
      <c r="AB345" s="4">
        <f>VLOOKUP(A345,'SegEnds_NonXtal_Prot#'!A:AL,10,FALSE)-VLOOKUP(A345,'SegEnds_NonXtal_Prot#'!A:AL,7,FALSE)</f>
        <v>19</v>
      </c>
      <c r="AC345" s="4" t="e">
        <f>VLOOKUP(A345,'SegEnds_NonXtal_Prot#'!A:AL,13,FALSE)-VLOOKUP(A345,'SegEnds_NonXtal_Prot#'!A:AL,10,FALSE)</f>
        <v>#VALUE!</v>
      </c>
      <c r="AD345" s="4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" t="e">
        <f>VLOOKUP(A345,'SegEnds_NonXtal_Prot#'!A:AL,28,FALSE)-VLOOKUP(A345,'SegEnds_NonXtal_Prot#'!A:AL,25,FALSE)</f>
        <v>#VALUE!</v>
      </c>
      <c r="AG345" s="1">
        <f>VLOOKUP(A345,'SegEnds_NonXtal_Prot#'!A:AL,28,FALSE)-VLOOKUP(A345,'SegEnds_NonXtal_Prot#'!A:AL,22,FALSE)</f>
        <v>43</v>
      </c>
      <c r="AH345" s="4">
        <f>VLOOKUP(A345,'SegEnds_NonXtal_Prot#'!A:AL,31,FALSE)-VLOOKUP(A345,'SegEnds_NonXtal_Prot#'!A:AL,28,FALSE)</f>
        <v>39</v>
      </c>
      <c r="AI345" s="4">
        <f>VLOOKUP(A345,'SegEnds_NonXtal_Prot#'!A:AL,34,FALSE)-VLOOKUP(A345,'SegEnds_NonXtal_Prot#'!A:AL,31,FALSE)</f>
        <v>35</v>
      </c>
      <c r="AJ345" s="1" t="str">
        <f>IF(ISERROR(MATCH(A345,'SegEnds_Xtal_Prot#'!B:B, 0)), "NoXtal", "Xtal")</f>
        <v>NoXtal</v>
      </c>
    </row>
    <row r="346" spans="1:36" x14ac:dyDescent="0.2">
      <c r="A346" s="1" t="s">
        <v>121</v>
      </c>
      <c r="B346" s="1" t="str">
        <f>VLOOKUP(A346,Xtal_Templ!A:B,2,FALSE)</f>
        <v>grm1_human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90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19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 t="e">
        <f>VLOOKUP(A346,'SegEnds_NonXtal_Prot#'!A:AL,28,FALSE)-VLOOKUP(A346,'SegEnds_NonXtal_Prot#'!A:AL,25,FALSE)</f>
        <v>#VALUE!</v>
      </c>
      <c r="AG346" s="1">
        <f>VLOOKUP(A346,'SegEnds_NonXtal_Prot#'!A:AL,28,FALSE)-VLOOKUP(A346,'SegEnds_NonXtal_Prot#'!A:AL,22,FALSE)</f>
        <v>45</v>
      </c>
      <c r="AH346" s="1">
        <f>VLOOKUP(A346,'SegEnds_NonXtal_Prot#'!A:AL,31,FALSE)-VLOOKUP(A346,'SegEnds_NonXtal_Prot#'!A:AL,28,FALSE)</f>
        <v>39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4" t="s">
        <v>40</v>
      </c>
      <c r="B347" s="4" t="str">
        <f>VLOOKUP(A347,Xtal_Templ!A:B,2,FALSE)</f>
        <v>grm1_human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1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1" t="s">
        <v>41</v>
      </c>
      <c r="B348" s="1" t="str">
        <f>VLOOKUP(A348,Xtal_Templ!A:B,2,FALSE)</f>
        <v>grm5_human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90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17</v>
      </c>
      <c r="AG348" s="1">
        <f>VLOOKUP(A348,'SegEnds_NonXtal_Prot#'!A:AL,28,FALSE)-VLOOKUP(A348,'SegEnds_NonXtal_Prot#'!A:AL,22,FALSE)</f>
        <v>49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27</v>
      </c>
      <c r="AJ348" s="1" t="str">
        <f>IF(ISERROR(MATCH(A348,'SegEnds_Xtal_Prot#'!B:B, 0)), "NoXtal", "Xtal")</f>
        <v>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1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90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90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105</v>
      </c>
      <c r="B352" s="1" t="str">
        <f>VLOOKUP(A352,Xtal_Templ!A:B,2,FALSE)</f>
        <v>grm5_human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90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18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29</v>
      </c>
      <c r="AJ352" s="1" t="str">
        <f>IF(ISERROR(MATCH(A352,'SegEnds_Xtal_Prot#'!B:B, 0)), "NoXtal", "Xtal")</f>
        <v>NoXtal</v>
      </c>
    </row>
    <row r="353" spans="1:36" x14ac:dyDescent="0.2">
      <c r="A353" s="1" t="s">
        <v>115</v>
      </c>
      <c r="B353" s="1" t="str">
        <f>VLOOKUP(A353,Xtal_Templ!A:B,2,FALSE)</f>
        <v>grm5_human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90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90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51</v>
      </c>
      <c r="AH354" s="1">
        <f>VLOOKUP(A354,'SegEnds_NonXtal_Prot#'!A:AL,31,FALSE)-VLOOKUP(A354,'SegEnds_NonXtal_Prot#'!A:AL,28,FALSE)</f>
        <v>37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123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90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18</v>
      </c>
      <c r="AG355" s="1">
        <f>VLOOKUP(A355,'SegEnds_NonXtal_Prot#'!A:AL,28,FALSE)-VLOOKUP(A355,'SegEnds_NonXtal_Prot#'!A:AL,22,FALSE)</f>
        <v>52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29</v>
      </c>
      <c r="AJ355" s="1" t="str">
        <f>IF(ISERROR(MATCH(A355,'SegEnds_Xtal_Prot#'!B:B, 0)), "NoXtal", "Xtal")</f>
        <v>NoXtal</v>
      </c>
    </row>
    <row r="356" spans="1:36" x14ac:dyDescent="0.2">
      <c r="A356" s="1" t="s">
        <v>112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90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19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55</v>
      </c>
      <c r="AH356" s="1">
        <f>VLOOKUP(A356,'SegEnds_NonXtal_Prot#'!A:AL,31,FALSE)-VLOOKUP(A356,'SegEnds_NonXtal_Prot#'!A:AL,28,FALSE)</f>
        <v>39</v>
      </c>
      <c r="AI356" s="1">
        <f>VLOOKUP(A356,'SegEnds_NonXtal_Prot#'!A:AL,34,FALSE)-VLOOKUP(A356,'SegEnds_NonXtal_Prot#'!A:AL,31,FALSE)</f>
        <v>34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90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118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90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119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90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120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90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4" t="s">
        <v>106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91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37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34</v>
      </c>
      <c r="X361" s="4">
        <f>VLOOKUP($B361&amp;"__wt",'SegEnds_Xtal_BW#'!$A:$Z,24,FALSE)</f>
        <v>63</v>
      </c>
      <c r="Y361" s="4">
        <f>VLOOKUP($B361&amp;"__wt",'SegEnds_Xtal_BW#'!$A:$Z,25,FALSE)</f>
        <v>47</v>
      </c>
      <c r="Z361" s="4">
        <f>VLOOKUP($B361&amp;"__wt",'SegEnds_Xtal_BW#'!$A:$Z,26,FALSE)</f>
        <v>59</v>
      </c>
      <c r="AA361" s="27" t="str">
        <f>VLOOKUP(A361,Classification!A:B,2,FALSE)</f>
        <v>C</v>
      </c>
      <c r="AB361" s="4">
        <f>VLOOKUP(A361,'SegEnds_NonXtal_Prot#'!A:AL,10,FALSE)-VLOOKUP(A361,'SegEnds_NonXtal_Prot#'!A:AL,7,FALSE)</f>
        <v>15</v>
      </c>
      <c r="AC361" s="4" t="e">
        <f>VLOOKUP(A361,'SegEnds_NonXtal_Prot#'!A:AL,13,FALSE)-VLOOKUP(A361,'SegEnds_NonXtal_Prot#'!A:AL,10,FALSE)</f>
        <v>#VALUE!</v>
      </c>
      <c r="AD361" s="4">
        <f>VLOOKUP(A361,'SegEnds_NonXtal_Prot#'!A:AL,16,FALSE)-VLOOKUP(A361,'SegEnds_NonXtal_Prot#'!A:AL,10,FALSE)</f>
        <v>51</v>
      </c>
      <c r="AE361" s="1" t="e">
        <f>VLOOKUP(A361,'SegEnds_NonXtal_Prot#'!A:AL,22,FALSE)-VLOOKUP(A361,'SegEnds_NonXtal_Prot#'!A:AL,19,FALSE)</f>
        <v>#VALUE!</v>
      </c>
      <c r="AF361" s="4">
        <f>VLOOKUP(A361,'SegEnds_NonXtal_Prot#'!A:AL,28,FALSE)-VLOOKUP(A361,'SegEnds_NonXtal_Prot#'!A:AL,25,FALSE)</f>
        <v>19</v>
      </c>
      <c r="AG361" s="1">
        <f>VLOOKUP(A361,'SegEnds_NonXtal_Prot#'!A:AL,28,FALSE)-VLOOKUP(A361,'SegEnds_NonXtal_Prot#'!A:AL,22,FALSE)</f>
        <v>62</v>
      </c>
      <c r="AH361" s="4">
        <f>VLOOKUP(A361,'SegEnds_NonXtal_Prot#'!A:AL,31,FALSE)-VLOOKUP(A361,'SegEnds_NonXtal_Prot#'!A:AL,28,FALSE)</f>
        <v>38</v>
      </c>
      <c r="AI361" s="4">
        <f>VLOOKUP(A361,'SegEnds_NonXtal_Prot#'!A:AL,34,FALSE)-VLOOKUP(A361,'SegEnds_NonXtal_Prot#'!A:AL,31,FALSE)</f>
        <v>31</v>
      </c>
      <c r="AJ361" s="1" t="str">
        <f>IF(ISERROR(MATCH(A361,'SegEnds_Xtal_Prot#'!B:B, 0)), "NoXtal", "Xtal")</f>
        <v>NoXtal</v>
      </c>
    </row>
    <row r="362" spans="1:36" x14ac:dyDescent="0.2">
      <c r="A362" s="1" t="s">
        <v>108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90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50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62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30</v>
      </c>
      <c r="AJ362" s="1" t="str">
        <f>IF(ISERROR(MATCH(A362,'SegEnds_Xtal_Prot#'!B:B, 0)), "NoXtal", "Xtal")</f>
        <v>NoXtal</v>
      </c>
    </row>
    <row r="363" spans="1:36" x14ac:dyDescent="0.2">
      <c r="A363" s="1" t="s">
        <v>107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90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51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19</v>
      </c>
      <c r="AG363" s="1">
        <f>VLOOKUP(A363,'SegEnds_NonXtal_Prot#'!A:AL,28,FALSE)-VLOOKUP(A363,'SegEnds_NonXtal_Prot#'!A:AL,22,FALSE)</f>
        <v>62</v>
      </c>
      <c r="AH363" s="1">
        <f>VLOOKUP(A363,'SegEnds_NonXtal_Prot#'!A:AL,31,FALSE)-VLOOKUP(A363,'SegEnds_NonXtal_Prot#'!A:AL,28,FALSE)</f>
        <v>38</v>
      </c>
      <c r="AI363" s="1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4" t="s">
        <v>109</v>
      </c>
      <c r="B364" s="4" t="str">
        <f>VLOOKUP(A364,Xtal_Templ!A:B,2,FALSE)</f>
        <v>grm1_human</v>
      </c>
      <c r="C364" s="5">
        <f>VLOOKUP($B364&amp;"__wt",'SegEnds_Xtal_BW#'!$A:$Z,3,FALSE)</f>
        <v>34</v>
      </c>
      <c r="D364" s="4">
        <f>VLOOKUP($B364&amp;"__wt",'SegEnds_Xtal_BW#'!$A:$Z,4,FALSE)</f>
        <v>60</v>
      </c>
      <c r="E364" s="4">
        <f>VLOOKUP($B364&amp;"__wt",'SegEnds_Xtal_BW#'!$A:$Z,5,FALSE)</f>
        <v>47</v>
      </c>
      <c r="F364" s="4">
        <f>VLOOKUP($B364&amp;"__wt",'SegEnds_Xtal_BW#'!$A:$Z,6,FALSE)</f>
        <v>53</v>
      </c>
      <c r="G364" s="4">
        <v>39</v>
      </c>
      <c r="H364" s="11">
        <f>VLOOKUP($B364&amp;"__wt",'SegEnds_Xtal_BW#'!$A:$Z,8,FALSE)</f>
        <v>61</v>
      </c>
      <c r="I364" s="4" t="str">
        <f>VLOOKUP($B364&amp;"__wt",'SegEnds_Xtal_BW#'!$A:$Z,9,FALSE)</f>
        <v>-</v>
      </c>
      <c r="J364" s="4" t="str">
        <f>VLOOKUP($B364&amp;"__wt",'SegEnds_Xtal_BW#'!$A:$Z,10,FALSE)</f>
        <v>-</v>
      </c>
      <c r="K364" s="11">
        <f>VLOOKUP($B364&amp;"__wt",'SegEnds_Xtal_BW#'!$A:$Z,11,FALSE)</f>
        <v>22</v>
      </c>
      <c r="L364" s="4">
        <f>VLOOKUP($B364&amp;"__wt",'SegEnds_Xtal_BW#'!$A:$Z,12,FALSE)</f>
        <v>54</v>
      </c>
      <c r="M364" s="4" t="str">
        <f>VLOOKUP($B364&amp;"__wt",'SegEnds_Xtal_BW#'!$A:$Z,13,FALSE)</f>
        <v>-</v>
      </c>
      <c r="N364" s="11" t="str">
        <f>VLOOKUP($B364&amp;"__wt",'SegEnds_Xtal_BW#'!$A:$Z,14,FALSE)</f>
        <v>-</v>
      </c>
      <c r="O364" s="91">
        <f>VLOOKUP($B364&amp;"__wt",'SegEnds_Xtal_BW#'!$A:$Z,15,FALSE)</f>
        <v>38</v>
      </c>
      <c r="P364" s="4">
        <f>VLOOKUP($B364&amp;"__wt",'SegEnds_Xtal_BW#'!$A:$Z,16,FALSE)</f>
        <v>64</v>
      </c>
      <c r="Q364" s="4">
        <f>VLOOKUP($B364&amp;"__wt",'SegEnds_Xtal_BW#'!$A:$Z,17,FALSE)</f>
        <v>50</v>
      </c>
      <c r="R364" s="4">
        <f>VLOOKUP($B364&amp;"__wt",'SegEnds_Xtal_BW#'!$A:$Z,18,FALSE)</f>
        <v>52</v>
      </c>
      <c r="S364" s="4">
        <f>VLOOKUP($B364&amp;"__wt",'SegEnds_Xtal_BW#'!$A:$Z,19,FALSE)</f>
        <v>37</v>
      </c>
      <c r="T364" s="4">
        <f>VLOOKUP($B364&amp;"__wt",'SegEnds_Xtal_BW#'!$A:$Z,20,FALSE)</f>
        <v>61</v>
      </c>
      <c r="U364" s="4">
        <f>VLOOKUP($B364&amp;"__wt",'SegEnds_Xtal_BW#'!$A:$Z,21,FALSE)</f>
        <v>33</v>
      </c>
      <c r="V364" s="4">
        <f>VLOOKUP($B364&amp;"__wt",'SegEnds_Xtal_BW#'!$A:$Z,22,FALSE)</f>
        <v>57</v>
      </c>
      <c r="W364" s="4">
        <f>VLOOKUP($B364&amp;"__wt",'SegEnds_Xtal_BW#'!$A:$Z,23,FALSE)</f>
        <v>34</v>
      </c>
      <c r="X364" s="4">
        <f>VLOOKUP($B364&amp;"__wt",'SegEnds_Xtal_BW#'!$A:$Z,24,FALSE)</f>
        <v>63</v>
      </c>
      <c r="Y364" s="4">
        <f>VLOOKUP($B364&amp;"__wt",'SegEnds_Xtal_BW#'!$A:$Z,25,FALSE)</f>
        <v>47</v>
      </c>
      <c r="Z364" s="4">
        <f>VLOOKUP($B364&amp;"__wt",'SegEnds_Xtal_BW#'!$A:$Z,26,FALSE)</f>
        <v>59</v>
      </c>
      <c r="AA364" s="27" t="str">
        <f>VLOOKUP(A364,Classification!A:B,2,FALSE)</f>
        <v>C</v>
      </c>
      <c r="AB364" s="4">
        <f>VLOOKUP(A364,'SegEnds_NonXtal_Prot#'!A:AL,10,FALSE)-VLOOKUP(A364,'SegEnds_NonXtal_Prot#'!A:AL,7,FALSE)</f>
        <v>15</v>
      </c>
      <c r="AC364" s="4" t="e">
        <f>VLOOKUP(A364,'SegEnds_NonXtal_Prot#'!A:AL,13,FALSE)-VLOOKUP(A364,'SegEnds_NonXtal_Prot#'!A:AL,10,FALSE)</f>
        <v>#VALUE!</v>
      </c>
      <c r="AD364" s="4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4">
        <f>VLOOKUP(A364,'SegEnds_NonXtal_Prot#'!A:AL,28,FALSE)-VLOOKUP(A364,'SegEnds_NonXtal_Prot#'!A:AL,25,FALSE)</f>
        <v>16</v>
      </c>
      <c r="AG364" s="1">
        <f>VLOOKUP(A364,'SegEnds_NonXtal_Prot#'!A:AL,28,FALSE)-VLOOKUP(A364,'SegEnds_NonXtal_Prot#'!A:AL,22,FALSE)</f>
        <v>65</v>
      </c>
      <c r="AH364" s="4">
        <f>VLOOKUP(A364,'SegEnds_NonXtal_Prot#'!A:AL,31,FALSE)-VLOOKUP(A364,'SegEnds_NonXtal_Prot#'!A:AL,28,FALSE)</f>
        <v>37</v>
      </c>
      <c r="AI364" s="4">
        <f>VLOOKUP(A364,'SegEnds_NonXtal_Prot#'!A:AL,34,FALSE)-VLOOKUP(A364,'SegEnds_NonXtal_Prot#'!A:AL,31,FALSE)</f>
        <v>33</v>
      </c>
      <c r="AJ364" s="1" t="str">
        <f>IF(ISERROR(MATCH(A364,'SegEnds_Xtal_Prot#'!B:B, 0)), "NoXtal", "Xtal")</f>
        <v>NoXtal</v>
      </c>
    </row>
    <row r="365" spans="1:36" x14ac:dyDescent="0.2">
      <c r="A365" s="1" t="s">
        <v>110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90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16</v>
      </c>
      <c r="AG365" s="1">
        <f>VLOOKUP(A365,'SegEnds_NonXtal_Prot#'!A:AL,28,FALSE)-VLOOKUP(A365,'SegEnds_NonXtal_Prot#'!A:AL,22,FALSE)</f>
        <v>65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33</v>
      </c>
      <c r="AJ365" s="1" t="str">
        <f>IF(ISERROR(MATCH(A365,'SegEnds_Xtal_Prot#'!B:B, 0)), "NoXtal", "Xtal")</f>
        <v>NoXtal</v>
      </c>
    </row>
    <row r="366" spans="1:36" x14ac:dyDescent="0.2">
      <c r="A366" s="1" t="s">
        <v>452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90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f>VLOOKUP($B366&amp;"__wt",'SegEnds_Xtal_BW#'!$A:$Z,22,FALSE)</f>
        <v>78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49</v>
      </c>
      <c r="AJ366" s="1" t="str">
        <f>IF(ISERROR(MATCH(A366,'SegEnds_Xtal_Prot#'!B:B, 0)), "NoXtal", "Xtal")</f>
        <v>NoXtal</v>
      </c>
    </row>
    <row r="367" spans="1:36" x14ac:dyDescent="0.2">
      <c r="A367" s="1" t="s">
        <v>448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90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66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56</v>
      </c>
      <c r="AJ367" s="1" t="str">
        <f>IF(ISERROR(MATCH(A367,'SegEnds_Xtal_Prot#'!B:B, 0)), "NoXtal", "Xtal")</f>
        <v>NoXtal</v>
      </c>
    </row>
    <row r="368" spans="1:36" x14ac:dyDescent="0.2">
      <c r="A368" s="1" t="s">
        <v>456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90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58</v>
      </c>
      <c r="AJ368" s="1" t="str">
        <f>IF(ISERROR(MATCH(A368,'SegEnds_Xtal_Prot#'!B:B, 0)), "NoXtal", "Xtal")</f>
        <v>NoXtal</v>
      </c>
    </row>
    <row r="369" spans="1:36" x14ac:dyDescent="0.2">
      <c r="A369" s="1" t="s">
        <v>447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90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90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451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90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454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90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90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90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68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33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40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90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13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62</v>
      </c>
      <c r="AJ375" s="1" t="str">
        <f>IF(ISERROR(MATCH(A375,'SegEnds_Xtal_Prot#'!B:B, 0)), "NoXtal", "Xtal")</f>
        <v>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90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103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49</v>
      </c>
      <c r="AJ376" s="1" t="str">
        <f>IF(ISERROR(MATCH(A376,'SegEnds_Xtal_Prot#'!B:B, 0)), "NoXtal", "Xtal")</f>
        <v>NoXtal</v>
      </c>
    </row>
    <row r="377" spans="1:36" x14ac:dyDescent="0.2">
      <c r="A377" s="1" t="s">
        <v>485</v>
      </c>
      <c r="B377" s="1" t="str">
        <f>VLOOKUP(A377,Xtal_Templ!A:B,2,FALSE)</f>
        <v>cxcr4_human</v>
      </c>
      <c r="C377" s="5">
        <f>VLOOKUP($B377&amp;"__wt",'SegEnds_Xtal_BW#'!$A:$Z,3,FALSE)</f>
        <v>24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90">
        <v>40</v>
      </c>
      <c r="P377" s="1">
        <v>64</v>
      </c>
      <c r="Q377" s="1" t="s">
        <v>23</v>
      </c>
      <c r="R377" s="1" t="s">
        <v>23</v>
      </c>
      <c r="S377" s="1">
        <v>39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45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25</v>
      </c>
      <c r="AH377" s="1">
        <f>VLOOKUP(A377,'SegEnds_NonXtal_Prot#'!A:AL,31,FALSE)-VLOOKUP(A377,'SegEnds_NonXtal_Prot#'!A:AL,28,FALSE)</f>
        <v>76</v>
      </c>
      <c r="AI377" s="1">
        <f>VLOOKUP(A377,'SegEnds_NonXtal_Prot#'!A:AL,34,FALSE)-VLOOKUP(A377,'SegEnds_NonXtal_Prot#'!A:AL,31,FALSE)</f>
        <v>36</v>
      </c>
      <c r="AJ377" s="1" t="str">
        <f>IF(ISERROR(MATCH(A377,'SegEnds_Xtal_Prot#'!B:B, 0)), "NoXtal", "Xtal")</f>
        <v>NoXtal</v>
      </c>
    </row>
    <row r="378" spans="1:36" x14ac:dyDescent="0.2">
      <c r="A378" s="1" t="s">
        <v>487</v>
      </c>
      <c r="B378" s="1" t="str">
        <f>VLOOKUP(A378,Xtal_Templ!A:B,2,FALSE)</f>
        <v>grm1_human</v>
      </c>
      <c r="C378" s="5">
        <f>VLOOKUP($B378&amp;"__wt",'SegEnds_Xtal_BW#'!$A:$Z,3,FALSE)</f>
        <v>34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90">
        <v>40</v>
      </c>
      <c r="P378" s="1"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47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29</v>
      </c>
      <c r="AH378" s="1">
        <f>VLOOKUP(A378,'SegEnds_NonXtal_Prot#'!A:AL,31,FALSE)-VLOOKUP(A378,'SegEnds_NonXtal_Prot#'!A:AL,28,FALSE)</f>
        <v>67</v>
      </c>
      <c r="AI378" s="1">
        <f>VLOOKUP(A378,'SegEnds_NonXtal_Prot#'!A:AL,34,FALSE)-VLOOKUP(A378,'SegEnds_NonXtal_Prot#'!A:AL,31,FALSE)</f>
        <v>45</v>
      </c>
      <c r="AJ378" s="1" t="str">
        <f>IF(ISERROR(MATCH(A378,'SegEnds_Xtal_Prot#'!B:B, 0)), "NoXtal", "Xtal")</f>
        <v>NoXtal</v>
      </c>
    </row>
    <row r="379" spans="1:36" x14ac:dyDescent="0.2">
      <c r="A379" s="4" t="s">
        <v>486</v>
      </c>
      <c r="B379" s="4" t="str">
        <f>VLOOKUP(A379,Xtal_Templ!A:B,2,FALSE)</f>
        <v>agtr1_human</v>
      </c>
      <c r="C379" s="5">
        <f>VLOOKUP($B379&amp;"__wt",'SegEnds_Xtal_BW#'!$A:$Z,3,FALSE)</f>
        <v>30</v>
      </c>
      <c r="D379" s="4">
        <v>60</v>
      </c>
      <c r="E379" s="4" t="s">
        <v>23</v>
      </c>
      <c r="F379" s="4" t="s">
        <v>23</v>
      </c>
      <c r="G379" s="4">
        <v>39</v>
      </c>
      <c r="H379" s="11">
        <v>63</v>
      </c>
      <c r="I379" s="4" t="s">
        <v>23</v>
      </c>
      <c r="J379" s="4" t="s">
        <v>23</v>
      </c>
      <c r="K379" s="11">
        <v>23</v>
      </c>
      <c r="L379" s="4">
        <v>56</v>
      </c>
      <c r="M379" s="4" t="s">
        <v>23</v>
      </c>
      <c r="N379" s="11" t="s">
        <v>23</v>
      </c>
      <c r="O379" s="91">
        <v>40</v>
      </c>
      <c r="P379" s="4">
        <v>64</v>
      </c>
      <c r="Q379" s="4" t="s">
        <v>23</v>
      </c>
      <c r="R379" s="4" t="s">
        <v>23</v>
      </c>
      <c r="S379" s="4">
        <v>39</v>
      </c>
      <c r="T379" s="4">
        <v>61</v>
      </c>
      <c r="U379" s="4">
        <v>29</v>
      </c>
      <c r="V379" s="4">
        <v>53</v>
      </c>
      <c r="W379" s="4">
        <v>35</v>
      </c>
      <c r="X379" s="4">
        <v>56</v>
      </c>
      <c r="Y379" s="4">
        <v>47</v>
      </c>
      <c r="Z379" s="4">
        <v>57</v>
      </c>
      <c r="AA379" s="27" t="str">
        <f>VLOOKUP(A379,Classification!A:B,2,FALSE)</f>
        <v>O</v>
      </c>
      <c r="AB379" s="4" t="e">
        <f>VLOOKUP(A379,'SegEnds_NonXtal_Prot#'!A:AL,10,FALSE)-VLOOKUP(A379,'SegEnds_NonXtal_Prot#'!A:AL,7,FALSE)</f>
        <v>#VALUE!</v>
      </c>
      <c r="AC379" s="4" t="e">
        <f>VLOOKUP(A379,'SegEnds_NonXtal_Prot#'!A:AL,13,FALSE)-VLOOKUP(A379,'SegEnds_NonXtal_Prot#'!A:AL,10,FALSE)</f>
        <v>#VALUE!</v>
      </c>
      <c r="AD379" s="4">
        <f>VLOOKUP(A379,'SegEnds_NonXtal_Prot#'!A:AL,16,FALSE)-VLOOKUP(A379,'SegEnds_NonXtal_Prot#'!A:AL,10,FALSE)</f>
        <v>63</v>
      </c>
      <c r="AE379" s="1" t="e">
        <f>VLOOKUP(A379,'SegEnds_NonXtal_Prot#'!A:AL,22,FALSE)-VLOOKUP(A379,'SegEnds_NonXtal_Prot#'!A:AL,19,FALSE)</f>
        <v>#VALUE!</v>
      </c>
      <c r="AF379" s="4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39</v>
      </c>
      <c r="AH379" s="4">
        <f>VLOOKUP(A379,'SegEnds_NonXtal_Prot#'!A:AL,31,FALSE)-VLOOKUP(A379,'SegEnds_NonXtal_Prot#'!A:AL,28,FALSE)</f>
        <v>58</v>
      </c>
      <c r="AI379" s="4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483</v>
      </c>
      <c r="B380" s="1" t="str">
        <f>VLOOKUP(A380,Xtal_Templ!A:B,2,FALSE)</f>
        <v>p2y12_human</v>
      </c>
      <c r="C380" s="5">
        <f>VLOOKUP($B380&amp;"__wt",'SegEnds_Xtal_BW#'!$A:$Z,3,FALSE)</f>
        <v>28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90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cxcr4_human</v>
      </c>
      <c r="C381" s="5">
        <f>VLOOKUP($B381&amp;"__wt",'SegEnds_Xtal_BW#'!$A:$Z,3,FALSE)</f>
        <v>24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90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81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83</v>
      </c>
      <c r="AH381" s="1">
        <f>VLOOKUP(A381,'SegEnds_NonXtal_Prot#'!A:AL,31,FALSE)-VLOOKUP(A381,'SegEnds_NonXtal_Prot#'!A:AL,28,FALSE)</f>
        <v>79</v>
      </c>
      <c r="AI381" s="1">
        <f>VLOOKUP(A381,'SegEnds_NonXtal_Prot#'!A:AL,34,FALSE)-VLOOKUP(A381,'SegEnds_NonXtal_Prot#'!A:AL,31,FALSE)</f>
        <v>33</v>
      </c>
      <c r="AJ381" s="1" t="str">
        <f>IF(ISERROR(MATCH(A381,'SegEnds_Xtal_Prot#'!B:B, 0)), "NoXtal", "Xtal")</f>
        <v>NoXtal</v>
      </c>
    </row>
    <row r="382" spans="1:36" x14ac:dyDescent="0.2">
      <c r="A382" s="1" t="s">
        <v>478</v>
      </c>
      <c r="B382" s="1" t="str">
        <f>VLOOKUP(A382,Xtal_Templ!A:B,2,FALSE)</f>
        <v>us28_hcmva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24</v>
      </c>
      <c r="L382" s="1">
        <f>VLOOKUP($B382&amp;"__wt",'SegEnds_Xtal_BW#'!$A:$Z,12,FALSE)</f>
        <v>56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90"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VLOOKUP($B382&amp;"__wt",'SegEnds_Xtal_BW#'!$A:$Z,24,FALSE)</f>
        <v>56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48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48</v>
      </c>
      <c r="AH382" s="1">
        <f>VLOOKUP(A382,'SegEnds_NonXtal_Prot#'!A:AL,31,FALSE)-VLOOKUP(A382,'SegEnds_NonXtal_Prot#'!A:AL,28,FALSE)</f>
        <v>53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457</v>
      </c>
      <c r="B383" s="1" t="str">
        <f>VLOOKUP(A383,Xtal_Templ!A:B,2,FALSE)</f>
        <v>s1pr1_human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56</v>
      </c>
      <c r="O383" s="91">
        <v>38</v>
      </c>
      <c r="P383" s="1">
        <f>VLOOKUP($B383&amp;"__wt",'SegEnds_Xtal_BW#'!$A:$Z,16,FALSE)</f>
        <v>63</v>
      </c>
      <c r="Q383" s="1" t="str">
        <f>VLOOKUP($B383&amp;"__wt",'SegEnds_Xtal_BW#'!$A:$Z,17,FALSE)</f>
        <v>-</v>
      </c>
      <c r="R383" s="1" t="str">
        <f>VLOOKUP($B383&amp;"__wt",'SegEnds_Xtal_BW#'!$A:$Z,18,FALSE)</f>
        <v>-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461</v>
      </c>
      <c r="B384" s="1" t="str">
        <f>VLOOKUP(A384,Xtal_Templ!A:B,2,FALSE)</f>
        <v>agtr1_human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1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36</v>
      </c>
      <c r="AJ384" s="1" t="str">
        <f>IF(ISERROR(MATCH(A384,'SegEnds_Xtal_Prot#'!B:B, 0)), "NoXtal", "Xtal")</f>
        <v>NoXtal</v>
      </c>
    </row>
    <row r="385" spans="1:36" x14ac:dyDescent="0.2">
      <c r="A385" s="1" t="s">
        <v>462</v>
      </c>
      <c r="B385" s="1" t="str">
        <f>VLOOKUP(A385,Xtal_Templ!A:B,2,FALSE)</f>
        <v>agtr1_human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90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51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52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463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91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51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52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36</v>
      </c>
      <c r="AJ386" s="1" t="str">
        <f>IF(ISERROR(MATCH(A386,'SegEnds_Xtal_Prot#'!B:B, 0)), "NoXtal", "Xtal")</f>
        <v>NoXtal</v>
      </c>
    </row>
    <row r="387" spans="1:36" x14ac:dyDescent="0.2">
      <c r="A387" s="1" t="s">
        <v>464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470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1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471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1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932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1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33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56</v>
      </c>
      <c r="AI391" s="1">
        <f>VLOOKUP(A391,'SegEnds_NonXtal_Prot#'!A:AL,34,FALSE)-VLOOKUP(A391,'SegEnds_NonXtal_Prot#'!A:AL,31,FALSE)</f>
        <v>33</v>
      </c>
      <c r="AJ391" s="1" t="str">
        <f>IF(ISERROR(MATCH(A391,'SegEnds_Xtal_Prot#'!B:B, 0)), "NoXtal", "Xtal")</f>
        <v>NoXtal</v>
      </c>
    </row>
    <row r="392" spans="1:36" x14ac:dyDescent="0.2">
      <c r="A392" s="1" t="s">
        <v>477</v>
      </c>
      <c r="B392" s="1" t="str">
        <f>VLOOKUP(A392,Xtal_Templ!A:B,2,FALSE)</f>
        <v>acm2_human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69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53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458</v>
      </c>
      <c r="B393" s="1" t="str">
        <f>VLOOKUP(A393,Xtal_Templ!A:B,2,FALSE)</f>
        <v>5ht2b_human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54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481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1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54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4" t="s">
        <v>475</v>
      </c>
      <c r="B395" s="4" t="str">
        <f>VLOOKUP(A395,Xtal_Templ!A:B,2,FALSE)</f>
        <v>opsd_human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91">
        <v>38</v>
      </c>
      <c r="P395" s="4">
        <f>VLOOKUP($B395&amp;"__wt",'SegEnds_Xtal_BW#'!$A:$Z,16,FALSE)</f>
        <v>62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4">
        <f>VLOOKUP(A395,'SegEnds_NonXtal_Prot#'!A:AL,10,FALSE)-VLOOKUP(A395,'SegEnds_NonXtal_Prot#'!A:AL,7,FALSE)</f>
        <v>16</v>
      </c>
      <c r="AC395" s="4" t="e">
        <f>VLOOKUP(A395,'SegEnds_NonXtal_Prot#'!A:AL,13,FALSE)-VLOOKUP(A395,'SegEnds_NonXtal_Prot#'!A:AL,10,FALSE)</f>
        <v>#VALUE!</v>
      </c>
      <c r="AD395" s="4">
        <f>VLOOKUP(A395,'SegEnds_NonXtal_Prot#'!A:AL,16,FALSE)-VLOOKUP(A395,'SegEnds_NonXtal_Prot#'!A:AL,10,FALSE)</f>
        <v>48</v>
      </c>
      <c r="AE395" s="1">
        <f>VLOOKUP(A395,'SegEnds_NonXtal_Prot#'!A:AL,22,FALSE)-VLOOKUP(A395,'SegEnds_NonXtal_Prot#'!A:AL,19,FALSE)</f>
        <v>20</v>
      </c>
      <c r="AF395" s="4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54</v>
      </c>
      <c r="AH395" s="4">
        <f>VLOOKUP(A395,'SegEnds_NonXtal_Prot#'!A:AL,31,FALSE)-VLOOKUP(A395,'SegEnds_NonXtal_Prot#'!A:AL,28,FALSE)</f>
        <v>53</v>
      </c>
      <c r="AI395" s="4">
        <f>VLOOKUP(A395,'SegEnds_NonXtal_Prot#'!A:AL,34,FALSE)-VLOOKUP(A395,'SegEnds_NonXtal_Prot#'!A:AL,31,FALSE)</f>
        <v>35</v>
      </c>
      <c r="AJ395" s="1" t="str">
        <f>IF(ISERROR(MATCH(A395,'SegEnds_Xtal_Prot#'!B:B, 0)), "NoXtal", "Xtal")</f>
        <v>NoXtal</v>
      </c>
    </row>
    <row r="396" spans="1:36" x14ac:dyDescent="0.2">
      <c r="A396" s="1" t="s">
        <v>459</v>
      </c>
      <c r="B396" s="1" t="str">
        <f>VLOOKUP(A396,Xtal_Templ!A:B,2,FALSE)</f>
        <v>p2ry1_human</v>
      </c>
      <c r="C396" s="5">
        <v>32</v>
      </c>
      <c r="D396" s="1">
        <v>62</v>
      </c>
      <c r="E396" s="1" t="str">
        <f>VLOOKUP($B396&amp;"__wt",'SegEnds_Xtal_BW#'!$A:$Z,5,FALSE)</f>
        <v>-</v>
      </c>
      <c r="F396" s="1" t="str">
        <f>VLOOKUP($B396&amp;"__wt",'SegEnds_Xtal_BW#'!$A:$Z,6,FALSE)</f>
        <v>-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54</v>
      </c>
      <c r="AH396" s="1">
        <f>VLOOKUP(A396,'SegEnds_NonXtal_Prot#'!A:AL,31,FALSE)-VLOOKUP(A396,'SegEnds_NonXtal_Prot#'!A:AL,28,FALSE)</f>
        <v>52</v>
      </c>
      <c r="AI396" s="1">
        <f>VLOOKUP(A396,'SegEnds_NonXtal_Prot#'!A:AL,34,FALSE)-VLOOKUP(A396,'SegEnds_NonXtal_Prot#'!A:AL,31,FALSE)</f>
        <v>35</v>
      </c>
      <c r="AJ396" s="1" t="str">
        <f>IF(ISERROR(MATCH(A396,'SegEnds_Xtal_Prot#'!B:B, 0)), "NoXtal", "Xtal")</f>
        <v>NoXtal</v>
      </c>
    </row>
    <row r="397" spans="1:36" x14ac:dyDescent="0.2">
      <c r="A397" s="1" t="s">
        <v>466</v>
      </c>
      <c r="B397" s="1" t="str">
        <f>VLOOKUP(A397,Xtal_Templ!A:B,2,FALSE)</f>
        <v>acm3_rat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1">
        <v>38</v>
      </c>
      <c r="P397" s="1">
        <f>VLOOKUP($B397&amp;"__wt",'SegEnds_Xtal_BW#'!$A:$Z,16,FALSE)</f>
        <v>69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35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91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476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460</v>
      </c>
      <c r="B401" s="1" t="str">
        <f>VLOOKUP(A401,Xtal_Templ!A:B,2,FALSE)</f>
        <v>ox2r_human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24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47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56</v>
      </c>
      <c r="AH401" s="1">
        <f>VLOOKUP(A401,'SegEnds_NonXtal_Prot#'!A:AL,31,FALSE)-VLOOKUP(A401,'SegEnds_NonXtal_Prot#'!A:AL,28,FALSE)</f>
        <v>50</v>
      </c>
      <c r="AI401" s="1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479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1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57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480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57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467</v>
      </c>
      <c r="B404" s="1" t="str">
        <f>VLOOKUP(A404,Xtal_Templ!A:B,2,FALSE)</f>
        <v>oprm_mouse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57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 t="str">
        <f>IF(ISERROR(MATCH(A404,'SegEnds_Xtal_Prot#'!B:B, 0)), "NoXtal", "Xtal")</f>
        <v>NoXtal</v>
      </c>
    </row>
    <row r="405" spans="1:36" x14ac:dyDescent="0.2">
      <c r="A405" s="1" t="s">
        <v>473</v>
      </c>
      <c r="B405" s="1" t="str">
        <f>VLOOKUP(A405,Xtal_Templ!A:B,2,FALSE)</f>
        <v>5ht1b_human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1">
        <v>38</v>
      </c>
      <c r="P405" s="1">
        <f>VLOOKUP($B405&amp;"__wt",'SegEnds_Xtal_BW#'!$A:$Z,16,FALSE)</f>
        <v>63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35</v>
      </c>
      <c r="AJ405" s="1" t="str">
        <f>IF(ISERROR(MATCH(A405,'SegEnds_Xtal_Prot#'!B:B, 0)), "NoXtal", "Xtal")</f>
        <v>NoXtal</v>
      </c>
    </row>
    <row r="406" spans="1:36" x14ac:dyDescent="0.2">
      <c r="A406" s="1" t="s">
        <v>465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53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59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G2:AG406"/>
    <sortCondition ref="B2:B406"/>
  </sortState>
  <customSheetViews>
    <customSheetView guid="{3E3401AF-8459-8641-BD70-AD04F80E86ED}" scale="135">
      <pane ySplit="1" topLeftCell="A13" activePane="bottomLeft" state="frozenSplit"/>
      <selection pane="bottomLeft" activeCell="S37" sqref="S3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593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72" activePane="bottomLeft" state="frozenSplit"/>
      <selection pane="bottomLeft" activeCell="A354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90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1206</v>
      </c>
      <c r="C1" s="8" t="s">
        <v>1063</v>
      </c>
      <c r="D1" s="42" t="s">
        <v>1084</v>
      </c>
      <c r="E1" s="8" t="s">
        <v>1064</v>
      </c>
      <c r="F1" s="42" t="s">
        <v>1080</v>
      </c>
      <c r="G1" s="42" t="s">
        <v>1085</v>
      </c>
      <c r="H1" s="42" t="s">
        <v>1081</v>
      </c>
      <c r="I1" s="42" t="s">
        <v>1065</v>
      </c>
      <c r="J1" s="42" t="s">
        <v>1086</v>
      </c>
      <c r="K1" s="8" t="s">
        <v>1066</v>
      </c>
      <c r="L1" s="8" t="s">
        <v>1082</v>
      </c>
      <c r="M1" s="42" t="s">
        <v>1087</v>
      </c>
      <c r="N1" s="8" t="s">
        <v>1083</v>
      </c>
      <c r="O1" s="8" t="s">
        <v>1067</v>
      </c>
      <c r="P1" s="42" t="s">
        <v>1088</v>
      </c>
      <c r="Q1" s="8" t="s">
        <v>1068</v>
      </c>
      <c r="R1" s="8" t="s">
        <v>1095</v>
      </c>
      <c r="S1" s="42" t="s">
        <v>1094</v>
      </c>
      <c r="T1" s="89" t="s">
        <v>1096</v>
      </c>
      <c r="U1" s="104" t="s">
        <v>1069</v>
      </c>
      <c r="V1" s="42" t="s">
        <v>1089</v>
      </c>
      <c r="W1" s="8" t="s">
        <v>1070</v>
      </c>
      <c r="X1" s="8" t="s">
        <v>1098</v>
      </c>
      <c r="Y1" s="42" t="s">
        <v>1097</v>
      </c>
      <c r="Z1" s="8" t="s">
        <v>1099</v>
      </c>
      <c r="AA1" s="8" t="s">
        <v>1071</v>
      </c>
      <c r="AB1" s="42" t="s">
        <v>1090</v>
      </c>
      <c r="AC1" s="8" t="s">
        <v>1072</v>
      </c>
      <c r="AD1" s="8" t="s">
        <v>1073</v>
      </c>
      <c r="AE1" s="42" t="s">
        <v>1091</v>
      </c>
      <c r="AF1" s="8" t="s">
        <v>1074</v>
      </c>
      <c r="AG1" s="8" t="s">
        <v>1075</v>
      </c>
      <c r="AH1" s="42" t="s">
        <v>1092</v>
      </c>
      <c r="AI1" s="8" t="s">
        <v>1076</v>
      </c>
      <c r="AJ1" s="8" t="s">
        <v>1077</v>
      </c>
      <c r="AK1" s="42" t="s">
        <v>1093</v>
      </c>
      <c r="AL1" s="8" t="s">
        <v>1078</v>
      </c>
      <c r="AM1" s="26" t="s">
        <v>99</v>
      </c>
      <c r="AN1" s="26" t="s">
        <v>1169</v>
      </c>
      <c r="AO1" s="8" t="s">
        <v>1229</v>
      </c>
      <c r="AP1" s="8" t="s">
        <v>1232</v>
      </c>
      <c r="AQ1" s="8" t="s">
        <v>1233</v>
      </c>
      <c r="AR1" s="8" t="s">
        <v>1234</v>
      </c>
      <c r="AS1" s="8" t="s">
        <v>1235</v>
      </c>
      <c r="AT1" s="8" t="s">
        <v>1236</v>
      </c>
      <c r="AU1" s="8" t="s">
        <v>1237</v>
      </c>
      <c r="AV1" s="8" t="s">
        <v>1238</v>
      </c>
      <c r="AW1" s="8" t="s">
        <v>1239</v>
      </c>
      <c r="AX1" s="8" t="s">
        <v>1240</v>
      </c>
      <c r="AY1" s="8" t="s">
        <v>1241</v>
      </c>
      <c r="AZ1" s="8" t="s">
        <v>1242</v>
      </c>
      <c r="BA1" s="8" t="s">
        <v>1314</v>
      </c>
      <c r="BB1" s="26" t="s">
        <v>1244</v>
      </c>
      <c r="BC1" s="104" t="s">
        <v>1284</v>
      </c>
      <c r="BD1" s="8" t="s">
        <v>1244</v>
      </c>
      <c r="BE1" s="8" t="s">
        <v>1246</v>
      </c>
      <c r="BF1" s="8" t="s">
        <v>1243</v>
      </c>
      <c r="BG1" s="8" t="s">
        <v>1315</v>
      </c>
    </row>
    <row r="2" spans="1:59" s="3" customFormat="1" x14ac:dyDescent="0.2">
      <c r="A2" s="3" t="s">
        <v>159</v>
      </c>
      <c r="B2" s="3" t="str">
        <f>LOWER(VLOOKUP(A2,Xtal_Templ!A:B,2,FALSE))</f>
        <v>agtr1_human</v>
      </c>
      <c r="C2" s="3">
        <f>VLOOKUP($A2,'SegEnds_NonXtal_BW#'!$A:$Z,3,FALSE)+D2-50</f>
        <v>42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77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5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207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249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10</v>
      </c>
      <c r="AX2" s="3">
        <f t="shared" ref="AX2:AX65" si="9">IF(ISERROR(AD2-AC2),"-",AD2-AC2)</f>
        <v>8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ccr5_human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5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321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29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ccr5_human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5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204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330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6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30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5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221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8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oprx_human</v>
      </c>
      <c r="C6" s="3">
        <f>VLOOKUP($A6,'SegEnds_NonXtal_BW#'!$A:$Z,3,FALSE)+D6-50</f>
        <v>153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5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306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430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32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ox2r_human</v>
      </c>
      <c r="C7" s="3">
        <f>VLOOKUP($A7,'SegEnds_NonXtal_BW#'!$A:$Z,3,FALSE)+D7-50</f>
        <v>35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101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5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196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321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2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7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98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5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223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8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5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5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5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922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5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5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922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5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5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5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opsd_human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5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5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236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8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par1_human</v>
      </c>
      <c r="C19" s="3">
        <f>VLOOKUP($A19,'SegEnds_NonXtal_BW#'!$A:$Z,3,FALSE)+D19-50</f>
        <v>72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>
        <f t="shared" ref="F19:F32" si="21">G19-2</f>
        <v>104</v>
      </c>
      <c r="G19" s="3">
        <v>106</v>
      </c>
      <c r="H19" s="3">
        <f t="shared" ref="H19:I32" si="22">G19+1</f>
        <v>107</v>
      </c>
      <c r="I19" s="3">
        <f t="shared" si="22"/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5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212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236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280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NoXtal</v>
      </c>
      <c r="AP19" s="3">
        <f t="shared" si="1"/>
        <v>1</v>
      </c>
      <c r="AQ19" s="3">
        <f t="shared" si="2"/>
        <v>1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14</v>
      </c>
      <c r="AW19" s="3">
        <f t="shared" si="8"/>
        <v>8</v>
      </c>
      <c r="AX19" s="3">
        <f t="shared" si="9"/>
        <v>8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adrb2_human</v>
      </c>
      <c r="C20" s="3">
        <f>VLOOKUP($A20,'SegEnds_NonXtal_BW#'!$A:$Z,3,FALSE)+D20-50</f>
        <v>398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si="21"/>
        <v>434</v>
      </c>
      <c r="G20" s="3">
        <v>436</v>
      </c>
      <c r="H20" s="3">
        <f t="shared" si="22"/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5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550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697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13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60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adrb1_melga</v>
      </c>
      <c r="C21" s="3">
        <f>VLOOKUP($A21,'SegEnds_NonXtal_BW#'!$A:$Z,3,FALSE)+D21-50</f>
        <v>407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5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560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707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13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47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5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5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5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oprx_human</v>
      </c>
      <c r="C25" s="3">
        <f>VLOOKUP($A25,'SegEnds_NonXtal_BW#'!$A:$Z,3,FALSE)+D25-50</f>
        <v>48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5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oprm_mouse</v>
      </c>
      <c r="C26" s="3">
        <f>VLOOKUP($A26,'SegEnds_NonXtal_BW#'!$A:$Z,3,FALSE)+D26-50</f>
        <v>48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113</v>
      </c>
      <c r="L26" s="3">
        <f t="shared" si="24"/>
        <v>114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5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209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364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4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54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oprx_human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96</v>
      </c>
      <c r="L27" s="3">
        <f t="shared" si="24"/>
        <v>97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5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4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5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5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1315</v>
      </c>
    </row>
    <row r="30" spans="1:60" s="3" customFormat="1" x14ac:dyDescent="0.2">
      <c r="A30" s="3" t="s">
        <v>210</v>
      </c>
      <c r="B30" s="3" t="str">
        <f>LOWER(VLOOKUP(A30,Xtal_Templ!A:B,2,FALSE))</f>
        <v>oprm_mouse</v>
      </c>
      <c r="C30" s="3">
        <f>VLOOKUP($A30,'SegEnds_NonXtal_BW#'!$A:$Z,3,FALSE)+D30-50</f>
        <v>32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5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204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2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5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5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ox2r_human</v>
      </c>
      <c r="C33" s="3">
        <f>VLOOKUP($A33,'SegEnds_NonXtal_BW#'!$A:$Z,3,FALSE)+D33-50</f>
        <v>48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5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204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345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5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26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1177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5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1178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5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5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5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5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5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5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5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5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5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5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5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5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5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5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5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5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5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3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5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5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 t="str">
        <f>IF(ISERROR(VLOOKUP($A54,'SegEnds_NonXtal_BW#'!$A:$Z,9,FALSE)+VLOOKUP($A54,A:AL,13,FALSE)-50),"-",(VLOOKUP($A54,'SegEnds_NonXtal_BW#'!$A:$Z,9,FALSE)+VLOOKUP($A54,A:AL,13,FALSE)-50))</f>
        <v>-</v>
      </c>
      <c r="M54" s="3" t="s">
        <v>23</v>
      </c>
      <c r="N54" s="3" t="str">
        <f>IF(ISERROR(VLOOKUP($A54,'SegEnds_NonXtal_BW#'!$A:$Z,10,FALSE)+VLOOKUP($A54,A:AL,13,FALSE)-50),"-",(VLOOKUP($A54,'SegEnds_NonXtal_BW#'!$A:$Z,10,FALSE)+VLOOKUP($A54,A:AL,13,FALSE)-50))</f>
        <v>-</v>
      </c>
      <c r="O54" s="3">
        <f>VLOOKUP($A54,'SegEnds_NonXtal_BW#'!$A:$Z,11,FALSE)+VLOOKUP($A54,A:AL,16,FALSE)-50</f>
        <v>116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5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 t="str">
        <f t="shared" si="3"/>
        <v>-</v>
      </c>
      <c r="AS54" s="3" t="str">
        <f t="shared" si="4"/>
        <v>-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5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5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5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912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5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5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5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5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173</v>
      </c>
      <c r="AB61" s="3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212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9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5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adrb1_melga</v>
      </c>
      <c r="C63" s="3">
        <f>VLOOKUP($A63,'SegEnds_NonXtal_BW#'!$A:$Z,3,FALSE)+D63-50</f>
        <v>37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5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184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11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5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5ht1b_human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5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441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9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5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5ht1b_human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5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452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10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5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914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5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5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5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5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233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8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agtr1_human</v>
      </c>
      <c r="C73" s="3">
        <f>VLOOKUP($A73,'SegEnds_NonXtal_BW#'!$A:$Z,3,FALSE)+D73-50</f>
        <v>26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 t="str">
        <f>IF(ISERROR(VLOOKUP($A73,'SegEnds_NonXtal_BW#'!$A:$Z,5,FALSE)+VLOOKUP($A73,A:AL,7,FALSE)-50),"-",(VLOOKUP($A73,'SegEnds_NonXtal_BW#'!$A:$Z,5,FALSE)+VLOOKUP($A73,A:AL,7,FALSE)-50))</f>
        <v>-</v>
      </c>
      <c r="G73" s="3" t="s">
        <v>23</v>
      </c>
      <c r="H73" s="3" t="str">
        <f>IF(ISERROR(VLOOKUP($A73,'SegEnds_NonXtal_BW#'!$A:$Z,6,FALSE)+VLOOKUP($A73,A:AL,7,FALSE)-50),"-",(VLOOKUP($A73,'SegEnds_NonXtal_BW#'!$A:$Z,6,FALSE)+VLOOKUP($A73,A:AL,7,FALSE)-50))</f>
        <v>-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91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5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197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274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NoXtal</v>
      </c>
      <c r="AP73" s="3" t="str">
        <f t="shared" si="41"/>
        <v>-</v>
      </c>
      <c r="AQ73" s="3" t="str">
        <f t="shared" si="42"/>
        <v>-</v>
      </c>
      <c r="AR73" s="3">
        <f t="shared" si="43"/>
        <v>3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14</v>
      </c>
      <c r="AX73" s="3">
        <f t="shared" si="49"/>
        <v>7</v>
      </c>
      <c r="AY73" s="3">
        <f t="shared" si="50"/>
        <v>6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5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agtr1_human</v>
      </c>
      <c r="C75" s="3">
        <f>VLOOKUP($A75,'SegEnds_NonXtal_BW#'!$A:$Z,3,FALSE)+D75-50</f>
        <v>55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5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220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263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7</v>
      </c>
      <c r="AX75" s="3">
        <f t="shared" si="49"/>
        <v>9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ox2r_human</v>
      </c>
      <c r="C76" s="3">
        <f>VLOOKUP($A76,'SegEnds_NonXtal_BW#'!$A:$Z,3,FALSE)+D76-50</f>
        <v>46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5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211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345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6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54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5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155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31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5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cxcr4_human</v>
      </c>
      <c r="C79" s="3">
        <f>VLOOKUP($A79,'SegEnds_NonXtal_BW#'!$A:$Z,3,FALSE)+D79-50</f>
        <v>27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5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194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307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6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30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MIN(ABS(BE79-'ICL3'!F2:F226))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5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9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5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9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5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9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5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9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5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9" s="3" customFormat="1" x14ac:dyDescent="0.2">
      <c r="A85" s="9" t="s">
        <v>173</v>
      </c>
      <c r="B85" s="9" t="str">
        <f>LOWER(VLOOKUP(A85,Xtal_Templ!A:B,2,FALSE))</f>
        <v>ccr5_human</v>
      </c>
      <c r="C85" s="9">
        <f>VLOOKUP($A85,'SegEnds_NonXtal_BW#'!$A:$Z,3,FALSE)+D85-50</f>
        <v>25</v>
      </c>
      <c r="D85" s="9">
        <v>48</v>
      </c>
      <c r="E85" s="9">
        <f>IF(ISERROR(VLOOKUP($A85,'SegEnds_NonXtal_BW#'!$A:$Z,4,FALSE)+VLOOKUP($A85,A:AL,4,FALSE)-50),"-",(VLOOKUP($A85,'SegEnds_NonXtal_BW#'!$A:$Z,4,FALSE)+VLOOKUP($A85,A:AL,4,FALSE)-50))</f>
        <v>58</v>
      </c>
      <c r="F85" s="9">
        <f t="shared" si="60"/>
        <v>59</v>
      </c>
      <c r="G85" s="9">
        <v>61</v>
      </c>
      <c r="H85" s="9">
        <f t="shared" si="61"/>
        <v>62</v>
      </c>
      <c r="I85" s="9">
        <f t="shared" si="61"/>
        <v>63</v>
      </c>
      <c r="J85" s="9">
        <v>76</v>
      </c>
      <c r="K85" s="9">
        <f>VLOOKUP($A85,'SegEnds_NonXtal_BW#'!$A:$Z,8,FALSE)+VLOOKUP($A85,A:AL,10,FALSE)-50</f>
        <v>92</v>
      </c>
      <c r="L85" s="9">
        <f t="shared" si="56"/>
        <v>93</v>
      </c>
      <c r="M85" s="9">
        <v>94</v>
      </c>
      <c r="N85" s="9">
        <f t="shared" si="57"/>
        <v>96</v>
      </c>
      <c r="O85" s="9">
        <f t="shared" si="39"/>
        <v>97</v>
      </c>
      <c r="P85" s="9">
        <v>126</v>
      </c>
      <c r="Q85" s="9">
        <f>VLOOKUP($A85,'SegEnds_NonXtal_BW#'!$A:$Z,12,FALSE)+VLOOKUP($A85,A:AL,16,FALSE)-50</f>
        <v>132</v>
      </c>
      <c r="R85" s="9">
        <f>IF(ISERROR(VLOOKUP($A85,'SegEnds_NonXtal_BW#'!$A:$Z,13,FALSE)+VLOOKUP($A85,A:AL,19,FALSE)-50),"-",VLOOKUP($A85,'SegEnds_NonXtal_BW#'!$A:$Z,13,FALSE)+VLOOKUP($A85,A:AL,19,FALSE)-50)</f>
        <v>133</v>
      </c>
      <c r="S85" s="9">
        <v>133</v>
      </c>
      <c r="T85" s="105">
        <f>IF(ISERROR(VLOOKUP($A85,'SegEnds_NonXtal_BW#'!$A:$Z,14,FALSE)+VLOOKUP($A85,A:AL,19,FALSE)-50),"-",(VLOOKUP($A85,'SegEnds_NonXtal_BW#'!$A:$Z,14,FALSE)+VLOOKUP($A85,A:AL,19,FALSE)-50))</f>
        <v>140</v>
      </c>
      <c r="U85" s="9">
        <f>IF(ISERROR(VLOOKUP($A85,'SegEnds_NonXtal_BW#'!$A:$Z,15,FALSE)+VLOOKUP($A85,A:AL,22,FALSE)-50),"-",VLOOKUP($A85,'SegEnds_NonXtal_BW#'!$A:$Z,15,FALSE)+VLOOKUP($A85,A:AL,22,FALSE)-50)</f>
        <v>141</v>
      </c>
      <c r="V85" s="9">
        <v>153</v>
      </c>
      <c r="W85" s="9">
        <f>IF(ISERROR(VLOOKUP($A85,'SegEnds_NonXtal_BW#'!$A:$Z,16,FALSE)+VLOOKUP($A85,A:AL,22,FALSE)-50),"-",(VLOOKUP($A85,'SegEnds_NonXtal_BW#'!$A:$Z,16,FALSE)+VLOOKUP($A85,A:AL,22,FALSE)-50))</f>
        <v>167</v>
      </c>
      <c r="X85" s="9">
        <f>IF(ISERROR(VLOOKUP($A85,'SegEnds_NonXtal_BW#'!$A:$Z,17,FALSE)+VLOOKUP($A85,A:AL,25,FALSE)-50),"-",(VLOOKUP($A85,'SegEnds_NonXtal_BW#'!$A:$Z,17,FALSE)+VLOOKUP($A85,A:AL,25,FALSE)-50))</f>
        <v>178</v>
      </c>
      <c r="Y85" s="9">
        <v>178</v>
      </c>
      <c r="Z85" s="9">
        <f t="shared" si="40"/>
        <v>180</v>
      </c>
      <c r="AA85" s="9">
        <f>IF(ISERROR(VLOOKUP($A85,'SegEnds_NonXtal_BW#'!$A:$Z,19,FALSE)+VLOOKUP($A85,A:AL,28,FALSE)-50),"-",(VLOOKUP($A85,'SegEnds_NonXtal_BW#'!$A:$Z,19,FALSE)+VLOOKUP($A85,A:AL,28,FALSE)-50))</f>
        <v>187</v>
      </c>
      <c r="AB85" s="9">
        <v>206</v>
      </c>
      <c r="AC85" s="9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9">
        <v>250</v>
      </c>
      <c r="AF85" s="9">
        <f>IF(ISERROR((VLOOKUP($A85,'SegEnds_NonXtal_BW#'!$A:$Z,22,FALSE)+VLOOKUP($A85,A:AL,31,FALSE)-50)),"-",(VLOOKUP($A85,'SegEnds_NonXtal_BW#'!$A:$Z,22,FALSE)+VLOOKUP($A85,A:AL,31,FALSE)-50))</f>
        <v>265</v>
      </c>
      <c r="AG85" s="9">
        <f>IF(ISERROR(VLOOKUP($A85,'SegEnds_NonXtal_BW#'!$A:$Z,23,FALSE)+VLOOKUP($A85,A:AL,34,FALSE)-50),"-",(VLOOKUP($A85,'SegEnds_NonXtal_BW#'!$A:$Z,23,FALSE)+VLOOKUP($A85,A:AL,34,FALSE)-50))</f>
        <v>268</v>
      </c>
      <c r="AH85" s="9">
        <v>294</v>
      </c>
      <c r="AI85" s="9">
        <f>IF(ISERROR((VLOOKUP($A85,'SegEnds_NonXtal_BW#'!$A:$Z,24,FALSE)+VLOOKUP($A85,A:AL,34,FALSE)-50)),"-",(VLOOKUP($A85,'SegEnds_NonXtal_BW#'!$A:$Z,24,FALSE)+VLOOKUP($A85,A:AL,34,FALSE)-50))</f>
        <v>300</v>
      </c>
      <c r="AJ85" s="9">
        <f>IF(ISERROR(VLOOKUP($A85,'SegEnds_NonXtal_BW#'!$A:$Z,25,FALSE)+VLOOKUP($A85,A:AL,37,FALSE)-50),"-",(VLOOKUP($A85,'SegEnds_NonXtal_BW#'!$A:$Z,25,FALSE)+VLOOKUP($A85,A:AL,37,FALSE)-50))</f>
        <v>301</v>
      </c>
      <c r="AK85" s="9">
        <v>304</v>
      </c>
      <c r="AL85" s="9">
        <f>IF(ISERROR((VLOOKUP($A85,'SegEnds_NonXtal_BW#'!$A:$Z,26,FALSE)+VLOOKUP($A85,A:AL,37,FALSE)-50)),"-",(VLOOKUP($A85,'SegEnds_NonXtal_BW#'!$A:$Z,26,FALSE)+VLOOKUP($A85,A:AL,37,FALSE)-50))</f>
        <v>313</v>
      </c>
      <c r="AM85" s="60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9">
        <f t="shared" si="41"/>
        <v>1</v>
      </c>
      <c r="AQ85" s="9">
        <f t="shared" si="42"/>
        <v>1</v>
      </c>
      <c r="AR85" s="9">
        <f t="shared" si="43"/>
        <v>1</v>
      </c>
      <c r="AS85" s="9">
        <f t="shared" si="44"/>
        <v>1</v>
      </c>
      <c r="AT85" s="9">
        <f t="shared" si="45"/>
        <v>1</v>
      </c>
      <c r="AU85" s="9">
        <f t="shared" si="46"/>
        <v>1</v>
      </c>
      <c r="AV85" s="9">
        <f t="shared" si="47"/>
        <v>11</v>
      </c>
      <c r="AW85" s="9">
        <f t="shared" si="48"/>
        <v>7</v>
      </c>
      <c r="AX85" s="9">
        <f t="shared" si="49"/>
        <v>4</v>
      </c>
      <c r="AY85" s="9">
        <f t="shared" si="50"/>
        <v>3</v>
      </c>
      <c r="AZ85" s="9">
        <f t="shared" si="51"/>
        <v>1</v>
      </c>
      <c r="BA85" s="9">
        <f>IF(ISERROR(LEN(VLOOKUP(A85,Seqs!A:E,2,FALSE))-AL85),"-",LEN(VLOOKUP(A85,Seqs!A:E,2,FALSE))-AL85)</f>
        <v>39</v>
      </c>
      <c r="BB85" s="97">
        <f t="shared" si="52"/>
        <v>28</v>
      </c>
      <c r="BC85" s="9">
        <f t="shared" si="53"/>
        <v>20</v>
      </c>
      <c r="BD85" s="9">
        <f t="shared" si="54"/>
        <v>28</v>
      </c>
      <c r="BE85" s="9">
        <f t="shared" si="55"/>
        <v>44</v>
      </c>
      <c r="BF85" s="9"/>
      <c r="BG85" s="9"/>
    </row>
    <row r="86" spans="1:59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5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9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5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9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5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240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9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9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5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9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5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9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5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9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5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9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5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9" s="3" customFormat="1" x14ac:dyDescent="0.2">
      <c r="A94" s="3" t="s">
        <v>1174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5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9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5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9" s="3" customFormat="1" x14ac:dyDescent="0.2">
      <c r="A96" s="3" t="s">
        <v>190</v>
      </c>
      <c r="B96" s="3" t="str">
        <f>LOWER(VLOOKUP(A96,Xtal_Templ!A:B,2,FALSE))</f>
        <v>adrb1_melga</v>
      </c>
      <c r="C96" s="3">
        <f>VLOOKUP($A96,'SegEnds_NonXtal_BW#'!$A:$Z,3,FALSE)+D96-50</f>
        <v>15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5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5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5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5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5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5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1175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5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ffar1_human</v>
      </c>
      <c r="C103" s="3">
        <f>VLOOKUP($A103,'SegEnds_NonXtal_BW#'!$A:$Z,3,FALSE)+D103-50</f>
        <v>8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39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5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148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173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16</v>
      </c>
      <c r="AW103" s="3">
        <f t="shared" si="48"/>
        <v>7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5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oprk_human</v>
      </c>
      <c r="C105" s="3">
        <f>VLOOKUP($A105,'SegEnds_NonXtal_BW#'!$A:$Z,3,FALSE)+D105-50</f>
        <v>38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5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200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353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4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24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cxcr4_human</v>
      </c>
      <c r="C106" s="3">
        <f>VLOOKUP($A106,'SegEnds_NonXtal_BW#'!$A:$Z,3,FALSE)+D106-50</f>
        <v>18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5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195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317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17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33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5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5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358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5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oprm_mouse</v>
      </c>
      <c r="C110" s="3">
        <f>VLOOKUP($A110,'SegEnds_NonXtal_BW#'!$A:$Z,3,FALSE)+D110-50</f>
        <v>30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5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oprm_mouse</v>
      </c>
      <c r="C111" s="3">
        <f>VLOOKUP($A111,'SegEnds_NonXtal_BW#'!$A:$Z,3,FALSE)+D111-50</f>
        <v>22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5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oprm_mouse</v>
      </c>
      <c r="C112" s="3">
        <f>VLOOKUP($A112,'SegEnds_NonXtal_BW#'!$A:$Z,3,FALSE)+D112-50</f>
        <v>14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5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5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5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adrb1_melga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94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5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456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2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2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s1pr1_human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64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5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oprx_human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5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177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9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5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5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230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8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5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5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acm4_human</v>
      </c>
      <c r="C122" s="3">
        <f>VLOOKUP($A122,'SegEnds_NonXtal_BW#'!$A:$Z,3,FALSE)+D122-50</f>
        <v>7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5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161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7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249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5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5ht2b_human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5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agtr1_human</v>
      </c>
      <c r="C125" s="3">
        <f>VLOOKUP($A125,'SegEnds_NonXtal_BW#'!$A:$Z,3,FALSE)+D125-50</f>
        <v>51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115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5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214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3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10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p2y12_human</v>
      </c>
      <c r="C126" s="3">
        <f>VLOOKUP($A126,'SegEnds_NonXtal_BW#'!$A:$Z,3,FALSE)+D126-50</f>
        <v>27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5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322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5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39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agtr1_human</v>
      </c>
      <c r="C127" s="3">
        <f>VLOOKUP($A127,'SegEnds_NonXtal_BW#'!$A:$Z,3,FALSE)+D127-50</f>
        <v>57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5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252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342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8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33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5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s1pr1_human</v>
      </c>
      <c r="C129" s="3">
        <f>VLOOKUP($A129,'SegEnds_NonXtal_BW#'!$A:$Z,3,FALSE)+D129-50</f>
        <v>41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5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5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234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9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p2ry1_human</v>
      </c>
      <c r="C131" s="3">
        <f>VLOOKUP($A131,'SegEnds_NonXtal_BW#'!$A:$Z,3,FALSE)+D131-50</f>
        <v>57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121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5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214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341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3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3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26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p2ry1_human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5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181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225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7</v>
      </c>
      <c r="AX132" s="3">
        <f t="shared" si="91"/>
        <v>8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par1_human</v>
      </c>
      <c r="C133" s="3">
        <f>VLOOKUP($A133,'SegEnds_NonXtal_BW#'!$A:$Z,3,FALSE)+D133-50</f>
        <v>50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5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188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234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8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43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ox2r_human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5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5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5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5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p2ry1_human</v>
      </c>
      <c r="C138" s="3">
        <f>VLOOKUP($A138,'SegEnds_NonXtal_BW#'!$A:$Z,3,FALSE)+D138-50</f>
        <v>12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5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171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215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298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7</v>
      </c>
      <c r="AX138" s="3">
        <f t="shared" si="91"/>
        <v>8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21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5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5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p2y12_human</v>
      </c>
      <c r="C141" s="3">
        <f>VLOOKUP($A141,'SegEnds_NonXtal_BW#'!$A:$Z,3,FALSE)+D141-50</f>
        <v>50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5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193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210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341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11</v>
      </c>
      <c r="AW141" s="3">
        <f t="shared" si="90"/>
        <v>4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40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par1_human</v>
      </c>
      <c r="C142" s="3">
        <f>VLOOKUP($A142,'SegEnds_NonXtal_BW#'!$A:$Z,3,FALSE)+D142-50</f>
        <v>17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5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154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210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294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8</v>
      </c>
      <c r="AW142" s="3">
        <f t="shared" si="90"/>
        <v>4</v>
      </c>
      <c r="AX142" s="3">
        <f t="shared" si="91"/>
        <v>9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15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5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5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p2ry1_human</v>
      </c>
      <c r="C145" s="3">
        <f>VLOOKUP($A145,'SegEnds_NonXtal_BW#'!$A:$Z,3,FALSE)+D145-50</f>
        <v>15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5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156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175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302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12</v>
      </c>
      <c r="AW145" s="3">
        <f t="shared" si="90"/>
        <v>5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60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5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ox2r_human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5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par1_human</v>
      </c>
      <c r="C148" s="3">
        <f>VLOOKUP($A148,'SegEnds_NonXtal_BW#'!$A:$Z,3,FALSE)+D148-50</f>
        <v>17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5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159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175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219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306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9</v>
      </c>
      <c r="AW148" s="3">
        <f t="shared" si="90"/>
        <v>5</v>
      </c>
      <c r="AX148" s="3">
        <f t="shared" si="91"/>
        <v>8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13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5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drd3_human</v>
      </c>
      <c r="C150" s="3">
        <f>VLOOKUP($A150,'SegEnds_NonXtal_BW#'!$A:$Z,3,FALSE)+D150-50</f>
        <v>39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5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180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357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15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94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5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oprd_mouse</v>
      </c>
      <c r="C152" s="3">
        <f>VLOOKUP($A152,'SegEnds_NonXtal_BW#'!$A:$Z,3,FALSE)+D152-50</f>
        <v>7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5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ox1r_human</v>
      </c>
      <c r="C153" s="3">
        <f>VLOOKUP($A153,'SegEnds_NonXtal_BW#'!$A:$Z,3,FALSE)+D153-50</f>
        <v>20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5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217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385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47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11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5ht2b_human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5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5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245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9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drd3_human</v>
      </c>
      <c r="C156" s="3">
        <f>VLOOKUP($A156,'SegEnds_NonXtal_BW#'!$A:$Z,3,FALSE)+D156-50</f>
        <v>28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5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179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352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32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5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5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5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3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5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5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5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oprx_human</v>
      </c>
      <c r="C163" s="3">
        <f>VLOOKUP($A163,'SegEnds_NonXtal_BW#'!$A:$Z,3,FALSE)+D163-50</f>
        <v>39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5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5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553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5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opsd_human</v>
      </c>
      <c r="C166" s="3">
        <f>VLOOKUP($A166,'SegEnds_NonXtal_BW#'!$A:$Z,3,FALSE)+D166-50</f>
        <v>558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5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706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11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p2ry1_human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5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198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242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8</v>
      </c>
      <c r="AX167" s="3">
        <f t="shared" si="91"/>
        <v>8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p2ry1_human</v>
      </c>
      <c r="C168" s="3">
        <f>VLOOKUP($A168,'SegEnds_NonXtal_BW#'!$A:$Z,3,FALSE)+D168-50</f>
        <v>20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5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160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313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15</v>
      </c>
      <c r="AW168" s="3">
        <f t="shared" si="90"/>
        <v>8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59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p2ry1_human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5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178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222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8</v>
      </c>
      <c r="AX169" s="3">
        <f t="shared" si="91"/>
        <v>8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aa2ar_human</v>
      </c>
      <c r="C170" s="3">
        <f>VLOOKUP($A170,'SegEnds_NonXtal_BW#'!$A:$Z,3,FALSE)+D170-50</f>
        <v>355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5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504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522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649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10</v>
      </c>
      <c r="AW170" s="3">
        <f t="shared" si="90"/>
        <v>6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50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5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cxcr4_human</v>
      </c>
      <c r="C172" s="3">
        <f>VLOOKUP($A172,'SegEnds_NonXtal_BW#'!$A:$Z,3,FALSE)+D172-50</f>
        <v>43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5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335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54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p2ry1_human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5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183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296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29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p2ry1_human</v>
      </c>
      <c r="C174" s="3">
        <f>VLOOKUP($A174,'SegEnds_NonXtal_BW#'!$A:$Z,3,FALSE)+D174-50</f>
        <v>73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5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219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330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48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s1pr1_human</v>
      </c>
      <c r="C175" s="3">
        <f>VLOOKUP($A175,'SegEnds_NonXtal_BW#'!$A:$Z,3,FALSE)+D175-50</f>
        <v>35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5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187</v>
      </c>
      <c r="AB175" s="3">
        <v>199</v>
      </c>
      <c r="AC175" s="3">
        <f>IF(ISERROR((VLOOKUP($A175,'SegEnds_NonXtal_BW#'!$A:$Z,20,FALSE)+VLOOKUP($A175,A:AL,28,FALSE)-50)),"-",(VLOOKUP($A175,'SegEnds_NonXtal_BW#'!$A:$Z,20,FALSE)+VLOOKUP($A175,A:AL,28,FALSE)-50))</f>
        <v>222</v>
      </c>
      <c r="AD175" s="3">
        <f>IF(ISERROR(VLOOKUP($A175,'SegEnds_NonXtal_BW#'!$A:$Z,21,FALSE)+VLOOKUP($A175,A:AL,31,FALSE)-50),"-",(VLOOKUP($A175,'SegEnds_NonXtal_BW#'!$A:$Z,21,FALSE)+VLOOKUP($A175,A:AL,31,FALSE)-50))</f>
        <v>231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9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58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5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192</v>
      </c>
      <c r="AB176" s="3">
        <v>204</v>
      </c>
      <c r="AC176" s="3">
        <f>IF(ISERROR((VLOOKUP($A176,'SegEnds_NonXtal_BW#'!$A:$Z,20,FALSE)+VLOOKUP($A176,A:AL,28,FALSE)-50)),"-",(VLOOKUP($A176,'SegEnds_NonXtal_BW#'!$A:$Z,20,FALSE)+VLOOKUP($A176,A:AL,28,FALSE)-50))</f>
        <v>227</v>
      </c>
      <c r="AD176" s="3">
        <f>IF(ISERROR(VLOOKUP($A176,'SegEnds_NonXtal_BW#'!$A:$Z,21,FALSE)+VLOOKUP($A176,A:AL,31,FALSE)-50),"-",(VLOOKUP($A176,'SegEnds_NonXtal_BW#'!$A:$Z,21,FALSE)+VLOOKUP($A176,A:AL,31,FALSE)-50))</f>
        <v>232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5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56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aa2ar_human</v>
      </c>
      <c r="C177" s="3">
        <f>VLOOKUP($A177,'SegEnds_NonXtal_BW#'!$A:$Z,3,FALSE)+D177-50</f>
        <v>32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99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5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185</v>
      </c>
      <c r="AB177" s="3">
        <v>197</v>
      </c>
      <c r="AC177" s="3">
        <f>IF(ISERROR((VLOOKUP($A177,'SegEnds_NonXtal_BW#'!$A:$Z,20,FALSE)+VLOOKUP($A177,A:AL,28,FALSE)-50)),"-",(VLOOKUP($A177,'SegEnds_NonXtal_BW#'!$A:$Z,20,FALSE)+VLOOKUP($A177,A:AL,28,FALSE)-50))</f>
        <v>220</v>
      </c>
      <c r="AD177" s="3">
        <f>IF(ISERROR(VLOOKUP($A177,'SegEnds_NonXtal_BW#'!$A:$Z,21,FALSE)+VLOOKUP($A177,A:AL,31,FALSE)-50),"-",(VLOOKUP($A177,'SegEnds_NonXtal_BW#'!$A:$Z,21,FALSE)+VLOOKUP($A177,A:AL,31,FALSE)-50))</f>
        <v>225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321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5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56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oprx_human</v>
      </c>
      <c r="C178" s="3">
        <f>VLOOKUP($A178,'SegEnds_NonXtal_BW#'!$A:$Z,3,FALSE)+D178-50</f>
        <v>106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5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oprd_mouse</v>
      </c>
      <c r="C179" s="3">
        <f>VLOOKUP($A179,'SegEnds_NonXtal_BW#'!$A:$Z,3,FALSE)+D179-50</f>
        <v>26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5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p2ry1_human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5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174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292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29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par1_human</v>
      </c>
      <c r="C181" s="3">
        <f>VLOOKUP($A181,'SegEnds_NonXtal_BW#'!$A:$Z,3,FALSE)+D181-50</f>
        <v>21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5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161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287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25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p2ry1_human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5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193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307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36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5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p2ry1_human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5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171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288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34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5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p2y12_human</v>
      </c>
      <c r="C186" s="3">
        <f>VLOOKUP($A186,'SegEnds_NonXtal_BW#'!$A:$Z,3,FALSE)+D186-50</f>
        <v>23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5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169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286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36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oprk_human</v>
      </c>
      <c r="C187" s="3">
        <f>VLOOKUP($A187,'SegEnds_NonXtal_BW#'!$A:$Z,3,FALSE)+D187-50</f>
        <v>25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5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5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187</v>
      </c>
      <c r="AB188" s="3">
        <v>199</v>
      </c>
      <c r="AC188" s="3">
        <f>IF(ISERROR((VLOOKUP($A188,'SegEnds_NonXtal_BW#'!$A:$Z,20,FALSE)+VLOOKUP($A188,A:AL,28,FALSE)-50)),"-",(VLOOKUP($A188,'SegEnds_NonXtal_BW#'!$A:$Z,20,FALSE)+VLOOKUP($A188,A:AL,28,FALSE)-50))</f>
        <v>222</v>
      </c>
      <c r="AD188" s="3">
        <f>IF(ISERROR(VLOOKUP($A188,'SegEnds_NonXtal_BW#'!$A:$Z,21,FALSE)+VLOOKUP($A188,A:AL,31,FALSE)-50),"-",(VLOOKUP($A188,'SegEnds_NonXtal_BW#'!$A:$Z,21,FALSE)+VLOOKUP($A188,A:AL,31,FALSE)-50))</f>
        <v>228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6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57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5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adrb1_melga</v>
      </c>
      <c r="C190" s="3">
        <f>VLOOKUP($A190,'SegEnds_NonXtal_BW#'!$A:$Z,3,FALSE)+D190-50</f>
        <v>19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5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297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311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2</v>
      </c>
      <c r="BA190" s="3">
        <f>IF(ISERROR(LEN(VLOOKUP(A190,Seqs!A:E,2,FALSE))-AL190),"-",LEN(VLOOKUP(A190,Seqs!A:E,2,FALSE))-AL190)</f>
        <v>39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5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5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5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5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5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5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916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5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5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5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 t="str">
        <f t="shared" si="120"/>
        <v>-</v>
      </c>
      <c r="AQ199" s="3" t="str">
        <f t="shared" si="121"/>
        <v>-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922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5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5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918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5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5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5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920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5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1176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5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924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5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5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5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5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5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5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238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8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5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5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5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5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5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5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par1_human</v>
      </c>
      <c r="C219" s="3">
        <f>VLOOKUP($A219,'SegEnds_NonXtal_BW#'!$A:$Z,3,FALSE)+D219-50</f>
        <v>91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5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231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21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1316</v>
      </c>
    </row>
    <row r="220" spans="1:59" s="3" customFormat="1" x14ac:dyDescent="0.2">
      <c r="A220" s="3" t="s">
        <v>358</v>
      </c>
      <c r="B220" s="3" t="str">
        <f>LOWER(VLOOKUP(A220,Xtal_Templ!A:B,2,FALSE))</f>
        <v>par1_human</v>
      </c>
      <c r="C220" s="3">
        <f>VLOOKUP($A220,'SegEnds_NonXtal_BW#'!$A:$Z,3,FALSE)+D220-50</f>
        <v>74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5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214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238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14</v>
      </c>
      <c r="AW220" s="3">
        <f t="shared" si="127"/>
        <v>8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ox2r_human</v>
      </c>
      <c r="C221" s="3">
        <f>VLOOKUP($A221,'SegEnds_NonXtal_BW#'!$A:$Z,3,FALSE)+D221-50</f>
        <v>15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5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oprd_mouse</v>
      </c>
      <c r="C222" s="3">
        <f>VLOOKUP($A222,'SegEnds_NonXtal_BW#'!$A:$Z,3,FALSE)+D222-50</f>
        <v>24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5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321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15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74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aa2ar_human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5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200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10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25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5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5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p2y12_human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5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 t="str">
        <f>IF(ISERROR(VLOOKUP($A226,'SegEnds_NonXtal_BW#'!$A:$Z,17,FALSE)+VLOOKUP($A226,A:AL,25,FALSE)-50),"-",(VLOOKUP($A226,'SegEnds_NonXtal_BW#'!$A:$Z,17,FALSE)+VLOOKUP($A226,A:AL,25,FALSE)-50))</f>
        <v>-</v>
      </c>
      <c r="Y226" s="3" t="s">
        <v>23</v>
      </c>
      <c r="Z226" s="3" t="str">
        <f>IF(ISERROR(VLOOKUP($A226,'SegEnds_NonXtal_BW#'!$A:$Z,18,FALSE)+VLOOKUP($A226,A:AL,25,FALSE)-50),"-",(VLOOKUP($A226,'SegEnds_NonXtal_BW#'!$A:$Z,18,FALSE)+VLOOKUP($A226,A:AL,25,FALSE)-50))</f>
        <v>-</v>
      </c>
      <c r="AA226" s="3">
        <f>IF(ISERROR(VLOOKUP($A226,'SegEnds_NonXtal_BW#'!$A:$Z,19,FALSE)+VLOOKUP($A226,A:AL,28,FALSE)-50),"-",(VLOOKUP($A226,'SegEnds_NonXtal_BW#'!$A:$Z,19,FALSE)+VLOOKUP($A226,A:AL,28,FALSE)-50))</f>
        <v>177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343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 t="str">
        <f t="shared" si="126"/>
        <v>-</v>
      </c>
      <c r="AW226" s="3" t="str">
        <f t="shared" si="127"/>
        <v>-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145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p2y12_human</v>
      </c>
      <c r="C227" s="3">
        <f>VLOOKUP($A227,'SegEnds_NonXtal_BW#'!$A:$Z,3,FALSE)+D227-50</f>
        <v>22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93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5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318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4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12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41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drd3_human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5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182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308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13</v>
      </c>
      <c r="AW228" s="3">
        <f t="shared" si="127"/>
        <v>10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78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5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5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225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9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5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5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5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oprm_mouse</v>
      </c>
      <c r="C234" s="3">
        <f>VLOOKUP($A234,'SegEnds_NonXtal_BW#'!$A:$Z,3,FALSE)+D234-50</f>
        <v>55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5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oprm_mouse</v>
      </c>
      <c r="C235" s="3">
        <f>VLOOKUP($A235,'SegEnds_NonXtal_BW#'!$A:$Z,3,FALSE)+D235-50</f>
        <v>40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5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oprx_human</v>
      </c>
      <c r="C236" s="3">
        <f>VLOOKUP($A236,'SegEnds_NonXtal_BW#'!$A:$Z,3,FALSE)+D236-50</f>
        <v>41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5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oprd_mouse</v>
      </c>
      <c r="C237" s="3">
        <f>VLOOKUP($A237,'SegEnds_NonXtal_BW#'!$A:$Z,3,FALSE)+D237-50</f>
        <v>39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5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oprm_mouse</v>
      </c>
      <c r="C238" s="3">
        <f>VLOOKUP($A238,'SegEnds_NonXtal_BW#'!$A:$Z,3,FALSE)+D238-50</f>
        <v>37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5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5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225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8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457</v>
      </c>
      <c r="B240" s="3" t="str">
        <f>LOWER(VLOOKUP(A240,Xtal_Templ!A:B,2,FALSE))</f>
        <v>s1pr1_human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5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458</v>
      </c>
      <c r="B241" s="3" t="str">
        <f>LOWER(VLOOKUP(A241,Xtal_Templ!A:B,2,FALSE))</f>
        <v>5ht2b_human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5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459</v>
      </c>
      <c r="B242" s="3" t="str">
        <f>LOWER(VLOOKUP(A242,Xtal_Templ!A:B,2,FALSE))</f>
        <v>p2ry1_human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5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460</v>
      </c>
      <c r="B243" s="3" t="str">
        <f>LOWER(VLOOKUP(A243,Xtal_Templ!A:B,2,FALSE))</f>
        <v>ox2r_human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5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461</v>
      </c>
      <c r="B244" s="3" t="str">
        <f>LOWER(VLOOKUP(A244,Xtal_Templ!A:B,2,FALSE))</f>
        <v>agtr1_human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5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149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462</v>
      </c>
      <c r="B245" s="3" t="str">
        <f>LOWER(VLOOKUP(A245,Xtal_Templ!A:B,2,FALSE))</f>
        <v>agtr1_human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5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463</v>
      </c>
      <c r="B246" s="3" t="str">
        <f>LOWER(VLOOKUP(A246,Xtal_Templ!A:B,2,FALSE))</f>
        <v>agtr1_human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5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464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5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465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5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466</v>
      </c>
      <c r="B249" s="3" t="str">
        <f>LOWER(VLOOKUP(A249,Xtal_Templ!A:B,2,FALSE))</f>
        <v>acm3_rat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5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183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467</v>
      </c>
      <c r="B250" s="3" t="str">
        <f>LOWER(VLOOKUP(A250,Xtal_Templ!A:B,2,FALSE))</f>
        <v>oprm_mouse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5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468</v>
      </c>
      <c r="B251" s="3" t="str">
        <f>LOWER(VLOOKUP(A251,Xtal_Templ!A:B,2,FALSE))</f>
        <v>agtr1_human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5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150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469</v>
      </c>
      <c r="B252" s="3" t="str">
        <f>LOWER(VLOOKUP(A252,Xtal_Templ!A:B,2,FALSE))</f>
        <v>agtr1_human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5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150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470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5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932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5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471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5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472</v>
      </c>
      <c r="B256" s="3" t="str">
        <f>LOWER(VLOOKUP(A256,Xtal_Templ!A:B,2,FALSE))</f>
        <v>agtr1_human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5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473</v>
      </c>
      <c r="B257" s="3" t="str">
        <f>LOWER(VLOOKUP(A257,Xtal_Templ!A:B,2,FALSE))</f>
        <v>5ht1b_human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5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160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474</v>
      </c>
      <c r="B258" s="3" t="str">
        <f>LOWER(VLOOKUP(A258,Xtal_Templ!A:B,2,FALSE))</f>
        <v>s1pr1_human</v>
      </c>
      <c r="C258" s="3">
        <f>VLOOKUP($A258,'SegEnds_NonXtal_BW#'!$A:$Z,3,FALSE)+D258-50</f>
        <v>21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5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475</v>
      </c>
      <c r="B259" s="3" t="str">
        <f>LOWER(VLOOKUP(A259,Xtal_Templ!A:B,2,FALSE))</f>
        <v>opsd_human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5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144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476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5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477</v>
      </c>
      <c r="B261" s="3" t="str">
        <f>LOWER(VLOOKUP(A261,Xtal_Templ!A:B,2,FALSE))</f>
        <v>acm2_human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5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154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478</v>
      </c>
      <c r="B262" s="3" t="str">
        <f>LOWER(VLOOKUP(A262,Xtal_Templ!A:B,2,FALSE))</f>
        <v>us28_hcmva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5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145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479</v>
      </c>
      <c r="B263" s="3" t="str">
        <f>LOWER(VLOOKUP(A263,Xtal_Templ!A:B,2,FALSE))</f>
        <v>agtr1_human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5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480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5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481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5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5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5ht1b_human</v>
      </c>
      <c r="C267" s="3">
        <f>VLOOKUP($A267,'SegEnds_NonXtal_BW#'!$A:$Z,3,FALSE)+D267-50</f>
        <v>40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5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330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20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21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5ht1b_human</v>
      </c>
      <c r="C268" s="3">
        <f>VLOOKUP($A268,'SegEnds_NonXtal_BW#'!$A:$Z,3,FALSE)+D268-50</f>
        <v>28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5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169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324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20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19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5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5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5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5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5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410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5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oprx_human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5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198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341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4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30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5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5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5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5ht2b_human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5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acm1_human</v>
      </c>
      <c r="C280" s="3">
        <f>VLOOKUP($A280,'SegEnds_NonXtal_BW#'!$A:$Z,3,FALSE)+D280-50</f>
        <v>31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5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5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5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ccr5_human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5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207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332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8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42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ccr5_human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5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216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342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4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36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ccr5_human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5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184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304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2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38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5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ccr5_human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5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199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2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5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ccr5_human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 t="str">
        <f>IF(ISERROR(VLOOKUP($A289,'SegEnds_NonXtal_BW#'!$A:$Z,9,FALSE)+VLOOKUP($A289,A:AL,13,FALSE)-50),"-",(VLOOKUP($A289,'SegEnds_NonXtal_BW#'!$A:$Z,9,FALSE)+VLOOKUP($A289,A:AL,13,FALSE)-50))</f>
        <v>-</v>
      </c>
      <c r="M289" s="3" t="s">
        <v>23</v>
      </c>
      <c r="N289" s="3" t="str">
        <f>IF(ISERROR(VLOOKUP($A289,'SegEnds_NonXtal_BW#'!$A:$Z,10,FALSE)+VLOOKUP($A289,A:AL,13,FALSE)-50),"-",(VLOOKUP($A289,'SegEnds_NonXtal_BW#'!$A:$Z,10,FALSE)+VLOOKUP($A289,A:AL,13,FALSE)-50))</f>
        <v>-</v>
      </c>
      <c r="O289" s="3">
        <f>VLOOKUP($A289,'SegEnds_NonXtal_BW#'!$A:$Z,11,FALSE)+VLOOKUP($A289,A:AL,16,FALSE)-50</f>
        <v>111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5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193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319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 t="str">
        <f t="shared" si="155"/>
        <v>-</v>
      </c>
      <c r="AS289" s="3" t="str">
        <f t="shared" si="156"/>
        <v>-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7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31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1179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5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1180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5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1181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5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1182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5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1183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5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1184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5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1185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5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1186</v>
      </c>
      <c r="B297" s="3" t="str">
        <f>LOWER(VLOOKUP(A297,Xtal_Templ!A:B,2,FALSE))</f>
        <v>crfr1_human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5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708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1187</v>
      </c>
      <c r="B298" s="3" t="str">
        <f>LOWER(VLOOKUP(A298,Xtal_Templ!A:B,2,FALSE))</f>
        <v>crfr1_human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5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642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1188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5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1189</v>
      </c>
      <c r="B300" s="3" t="str">
        <f>LOWER(VLOOKUP(A300,Xtal_Templ!A:B,2,FALSE))</f>
        <v>crfr1_human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5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296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1190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5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1191</v>
      </c>
      <c r="B302" s="3" t="str">
        <f>LOWER(VLOOKUP(A302,Xtal_Templ!A:B,2,FALSE))</f>
        <v>crfr1_human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5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558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1315</v>
      </c>
    </row>
    <row r="303" spans="1:59" s="3" customFormat="1" x14ac:dyDescent="0.2">
      <c r="A303" s="3" t="s">
        <v>1192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5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1193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5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1194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5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1195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5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1196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5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1197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5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1198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5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1199</v>
      </c>
      <c r="B310" s="3" t="str">
        <f>LOWER(VLOOKUP(A310,Xtal_Templ!A:B,2,FALSE))</f>
        <v>crfr1_human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5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1200</v>
      </c>
      <c r="B311" s="3" t="str">
        <f>LOWER(VLOOKUP(A311,Xtal_Templ!A:B,2,FALSE))</f>
        <v>crfr1_human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5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565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1201</v>
      </c>
      <c r="B312" s="3" t="str">
        <f>LOWER(VLOOKUP(A312,Xtal_Templ!A:B,2,FALSE))</f>
        <v>crfr1_human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5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961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1202</v>
      </c>
      <c r="B313" s="3" t="str">
        <f>LOWER(VLOOKUP(A313,Xtal_Templ!A:B,2,FALSE))</f>
        <v>crfr1_human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5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948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1203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5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1204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5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5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crfr1_human</v>
      </c>
      <c r="C317" s="3">
        <f>VLOOKUP($A317,'SegEnds_NonXtal_BW#'!$A:$Z,3,FALSE)+D317-50</f>
        <v>150</v>
      </c>
      <c r="D317" s="3">
        <v>181</v>
      </c>
      <c r="E317" s="3">
        <f>IF(ISERROR(VLOOKUP($A317,'SegEnds_NonXtal_BW#'!$A:$Z,4,FALSE)+VLOOKUP($A317,A:AL,4,FALSE)-50),"-",(VLOOKUP($A317,'SegEnds_NonXtal_BW#'!$A:$Z,4,FALSE)+VLOOKUP($A317,A:AL,4,FALSE)-50))</f>
        <v>191</v>
      </c>
      <c r="F317" s="3">
        <f>G317-2</f>
        <v>208</v>
      </c>
      <c r="G317" s="3">
        <v>210</v>
      </c>
      <c r="H317" s="3">
        <f>G317+1</f>
        <v>211</v>
      </c>
      <c r="I317" s="3">
        <f>H317+1</f>
        <v>212</v>
      </c>
      <c r="J317" s="3">
        <v>225</v>
      </c>
      <c r="K317" s="3">
        <f>VLOOKUP($A317,'SegEnds_NonXtal_BW#'!$A:$Z,8,FALSE)+VLOOKUP($A317,A:AL,10,FALSE)-50</f>
        <v>238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251</v>
      </c>
      <c r="P317" s="3">
        <v>278</v>
      </c>
      <c r="Q317" s="3">
        <f>VLOOKUP($A317,'SegEnds_NonXtal_BW#'!$A:$Z,12,FALSE)+VLOOKUP($A317,A:AL,16,FALSE)-50</f>
        <v>284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5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291</v>
      </c>
      <c r="V317" s="3">
        <v>301</v>
      </c>
      <c r="W317" s="3">
        <f>IF(ISERROR(VLOOKUP($A317,'SegEnds_NonXtal_BW#'!$A:$Z,16,FALSE)+VLOOKUP($A317,A:AL,22,FALSE)-50),"-",(VLOOKUP($A317,'SegEnds_NonXtal_BW#'!$A:$Z,16,FALSE)+VLOOKUP($A317,A:AL,22,FALSE)-50))</f>
        <v>319</v>
      </c>
      <c r="X317" s="3">
        <f>IF(ISERROR(VLOOKUP($A317,'SegEnds_NonXtal_BW#'!$A:$Z,17,FALSE)+VLOOKUP($A317,A:AL,25,FALSE)-50),"-",(VLOOKUP($A317,'SegEnds_NonXtal_BW#'!$A:$Z,17,FALSE)+VLOOKUP($A317,A:AL,25,FALSE)-50))</f>
        <v>323</v>
      </c>
      <c r="Y317" s="3">
        <v>323</v>
      </c>
      <c r="Z317" s="3">
        <f t="shared" si="183"/>
        <v>325</v>
      </c>
      <c r="AA317" s="3">
        <f>IF(ISERROR(VLOOKUP($A317,'SegEnds_NonXtal_BW#'!$A:$Z,19,FALSE)+VLOOKUP($A317,A:AL,28,FALSE)-50),"-",(VLOOKUP($A317,'SegEnds_NonXtal_BW#'!$A:$Z,19,FALSE)+VLOOKUP($A317,A:AL,28,FALSE)-50))</f>
        <v>328</v>
      </c>
      <c r="AB317" s="3">
        <v>342</v>
      </c>
      <c r="AC317" s="3">
        <f>IF(ISERROR((VLOOKUP($A317,'SegEnds_NonXtal_BW#'!$A:$Z,20,FALSE)+VLOOKUP($A317,A:AL,28,FALSE)-50)),"-",(VLOOKUP($A317,'SegEnds_NonXtal_BW#'!$A:$Z,20,FALSE)+VLOOKUP($A317,A:AL,28,FALSE)-50))</f>
        <v>361</v>
      </c>
      <c r="AD317" s="3">
        <f>IF(ISERROR(VLOOKUP($A317,'SegEnds_NonXtal_BW#'!$A:$Z,21,FALSE)+VLOOKUP($A317,A:AL,31,FALSE)-50),"-",(VLOOKUP($A317,'SegEnds_NonXtal_BW#'!$A:$Z,21,FALSE)+VLOOKUP($A317,A:AL,31,FALSE)-50))</f>
        <v>367</v>
      </c>
      <c r="AE317" s="3">
        <v>392</v>
      </c>
      <c r="AF317" s="3">
        <f>IF(ISERROR((VLOOKUP($A317,'SegEnds_NonXtal_BW#'!$A:$Z,22,FALSE)+VLOOKUP($A317,A:AL,31,FALSE)-50)),"-",(VLOOKUP($A317,'SegEnds_NonXtal_BW#'!$A:$Z,22,FALSE)+VLOOKUP($A317,A:AL,31,FALSE)-50))</f>
        <v>395</v>
      </c>
      <c r="AG317" s="3">
        <f>IF(ISERROR(VLOOKUP($A317,'SegEnds_NonXtal_BW#'!$A:$Z,23,FALSE)+VLOOKUP($A317,A:AL,34,FALSE)-50),"-",(VLOOKUP($A317,'SegEnds_NonXtal_BW#'!$A:$Z,23,FALSE)+VLOOKUP($A317,A:AL,34,FALSE)-50))</f>
        <v>402</v>
      </c>
      <c r="AH317" s="3">
        <v>422</v>
      </c>
      <c r="AI317" s="3">
        <f>IF(ISERROR((VLOOKUP($A317,'SegEnds_NonXtal_BW#'!$A:$Z,24,FALSE)+VLOOKUP($A317,A:AL,34,FALSE)-50)),"-",(VLOOKUP($A317,'SegEnds_NonXtal_BW#'!$A:$Z,24,FALSE)+VLOOKUP($A317,A:AL,34,FALSE)-50))</f>
        <v>428</v>
      </c>
      <c r="AJ317" s="3">
        <f>IF(ISERROR(VLOOKUP($A317,'SegEnds_NonXtal_BW#'!$A:$Z,25,FALSE)+VLOOKUP($A317,A:AL,37,FALSE)-50),"-",(VLOOKUP($A317,'SegEnds_NonXtal_BW#'!$A:$Z,25,FALSE)+VLOOKUP($A317,A:AL,37,FALSE)-50))</f>
        <v>429</v>
      </c>
      <c r="AK317" s="3">
        <v>432</v>
      </c>
      <c r="AL317" s="3">
        <f>IF(ISERROR((VLOOKUP($A317,'SegEnds_NonXtal_BW#'!$A:$Z,26,FALSE)+VLOOKUP($A317,A:AL,37,FALSE)-50)),"-",(VLOOKUP($A317,'SegEnds_NonXtal_BW#'!$A:$Z,26,FALSE)+VLOOKUP($A317,A:AL,37,FALSE)-50))</f>
        <v>454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NoXtal</v>
      </c>
      <c r="AP317" s="3">
        <f t="shared" si="153"/>
        <v>17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3</v>
      </c>
      <c r="AX317" s="3">
        <f t="shared" si="161"/>
        <v>6</v>
      </c>
      <c r="AY317" s="3">
        <f t="shared" si="162"/>
        <v>7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44</v>
      </c>
      <c r="BC317" s="9" t="str">
        <f t="shared" si="165"/>
        <v>-</v>
      </c>
      <c r="BD317" s="3">
        <f t="shared" si="166"/>
        <v>44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crfr1_human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197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210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5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250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287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320</v>
      </c>
      <c r="AD318" s="3">
        <f>IF(ISERROR(VLOOKUP($A318,'SegEnds_NonXtal_BW#'!$A:$Z,21,FALSE)+VLOOKUP($A318,A:AL,31,FALSE)-50),"-",(VLOOKUP($A318,'SegEnds_NonXtal_BW#'!$A:$Z,21,FALSE)+VLOOKUP($A318,A:AL,31,FALSE)-50))</f>
        <v>326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361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3</v>
      </c>
      <c r="AX318" s="3">
        <f t="shared" si="161"/>
        <v>6</v>
      </c>
      <c r="AY318" s="3">
        <f t="shared" si="162"/>
        <v>7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5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ccr5_human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5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200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7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36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5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650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crfr1_human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5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2569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crfr1_human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5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2477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glr_human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5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186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5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182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5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447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5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448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5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449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5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450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5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451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5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452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5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453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5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454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5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455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5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456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5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482</v>
      </c>
      <c r="B337" s="3" t="str">
        <f>LOWER(VLOOKUP(A337,Xtal_Templ!A:B,2,FALSE))</f>
        <v>cxcr4_human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5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grm1_human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5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5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113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185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200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5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278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4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121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195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209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5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292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4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glr_human</v>
      </c>
      <c r="C342" s="3">
        <f>VLOOKUP($A342,'SegEnds_NonXtal_BW#'!$A:$Z,3,FALSE)+D342-50</f>
        <v>128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202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219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5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264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302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345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NoXtal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4</v>
      </c>
      <c r="AX342" s="3">
        <f t="shared" si="193"/>
        <v>8</v>
      </c>
      <c r="AY342" s="3">
        <f t="shared" si="194"/>
        <v>7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162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253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5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336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4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125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199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5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483</v>
      </c>
      <c r="B345" s="3" t="str">
        <f>LOWER(VLOOKUP(A345,Xtal_Templ!A:B,2,FALSE))</f>
        <v>p2y12_human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5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436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5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5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5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6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486</v>
      </c>
      <c r="B349" s="3" t="str">
        <f>LOWER(VLOOKUP(A349,Xtal_Templ!A:B,2,FALSE))</f>
        <v>agtr1_human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5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hrh1_human</v>
      </c>
      <c r="C350" s="3">
        <f>VLOOKUP($A350,'SegEnds_NonXtal_BW#'!$A:$Z,3,FALSE)+D350-50</f>
        <v>29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5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164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226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9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us28_hcmva</v>
      </c>
      <c r="C351" s="3">
        <f>VLOOKUP($A351,'SegEnds_NonXtal_BW#'!$A:$Z,3,FALSE)+D351-50</f>
        <v>8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5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193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381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350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ox1r_human</v>
      </c>
      <c r="C352" s="3">
        <f>VLOOKUP($A352,'SegEnds_NonXtal_BW#'!$A:$Z,3,FALSE)+D352-50</f>
        <v>42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5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5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487</v>
      </c>
      <c r="B354" s="3" t="str">
        <f>LOWER(VLOOKUP(A354,Xtal_Templ!A:B,2,FALSE))</f>
        <v>grm1_human</v>
      </c>
      <c r="C354" s="3">
        <f>VLOOKUP($A354,'SegEnds_NonXtal_BW#'!$A:$Z,3,FALSE)+D354-50</f>
        <v>13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5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5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hrh1_human</v>
      </c>
      <c r="C356" s="3">
        <f>VLOOKUP($A356,'SegEnds_NonXtal_BW#'!$A:$Z,3,FALSE)+D356-50</f>
        <v>23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5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308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30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5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5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acm1_human</v>
      </c>
      <c r="C359" s="3">
        <f>VLOOKUP($A359,'SegEnds_NonXtal_BW#'!$A:$Z,3,FALSE)+D359-50</f>
        <v>11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5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151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4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5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5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5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5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adrb1_melga</v>
      </c>
      <c r="C364" s="3">
        <f>VLOOKUP($A364,'SegEnds_NonXtal_BW#'!$A:$Z,3,FALSE)+D364-50</f>
        <v>26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5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170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340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12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32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5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5ht1b_human</v>
      </c>
      <c r="C366" s="3">
        <f>VLOOKUP($A366,'SegEnds_NonXtal_BW#'!$A:$Z,3,FALSE)+D366-50</f>
        <v>78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5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216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13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drd3_human</v>
      </c>
      <c r="C367" s="3">
        <f>VLOOKUP($A367,'SegEnds_NonXtal_BW#'!$A:$Z,3,FALSE)+D367-50</f>
        <v>39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5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182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7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5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443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5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5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5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5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5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5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5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5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5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5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5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5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oprx_human</v>
      </c>
      <c r="C381" s="3">
        <f>VLOOKUP($A381,'SegEnds_NonXtal_BW#'!$A:$Z,3,FALSE)+D381-50</f>
        <v>34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5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oprd_mouse</v>
      </c>
      <c r="C382" s="3">
        <f>VLOOKUP($A382,'SegEnds_NonXtal_BW#'!$A:$Z,3,FALSE)+D382-50</f>
        <v>37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5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ox2r_human</v>
      </c>
      <c r="C383" s="3">
        <f>VLOOKUP($A383,'SegEnds_NonXtal_BW#'!$A:$Z,3,FALSE)+D383-50</f>
        <v>42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5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ox1r_human</v>
      </c>
      <c r="C384" s="3">
        <f>VLOOKUP($A384,'SegEnds_NonXtal_BW#'!$A:$Z,3,FALSE)+D384-50</f>
        <v>147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5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ox2r_human</v>
      </c>
      <c r="C385" s="3">
        <f>VLOOKUP($A385,'SegEnds_NonXtal_BW#'!$A:$Z,3,FALSE)+D385-50</f>
        <v>39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5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5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5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5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5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5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137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224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5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302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4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ox2r_human</v>
      </c>
      <c r="C392" s="3">
        <f>VLOOKUP($A392,'SegEnds_NonXtal_BW#'!$A:$Z,3,FALSE)+D392-50</f>
        <v>61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5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5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glr_human</v>
      </c>
      <c r="C394" s="3">
        <f>VLOOKUP($A394,'SegEnds_NonXtal_BW#'!$A:$Z,3,FALSE)+D394-50</f>
        <v>171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245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5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319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356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3</v>
      </c>
      <c r="AX394" s="3">
        <f t="shared" si="225"/>
        <v>9</v>
      </c>
      <c r="AY394" s="3">
        <f t="shared" si="226"/>
        <v>7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glr_human</v>
      </c>
      <c r="C395" s="3">
        <f>VLOOKUP($A395,'SegEnds_NonXtal_BW#'!$A:$Z,3,FALSE)+D395-50</f>
        <v>128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5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274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311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3</v>
      </c>
      <c r="AX395" s="3">
        <f t="shared" si="225"/>
        <v>9</v>
      </c>
      <c r="AY395" s="3">
        <f t="shared" si="226"/>
        <v>6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5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5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glr_human</v>
      </c>
      <c r="C398" s="3">
        <f>VLOOKUP($A398,'SegEnds_NonXtal_BW#'!$A:$Z,3,FALSE)+D398-50</f>
        <v>126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198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213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5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253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291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4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5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485</v>
      </c>
      <c r="B400" s="3" t="str">
        <f>LOWER(VLOOKUP(A400,Xtal_Templ!A:B,2,FALSE))</f>
        <v>cxcr4_human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5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186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186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3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0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5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5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5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926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5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126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198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213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5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290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3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110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184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195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5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277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4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5"/>
      <c r="U407" s="9"/>
      <c r="AM407" s="28"/>
      <c r="AN407" s="16"/>
      <c r="BB407" s="16"/>
      <c r="BC407" s="9"/>
    </row>
    <row r="408" spans="1:58" s="3" customFormat="1" x14ac:dyDescent="0.2">
      <c r="T408" s="105"/>
      <c r="U408" s="9"/>
      <c r="AM408" s="28"/>
      <c r="AN408" s="16"/>
      <c r="BB408" s="16"/>
      <c r="BC408" s="9"/>
    </row>
    <row r="409" spans="1:58" s="3" customFormat="1" x14ac:dyDescent="0.2">
      <c r="T409" s="105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268" activePane="bottomLeft" state="frozenSplit"/>
      <selection pane="bottomLeft" activeCell="M288" sqref="M288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592" priority="7" operator="containsText" text="FALSE">
      <formula>NOT(ISERROR(SEARCH("FALSE",AN2)))</formula>
    </cfRule>
  </conditionalFormatting>
  <conditionalFormatting sqref="AP1:BA1048576">
    <cfRule type="cellIs" dxfId="591" priority="5" operator="lessThan">
      <formula>1</formula>
    </cfRule>
  </conditionalFormatting>
  <conditionalFormatting sqref="E2:F406">
    <cfRule type="expression" dxfId="590" priority="25">
      <formula>NOT(OR(C2&lt;E2,C2="-",E2="-"))</formula>
    </cfRule>
  </conditionalFormatting>
  <conditionalFormatting sqref="K2:L2 K3 K4:L406">
    <cfRule type="expression" dxfId="589" priority="29">
      <formula>NOT(OR(G2&lt;K2,G2="-",K2="-"))</formula>
    </cfRule>
  </conditionalFormatting>
  <conditionalFormatting sqref="N2:O2 N4:N237 O3:O237 N238:O406">
    <cfRule type="expression" dxfId="588" priority="31">
      <formula>NOT(OR(I2&lt;N2,I2="-",N2="-"))</formula>
    </cfRule>
  </conditionalFormatting>
  <conditionalFormatting sqref="Q2:R406">
    <cfRule type="expression" dxfId="587" priority="33">
      <formula>NOT(OR(K2&lt;Q2,K2="-",Q2="-"))</formula>
    </cfRule>
  </conditionalFormatting>
  <conditionalFormatting sqref="T2:U406">
    <cfRule type="expression" dxfId="586" priority="35">
      <formula>NOT(OR(M2&lt;T2,M2="-",T2="-"))</formula>
    </cfRule>
  </conditionalFormatting>
  <conditionalFormatting sqref="W2:X406">
    <cfRule type="expression" dxfId="585" priority="37">
      <formula>NOT(OR(O2&lt;W2,O2="-",W2="-"))</formula>
    </cfRule>
  </conditionalFormatting>
  <conditionalFormatting sqref="Z2:AA406">
    <cfRule type="expression" dxfId="584" priority="39">
      <formula>NOT(OR(Q2&lt;Z2,Q2="-",Z2="-"))</formula>
    </cfRule>
  </conditionalFormatting>
  <conditionalFormatting sqref="AC2:AD406">
    <cfRule type="expression" dxfId="583" priority="41">
      <formula>NOT(OR(S2&lt;AC2,S2="-",AC2="-"))</formula>
    </cfRule>
  </conditionalFormatting>
  <conditionalFormatting sqref="AF2:AG406">
    <cfRule type="expression" dxfId="582" priority="43">
      <formula>NOT(OR(U2&lt;AF2,U2="-",AF2="-"))</formula>
    </cfRule>
  </conditionalFormatting>
  <conditionalFormatting sqref="AI2:AJ406">
    <cfRule type="expression" dxfId="581" priority="45">
      <formula>NOT(OR(W2&lt;AI2,W2="-",AI2="-"))</formula>
    </cfRule>
  </conditionalFormatting>
  <conditionalFormatting sqref="AL2:AL406">
    <cfRule type="expression" dxfId="580" priority="47">
      <formula>NOT(OR(Y2&lt;AL2,Y2="-",AL2="-"))</formula>
    </cfRule>
  </conditionalFormatting>
  <conditionalFormatting sqref="L3">
    <cfRule type="expression" dxfId="579" priority="3">
      <formula>NOT(OR(H3&lt;L3,H3="-",L3="-"))</formula>
    </cfRule>
  </conditionalFormatting>
  <conditionalFormatting sqref="N3">
    <cfRule type="expression" dxfId="578" priority="4">
      <formula>NOT(OR(I3&lt;N3,I3="-",N3="-"))</formula>
    </cfRule>
  </conditionalFormatting>
  <conditionalFormatting sqref="F2">
    <cfRule type="cellIs" dxfId="577" priority="2" operator="lessThan">
      <formula>$E$2</formula>
    </cfRule>
  </conditionalFormatting>
  <conditionalFormatting sqref="AN1:AN1048576">
    <cfRule type="cellIs" dxfId="576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7" activePane="bottomLeft" state="frozenSplit"/>
      <selection pane="bottomLeft" activeCell="A28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1206</v>
      </c>
      <c r="C1" s="30" t="s">
        <v>99</v>
      </c>
      <c r="D1" s="30" t="s">
        <v>1229</v>
      </c>
      <c r="E1" s="56" t="s">
        <v>13</v>
      </c>
      <c r="F1" s="20" t="s">
        <v>5</v>
      </c>
      <c r="G1" s="4" t="s">
        <v>1373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1328</v>
      </c>
      <c r="O1" s="54" t="s">
        <v>1332</v>
      </c>
      <c r="P1" s="54" t="s">
        <v>1376</v>
      </c>
      <c r="Q1" s="20" t="s">
        <v>9</v>
      </c>
      <c r="R1" s="20" t="s">
        <v>1331</v>
      </c>
      <c r="S1" s="20" t="s">
        <v>12</v>
      </c>
      <c r="T1" s="20" t="s">
        <v>1333</v>
      </c>
      <c r="U1" s="26" t="s">
        <v>1318</v>
      </c>
      <c r="V1" s="30" t="s">
        <v>1319</v>
      </c>
      <c r="W1" s="30" t="s">
        <v>1320</v>
      </c>
      <c r="X1" s="30" t="s">
        <v>1321</v>
      </c>
      <c r="Y1" s="30" t="s">
        <v>1322</v>
      </c>
      <c r="Z1" s="108" t="s">
        <v>1393</v>
      </c>
      <c r="AA1" s="26" t="s">
        <v>1323</v>
      </c>
      <c r="AB1" s="26" t="s">
        <v>1324</v>
      </c>
      <c r="AC1" s="26" t="s">
        <v>1325</v>
      </c>
      <c r="AD1" s="26" t="s">
        <v>1326</v>
      </c>
      <c r="AE1" s="30" t="s">
        <v>1327</v>
      </c>
      <c r="AF1" s="26" t="s">
        <v>1329</v>
      </c>
      <c r="AG1" s="30" t="s">
        <v>1330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5ht1b_human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5ht1b_human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5ht1b_human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5ht1b_human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5ht1b_human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5ht2b_human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5ht2b_human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5ht2b_human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1328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1328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1328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1328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aa2ar_human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aa2ar_human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M</v>
      </c>
      <c r="AG34" s="50" t="str">
        <f>MID(VLOOKUP($A34,Seqs!$A:$B,2,FALSE),VLOOKUP($A34,'SegEnds_NonXtal_Prot#'!$A:$AL,28,FALSE),1)</f>
        <v>M</v>
      </c>
    </row>
    <row r="35" spans="1:33" s="2" customFormat="1" x14ac:dyDescent="0.2">
      <c r="A35" s="2" t="s">
        <v>361</v>
      </c>
      <c r="B35" s="2" t="str">
        <f>LOWER(VLOOKUP(A35,Xtal_Templ!A:B,2,FALSE))</f>
        <v>aa2ar_human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acm1_human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acm1_human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912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acm4_human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adrb1_melga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914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adrb1_melga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adrb1_melga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adrb1_melga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adrb1_melga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adrb1_melga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adrb2_human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L65" s="2" t="s">
        <v>18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tr">
        <f>LOWER(VLOOKUP(A66,Xtal_Templ!A:B,2,FALSE))</f>
        <v>agtr1_human</v>
      </c>
      <c r="C66" s="2" t="str">
        <f>VLOOKUP(A66,Classification!A:D,2,FALSE)</f>
        <v>A</v>
      </c>
      <c r="D66" s="2" t="str">
        <f>IF(ISERROR(MATCH(A66,'SegEnds_Xtal_Prot#'!B:B, 0)), "NoXtal", "Xtal")</f>
        <v>NoXtal</v>
      </c>
      <c r="G66" s="4"/>
      <c r="M66" s="2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agtr1_human</v>
      </c>
      <c r="C67" s="2" t="str">
        <f>VLOOKUP(A67,Classification!A:D,2,FALSE)</f>
        <v>A</v>
      </c>
      <c r="D67" s="2" t="str">
        <f>IF(ISERROR(MATCH(A67,'SegEnds_Xtal_Prot#'!B:B, 0)), "NoXtal", "Xtal")</f>
        <v>NoXtal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agtr1_human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agtr1_human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agtr1_human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ccr5_human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ccr5_human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ccr5_human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ccr5_human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ccr5_human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ccr5_human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ccr5_human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ccr5_human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60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60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60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cxcr4_human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1174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cxcr4_human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cxcr4_human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drd3_human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drd3_human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drd3_human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1175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1331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1331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hrh1_human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hrh1_human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916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oprd_mouse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918</v>
      </c>
      <c r="B154" s="2" t="str">
        <f>LOWER(VLOOKUP(A154,Xtal_Templ!A:B,2,FALSE))</f>
        <v>oprd_mouse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oprd_mouse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1331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oprk_human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oprm_mouse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oprm_mouse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oprm_mouse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oprm_mouse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920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oprm_mouse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oprx_human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oprx_human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oprx_human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oprx_human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oprx_human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1176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oprx_human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1373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922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922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922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opsd_human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924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1373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ox1r_human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ox1r_human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1177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ox2r_human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ox2r_human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ox2r_human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p2ry1_human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p2ry1_human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p2ry1_human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p2ry1_human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p2ry1_human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p2ry1_human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p2ry1_human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1331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1331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1331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1331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1331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1331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p2y12_human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1331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1331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1331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1331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par1_human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1331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1331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1331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G277" s="4"/>
      <c r="M277" s="2" t="s">
        <v>14</v>
      </c>
      <c r="Q277" s="2" t="s">
        <v>9</v>
      </c>
      <c r="R277" s="2" t="s">
        <v>1331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1331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1331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L</v>
      </c>
      <c r="AG280" s="50" t="str">
        <f>MID(VLOOKUP($A280,Seqs!$A:$B,2,FALSE),VLOOKUP($A280,'SegEnds_NonXtal_Prot#'!$A:$AL,28,FALSE),1)</f>
        <v>M</v>
      </c>
    </row>
    <row r="281" spans="1:33" s="2" customFormat="1" x14ac:dyDescent="0.2">
      <c r="A281" s="2" t="s">
        <v>213</v>
      </c>
      <c r="B281" s="2" t="str">
        <f>LOWER(VLOOKUP(A281,Xtal_Templ!A:B,2,FALSE))</f>
        <v>s1pr1_human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s1pr1_human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M</v>
      </c>
      <c r="AG284" s="50" t="str">
        <f>MID(VLOOKUP($A284,Seqs!$A:$B,2,FALSE),VLOOKUP($A284,'SegEnds_NonXtal_Prot#'!$A:$AL,28,FALSE),1)</f>
        <v>M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M</v>
      </c>
      <c r="AG285" s="50" t="str">
        <f>MID(VLOOKUP($A285,Seqs!$A:$B,2,FALSE),VLOOKUP($A285,'SegEnds_NonXtal_Prot#'!$A:$AL,28,FALSE),1)</f>
        <v>M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F</v>
      </c>
      <c r="AG286" s="50" t="str">
        <f>MID(VLOOKUP($A286,Seqs!$A:$B,2,FALSE),VLOOKUP($A286,'SegEnds_NonXtal_Prot#'!$A:$AL,28,FALSE),1)</f>
        <v>M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474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us28_hcmva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926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crfr1_human</v>
      </c>
      <c r="C296" s="2" t="str">
        <f>VLOOKUP(A296,Classification!A:D,2,FALSE)</f>
        <v>B1</v>
      </c>
      <c r="D296" s="2" t="str">
        <f>IF(ISERROR(MATCH(A296,'SegEnds_Xtal_Prot#'!B:B, 0)), "NoXtal", "Xtal")</f>
        <v>NoXtal</v>
      </c>
      <c r="G296" s="4"/>
      <c r="I296" s="111" t="s">
        <v>25</v>
      </c>
      <c r="O296" s="2" t="s">
        <v>23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crfr1_human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11" t="s">
        <v>25</v>
      </c>
      <c r="O297" s="2" t="s">
        <v>23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2"/>
      <c r="O298" s="2" t="s">
        <v>23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11" t="s">
        <v>25</v>
      </c>
      <c r="O299" s="2" t="s">
        <v>23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11" t="s">
        <v>25</v>
      </c>
      <c r="O300" s="2" t="s">
        <v>1332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11" t="s">
        <v>25</v>
      </c>
      <c r="O301" s="2" t="s">
        <v>1332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11" t="s">
        <v>25</v>
      </c>
      <c r="O302" s="2" t="s">
        <v>1332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11" t="s">
        <v>25</v>
      </c>
      <c r="O303" s="2" t="s">
        <v>1332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11" t="s">
        <v>25</v>
      </c>
      <c r="O304" s="2" t="s">
        <v>1332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11" t="s">
        <v>25</v>
      </c>
      <c r="O305" s="2" t="s">
        <v>1332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11" t="s">
        <v>25</v>
      </c>
      <c r="O306" s="2" t="s">
        <v>1332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11" t="s">
        <v>25</v>
      </c>
      <c r="O307" s="2" t="s">
        <v>1332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11" t="s">
        <v>25</v>
      </c>
      <c r="O308" s="2" t="s">
        <v>1332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11" t="s">
        <v>25</v>
      </c>
      <c r="O309" s="2" t="s">
        <v>1332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11" t="s">
        <v>25</v>
      </c>
      <c r="O310" s="2" t="s">
        <v>1332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1179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11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1180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11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1181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11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1182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11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1183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11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1184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11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1185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11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1186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11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1187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11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1188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11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1189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11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1190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11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1191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11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1192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11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1193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11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1194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11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1195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11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1196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11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1197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11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1198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11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1199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11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1200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11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1201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11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1202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11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1203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11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1204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11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11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11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11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436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11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11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glr_human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11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glr_human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11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grm1_human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1333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1333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1333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1333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1333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1333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1333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1333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1333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1333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1333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1333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1333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1333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1333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1333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1333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1333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1333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1333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1333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1333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447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1332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448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1332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449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1332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450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1332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451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1332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452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1332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453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1332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454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1332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455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1332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456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1332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1332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486</v>
      </c>
      <c r="B377" s="2" t="str">
        <f>LOWER(VLOOKUP(A377,Xtal_Templ!A:B,2,FALSE))</f>
        <v>agtr1_human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482</v>
      </c>
      <c r="B378" s="2" t="str">
        <f>LOWER(VLOOKUP(A378,Xtal_Templ!A:B,2,FALSE))</f>
        <v>cxcr4_human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485</v>
      </c>
      <c r="B379" s="2" t="str">
        <f>LOWER(VLOOKUP(A379,Xtal_Templ!A:B,2,FALSE))</f>
        <v>cxcr4_human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487</v>
      </c>
      <c r="B380" s="2" t="str">
        <f>LOWER(VLOOKUP(A380,Xtal_Templ!A:B,2,FALSE))</f>
        <v>grm1_human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483</v>
      </c>
      <c r="B381" s="2" t="str">
        <f>LOWER(VLOOKUP(A381,Xtal_Templ!A:B,2,FALSE))</f>
        <v>p2y12_human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473</v>
      </c>
      <c r="B382" s="2" t="str">
        <f>LOWER(VLOOKUP(A382,Xtal_Templ!A:B,2,FALSE))</f>
        <v>5ht1b_human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458</v>
      </c>
      <c r="B383" s="2" t="str">
        <f>LOWER(VLOOKUP(A383,Xtal_Templ!A:B,2,FALSE))</f>
        <v>5ht2b_human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477</v>
      </c>
      <c r="B384" s="2" t="str">
        <f>LOWER(VLOOKUP(A384,Xtal_Templ!A:B,2,FALSE))</f>
        <v>acm2_human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466</v>
      </c>
      <c r="B385" s="2" t="str">
        <f>LOWER(VLOOKUP(A385,Xtal_Templ!A:B,2,FALSE))</f>
        <v>acm3_rat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461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462</v>
      </c>
      <c r="B387" s="2" t="str">
        <f>LOWER(VLOOKUP(A387,Xtal_Templ!A:B,2,FALSE))</f>
        <v>agtr1_human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463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464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468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469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470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932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471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472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476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479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480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481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467</v>
      </c>
      <c r="B401" s="2" t="str">
        <f>LOWER(VLOOKUP(A401,Xtal_Templ!A:B,2,FALSE))</f>
        <v>oprm_mouse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475</v>
      </c>
      <c r="B402" s="2" t="str">
        <f>LOWER(VLOOKUP(A402,Xtal_Templ!A:B,2,FALSE))</f>
        <v>opsd_human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460</v>
      </c>
      <c r="B403" s="2" t="str">
        <f>LOWER(VLOOKUP(A403,Xtal_Templ!A:B,2,FALSE))</f>
        <v>ox2r_human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p2ry1_human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457</v>
      </c>
      <c r="B405" s="2" t="str">
        <f>LOWER(VLOOKUP(A405,Xtal_Templ!A:B,2,FALSE))</f>
        <v>s1pr1_human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478</v>
      </c>
      <c r="B406" s="2" t="str">
        <f>LOWER(VLOOKUP(A406,Xtal_Templ!A:B,2,FALSE))</f>
        <v>us28_hcmva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178" activePane="bottomLeft" state="frozenSplit"/>
      <selection pane="bottomLeft" activeCell="G180" sqref="G180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575" priority="4" operator="equal">
      <formula>"P"</formula>
    </cfRule>
  </conditionalFormatting>
  <conditionalFormatting sqref="AB1:AB1048576">
    <cfRule type="cellIs" dxfId="574" priority="2" operator="equal">
      <formula>"W"</formula>
    </cfRule>
    <cfRule type="cellIs" dxfId="573" priority="3" operator="equal">
      <formula>"G"</formula>
    </cfRule>
  </conditionalFormatting>
  <conditionalFormatting sqref="AF2:AG406">
    <cfRule type="cellIs" dxfId="572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4" activePane="bottomLeft" state="frozenSplit"/>
      <selection pane="bottomLeft" activeCell="K33" sqref="K3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1159</v>
      </c>
      <c r="C1" s="21" t="s">
        <v>1229</v>
      </c>
      <c r="D1" s="21" t="s">
        <v>1207</v>
      </c>
      <c r="E1" s="21" t="s">
        <v>934</v>
      </c>
    </row>
    <row r="2" spans="1:5" x14ac:dyDescent="0.2">
      <c r="A2" t="s">
        <v>469</v>
      </c>
      <c r="B2" t="s">
        <v>564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470</v>
      </c>
      <c r="B3" t="s">
        <v>595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932</v>
      </c>
      <c r="B4" t="s">
        <v>612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468</v>
      </c>
      <c r="B5" t="s">
        <v>645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475</v>
      </c>
      <c r="B6" t="s">
        <v>698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476</v>
      </c>
      <c r="B7" t="s">
        <v>699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477</v>
      </c>
      <c r="B8" t="s">
        <v>700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478</v>
      </c>
      <c r="B9" t="s">
        <v>701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479</v>
      </c>
      <c r="B10" t="s">
        <v>702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480</v>
      </c>
      <c r="B11" t="s">
        <v>703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481</v>
      </c>
      <c r="B12" t="s">
        <v>704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457</v>
      </c>
      <c r="B13" t="s">
        <v>705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458</v>
      </c>
      <c r="B14" t="s">
        <v>706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459</v>
      </c>
      <c r="B15" t="s">
        <v>707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460</v>
      </c>
      <c r="B16" t="s">
        <v>708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461</v>
      </c>
      <c r="B17" t="s">
        <v>709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462</v>
      </c>
      <c r="B18" t="s">
        <v>710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463</v>
      </c>
      <c r="B19" t="s">
        <v>711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464</v>
      </c>
      <c r="B20" t="s">
        <v>712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465</v>
      </c>
      <c r="B21" t="s">
        <v>713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466</v>
      </c>
      <c r="B22" t="s">
        <v>714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467</v>
      </c>
      <c r="B23" t="s">
        <v>715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471</v>
      </c>
      <c r="B24" t="s">
        <v>716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472</v>
      </c>
      <c r="B25" t="s">
        <v>717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473</v>
      </c>
      <c r="B26" t="s">
        <v>718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483</v>
      </c>
      <c r="B27" t="s">
        <v>880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482</v>
      </c>
      <c r="B28" t="s">
        <v>881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484</v>
      </c>
      <c r="B29" t="s">
        <v>882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485</v>
      </c>
      <c r="B30" t="s">
        <v>883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486</v>
      </c>
      <c r="B31" t="s">
        <v>884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487</v>
      </c>
      <c r="B32" t="s">
        <v>885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879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447</v>
      </c>
      <c r="B34" t="s">
        <v>869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449</v>
      </c>
      <c r="B35" t="s">
        <v>870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450</v>
      </c>
      <c r="B36" t="s">
        <v>871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451</v>
      </c>
      <c r="B37" t="s">
        <v>872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452</v>
      </c>
      <c r="B38" t="s">
        <v>873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453</v>
      </c>
      <c r="B39" t="s">
        <v>874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454</v>
      </c>
      <c r="B40" t="s">
        <v>875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455</v>
      </c>
      <c r="B41" t="s">
        <v>876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456</v>
      </c>
      <c r="B42" t="s">
        <v>877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448</v>
      </c>
      <c r="B43" t="s">
        <v>878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852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856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847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849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850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851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853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857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860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861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1179</v>
      </c>
      <c r="B66" t="s">
        <v>814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1180</v>
      </c>
      <c r="B67" t="s">
        <v>815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1181</v>
      </c>
      <c r="B68" t="s">
        <v>816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1182</v>
      </c>
      <c r="B70" t="s">
        <v>818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1183</v>
      </c>
      <c r="B71" t="s">
        <v>819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820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821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1184</v>
      </c>
      <c r="B75" t="s">
        <v>823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1185</v>
      </c>
      <c r="B76" t="s">
        <v>824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1186</v>
      </c>
      <c r="B77" t="s">
        <v>825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1187</v>
      </c>
      <c r="B78" t="s">
        <v>826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1188</v>
      </c>
      <c r="B79" t="s">
        <v>827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1189</v>
      </c>
      <c r="B80" t="s">
        <v>828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1190</v>
      </c>
      <c r="B82" t="s">
        <v>830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1191</v>
      </c>
      <c r="B83" t="s">
        <v>831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1192</v>
      </c>
      <c r="B84" t="s">
        <v>832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1193</v>
      </c>
      <c r="B85" t="s">
        <v>833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1194</v>
      </c>
      <c r="B86" t="s">
        <v>834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1195</v>
      </c>
      <c r="B87" t="s">
        <v>835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1196</v>
      </c>
      <c r="B88" t="s">
        <v>836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1197</v>
      </c>
      <c r="B89" t="s">
        <v>837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1198</v>
      </c>
      <c r="B90" t="s">
        <v>838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1199</v>
      </c>
      <c r="B91" t="s">
        <v>839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436</v>
      </c>
      <c r="B92" t="s">
        <v>840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1200</v>
      </c>
      <c r="B93" t="s">
        <v>841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1201</v>
      </c>
      <c r="B94" t="s">
        <v>842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1202</v>
      </c>
      <c r="B95" t="s">
        <v>843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1203</v>
      </c>
      <c r="B96" t="s">
        <v>844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1204</v>
      </c>
      <c r="B97" t="s">
        <v>845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443</v>
      </c>
      <c r="B98" t="s">
        <v>846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1335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807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800</v>
      </c>
      <c r="C101" t="str">
        <f>IF(ISERROR(MATCH(A101,'SegEnds_Xtal_Prot#'!B:B,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801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802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803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804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805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806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809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810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811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812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914</v>
      </c>
      <c r="B114" t="s">
        <v>915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918</v>
      </c>
      <c r="B115" t="s">
        <v>919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920</v>
      </c>
      <c r="B116" t="s">
        <v>921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912</v>
      </c>
      <c r="B117" t="s">
        <v>913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916</v>
      </c>
      <c r="B118" t="s">
        <v>917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924</v>
      </c>
      <c r="B119" t="s">
        <v>925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926</v>
      </c>
      <c r="B121" t="s">
        <v>927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489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494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500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501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504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516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524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572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573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1176</v>
      </c>
      <c r="B133" t="s">
        <v>575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1177</v>
      </c>
      <c r="B134" t="s">
        <v>576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1178</v>
      </c>
      <c r="B135" t="s">
        <v>577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580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618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634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644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650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676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681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691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488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490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491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492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493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495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496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497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498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499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502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503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505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506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507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508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509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510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514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515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517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518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520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521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522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523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525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526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527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528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529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530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531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538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540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543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545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546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547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548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549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550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559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560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565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566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567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568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569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570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574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578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579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581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582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584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585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586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590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596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597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598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599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600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605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609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610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611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613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614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615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616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617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619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620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621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622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623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624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625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630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635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636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637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638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639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640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646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647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648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649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651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652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653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654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655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660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661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665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667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474</v>
      </c>
      <c r="B303" t="s">
        <v>669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670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671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672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674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675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677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678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679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680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682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683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684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685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686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690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692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693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694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695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696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697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719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720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721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722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723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730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740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748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750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760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770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777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778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779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780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781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782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790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B2" sqref="B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1228</v>
      </c>
      <c r="C1" s="31" t="s">
        <v>1229</v>
      </c>
      <c r="D1" s="30" t="s">
        <v>99</v>
      </c>
      <c r="E1" s="26" t="s">
        <v>1227</v>
      </c>
      <c r="F1" s="26" t="s">
        <v>3</v>
      </c>
      <c r="G1" s="30" t="s">
        <v>1211</v>
      </c>
      <c r="H1" s="30" t="s">
        <v>4</v>
      </c>
      <c r="I1" s="30" t="s">
        <v>1213</v>
      </c>
      <c r="J1" s="30" t="s">
        <v>6</v>
      </c>
      <c r="K1" s="30" t="s">
        <v>1212</v>
      </c>
      <c r="L1" s="30" t="s">
        <v>7</v>
      </c>
      <c r="M1" s="30" t="s">
        <v>1214</v>
      </c>
      <c r="N1" s="30" t="s">
        <v>8</v>
      </c>
      <c r="O1" s="30" t="s">
        <v>10</v>
      </c>
      <c r="P1" s="30" t="s">
        <v>11</v>
      </c>
      <c r="Q1" s="30" t="s">
        <v>1210</v>
      </c>
      <c r="R1" s="26" t="s">
        <v>1063</v>
      </c>
      <c r="S1" s="8" t="s">
        <v>1080</v>
      </c>
      <c r="T1" s="8" t="s">
        <v>1065</v>
      </c>
      <c r="U1" s="8" t="s">
        <v>1082</v>
      </c>
      <c r="V1" s="8" t="s">
        <v>1067</v>
      </c>
      <c r="W1" s="8" t="s">
        <v>1095</v>
      </c>
      <c r="X1" s="8" t="s">
        <v>1069</v>
      </c>
      <c r="Y1" s="8" t="s">
        <v>1098</v>
      </c>
      <c r="Z1" s="8" t="s">
        <v>1071</v>
      </c>
      <c r="AA1" s="8" t="s">
        <v>1073</v>
      </c>
      <c r="AB1" s="8" t="s">
        <v>1075</v>
      </c>
      <c r="AC1" s="8" t="s">
        <v>1077</v>
      </c>
      <c r="AD1" s="26" t="s">
        <v>1064</v>
      </c>
      <c r="AE1" s="8" t="s">
        <v>1081</v>
      </c>
      <c r="AF1" s="8" t="s">
        <v>1066</v>
      </c>
      <c r="AG1" s="8" t="s">
        <v>1083</v>
      </c>
      <c r="AH1" s="8" t="s">
        <v>1068</v>
      </c>
      <c r="AI1" s="8" t="s">
        <v>1096</v>
      </c>
      <c r="AJ1" s="8" t="s">
        <v>1070</v>
      </c>
      <c r="AK1" s="8" t="s">
        <v>1099</v>
      </c>
      <c r="AL1" s="8" t="s">
        <v>1072</v>
      </c>
      <c r="AM1" s="8" t="s">
        <v>1074</v>
      </c>
      <c r="AN1" s="8" t="s">
        <v>1076</v>
      </c>
      <c r="AO1" s="8" t="s">
        <v>1078</v>
      </c>
      <c r="AP1" s="26" t="s">
        <v>1215</v>
      </c>
      <c r="AQ1" s="30" t="s">
        <v>1216</v>
      </c>
      <c r="AR1" s="30" t="s">
        <v>1217</v>
      </c>
      <c r="AS1" s="30" t="s">
        <v>1218</v>
      </c>
      <c r="AT1" s="30" t="s">
        <v>1219</v>
      </c>
      <c r="AU1" s="30" t="s">
        <v>1220</v>
      </c>
      <c r="AV1" s="30" t="s">
        <v>1221</v>
      </c>
      <c r="AW1" s="30" t="s">
        <v>1222</v>
      </c>
      <c r="AX1" s="30" t="s">
        <v>1223</v>
      </c>
      <c r="AY1" s="30" t="s">
        <v>1224</v>
      </c>
      <c r="AZ1" s="30" t="s">
        <v>1225</v>
      </c>
      <c r="BA1" s="30" t="s">
        <v>1226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221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33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EELAKLEIAVLAVTFAVAVLGNSSVLLALHRTSRMHLFIRHLSLADLAVAFFQVLPQMCWDIRGPDWLCRVVKHLQVFGMFASAYMLVVMTADRYIAVCHPARRSRLMIAAAWVLSFVLSTPQYFVFQPWGSRAYVTWMTGGIFVAPVVILGTCYGFICYNIWCNVRGKTASRKSISRAKIRTVKMTFVIVTAYIVCWAPFFIIQMWSVWDTESENPTITITALLGSLNSCCNPWIYMFFSGHLLQDCVQSFP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EELAKLEIAVLAVTFAVAVLGNSSVLLALHRT</v>
      </c>
      <c r="G4" s="4" t="str">
        <f t="shared" si="2"/>
        <v>PRKT</v>
      </c>
      <c r="H4" s="4" t="str">
        <f t="shared" si="3"/>
        <v>SRMHLFIRHLSLADLAVAFFQVLPQMCWDI</v>
      </c>
      <c r="I4" s="4" t="str">
        <f t="shared" si="4"/>
        <v>TYRF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QPWGSRAYVTWMTGGIFVAPVVILGTCYGFICYNIWCNVRGKTASR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SGHLLQDCVQSFP</v>
      </c>
      <c r="R4" s="5">
        <f>VLOOKUP($A4,'SegEnds_NonXtal_Prot#'!$A:$AL,3,FALSE)</f>
        <v>48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114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209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113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364</v>
      </c>
      <c r="AP4" s="5">
        <f t="shared" si="13"/>
        <v>31</v>
      </c>
      <c r="AQ4" s="4">
        <f t="shared" si="14"/>
        <v>3</v>
      </c>
      <c r="AR4" s="4">
        <f t="shared" si="15"/>
        <v>29</v>
      </c>
      <c r="AS4" s="4">
        <f t="shared" si="16"/>
        <v>3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45</v>
      </c>
      <c r="AY4" s="4">
        <f t="shared" si="22"/>
        <v>37</v>
      </c>
      <c r="AZ4" s="4">
        <f t="shared" si="23"/>
        <v>28</v>
      </c>
      <c r="BA4" s="4">
        <f t="shared" si="24"/>
        <v>12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HPEAVIVPLLFALIFLVGTVGNTLVLAVLLRGSTTNLFILNLGVADLCFILCCVPFQATIYTGSLLCKAVHFLIFLTMHASSFTLAAVSLDRYLAIRYTPRNALAAIGLIWGLSLLFSGPYLSYYSAPRRRAMDICTFVFSYLLPVLVLGLTYARTLRYLWRAVDPVSGARRAKRKVTRMILIVAALFCLCWMPHHALILCVWFGTRATYALRILSHLVSYANSCVNPIVYALVSKHFRKGFRTICA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HPEAVIVPLLFALIFLVGTVGNTLVLAVLLRG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22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31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GAEEASLRSNALSWLACGLLALLANAWIILSISAKKPLELLLCFLAGTHILMAAVPLTTFAVVQLRNESICKVFVSTYYTLALATCFTVASLSYHRMWMVRWAKKQALHAVMGIWMVSFILSTLPSIGWHNNGEGLGFGVCFSLLLLGGIVMGLVCVAITFYQTLWARPRRARQESAKTSLQVTNLVSAIVFLYDSLTGVPILVVSFFSLKSPWMVLAVLWCSMAQTLLLPSFIWSCERYRADVRTVWE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GAEEASLRSNALSWLACGLLALLANAWIILSISAK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AKKQALHAVMGIWMVSFILSTLPSIGWHNNGE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</v>
      </c>
      <c r="R10" s="5">
        <f>VLOOKUP($A10,'SegEnds_NonXtal_Prot#'!$A:$AL,3,FALSE)</f>
        <v>7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161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339</v>
      </c>
      <c r="AP10" s="5">
        <f t="shared" si="13"/>
        <v>34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31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DIMGYDFLRVLIWLINILAIMGNMTVLFVLLTSVPRFLMCNLSFADFCMGLYLLLIASVDSQTGSGCSTAGFFTVFASELSVYTLTVITLERWHTITYRLRHAILIMLGGWLFSSLIAMLPLVGTLSQVYILTILILNVVAFFIICACYIKIYFAVRNATNKDTKIAKKMAILIFTDFTCMAPISFFAISAAFKVTNSKVLLVLFYPINSCANPFLYAIFTKTFQRDFFLLLSKFGCCKRRAE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DIMGYDFLRVLIWLINILAIMGNMTVLFVLLTS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RLRHAILIMLGGWLFSSLIAMLPLVG</v>
      </c>
      <c r="M14" s="4" t="str">
        <f t="shared" si="8"/>
        <v>CFP</v>
      </c>
      <c r="N14" s="4" t="str">
        <f t="shared" si="9"/>
        <v>TLSQVYILTILILNVVAFFIICACYIKIYFAVRN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TKTFQRDFFLLLSKFGCCKRRAE</v>
      </c>
      <c r="R14" s="5">
        <f>VLOOKUP($A14,'SegEnds_NonXtal_Prot#'!$A:$AL,3,FALSE)</f>
        <v>355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522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504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649</v>
      </c>
      <c r="AP14" s="5">
        <f t="shared" si="13"/>
        <v>32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25</v>
      </c>
      <c r="AW14" s="4">
        <f t="shared" si="20"/>
        <v>2</v>
      </c>
      <c r="AX14" s="4">
        <f t="shared" si="21"/>
        <v>33</v>
      </c>
      <c r="AY14" s="4">
        <f t="shared" si="22"/>
        <v>35</v>
      </c>
      <c r="AZ14" s="4">
        <f t="shared" si="23"/>
        <v>25</v>
      </c>
      <c r="BA14" s="4">
        <f t="shared" si="24"/>
        <v>22</v>
      </c>
    </row>
    <row r="15" spans="1:53" x14ac:dyDescent="0.2">
      <c r="A15" s="1" t="str">
        <f>'SegEnds_NonXtal_Prot#'!A178</f>
        <v>mchr1_human</v>
      </c>
      <c r="B15" s="1" t="str">
        <f t="shared" si="0"/>
        <v>SYINIIMPSVFGTICLLGIIGNSTVIFAVVKKWCNNVPDIFIINLSVVDLLFLLGMPFMIHQLMGGETMCTLITAMDANSQFTSTYILTAMAIDRYLATVHKPSVATLVICLLWALSFISITPVWLYAPDTDLYWFTLYQFFLAFALPFVVITAAYVRILQRMTSSQRSIRLRTKRVTRTAIAICLVFFVCWAPYYVLQLTQLSIFVYLYNAAISLGYANSCLNPFVYIVLCETFRKRLVLSVK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SYINIIMPSVFGTICLLGIIGNSTVIFAVVKK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106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31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VAFNLIILSLTEGLGLGGLLGNGAVLWLLSSNNPFAIYLLDVACADLIFLGCHMVAIVPDLLPGFVQTSLATLRFFCYIVGLSLLAAVSVEQCLAALFPRHLTTCVCALTWALCLLLHLLLSGAHLCRTLWLVAAVLLALLCCTMCGASLMLLLRVERGPQPRGFPGLILLTVLLFLFCGLPFGIYWLSRNLLHYFYHFSFLMAAVHCAAKPVVYFCLGSAQGRRLPLRLVLQ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GSAQGRRLPLRLVLQ</v>
      </c>
      <c r="R16" s="5">
        <f>VLOOKUP($A16,'SegEnds_NonXtal_Prot#'!$A:$AL,3,FALSE)</f>
        <v>21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161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287</v>
      </c>
      <c r="AP16" s="5">
        <f t="shared" si="13"/>
        <v>31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25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CLEVSISDGLFLSLGLVSLVENALVVATIAKNSPMYCFICCLALSDLLVSGSNVLETAVILLLAAVLQQLDNVIDVITCSSMLSSLCFLGAIAVDRYISIFYTLPRARRAVAAIWVASVVFSTLFIAYAVLLCLVVFFLAMLVLMAVLYVHMLARACQHAQGIAQRPVHQGFGLKGAVTLTILLGIFFLCWGPFFLHLTLIVLCCGCIFKNFNLFLALIICNAIIDPLIYAFHSQELRRTLKEVLT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AVLLCLVVFFLAMLVLMAVLYVHMLARACQHAQGIA</v>
      </c>
      <c r="O17" s="4" t="str">
        <f t="shared" si="10"/>
        <v>QRPVHQGFGLKGAVTLTILLGIFFLCWGPFFLHLTLIVLC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187</v>
      </c>
      <c r="AA17" s="5">
        <f>VLOOKUP($A17,'SegEnds_NonXtal_Prot#'!$A:$AL,30,FALSE)</f>
        <v>228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222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35</v>
      </c>
      <c r="AY17" s="4">
        <f t="shared" si="22"/>
        <v>39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41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36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238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33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SPDRLNSPVTIPAVMFIFGVVGNLVAIVVLCKSTTFYTLVCGLAVTDLLGTLLVSPVTIATYMGQPLCEYSTFILLFFSLSGLSIICAMSVERYLAINHDKRLAGLTLFAVYASNVLFCALPNMGLNVTAHAAYSYMYAGFSSFLILATVLCNVLVCGALLRMHRQFMRRTSLRRIAGAEIQMVILLIATSLVVLICSIPLVVRVFVNQLYREVSKNPDLQAIRIASVNPILDPWIYILLRKTVLSKAIEK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/>
      </c>
      <c r="N24" s="4" t="str">
        <f t="shared" si="9"/>
        <v>NVTAHAAYSYMYAGFSSFLILATVLCNVLVCGALLRMHRQFMRRTSL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 t="str">
        <f>VLOOKUP($A24,'SegEnds_NonXtal_Prot#'!$A:$AL,24,FALSE)</f>
        <v>-</v>
      </c>
      <c r="Z24" s="5">
        <f>VLOOKUP($A24,'SegEnds_NonXtal_Prot#'!$A:$AL,27,FALSE)</f>
        <v>177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 t="str">
        <f>VLOOKUP($A24,'SegEnds_NonXtal_Prot#'!$A:$AL,26,FALSE)</f>
        <v>-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343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 t="str">
        <f t="shared" si="20"/>
        <v>-</v>
      </c>
      <c r="AX24" s="4">
        <f t="shared" si="21"/>
        <v>46</v>
      </c>
      <c r="AY24" s="4">
        <f t="shared" si="22"/>
        <v>37</v>
      </c>
      <c r="AZ24" s="4">
        <f t="shared" si="23"/>
        <v>28</v>
      </c>
      <c r="BA24" s="4">
        <f t="shared" si="24"/>
        <v>10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TAFFVLLFSLLSLLGIAANGFIVLVLGREWLLLPLDMILISLGASRFCLQLVGTVHNFYYSAQGGLGRQFFHLHWHFLNSATFWFCSWLSVLFCVKIANWRFPGWVPWLLLGSVLISFIITLLFFWTRIETYYFPSLKLVIWSIPFSVFLVSIMLLINSLRRHTQRMPSTQAHTRALKSLISFLILYALSFLSLIIDAAKQNDFYWPWQIAVYLCISVHPFILIFSNLKLRSVFSQLLLL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WRFPGWVPWLLLGSVLISFIITLLFFW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150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26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145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25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</v>
      </c>
      <c r="I30" s="4" t="str">
        <f t="shared" si="4"/>
        <v/>
      </c>
      <c r="J30" s="4" t="str">
        <f t="shared" si="5"/>
        <v>VSCKVSQFIHLYLMGCNYFWMLCEGIYLHTLIVV</v>
      </c>
      <c r="K30" s="4" t="str">
        <f t="shared" si="6"/>
        <v/>
      </c>
      <c r="L30" s="4" t="str">
        <f t="shared" si="7"/>
        <v>QHLMWYYFLGWGFPLIPACIHAIARSLYY</v>
      </c>
      <c r="M30" s="4" t="str">
        <f t="shared" si="8"/>
        <v>CWI</v>
      </c>
      <c r="N30" s="4" t="str">
        <f t="shared" si="9"/>
        <v>DTHLLYIIHGPICAALLVNLFFLLNIVRVLITKL</v>
      </c>
      <c r="O30" s="4" t="str">
        <f t="shared" si="10"/>
        <v>AESNLYMKAVRATLILVPLLGIEFVLIPW</v>
      </c>
      <c r="P30" s="4" t="str">
        <f t="shared" si="11"/>
        <v>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210</v>
      </c>
      <c r="W30" s="5" t="str">
        <f>VLOOKUP($A30,'SegEnds_NonXtal_Prot#'!$A:$AL,18,FALSE)</f>
        <v>-</v>
      </c>
      <c r="X30" s="5">
        <f>VLOOKUP($A30,'SegEnds_NonXtal_Prot#'!$A:$AL,21,FALSE)</f>
        <v>250</v>
      </c>
      <c r="Y30" s="5">
        <f>VLOOKUP($A30,'SegEnds_NonXtal_Prot#'!$A:$AL,24,FALSE)</f>
        <v>282</v>
      </c>
      <c r="Z30" s="5">
        <f>VLOOKUP($A30,'SegEnds_NonXtal_Prot#'!$A:$AL,27,FALSE)</f>
        <v>287</v>
      </c>
      <c r="AA30" s="5">
        <f>VLOOKUP($A30,'SegEnds_NonXtal_Prot#'!$A:$AL,30,FALSE)</f>
        <v>326</v>
      </c>
      <c r="AB30" s="5">
        <f>VLOOKUP($A30,'SegEnds_NonXtal_Prot#'!$A:$AL,33,FALSE)</f>
        <v>361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197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320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28</v>
      </c>
      <c r="AZ30" s="4">
        <f t="shared" si="23"/>
        <v>26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GEEIEVQKEVAKMYSSFQVMYTVGYSLSLGALLLALAILGGL</v>
      </c>
      <c r="G32" s="4" t="str">
        <f t="shared" si="2"/>
        <v>SKLH</v>
      </c>
      <c r="H32" s="4" t="str">
        <f t="shared" si="3"/>
        <v>CTRNAIHANLFASFVLKASSVLVIDGLLR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125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199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41</v>
      </c>
      <c r="AQ32" s="4">
        <f t="shared" si="14"/>
        <v>3</v>
      </c>
      <c r="AR32" s="4">
        <f t="shared" si="15"/>
        <v>28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TATLVTCTFLLAVIFCLGSYGNFIVFLSFFDPTNFDFMILNLSFCDLFICGVTAPMFTFVLFFSSIPDAFCFTFHLTSSGFIIMSLKTVAVIALHRLRMVLGSFPCTVLLTLLLWATSFTLATLATLKKGKAILSLYVVDFTFCVAVVSVSYIMIAQTLRKNAQVRKCPPNLSTAKDSKAVVTCVIIVLSVLVCCLPLGISLVQVVLSLYQFELFGFTLIFFKSGLNPFIYSRNSAGLRRKVLWCLQ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39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182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31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VAAMFIVAYALIFLLCMVGNTLVCFIVLKNTVTNMFILNLAVSDLLVGIFCMPTTLVDNLIDNATCKMSGLVQGMSVSASVFTLVAIAVERFRCIVHTLRKALVTIAVIWALALLIMCPSAVTLKGMRRVYTTVLFSHIYLAPLALIVVMYARIARKLCQAPGPAPADPRASRRRARVVHMLVMVALFFTLSWLPLWALLLLIDYGHLVTVYAFPFAHWLAFFNSSANPIIYGYFNENFRRGFQAAF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VAAMFIVAYALIFLLCMVGNTLVCFIVLKN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42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29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AKIVIGMALVGIMLVCGIGNFIFIAALVRYNLTNLLIANLAISDFLVAIVCCPFEMDYYVVGHVLCTSVNYLRTVSLYVSTNALLAIAIDRYLAIVHKCQTATGLIALVWTVSILIAIPSAYFTQLYYKSYFLFIFGIEFVGPVVTMTLCYARISRELWFKAVPGFQIRKRLRCRRKTVLVLMCILTAYVLCWAPFYGFTIVRDFFEKHYLTAFYIVECIAMSNSMINTLCFVTVNDTVKYFKKIML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AKIVIGMALVGIMLVCGIGNFIFIAALVRY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61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29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NVNDSSNEKRHSYLLKLKVMYTVGYSSSLVMLLVALGILCAF</v>
      </c>
      <c r="G38" s="4" t="str">
        <f t="shared" si="2"/>
        <v>RRLH</v>
      </c>
      <c r="H38" s="4" t="str">
        <f t="shared" si="3"/>
        <v>CTRNYIHMHLFVSFILRALSNFIKDAV</v>
      </c>
      <c r="I38" s="4" t="str">
        <f t="shared" si="4"/>
        <v/>
      </c>
      <c r="J38" s="4" t="str">
        <f t="shared" si="5"/>
        <v>AGCKLVMVLFQYCIMANYSWLLVEGLYLHTLLAI</v>
      </c>
      <c r="K38" s="4" t="str">
        <f t="shared" si="6"/>
        <v/>
      </c>
      <c r="L38" s="4" t="str">
        <f t="shared" si="7"/>
        <v>KYLQGFVAFGWGSPAIFVALWAIARHFLE</v>
      </c>
      <c r="M38" s="4" t="str">
        <f t="shared" si="8"/>
        <v>CWD</v>
      </c>
      <c r="N38" s="4" t="str">
        <f t="shared" si="9"/>
        <v>NASIWWIIRGPVILSILINFILFINILRILMRKL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126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213</v>
      </c>
      <c r="W38" s="5" t="str">
        <f>VLOOKUP($A38,'SegEnds_NonXtal_Prot#'!$A:$AL,18,FALSE)</f>
        <v>-</v>
      </c>
      <c r="X38" s="5">
        <f>VLOOKUP($A38,'SegEnds_NonXtal_Prot#'!$A:$AL,21,FALSE)</f>
        <v>253</v>
      </c>
      <c r="Y38" s="5">
        <f>VLOOKUP($A38,'SegEnds_NonXtal_Prot#'!$A:$AL,24,FALSE)</f>
        <v>285</v>
      </c>
      <c r="Z38" s="5">
        <f>VLOOKUP($A38,'SegEnds_NonXtal_Prot#'!$A:$AL,27,FALSE)</f>
        <v>291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198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41</v>
      </c>
      <c r="AQ38" s="4">
        <f t="shared" si="14"/>
        <v>3</v>
      </c>
      <c r="AR38" s="4">
        <f t="shared" si="15"/>
        <v>26</v>
      </c>
      <c r="AS38" s="4" t="str">
        <f t="shared" si="16"/>
        <v>-</v>
      </c>
      <c r="AT38" s="4">
        <f t="shared" si="17"/>
        <v>33</v>
      </c>
      <c r="AU38" s="4" t="str">
        <f t="shared" si="18"/>
        <v>-</v>
      </c>
      <c r="AV38" s="4">
        <f t="shared" si="19"/>
        <v>28</v>
      </c>
      <c r="AW38" s="4">
        <f t="shared" si="20"/>
        <v>2</v>
      </c>
      <c r="AX38" s="4">
        <f t="shared" si="21"/>
        <v>33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KHLDAIPILYYIIFVIGFLVNIVVVTLFCCQKVSSIYIFNLAVADLLLLATLPLWATYYSYGPVMCKVFGSFLTLNMFASIFFITCMSVDRYQSVIYNPWQASYIVPLVWCMACLSSLPTFYFRWSAGIALMKNILGFIIPLIFIATCYFGIRKHLLKTITRDQVLKMAAAVVLAFIICWLPFHVLTFLDALAWMGSCEVIAVIDLALPFAILLGFTNSCVNPFLYCFVGNRFQQKLRSVFRVP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KHLDAIPILYYIIFVIGFLVNIVVVTLFCCQ</v>
      </c>
      <c r="G39" s="4" t="str">
        <f t="shared" si="2"/>
        <v/>
      </c>
      <c r="H39" s="4" t="str">
        <f t="shared" si="3"/>
        <v>KVSSIYIFNLAVADLLLLATLPLWATYYSY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WSAGIALMKNILGFIIPLIFIATCYFGIRKHLLKT</v>
      </c>
      <c r="O39" s="4" t="str">
        <f t="shared" si="10"/>
        <v>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42</v>
      </c>
      <c r="S39" s="5" t="str">
        <f>VLOOKUP($A39,'SegEnds_NonXtal_Prot#'!$A:$AL,6,FALSE)</f>
        <v>-</v>
      </c>
      <c r="T39" s="5">
        <f>VLOOKUP($A39,'SegEnds_NonXtal_Prot#'!$A:$AL,9,FALSE)</f>
        <v>77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207</v>
      </c>
      <c r="AA39" s="5">
        <f>VLOOKUP($A39,'SegEnds_NonXtal_Prot#'!$A:$AL,30,FALSE)</f>
        <v>249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30</v>
      </c>
      <c r="AQ39" s="4" t="str">
        <f t="shared" si="14"/>
        <v>-</v>
      </c>
      <c r="AR39" s="4">
        <f t="shared" si="15"/>
        <v>29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34</v>
      </c>
      <c r="AY39" s="4">
        <f t="shared" si="22"/>
        <v>36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TETLNKYVVIIAYALVFLLSLLGNSLVMLVILYSSVTDVYLLNLALADLLFALTLPIWAASKVNGTFLCKVVSLLKEVNFYSGILLLACISVDRYLAIVHKRHLVKFVCLGCWGLSMNLSLPFFLFRTAKWRMVLRILPHTFGFIVPLFVMLFCYGFTLRTLFKAKHRAMRVIFAVVLIFLLCWLPYNLVLLADTLMRTQSCERRNNIGRALDATEILGFLHSCLNPIIYAFIGQNFRHGFLKILA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GQNFRHGFLKILA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321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12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SLEINKYFVVIIYALVFLLSLLGNSLVMLVILYSSVTDVYLLNLALADLLFALTLPIWAASKVNGTFLCKVVSLLKEVNFYSGILLLACISVDRYLAIVHKRYLVKFICLSIWGLSLLLALPVLLFRTANWRMLLRILPQSFGFIVPLLIMLFCYGFTLRTLFKAKHRAMRVIFAVVLIFLLCWLPYNLVLLADTLMRTQTCERRNHIDRALDATEILGILHSCLNPLIYAFIGQKFRHGLLKILA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TANWRMLLRILPQSFGFIVPLLIMLFCYGFTLRTLFKA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204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330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37</v>
      </c>
      <c r="AY41" s="4">
        <f t="shared" si="22"/>
        <v>34</v>
      </c>
      <c r="AZ41" s="4">
        <f t="shared" si="23"/>
        <v>32</v>
      </c>
      <c r="BA41" s="4">
        <f t="shared" si="24"/>
        <v>12</v>
      </c>
    </row>
    <row r="42" spans="1:53" x14ac:dyDescent="0.2">
      <c r="A42" s="1" t="str">
        <f>'SegEnds_NonXtal_Prot#'!A6</f>
        <v>gp142_human</v>
      </c>
      <c r="B42" s="1" t="str">
        <f t="shared" si="0"/>
        <v>CVAGVIPVIYYSVLLGLGLPVSLLTAVALARLRPSYYYLLALTASDIIIQVVIVFAGFLLQGARQVPQAVVRTANILEFAANHASVWIAILLTVDRYTALCHSSPGRTRRAIAAVLSAALLTGIPFYWWPRTLDEVLKWAHCLTVYFIPCGVFLVTNSAIIHRLRRLQPRVGKSTAILLGITTLFTLLWAPRVFVMLYHMYVDWRVHLALDVANMVAMLHTAANFGLYCFVSKTFRATVRQVIH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CVAGVIPVIYYSVLLGLGLPVSLLTAVALARL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PRTLDEVLKWAHCLTVYFIPCGVFLVTNSAIIHRLRR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SKTFRATVRQVIH</v>
      </c>
      <c r="R42" s="5">
        <f>VLOOKUP($A42,'SegEnds_NonXtal_Prot#'!$A:$AL,3,FALSE)</f>
        <v>153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306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430</v>
      </c>
      <c r="AP42" s="5">
        <f t="shared" si="13"/>
        <v>31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36</v>
      </c>
      <c r="AY42" s="4">
        <f t="shared" si="22"/>
        <v>35</v>
      </c>
      <c r="AZ42" s="4">
        <f t="shared" si="23"/>
        <v>28</v>
      </c>
      <c r="BA42" s="4">
        <f t="shared" si="24"/>
        <v>12</v>
      </c>
    </row>
    <row r="43" spans="1:53" x14ac:dyDescent="0.2">
      <c r="A43" s="1" t="str">
        <f>'SegEnds_NonXtal_Prot#'!A7</f>
        <v>gp151_human</v>
      </c>
      <c r="B43" s="1" t="str">
        <f t="shared" si="0"/>
        <v>WRTIIPALLVAVCLVGFVGNLCVIGILLHNSMIHSLILNLSLADLSLLLFSAPIRATAYSKGWFVCKSSDWFIHTCMAAKSLTIVVVAKVCFMYASDHNYTIWSVLVAIWTVASLLPLPEWFFSEEFMSMFGKLYPLLAFGLPLFFASFYFWRAYDQCKKRNLRNQIRSKQVTVMLLSIAIISALLWLPEWVAWLWVWHLPAPPQGFIALSQVLMFSISSANPLIFLVMSEEFREGLKGVW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WRTIIPALLVAVCLVGFVGNLCVIGILLHN</v>
      </c>
      <c r="G43" s="4" t="str">
        <f t="shared" si="2"/>
        <v/>
      </c>
      <c r="H43" s="4" t="str">
        <f t="shared" si="3"/>
        <v>SMIHSLILNLSLADLSLLLFSAPIRATAYSK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</v>
      </c>
      <c r="R43" s="5">
        <f>VLOOKUP($A43,'SegEnds_NonXtal_Prot#'!$A:$AL,3,FALSE)</f>
        <v>35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196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101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321</v>
      </c>
      <c r="AP43" s="5">
        <f t="shared" si="13"/>
        <v>29</v>
      </c>
      <c r="AQ43" s="4" t="str">
        <f t="shared" si="14"/>
        <v>-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36</v>
      </c>
      <c r="AY43" s="4">
        <f t="shared" si="22"/>
        <v>38</v>
      </c>
      <c r="AZ43" s="4">
        <f t="shared" si="23"/>
        <v>28</v>
      </c>
      <c r="BA43" s="4">
        <f t="shared" si="24"/>
        <v>11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223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36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236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36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KLTTVFLPIVYTIVFVVGLPSNGMALWVFLFRHPAVIYMANLALADLLSVIWFPLKIAYHIHGEALCNVLIGFFYGNMYCSILFMTCLSVQRYWVIVNKANIAIGISLAIWLLILLVTIPLYVVVGDMFNYFLSLAIGVFLFPAFLTASAYVLMIRMLRSSKKRKRAIKLIVTVLAMYLICFTPSNLLLVVHYFLIQSHVYALYIVALCLSTLNSCIDPFVYYFVSHDFRDHAKNALLCR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KLTTVFLPIVYTIVFVVGLPSNGMALWVFLFR</v>
      </c>
      <c r="G54" s="4" t="str">
        <f t="shared" si="2"/>
        <v>TKKK</v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KANIAIGISLAIWLLILLVTIPLYVV</v>
      </c>
      <c r="M54" s="4" t="str">
        <f t="shared" si="8"/>
        <v>CHD</v>
      </c>
      <c r="N54" s="4" t="str">
        <f t="shared" si="9"/>
        <v>VGDMFNYFLSLAIGVFLFPAFLTASAYVLMIRMLRSS</v>
      </c>
      <c r="O54" s="4" t="str">
        <f t="shared" si="10"/>
        <v>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72</v>
      </c>
      <c r="S54" s="5">
        <f>VLOOKUP($A54,'SegEnds_NonXtal_Prot#'!$A:$AL,6,FALSE)</f>
        <v>104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236</v>
      </c>
      <c r="AA54" s="5">
        <f>VLOOKUP($A54,'SegEnds_NonXtal_Prot#'!$A:$AL,30,FALSE)</f>
        <v>280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>
        <f>VLOOKUP($A54,'SegEnds_NonXtal_Prot#'!$A:$AL,8,FALSE)</f>
        <v>107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212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31</v>
      </c>
      <c r="AQ54" s="4">
        <f t="shared" si="14"/>
        <v>3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25</v>
      </c>
      <c r="AW54" s="4">
        <f t="shared" si="20"/>
        <v>2</v>
      </c>
      <c r="AX54" s="4">
        <f t="shared" si="21"/>
        <v>36</v>
      </c>
      <c r="AY54" s="4">
        <f t="shared" si="22"/>
        <v>34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SLENLLASIIQRVFVWVVSAVTCFGNIFVICMRPYIKLYAMSIISLCCADCLMGIYLFVIGGFDLKFLWMESTHCQLVGSLAILSTEVSVLLLTFLTLEKYICIVYGKCRTITVLILIWITGFIVAFIPLSNKAQIYSVAIFLGINLAAFIIIVFSYGSMFYSVHQSAITARNQVKKEMILAKRFFFIVFTDALCWIPIFVVKFLSLLQGTITSWVVIFILPINSALNPILYTLTTRPFKEMIHRFWY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SLENLLASIIQRVFVWVVSAVTCFGNIFVICMRPYI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GKCRTITVLILIWITGFIVAFIPLSNK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</v>
      </c>
      <c r="R55" s="5">
        <f>VLOOKUP($A55,'SegEnds_NonXtal_Prot#'!$A:$AL,3,FALSE)</f>
        <v>398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550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697</v>
      </c>
      <c r="AP55" s="5">
        <f t="shared" si="13"/>
        <v>35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26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'SegEnds_NonXtal_Prot#'!A21</f>
        <v>rxfp2_human</v>
      </c>
      <c r="B56" s="1" t="str">
        <f t="shared" si="0"/>
        <v>SSFEDLLANNILRIFVWVIAFITCFGNLFVIGMRSFITTHAMSIKILCCADCLMGVYLFFVGIFDIKYLWMESVQCRLMGFLAMLSTEVSVLLLTYLTLEKFLVIVFGKRQTSVILICIWMAGFLIAVIPFWNKSKGYSLGIFLGVNLLAFLIIVFSYITMFCSIQKTALQTRNCFGREVAVANRFFFIVFSDAICWIPVFVVKILSLFRDTMTSWIVIFFLPVNSALNPILYTLTTNFFKDKLKQLLH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SSFEDLLANNILRIFVWVIAFITCFGNLFVIGMRSFI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GKRQTSVILICIWMAGFLIAVIPFWNK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</v>
      </c>
      <c r="R56" s="5">
        <f>VLOOKUP($A56,'SegEnds_NonXtal_Prot#'!$A:$AL,3,FALSE)</f>
        <v>407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560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707</v>
      </c>
      <c r="AP56" s="5">
        <f t="shared" si="13"/>
        <v>36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26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48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31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EELAKVEIGVLATVLVLATGGNLAVLLTLGQLSRMHLFVLHLALTDLAVALFQVLPQLLWDIQGPDLLCRAVKYLQVLSMFASTYMLLAMTLDRYLAVCHPGQSTYLLIAAPWLLAAIFSLPQVFIFFPWGPRAYLTWTTLAIFVLPVTMLTACYSLICHEICKNLKVKTQAWNTISRAKIRTVKMTFVIVLAYIACWAPFFSVQMWSVWDEDSTNVAFTISMLLGNLNSCCNPWIYMGFNSHLLPRPLRHLA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SRMHLFVLHLALTDLAVALFQVLPQLLWDI</v>
      </c>
      <c r="I61" s="4" t="str">
        <f t="shared" si="4"/>
        <v>TYRF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FPWGPRAYLTWTTLAIFVLPVTMLTACYSLICHEICKNLKVKTQAW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97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192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96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29</v>
      </c>
      <c r="AS61" s="4">
        <f t="shared" si="16"/>
        <v>3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45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TLSGKIRVTVTFFLFLLSATFNASFLLKLQKWRMKLLLKHLTLANLLETLIVMPLDGMWNITGELLCKVLSYLKLFSMYAPAFMMVVISLDRSLAITRNSKVGQSMVGLAWILSSVFAGPQLYIFQWWHQAFYNFFTFSCLFIIPLFIMLICNAKIIFTLTRVLHQDPHQSKNNIPRARLKTLKMTVAFATSFTVCWTPYYVLGIWYWFDNRLSDPVNHFFFLFAFLNPCFDPLIYGYF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TLSGKIRVTVTFFLFLLSATFNASFLLKLQKW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32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204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31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43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FKTEQLITLWVLFVFTIVGNSVVLFSTWRRSRMTFFVTQLAITDSFTGLVNILTDINWRFTPDLVCRVVRYLQVVLLYASTYVLVSLSIDRYHAIVYGEKQARVLIVIAWSLSFLFSIPTLIIFDSYWTPYMTIVAFLVYFIPLTIISIMYGIVIRTIWIKSKTYETVIGLISKAKIKAIKYSIIIILAFICCWSPYFLFDILDNFNTQERFYASVIIQNLPALNSAINPLIYCVFSSSISFPCREQR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DSYWTPYMTIVAFLVYFIPLTIISIMYGIVIRTIWIKSKTYETVI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</v>
      </c>
      <c r="R66" s="5">
        <f>VLOOKUP($A66,'SegEnds_NonXtal_Prot#'!$A:$AL,3,FALSE)</f>
        <v>48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204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345</v>
      </c>
      <c r="AP66" s="5">
        <f t="shared" ref="AP66:AP129" si="38">IFERROR(AD66-R66,"-")</f>
        <v>29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44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11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2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32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3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32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/>
      </c>
      <c r="J85" s="4" t="str">
        <f t="shared" si="30"/>
        <v>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 t="str">
        <f>VLOOKUP($A85,'SegEnds_NonXtal_Prot#'!$A:$AL,12,FALSE)</f>
        <v>-</v>
      </c>
      <c r="V85" s="5">
        <f>VLOOKUP($A85,'SegEnds_NonXtal_Prot#'!$A:$AL,15,FALSE)</f>
        <v>116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 t="str">
        <f>VLOOKUP($A85,'SegEnds_NonXtal_Prot#'!$A:$AL,14,FALSE)</f>
        <v>-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 t="str">
        <f t="shared" si="41"/>
        <v>-</v>
      </c>
      <c r="AT85" s="4">
        <f t="shared" si="42"/>
        <v>32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CPRVVLPEEIFFTISIVGVLENLIVLLAVFKNAPMYFFICSLAISDMLGSLYKILENILIILRGSFETTADDIIDSLFVLSLLGSIFSLSVIAADRYITIFHTMRRTVVVLTVIWTFCTGTGITMVIFPTVITFTSLFPLMLVFILCLYVHMFLLARSHRANMKGAITLTILLGVFIFCWAPFVLHVLLMTFCCACYMSLFQVNGMLIMCNAVIDPFIYAFRSPELRDAFKKMIF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PTVITFTSLFPLMLVFILCLYVHMFLLARSH</v>
      </c>
      <c r="O92" s="4" t="str">
        <f t="shared" si="35"/>
        <v>RANMKGAITLTILLGVFIFCWAPFVLHVLLMTFC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173</v>
      </c>
      <c r="AA92" s="5">
        <f>VLOOKUP($A92,'SegEnds_NonXtal_Prot#'!$A:$AL,30,FALSE)</f>
        <v>212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203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30</v>
      </c>
      <c r="AY92" s="4">
        <f t="shared" si="47"/>
        <v>33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LPQLDITRAISVGLVLGAFILFAIVGNILVILSVACNTPTNYFIVNLAMADLLLSFTVLPFSAALEVLGRIFCDIWAAVDVLCCTASILSLCAISIDRYIGVRYTRRKAILALLSVWVLSTVISIGPLLGWEPFYALFSSLGSFYIPLAVILVMYCRVYIVAKRTTKNLEALFKFSREKKAAKTLGIVVGMFILCWLPFFIALPLGSLFPDAVFKVVFWLGYFNSCLNPIIYPCSSKEFKRAFVRILG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LPQLDITRAISVGLVLGAFILFAIVGNILVILSVACN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TRRKAILALLSVWVLSTVISIGPLLGW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37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184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26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441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11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452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11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233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36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SSGALIPAIYMLVFLLGTTGNGLVLWTVFRSRSADIFIASLAVADLTFVVTLPLWATYTYRGTFFCKLSSYLIFVNMYASVFCLTGLSFDRYLAIVRLRVSGAVATAVLWVLAALLAMPVMVLRWEVGLGVSSTTVGFVVPFTIMLTCYFFIAQTIAGHFRKEKRRRLLSIIVVLVVTFALCWMPYHLVKTLYMLGPCDFDLFLMNIFPYCTCISYVNSCLNPFLYAFFDPRFRQACTSMLCCG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SSGALIPAIYMLVFLLGTTGNGLVLWTVFRS</v>
      </c>
      <c r="G104" s="4" t="str">
        <f t="shared" si="27"/>
        <v/>
      </c>
      <c r="H104" s="4" t="str">
        <f t="shared" si="28"/>
        <v>RSADIFIASLAVADLTFVVTLPLWATYTYR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WEVGLGVSSTTVGFVVPFTIMLTCYFFIAQTIAGHFRKE</v>
      </c>
      <c r="O104" s="4" t="str">
        <f t="shared" si="35"/>
        <v>KRRRLLSIIVVLVVTFALCWMPYHLVKTLYMLG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26</v>
      </c>
      <c r="S104" s="5" t="str">
        <f>VLOOKUP($A104,'SegEnds_NonXtal_Prot#'!$A:$AL,6,FALSE)</f>
        <v>-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197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 t="str">
        <f>VLOOKUP($A104,'SegEnds_NonXtal_Prot#'!$A:$AL,8,FALSE)</f>
        <v>-</v>
      </c>
      <c r="AF104" s="5">
        <f>VLOOKUP($A104,'SegEnds_NonXtal_Prot#'!$A:$AL,11,FALSE)</f>
        <v>91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274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30</v>
      </c>
      <c r="AQ104" s="4" t="str">
        <f t="shared" si="39"/>
        <v>-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32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WLNTIQPPFLWVLFVLATLENIFVLSVFCLHTVAEIYLGNLAAADLILACGLPFWAITISNGETLCRVVNAIISMNLYSSICFLMLVSIDRYLALVKGVRWAKLYSLVIWGCTLLLSSPMLVFRWEVFTNMLLNVVGFLLPLSVITFCTMQIMQVLRNNQTERRATVLVLVVLLLFIICWLPFQISTFLDTLHRLGSCQDERIIDVITQIASFMAYSNSCLNPLVYVIVGKRFRKKSWEVYQGV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WEVFTNMLLNVVGFLLPLSVITFCTMQIMQVLRNN</v>
      </c>
      <c r="O106" s="4" t="str">
        <f t="shared" si="35"/>
        <v>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55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220</v>
      </c>
      <c r="AA106" s="5">
        <f>VLOOKUP($A106,'SegEnds_NonXtal_Prot#'!$A:$AL,30,FALSE)</f>
        <v>263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30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34</v>
      </c>
      <c r="AY106" s="4">
        <f t="shared" si="47"/>
        <v>36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ALCAIYITYAVIISVGILGNAILIKVFFKTTVPNIFITSLAFGDLLLLLTCVPVDATHYLAGRIGCKVLSFIRLTSVGVSVFTLTILSADRYKAVVKAILKTCVKAGCVWIVSMIFALPEAIFSKLLQEIHSLLCFLVFYIIPLSIISVYYSLIARTLYKSTLNIPHARKQIESRKRIARTVLVLVALFALCWLPNHLLYLYHSFTSAMHFIFTIFSRVLAFSNSCVNPFALYWLSKSFQKHFKAQL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</v>
      </c>
      <c r="R107" s="5">
        <f>VLOOKUP($A107,'SegEnds_NonXtal_Prot#'!$A:$AL,3,FALSE)</f>
        <v>46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211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345</v>
      </c>
      <c r="AP107" s="5">
        <f t="shared" si="38"/>
        <v>29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41</v>
      </c>
      <c r="AY107" s="4">
        <f t="shared" si="47"/>
        <v>39</v>
      </c>
      <c r="AZ107" s="4">
        <f t="shared" si="48"/>
        <v>28</v>
      </c>
      <c r="BA107" s="4">
        <f t="shared" si="49"/>
        <v>11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VPTPLVAITITRLVVGFLLPSVIMIACYSFIVFRMQRG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329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451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37</v>
      </c>
      <c r="AY108" s="4">
        <f t="shared" si="47"/>
        <v>33</v>
      </c>
      <c r="AZ108" s="4">
        <f t="shared" si="48"/>
        <v>28</v>
      </c>
      <c r="BA108" s="4">
        <f t="shared" si="49"/>
        <v>12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ACLAIDPLRVAPLPLYAAIFLVGVPGNAMVAWVAGKVRVGATWLLHLAVADLLCCLSLPILAVPIARGAVGCRALPSIILLTMYASVLLLAALSADLCFLALGRACGVQVACGAAWTLALLLTVPSAIYRSSTENAVTAIRFLFGFLGPLVAVASCHSALLCWRPLGTAIVVGFFVCWAPYHLLGLVLTVALARALRAEPLIVGLALAHSCLNPMLFLYFGRAQLRRSLPAAC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ACLAIDPLRVAPLPLYAAIFLVGVPGNAMVAWVAGKV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SSTENAVTAIRFLFGFLGPLVAVASCHSALLCW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</v>
      </c>
      <c r="R110" s="5">
        <f>VLOOKUP($A110,'SegEnds_NonXtal_Prot#'!$A:$AL,3,FALSE)</f>
        <v>27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194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307</v>
      </c>
      <c r="AP110" s="5">
        <f t="shared" si="38"/>
        <v>36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32</v>
      </c>
      <c r="AY110" s="4">
        <f t="shared" si="47"/>
        <v>27</v>
      </c>
      <c r="AZ110" s="4">
        <f t="shared" si="48"/>
        <v>28</v>
      </c>
      <c r="BA110" s="4">
        <f t="shared" si="49"/>
        <v>12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240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33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15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36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SLILMAYIIIFLTGLPANLLALRAFVGRIRQPAPVHILLLSLTLADLLLLLLLPFKIIEAASPKVVCALTSFGFYSSIYCSTWLLAGISIERYLGVAFRPLYGVIAALVAWVMSFGHCTIVIIVQLDVVLPVRLELCLVLFFIPMAVTIFCYWRFVWIMLSGAQRRRRAVGLAVVTLLNFLVCFGPYNVSHLVGYHQWWRSIAVVFSSLNASLDPLLFYFSSSVVRRAFGRGLQVL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SLILMAYIIIFLTGLPANLLALRAFVGRIRQP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RPLYGVIAALVAWVMSFGHCTIVIIVQ</v>
      </c>
      <c r="M134" s="4" t="str">
        <f t="shared" si="58"/>
        <v>CYE</v>
      </c>
      <c r="N134" s="4" t="str">
        <f t="shared" si="59"/>
        <v>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8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173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39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148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31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35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VLAAVETTVLVLIFAVSLLGNVCALVLVARRGATACLVLNLFCADLLFISAIPLVLAVRWTGPVACHLLFYVMTLSGSVTILTLAAVSLERMVCIVHGRRARAVLLALIWGYSAVAALPLCVFFTIPGEISWDVSFVTLNFLVPGLVIVISYSKILQTSEHLLDARAVVTIRVSQQDFRLFRTLFLLMVSFFIMWSPIIITILLILIQLVIWPSLFFWVVAFTFANSALNPILYNMTLCRNEWKKIFCCF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VLAAVETTVLVLIFAVSLLGNVCALVLVARR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TIPGEISWDVSFVTLNFLVPGLVIVISYSKILQTSEHLLDARAVVT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LCRNEWKKIFCCF</v>
      </c>
      <c r="R136" s="5">
        <f>VLOOKUP($A136,'SegEnds_NonXtal_Prot#'!$A:$AL,3,FALSE)</f>
        <v>38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200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353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45</v>
      </c>
      <c r="AY136" s="4">
        <f t="shared" si="72"/>
        <v>37</v>
      </c>
      <c r="AZ136" s="4">
        <f t="shared" si="73"/>
        <v>28</v>
      </c>
      <c r="BA136" s="4">
        <f t="shared" si="74"/>
        <v>12</v>
      </c>
    </row>
    <row r="137" spans="1:53" x14ac:dyDescent="0.2">
      <c r="A137" s="1" t="str">
        <f>'SegEnds_NonXtal_Prot#'!A106</f>
        <v>fpr1_human</v>
      </c>
      <c r="B137" s="1" t="str">
        <f t="shared" si="50"/>
        <v>VSAGYLFLDIITYLVFAVTFVLGVLGNGLVIWVAGFRTVTTISYLNLAVADFCFTSTLPFFMVRKAMGWFLCKFVFTIVDINLFGSVFLIALIALDRCVCVLHTVSLAKKVIIGPWVMALLLTLPVIIRVVAMLTVRGIIRFIIGFSAPMSIVAVSYGLIATKIHKQSSRPLRVLSFVAAAFFLCWSPYQVVALIATVRYKEIGIAVDVTSALAFFNSCLNPMLYVFMGQDFRERLIHALP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VSAGYLFLDIITYLVFAVTFVLGVLGNGLVIWVAGFR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VAMLTVRGIIRFIIGFSAPMSIVAVSYGLIATKIHKQ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28</v>
      </c>
      <c r="BA137" s="4">
        <f t="shared" si="74"/>
        <v>12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358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32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GVENFVTLVVFGLIFALGVLGNSLVITVLARSSTTNLFILNLSIADLAYLLFCIPFQATVYAGAFICKFIHYFFTVSMLVSIFTLAAMSVDRYVAIVHVSRNALLGVGCIWALSIAMASPVAYHQDPRHKKAYVVCTFVFGYLLPLLLICFCYAKVLNHLHKKLKNMSKKKTAQTVLVVVVVFGISWLPHHIIHLWAEFGTPASFLFRITAHCLAYSNSSVNPIIYAFLSENFRKAYKQVFK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GVENFVTLVVFGLIFALGVLGNSLVITVLARS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30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31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SVGAVAVPVVFALIFLLGTVGNGLVLAVLLQPQEPGSTTDLFILNLAVADLCFILCCVPFQATIYTGALVCKAVHLLIYLTMYASSFTLAAVSVDRYLAVRHTPRNARAAVGLVWLLAALFSAPYLSYYEDARRRALDVATFAAGYLLPVAVVSLAYGRTLRFLWAAVGPAEARRRATGRAGRAMLAVAALYALCWGPHHALILCFWYGSPATYACRLASHCLAYANSCLNPLVYALASRHFRARFRRLWP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SVGAVAVPVVFALIFLLGTVGNGLVLAVLLQP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14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31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KMPISLAHGIIRSTVLVIFLAASFVGNIVLALVLQRKQVTNRFIFNLLVTDLLQISLVAPWVVATSVPNSHFCTALVSLTHLFAFASVNTIVVVSVDRYLSIIHTQRRGYLLLYGTWIVAILQSTPPLYGWSPSYTILSVVSFIVIPLIVMIACYSVVFCAARRQHALLYNVPLPRCYQCKAAKVIFIIIFSYVLSLGPYCFLAVLAVWVPQWVITIIIWLFFLQCCIHPYVYGYHKTIKKEIQDMLK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QVTNRFIFNLLVTDLLQISLVAPWVVATSVP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94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456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30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24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MESSFSFGVILAVLASLIIATNTLVAVAVLLLGVSLCFTLNLAVADTLIGVAISGLLTDRPTQKTLCSLRMAFVTSSAAASVLTVMLITFDRYLAIKQSGFVAGACIAGLWLVSYLIGFLPLGIFHPHFVLTLSCVGFFPAMLLFVFFYCDMLKIASMHSQQIRGYRSPRTPSDFKALRTVSVLIGSFALSWTPFLITGIVQVACYLVLERYLWLLGVGNSLLNPLIYAYWQKEVRLQLYHMAL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64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295</v>
      </c>
      <c r="AP146" s="5">
        <f t="shared" si="63"/>
        <v>31</v>
      </c>
      <c r="AQ146" s="4" t="str">
        <f t="shared" si="64"/>
        <v>-</v>
      </c>
      <c r="AR146" s="4">
        <f t="shared" si="65"/>
        <v>26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12</v>
      </c>
    </row>
    <row r="147" spans="1:53" x14ac:dyDescent="0.2">
      <c r="A147" s="1" t="str">
        <f>'SegEnds_NonXtal_Prot#'!A117</f>
        <v>gp141_human</v>
      </c>
      <c r="B147" s="1" t="str">
        <f t="shared" si="50"/>
        <v>DPIVTPHLISLYFIVLIGGLVGVISILFLLVKSVTTMAVINLVVVHSVFLLTVPFRLTYLIKGLPFCKFVSAMLHIHMYLTFLFYVVILVTRYLIFFKRKLHAVAASAGMWTLVIVIVVPLVVSRYVKIINYMIVIFVIAVAVILLVFQVFIIMLMVQKLRHSHQEFWAQLKNLFFIGVILVCFLPYQFFRIYYLNVCNSKVAFYNEIFLSVTAISCYDLLLFVFGSHWFKQKIIGLWN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YVKIINYMIVIFVIAVAVILLVFQVFIIMLMVQKLRHS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13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177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31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37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230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33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TKRVVLFALYLAMFVVGLVENLLVICVNWRGGLMNLYILNMAIADLGIVLSLPVWMLEVTLGSFSCRFTHYFYFVNMYSSIFFLVCLSVDRYVTLTSQHRVRRAMCAGIWVLSAIIPLPEVVHIWALAVALSTTILGFLLPFPLITVFNVLTACRLRQPSRRHCLLLCAYVAVFVMCWLPYHVTLLLLTLHGTHHCHLVHLLYFFYDVIDCFSMLHCVINPILYNFLSPHFRGRLLNAVVHY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TKRVVLFALYLAMFVVGLVENLLVICVNWRG</v>
      </c>
      <c r="G152" s="4" t="str">
        <f t="shared" si="52"/>
        <v>SGRA</v>
      </c>
      <c r="H152" s="4" t="str">
        <f t="shared" si="53"/>
        <v>GLMNLYILNMAIADLGIVLSLPVWMLEVTL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51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214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115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30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HSTARIVMPLHYSLVFIIGLVGNLLALVVIVQNNSTTLYSTNLVISDILFTTALPTRIAYYAMGDALCRITALVFYINTYAGVNFMTCLSIDRFIAVVHRIEHAKGVCIFVWILVFAQTLPLLINPEETKSLPWILLGACFIGYVLPLIIILICYSQICCKLFRTLTEKSGVNKKALNTIILIIVVFVLCFTPYHVAIIQHMIKKLRECSQRHSFQISLHFTVCLMNFNCCMDPFIYFFACKGYKRKVMRM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HSTARIVMPLHYSLVFIIGLVGNLLALVVIVQN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</v>
      </c>
      <c r="R153" s="5">
        <f>VLOOKUP($A153,'SegEnds_NonXtal_Prot#'!$A:$AL,3,FALSE)</f>
        <v>27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188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322</v>
      </c>
      <c r="AP153" s="5">
        <f t="shared" si="63"/>
        <v>32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38</v>
      </c>
      <c r="AY153" s="4">
        <f t="shared" si="72"/>
        <v>41</v>
      </c>
      <c r="AZ153" s="4">
        <f t="shared" si="73"/>
        <v>32</v>
      </c>
      <c r="BA153" s="4">
        <f t="shared" si="74"/>
        <v>10</v>
      </c>
    </row>
    <row r="154" spans="1:53" x14ac:dyDescent="0.2">
      <c r="A154" s="1" t="str">
        <f>'SegEnds_NonXtal_Prot#'!A127</f>
        <v>gper1_human</v>
      </c>
      <c r="B154" s="1" t="str">
        <f t="shared" si="50"/>
        <v>IGLFLSCLYTIFLFPIGFVGNILILVVNISFTIPDLYFINLAVADLILVADSLIEVFNLHEAVLCTFMSLFLQVNMYSSVFFLTWMSFDRYIALARTKHHARLSCGLIWMASVSATLVPFTAVDVREVQWLEVTLGFIVPFAIIGLCYSLIVRVLVRAPRRQKALRMILAVVLVFFVCWLPENVFISVHLLQRTQKQSFRHAHPLTGHIVNLAAFSNSCLNPLIYSFLGETFRDKLRLYIEQK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PRRQKALRMILAVVLVFFVCWLPENVFISVHLLQRTQ</v>
      </c>
      <c r="P154" s="4" t="str">
        <f t="shared" si="61"/>
        <v>KQSFRHAHPLTGHIVNLAAFSNSCLNPLIYSFL</v>
      </c>
      <c r="Q154" s="4" t="str">
        <f t="shared" si="62"/>
        <v>GETFRDKLRLYIEQK</v>
      </c>
      <c r="R154" s="5">
        <f>VLOOKUP($A154,'SegEnds_NonXtal_Prot#'!$A:$AL,3,FALSE)</f>
        <v>57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252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342</v>
      </c>
      <c r="AP154" s="5">
        <f t="shared" si="63"/>
        <v>30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36</v>
      </c>
      <c r="AZ154" s="4">
        <f t="shared" si="73"/>
        <v>32</v>
      </c>
      <c r="BA154" s="4">
        <f t="shared" si="74"/>
        <v>14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ELVVNPWDIVLCTSGTLISCENAIVVLIIFHNAPMFLLIGSLALADLLAGIGLITNFVQSEATKLVTIGLIVASFSASVCSLLAITVDRYLSLYYTVTFTYVMLVMLWGTSICLGLLPVMGTKNNAAILSVSFLFMFALMLQLYIQICKIVMRHAHQIALATSHYVTTRKGVSTLAIILGTFAACWMPFTLYSLIADYTYTYATLLPATYNSIINPVIYAFRNQEIQKALCLICC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ELVVNPWDIVLCTSGTLISCENAIVVLIIFHN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41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31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234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33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LENMLFASFYLLDFILALVGNTLALWLFIRDTPANVFLMHLAVADLSCVLVLPTRLVYHFSGEIACRLTGFLFYLNMYASIYFLTCISADRFLAIVHRPLYAHLACAFLWVVVAVAMAPLLVSPREKASHHALVSLAVAFTFPFITTVTCYLLIIRSLRQEKRLKTKAVRMIAIVLAIFLVCFVPYHVNRSVYVLHYRSSCATQRILALANRITSCLTSLNGALDPIMYFFVAEKFRHALCNLLC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LENMLFASFYLLDFILALVGNTLALWLFIRD</v>
      </c>
      <c r="G158" s="4" t="str">
        <f t="shared" si="52"/>
        <v/>
      </c>
      <c r="H158" s="4" t="str">
        <f t="shared" si="53"/>
        <v>TPANVFLMHLAVADLSCVLVLPTRLVYHFS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</v>
      </c>
      <c r="R158" s="5">
        <f>VLOOKUP($A158,'SegEnds_NonXtal_Prot#'!$A:$AL,3,FALSE)</f>
        <v>57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214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121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341</v>
      </c>
      <c r="AP158" s="5">
        <f t="shared" si="63"/>
        <v>30</v>
      </c>
      <c r="AQ158" s="4" t="str">
        <f t="shared" si="64"/>
        <v>-</v>
      </c>
      <c r="AR158" s="4">
        <f t="shared" si="65"/>
        <v>29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35</v>
      </c>
      <c r="AY158" s="4">
        <f t="shared" si="72"/>
        <v>38</v>
      </c>
      <c r="AZ158" s="4">
        <f t="shared" si="73"/>
        <v>32</v>
      </c>
      <c r="BA158" s="4">
        <f t="shared" si="74"/>
        <v>12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EYKIAALVFYSCIFIIGLFVNITALWVFSCTTTVTIYMMNVALVDLIFIMTLPFRMFYYAKGEYFCQILGALTVFYPSIALWLLAFISADRYMAIVQNTCKAVLACVGVWIMTLTTTTPLLLLYLKAVNVLNLTRLTFFFLIPLFIMIGCYLVIIHNLLHGKVKEKSIRIIITLLVQVLVCFMPFHICFAFLMLGYNPWGAFTTFLMNLSTCLDVILYYIVSKQFQARVISVML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LKAVNVLNLTRLTFFFLIPLFIMIGCYLVIIHNLLHG</v>
      </c>
      <c r="O159" s="4" t="str">
        <f t="shared" si="60"/>
        <v>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181</v>
      </c>
      <c r="AA159" s="5">
        <f>VLOOKUP($A159,'SegEnds_NonXtal_Prot#'!$A:$AL,30,FALSE)</f>
        <v>225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36</v>
      </c>
      <c r="AY159" s="4">
        <f t="shared" si="72"/>
        <v>33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PGLWLALMAVHGAIFLAGLVLNGLALYVFCCRTPSVIYTINLVVTDLLVGLSLPTRFAVYYGCAFPHVLGYFLNMHCSILFLTCICVDRYLAIVRQPACARAVCAFVWLAAGAVTLSVLGVRVFALTVLEFLLPLLVISVFTGRIMCALSRPQRRVRAMQLLLTVLIIFLVCFTPFHARQVAVALWHHTSLVVYHVAVTLSSLNSCMDPIVYCFVTSGFQATVRGLFGQH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PGLWLALMAVHGAIFLAGLVLNGLALYVFCCR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QRRVRAMQLLLTVLIIFLVCFTPFHARQVAVALW</v>
      </c>
      <c r="P160" s="4" t="str">
        <f t="shared" si="61"/>
        <v>HHTSLVVYHVAVTLSSLNSCMDPIVYCFV</v>
      </c>
      <c r="Q160" s="4" t="str">
        <f t="shared" si="62"/>
        <v>TSGFQATVRGLFGQH</v>
      </c>
      <c r="R160" s="5">
        <f>VLOOKUP($A160,'SegEnds_NonXtal_Prot#'!$A:$AL,3,FALSE)</f>
        <v>50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234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188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315</v>
      </c>
      <c r="AP160" s="5">
        <f t="shared" si="63"/>
        <v>31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25</v>
      </c>
      <c r="AW160" s="4" t="str">
        <f t="shared" si="70"/>
        <v>-</v>
      </c>
      <c r="AX160" s="4">
        <f t="shared" si="71"/>
        <v>30</v>
      </c>
      <c r="AY160" s="4">
        <f t="shared" si="72"/>
        <v>33</v>
      </c>
      <c r="AZ160" s="4">
        <f t="shared" si="73"/>
        <v>28</v>
      </c>
      <c r="BA160" s="4">
        <f t="shared" si="74"/>
        <v>14</v>
      </c>
    </row>
    <row r="161" spans="1:53" x14ac:dyDescent="0.2">
      <c r="A161" s="1" t="str">
        <f>'SegEnds_NonXtal_Prot#'!A134</f>
        <v>gpr21_human</v>
      </c>
      <c r="B161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27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29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VVATAVGVLLGLECGLGLLGNAVALWTFLFRKPYAVYLLNLALADLLLAACLPFLAAFYLSGRVGCWALHFLLDLSRSVGMAFLAAVALDRYLRVVHSPQAALGVSGLVWLLMVALTCPGLLISGSFSIIWQEALSCLQFVLPFGLIVFCNAGIIRALQKRPKLQRAQALVTLVVVLFALCFLPCFLARVLMHIFLCAVAHTSDVTGSLTYLHSVLNPVVYCFSSPTFRSSYRRVFH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GSFSIIWQEALSCLQFVLPFGLIVFCNAGIIRALQKR</v>
      </c>
      <c r="O165" s="4" t="str">
        <f t="shared" si="60"/>
        <v>PKLQRAQALVTLVVVLFALCFLPCFLARVLMHIF</v>
      </c>
      <c r="P165" s="4" t="str">
        <f t="shared" si="61"/>
        <v>LCAVAHTSDVTGSLTYLHSVLNPVVYCFS</v>
      </c>
      <c r="Q165" s="4" t="str">
        <f t="shared" si="62"/>
        <v>SPTFRSSYRRVFH</v>
      </c>
      <c r="R165" s="5">
        <f>VLOOKUP($A165,'SegEnds_NonXtal_Prot#'!$A:$AL,3,FALSE)</f>
        <v>12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171</v>
      </c>
      <c r="AA165" s="5">
        <f>VLOOKUP($A165,'SegEnds_NonXtal_Prot#'!$A:$AL,30,FALSE)</f>
        <v>215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298</v>
      </c>
      <c r="AP165" s="5">
        <f t="shared" si="63"/>
        <v>30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36</v>
      </c>
      <c r="AY165" s="4">
        <f t="shared" si="72"/>
        <v>33</v>
      </c>
      <c r="AZ165" s="4">
        <f t="shared" si="73"/>
        <v>28</v>
      </c>
      <c r="BA165" s="4">
        <f t="shared" si="74"/>
        <v>12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EKLLSTVLTTSYSVIFIVGLVGNIIALYVFLGINSIQIYLLNVAIADLLLIFCLPFRIMYHINGVILCKVVGTLFYMNMYISIILLGFISLDRYIKINRTTKQSIYVCCIVWMLALGGFLTMIILTKHNAKGEAIFNFILVVMFWLIFLLIILSYIKIGKNLLRIKFPNSGKYATTARNSFIVLIIFTICFVPYHAFRFIYISSSCYWKEIVHKTNEIMLVLSSFNSCLDPVMYFLMSSNIRKIMCQL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EKLLSTVLTTSYSVIFIVGLVGNIIALYVFLGI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TTKQSIYVCCIVWMLALGGFLTMIILT</v>
      </c>
      <c r="M168" s="4" t="str">
        <f t="shared" si="58"/>
        <v>CFH</v>
      </c>
      <c r="N168" s="4" t="str">
        <f t="shared" si="59"/>
        <v>KHNAKGEAIFNFILVVMFWLIFLLIILSYIKIGKNLLRI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</v>
      </c>
      <c r="R168" s="5">
        <f>VLOOKUP($A168,'SegEnds_NonXtal_Prot#'!$A:$AL,3,FALSE)</f>
        <v>50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210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193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341</v>
      </c>
      <c r="AP168" s="5">
        <f t="shared" si="63"/>
        <v>32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38</v>
      </c>
      <c r="AY168" s="4">
        <f t="shared" si="72"/>
        <v>38</v>
      </c>
      <c r="AZ168" s="4">
        <f t="shared" si="73"/>
        <v>32</v>
      </c>
      <c r="BA168" s="4">
        <f t="shared" si="74"/>
        <v>10</v>
      </c>
    </row>
    <row r="169" spans="1:53" x14ac:dyDescent="0.2">
      <c r="A169" s="1" t="str">
        <f>'SegEnds_NonXtal_Prot#'!A142</f>
        <v>gpr35_human</v>
      </c>
      <c r="B169" s="1" t="str">
        <f t="shared" si="50"/>
        <v>PAIKLGFYAYLGVLLVLGLLLNSLALWVFCCRTETRIYMTNLAVADLCLLCTLPFVLHSLRDLCQLSQGIYLTNRYMSISLVTAIAVDRYVAVRHSPRQAAAVCAVLWVLVIGSLVARWLLHNFNSMAFPLLGFYLPLAVVVFCSLKVVTALAQREATRKAARMVWANLLVFVVCFLPLHVGLTVRLAVLETIRRALYITSKLSDANCCLDAICYYYMAKEFQEASALAVAPS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EATRKAARMVWANLLVFVVCFLPLHVGLTVRLAV</v>
      </c>
      <c r="P169" s="4" t="str">
        <f t="shared" si="61"/>
        <v>LETIRRALYITSKLSDANCCLDAICYYYM</v>
      </c>
      <c r="Q169" s="4" t="str">
        <f t="shared" si="62"/>
        <v>AKEFQEASALAVAPS</v>
      </c>
      <c r="R169" s="5">
        <f>VLOOKUP($A169,'SegEnds_NonXtal_Prot#'!$A:$AL,3,FALSE)</f>
        <v>17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210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154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294</v>
      </c>
      <c r="AP169" s="5">
        <f t="shared" si="63"/>
        <v>31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25</v>
      </c>
      <c r="AW169" s="4">
        <f t="shared" si="70"/>
        <v>2</v>
      </c>
      <c r="AX169" s="4">
        <f t="shared" si="71"/>
        <v>33</v>
      </c>
      <c r="AY169" s="4">
        <f t="shared" si="72"/>
        <v>33</v>
      </c>
      <c r="AZ169" s="4">
        <f t="shared" si="73"/>
        <v>28</v>
      </c>
      <c r="BA169" s="4">
        <f t="shared" si="74"/>
        <v>14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VDHLFPPSLYIFVIGVGLPTNCLALWAAYRQNELGVYLMNLSIADLLYICTLPLWVDYFLHGPGSCKLFGFIFYTNIYISIAFLCCISVDRYLAVAHRVKTAVAVSSVVWATELGANSAPLFHDEGWVAWMNLYRVFVGFLFPWALMLLSYRGILRAVRGERQEKAKIKRLALSLIAIVLVCFAPYHVLLLSRSAIYLGDCGFEERVFSAYHSSLAFTSLNCVADPILYCLVNEGARSDVAKALH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RVKTAVAVSSVVWATELGANSAPLFHD</v>
      </c>
      <c r="M172" s="4" t="str">
        <f t="shared" si="58"/>
        <v>CFE</v>
      </c>
      <c r="N172" s="4" t="str">
        <f t="shared" si="59"/>
        <v>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</v>
      </c>
      <c r="R172" s="5">
        <f>VLOOKUP($A172,'SegEnds_NonXtal_Prot#'!$A:$AL,3,FALSE)</f>
        <v>15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175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156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302</v>
      </c>
      <c r="AP172" s="5">
        <f t="shared" si="63"/>
        <v>30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35</v>
      </c>
      <c r="AY172" s="4">
        <f t="shared" si="72"/>
        <v>38</v>
      </c>
      <c r="AZ172" s="4">
        <f t="shared" si="73"/>
        <v>32</v>
      </c>
      <c r="BA172" s="4">
        <f t="shared" si="74"/>
        <v>12</v>
      </c>
    </row>
    <row r="173" spans="1:53" x14ac:dyDescent="0.2">
      <c r="A173" s="1" t="str">
        <f>'SegEnds_NonXtal_Prot#'!A147</f>
        <v>gpr52_human</v>
      </c>
      <c r="B173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VCIFETVVIVLLTFLIIAGNLTVIFVFHCA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39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29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ELMKTLQFAVHIPTFVLGLLLNLLAIHGFSTFAATSIYMINLAVFDLLLVLSLPFKMVLSQVLCTLVECLYFVSMYGSVFTICFISMDRFLAIRYSPRKIFGICCTIWVLVWTGSIPIYSFDTWSAKVFFPLEVFGFLLPMGIMGFCCSRSIHILLGRVQQKACIYSIAASLAVFVVSFLPVHLGFFLQFLVRNSECRAKQSISFFLQLSMCFSNVNCCLDVFCYYFVIKEFRMNIRAHRPSR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ELMKTLQFAVHIPTFVLGLLLNLLAIHGFSTF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</v>
      </c>
      <c r="M174" s="4" t="str">
        <f t="shared" si="58"/>
        <v>CFH</v>
      </c>
      <c r="N174" s="4" t="str">
        <f t="shared" si="59"/>
        <v>DTWSAKVFFPLEVFGFLLPMGIMGFCCSRSIHILLGR</v>
      </c>
      <c r="O174" s="4" t="str">
        <f t="shared" si="60"/>
        <v>VQQKACIYSIAASLAVFVVSFLPVHLGFFLQFLVRNS</v>
      </c>
      <c r="P174" s="4" t="str">
        <f t="shared" si="61"/>
        <v>ECRAKQSISFFLQLSMCFSNVNCCLDVFCYYFV</v>
      </c>
      <c r="Q174" s="4" t="str">
        <f t="shared" si="62"/>
        <v>IKEFRMNIRAHRPSR</v>
      </c>
      <c r="R174" s="5">
        <f>VLOOKUP($A174,'SegEnds_NonXtal_Prot#'!$A:$AL,3,FALSE)</f>
        <v>17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175</v>
      </c>
      <c r="AA174" s="5">
        <f>VLOOKUP($A174,'SegEnds_NonXtal_Prot#'!$A:$AL,30,FALSE)</f>
        <v>219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159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306</v>
      </c>
      <c r="AP174" s="5">
        <f t="shared" si="63"/>
        <v>31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25</v>
      </c>
      <c r="AW174" s="4">
        <f t="shared" si="70"/>
        <v>2</v>
      </c>
      <c r="AX174" s="4">
        <f t="shared" si="71"/>
        <v>36</v>
      </c>
      <c r="AY174" s="4">
        <f t="shared" si="72"/>
        <v>36</v>
      </c>
      <c r="AZ174" s="4">
        <f t="shared" si="73"/>
        <v>32</v>
      </c>
      <c r="BA174" s="4">
        <f t="shared" si="74"/>
        <v>14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VASESVALFFMLLLDLTAVAGNAAVMAVIAKTLRKFVFVFHLCLVDLLAALTLMPLAMLSSSAFGEVACRLYLFLSVCFVSLAILSVSAINVERYYYVVHTLGLVASVLVGVWVKALAMASVPVLGCQLFVVVFAVLYFLLPLLLILVVYCSMFRVARVAAMQHGPLPPHRTFGGGKAAVVLLAVGGQFLLCWLPYFSFHLYVALSTGQVESVVTWIGYFCFTSNPFFYGCLNRQIRGELSKQFV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VASESVALFFMLLLDLTAVAGNAAVMAVIAKT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NRQIRGELSKQFV</v>
      </c>
      <c r="R176" s="5">
        <f>VLOOKUP($A176,'SegEnds_NonXtal_Prot#'!$A:$AL,3,FALSE)</f>
        <v>39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180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357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25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12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7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36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RYVAVSWGVVVAVTGTVGNVLTLLALAIQTRFNLLIANLTLADLLYCTLLQPFSVDTYLHGATFCRVFGLLLFASNSVSILTLCLIALGRYLLIAHSAKGIVLALVSTWVVGVASFAPLWPIYLRQASIHSNHVARTDEAMPGRFQELDSRLASGGPSEGISSEPVPDSSSEFGKVTRMCFAVFLCFALSYIPFLLLNILDARVVVHMLAANLTWLNGCINPVLYAAMNRQFRQAYGSIL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</v>
      </c>
      <c r="R179" s="5">
        <f>VLOOKUP($A179,'SegEnds_NonXtal_Prot#'!$A:$AL,3,FALSE)</f>
        <v>20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217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385</v>
      </c>
      <c r="AP179" s="5">
        <f t="shared" si="63"/>
        <v>28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42</v>
      </c>
      <c r="AY179" s="4">
        <f t="shared" si="72"/>
        <v>37</v>
      </c>
      <c r="AZ179" s="4">
        <f t="shared" si="73"/>
        <v>23</v>
      </c>
      <c r="BA179" s="4">
        <f t="shared" si="74"/>
        <v>11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245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36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AGRRIPVSLLYSGLAIGGTLANGMVIYLVSSFTTSNAFIVNGCAADLSVCALWMPQEAVLGLLDGAGGSYRLLRGGLLGLGLTVSLLSHCLVALNRYLLITRQRRHTAGMLALSWALALGLVLLLPPWVKRVSVLNFHLLHQLPGCAAAAAAFPGAQHAPGPGGAAHPPALHPRRAQRRLSGLSVLLLCCVFLLATQPLVWVSLASGFSWGVQAASWLLCCALSALNPLLYTWRNEEFRRSVRSVLP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AGRRIPVSLLYSGLAIGGTLANGMVIYLVSSF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NEEFRRSVRSVLP</v>
      </c>
      <c r="R182" s="5">
        <f>VLOOKUP($A182,'SegEnds_NonXtal_Prot#'!$A:$AL,3,FALSE)</f>
        <v>28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179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352</v>
      </c>
      <c r="AP182" s="5">
        <f t="shared" si="63"/>
        <v>31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25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12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182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35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AVDAWLVPLFFAALMLLGLVGNSLVIYVICRHTVTNFYIANLAATDVTFLLCCVPFTALLYPGDFMCKFVNYIQQVSVQATCATLTAMSVDRWYVTVFTPRLALAVSLSIWVGSAAVSAPVLALHSRALERAFALYNLLALYLLPLLATCACYAAMLRHLGRVAVRPAPVLAERAGAVRAKVSRLVAAVVLLFAACWGPIQLFLVLQALGSYAAYALKTWAHCMSYSNSALNPLLYAFLGSHFRQAFRRVCP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AVDAWLVPLFFAALMLLGLVGNSLVIYVICRH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39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31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553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32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LFESWGIRLAVWAIVLLSVLCNGLVLLTVFAGPPVKFVVGAIAGANTLTGISCGLLASVDALTRWETGLGCRATGFLAVLGSEASVLLLTLAAVQCSVSVSCSLGSVRAGVLGCLALAGLAAALPLAAALGFTVALVMMNSFCFLVVAGAYIKLYCDLPRVWDCAMVRHVAWLIFADGLLYCPVAFLSFASMLGPEAVKSVLLVVLPLPACLNPLLYLLFNPHFRDDLRRLRP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558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706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31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FKYNLNGAVYSVVFILGLITNSVSLFVFCFRSETAIFITNLAVSDLLFVCTLPFKIFYNFNGDTLCKISGTAFLTNIYGSMLFLTCISVDRFLAIVYTRRNSAIVCAGVWILVLSGGISASLFSKTYLSKITIFIEVVGFIIPLILNVSCSSVVLRTLRKPTNKKKVLKMITVHMAVFVVCFVPYNSVLFLYALVRSQNCFLERFAKIMYPITLCLATLNCCFDPFIYYFTLESFQKSFYINAH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KTYLSKITIFIEVVGFIIPLILNVSCSSVVLRTLRKP</v>
      </c>
      <c r="O192" s="4" t="str">
        <f t="shared" si="60"/>
        <v>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198</v>
      </c>
      <c r="AA192" s="5">
        <f>VLOOKUP($A192,'SegEnds_NonXtal_Prot#'!$A:$AL,30,FALSE)</f>
        <v>242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36</v>
      </c>
      <c r="AY192" s="4">
        <f t="shared" si="72"/>
        <v>36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PTHRLHLVVYSLVLAAGLPLNALALWVFLRASVVSVYMCNLAASDLLFTLSLPVRLSYYALPDLLCQTTGAIFQMNMYGSCIFLMLINVDRYAAIVHRPRVARLLCLGVWALILVFAVPAARVHKGRLLPLVLLAEALGFLLPLAAVVYSSGRVFWTLARQSQRRRKTVRLLLANLVIFLLCFVPYNSTLAVYGLLRSKSVPARDRVRGVLMVMVLLAGANCVLDPLVYYFSAEGFRNTLRGLGT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RPRVARLLCLGVWALILVFAVPAARVH</v>
      </c>
      <c r="M193" s="4" t="str">
        <f t="shared" si="58"/>
        <v>CFE</v>
      </c>
      <c r="N193" s="4" t="str">
        <f t="shared" si="59"/>
        <v>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</v>
      </c>
      <c r="R193" s="5">
        <f>VLOOKUP($A193,'SegEnds_NonXtal_Prot#'!$A:$AL,3,FALSE)</f>
        <v>20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185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160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313</v>
      </c>
      <c r="AP193" s="5">
        <f t="shared" si="63"/>
        <v>30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26</v>
      </c>
      <c r="AW193" s="4">
        <f t="shared" si="70"/>
        <v>2</v>
      </c>
      <c r="AX193" s="4">
        <f t="shared" si="71"/>
        <v>35</v>
      </c>
      <c r="AY193" s="4">
        <f t="shared" si="72"/>
        <v>38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FKYTLYGCMFSMVFVLGLISNCVAIYIFICVNETTTYMINLAMSDLLFVFTLPFRIFYFTTGDLLCKISVMLFYTNMYGSILFLTCISVDRFLAIVYTKRNAKIVCTGVWLTVIGGSAPAVFVQKTYLSRIVIFIEIVGFFIPLILNVTCSSMVLKTLTKPINKTKVLKMIFVHLIIFCFCFVPYNINLILYSLVRTQNCSVVAAVRTMYPITLCIAVSNCCFDPIVYYFTSDTIQNSIKMKNW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KTYLSRIVIFIEIVGFFIPLILNVTCSSMVLKTLTKP</v>
      </c>
      <c r="O194" s="4" t="str">
        <f t="shared" ref="O194:O257" si="85">IFERROR(MID($E194,AA194,(AY194+1)),"")</f>
        <v>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178</v>
      </c>
      <c r="AA194" s="5">
        <f>VLOOKUP($A194,'SegEnds_NonXtal_Prot#'!$A:$AL,30,FALSE)</f>
        <v>222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36</v>
      </c>
      <c r="AY194" s="4">
        <f t="shared" ref="AY194:AY257" si="97">IFERROR(AM194-AA194,"-")</f>
        <v>36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TLLSWKTSRATGTAFLLLAALLGLPGNGFVVWSLAGWGRPLAATLVLHLALADGAVLLLTPLFVAFLTRGQAGCKAVYYVCALSMYASVLLTGLLSLQRCLAVTRSPALARRLLLAVWLAALLLAVPAAVYRAAAHLSLETLTAFVLPFGLMLGCYSVTLARLRGSGRHGARVGRLVSAIVLAFGLLWAPYHAVNLLQAVAALALAKLGGAGQAARAGTTALAFFSSSVNPVLYVFTAGDLLPRAGPRFL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TLLSWKTSRATGTAFLLLAALLGLPGNGFVVWSLAGW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AGDLLPRAGPRFL</v>
      </c>
      <c r="R196" s="5">
        <f>VLOOKUP($A196,'SegEnds_NonXtal_Prot#'!$A:$AL,3,FALSE)</f>
        <v>43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335</v>
      </c>
      <c r="AP196" s="5">
        <f t="shared" si="88"/>
        <v>36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12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RQIPIVHWVIMSISPVGFVENGILLWFLCFRNPFTVYITHLSIADISLLFCIFILSIDYALDSSGHYYTIVTLSVTFLFGYNTGLYLLTAISVERCLSVLYPKYQSALVCALLWALSCLVTTMEYVMCDCRAVIIFIAILSFLVFTPLMLVSSTILVVKIRKNTWSSKLYIVIMVTIIIFLIFAMPMRLLYLLYYEYGNLHHISLLFSTINSSANPFIYFFVGSSKKKRFKESLK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DCRAVIIFIAILSFLVFTPLMLVSSTILVVKIRKNTW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183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296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36</v>
      </c>
      <c r="AY197" s="4">
        <f t="shared" si="97"/>
        <v>31</v>
      </c>
      <c r="AZ197" s="4">
        <f t="shared" si="98"/>
        <v>24</v>
      </c>
      <c r="BA197" s="4">
        <f t="shared" si="99"/>
        <v>12</v>
      </c>
    </row>
    <row r="198" spans="1:53" x14ac:dyDescent="0.2">
      <c r="A198" s="1" t="str">
        <f>'SegEnds_NonXtal_Prot#'!A174</f>
        <v>mas1l_human</v>
      </c>
      <c r="B198" s="1" t="str">
        <f t="shared" si="75"/>
        <v>LPLNIIAPKAVLVSLCGVLLNGTVFWLLCCGNPYMVYILHLVAADVIYLCCSAVGFLQVTLHGVVFFIPDFLAILSPFSFEVCLCLLVAISTERCVCVLFPKYTSNVVCTLIWGLPFCINIVKSLFLKACVIFLKLSGLFHAILSLVMCVSSLTLLIRFLCCSQATRVYAVVQISAPMFLLWALPLSVAPLITDFKTSYLISLFLIINSSANPIIYFFVGSLRKKRLKESLR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KACVIFLKLSGLFHAILSLVMCVSSLTLLIRFLCCSQ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</v>
      </c>
      <c r="R198" s="5">
        <f>VLOOKUP($A198,'SegEnds_NonXtal_Prot#'!$A:$AL,3,FALSE)</f>
        <v>73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219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330</v>
      </c>
      <c r="AP198" s="5">
        <f t="shared" si="88"/>
        <v>30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36</v>
      </c>
      <c r="AY198" s="4">
        <f t="shared" si="97"/>
        <v>31</v>
      </c>
      <c r="AZ198" s="4">
        <f t="shared" si="98"/>
        <v>22</v>
      </c>
      <c r="BA198" s="4">
        <f t="shared" si="99"/>
        <v>12</v>
      </c>
    </row>
    <row r="199" spans="1:53" x14ac:dyDescent="0.2">
      <c r="A199" s="1" t="str">
        <f>'SegEnds_NonXtal_Prot#'!A175</f>
        <v>mc3r_human</v>
      </c>
      <c r="B199" s="1" t="str">
        <f t="shared" si="75"/>
        <v>CEQVFIKPEVFLSLGIVSLLENILVILAVVRNSPMYFFLCSLAVADMLVSVSNALETIMIAIVDQFIQHMDNIFDSMICISLVASICNLLAIAVDRYVTIFYTVRKALTLIVAIWVCCGVCGVVFIVYMVIVCLITMFFAMMLLMGTLYVHMFLFARLHVKRIAAPQQHSCMKGAVTITILLGVFIFCWAPFFLHLVLIITCCICYTAHFNTYLVLIMCNSVIDPLIYAFRSLELRNTFREILC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CEQVFIKPEVFLSLGIVSLLENILVILAVVRN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MVIVCLITMFFAMMLLMGTLYVHMFLFARLHVKRIA</v>
      </c>
      <c r="O199" s="4" t="str">
        <f t="shared" si="85"/>
        <v>APQQHSCMKGAVTITILLGVFIFCWAPFFLHLVLIITC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35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187</v>
      </c>
      <c r="AA199" s="5">
        <f>VLOOKUP($A199,'SegEnds_NonXtal_Prot#'!$A:$AL,30,FALSE)</f>
        <v>231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222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31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37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YEQLFVSPEVFVTLGVISLLENILVIVAIAKNSPMYFFICSLAVADMLVSVSNGSETIVITLLQSFTVNIDNVIDSVICSSLLASICSLLSIAVDRYFTIFYTVKRVGIIISCIWAACTVSGILFIIYAVIICLITMFFTMLALMASLYVHMFLMARLHIKRIATGAIRQGANMKGAITLTILIGVFVVCWAPFFLHLIFYISCCVCFMSHFNLYLILIMCNSIIDPLIYALRSQELRKTFKEIIC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AVIICLITMFFTMLALMASLYVHMFLMARLHIKRIA</v>
      </c>
      <c r="O200" s="4" t="str">
        <f t="shared" si="85"/>
        <v>TGAIRQGANMKGAITLTILIGVFVVCWAPFFLHLIFYISC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192</v>
      </c>
      <c r="AA200" s="5">
        <f>VLOOKUP($A200,'SegEnds_NonXtal_Prot#'!$A:$AL,30,FALSE)</f>
        <v>232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227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35</v>
      </c>
      <c r="AY200" s="4">
        <f t="shared" si="97"/>
        <v>39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PCEDMGIAVEVFLTLGVISLLENILVIGAIVKNSPMYFFVCSLAVADMLVSMSSAWETITIYLLDAFVRHIDNVFDSMICISVVASMCSLLAIAVDRYVTIFYTARRSGAIIAGIWAFCTGCGIVFILYYVILCLISMFFAMLFLLVSLYIHMFLLARTHVKRIAASSARQRTSMQGAVTVTMLLGVFTVCWAPFFLHLTLMLSCCSRFMSHFNMYLILIMCNSVMDPLIYAFRSQEMRKTFKEIICCRGFRIACSF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PCEDMGIAVEVFLTLGVISLLENILVIGAIVKN</v>
      </c>
      <c r="G201" s="4" t="str">
        <f t="shared" si="77"/>
        <v>KNLH</v>
      </c>
      <c r="H201" s="4" t="str">
        <f t="shared" si="78"/>
        <v>SPMYFFVCSLAVADMLVSMSSAWETITIYLL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YVILCLISMFFAMLFLLVSLYIHMFLLARTHVKRIA</v>
      </c>
      <c r="O201" s="4" t="str">
        <f t="shared" si="85"/>
        <v>ASSARQRTSMQGAVTVTMLLGVFTVCWAPFFLHLTLMLSC</v>
      </c>
      <c r="P201" s="4" t="str">
        <f t="shared" si="86"/>
        <v>CSRFMSHFNMYLILIMCNSVMDPLIYAFR</v>
      </c>
      <c r="Q201" s="4" t="str">
        <f t="shared" si="87"/>
        <v>SQEMRKTFKEIICCRGFRIACSF</v>
      </c>
      <c r="R201" s="5">
        <f>VLOOKUP($A201,'SegEnds_NonXtal_Prot#'!$A:$AL,3,FALSE)</f>
        <v>32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185</v>
      </c>
      <c r="AA201" s="5">
        <f>VLOOKUP($A201,'SegEnds_NonXtal_Prot#'!$A:$AL,30,FALSE)</f>
        <v>225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99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220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321</v>
      </c>
      <c r="AP201" s="5">
        <f t="shared" si="88"/>
        <v>32</v>
      </c>
      <c r="AQ201" s="4">
        <f t="shared" si="89"/>
        <v>3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35</v>
      </c>
      <c r="AY201" s="4">
        <f t="shared" si="97"/>
        <v>39</v>
      </c>
      <c r="AZ201" s="4">
        <f t="shared" si="98"/>
        <v>28</v>
      </c>
      <c r="BA201" s="4">
        <f t="shared" si="99"/>
        <v>22</v>
      </c>
    </row>
    <row r="202" spans="1:53" x14ac:dyDescent="0.2">
      <c r="A202" s="1" t="str">
        <f>'SegEnds_NonXtal_Prot#'!A179</f>
        <v>mchr2_human</v>
      </c>
      <c r="B202" s="1" t="str">
        <f t="shared" si="75"/>
        <v>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26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TAYLVLSSLAMFTCLCGMAGNSMVIWLLGFRNPFCIYILNLAAADLLFLFSMASTLSLETQTDKVHELMKRLMYFAYTVGLSLLTAISTQRCLSVLFPRHLSAWVCGLLWTLCLLMNGLTSSFCRCFRVDMVQAALIMGVLTPVMTLSSLTLFVWVRRSSQRQPTRLFVVVLASVLVFLICSLPLSIYWFVLYWLQVLCFSLSRLSSSVSSSANPVIYFLVGSRRSHRLPTRSL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RCFRVDMVQAALIMGVLTPVMTLSSLTLFVWVRRSSQ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174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292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36</v>
      </c>
      <c r="AY203" s="4">
        <f t="shared" si="97"/>
        <v>33</v>
      </c>
      <c r="AZ203" s="4">
        <f t="shared" si="98"/>
        <v>25</v>
      </c>
      <c r="BA203" s="4">
        <f t="shared" si="99"/>
        <v>12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PPPAVMNYIFLLLCLCGLVGNGLVLWFFGFSNPFSIYFLHLASADVGYLFSKAVFSILNTGADYIRSVCRVLGLCMFLTGVSLLPAVSAERCASVIFPKRLSAVVCALLWVLSLLVTCLHNYFCACRHMDIFLGILLFLLCCPLMVLPCLALILHVECRARSAKLNHVILAMVSVFLVSSIYLGIDWFLFWVFPFPEYVTDLCICINSSAKPIVYFLAGRDKSQRLWEPLR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ACRHMDIFLGILLFLLCCPLMVLPCLALILHVECRAR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193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307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36</v>
      </c>
      <c r="AY204" s="4">
        <f t="shared" si="97"/>
        <v>31</v>
      </c>
      <c r="AZ204" s="4">
        <f t="shared" si="98"/>
        <v>24</v>
      </c>
      <c r="BA204" s="4">
        <f t="shared" si="99"/>
        <v>12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KQTLSLTVLTCIVSLVGLTGNAVVLWLLGCRNAFSIYILNLAAADFLFLSGRLIYSLLSFIISKILYPVMMFSYFAGLSFLSAVSTERCLSVLWPTHLSAVVCVLLWALSLLRSILEWMLCAWCQTSDFITVAWLIFLCVVLCGSSLVLLIRILCGSRLTRLYVTILLTVLVFLLCGLPFGIQFFLFLWIEVLFCHVHLVSIFLSALNSSANPIIYFFVGSFRQRQNRQNLK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AWCQTSDFITVAWLIFLCVVLCGSSLVLLIRILCGSR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171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288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36</v>
      </c>
      <c r="AY206" s="4">
        <f t="shared" si="97"/>
        <v>31</v>
      </c>
      <c r="AZ206" s="4">
        <f t="shared" si="98"/>
        <v>28</v>
      </c>
      <c r="BA206" s="4">
        <f t="shared" si="99"/>
        <v>12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CYKQTLSFTGLTCIVSLVALTGNAVVLWLLGCRNAVSIYILNLVAADFLFLSGHIICSPLRLIISKILSPVMTFPYFIGLSMLSAISTERCLSILWPRYLSSVMCVLLWALSLLRSILEWMFCNSVWCETSDFITIAWLVFLCVVLCGSSLVLLVRILCGSRLTRLYVTILLTVLVFLLCGLPFGIQWALFSRIKVLFCHVHLVSIFLSALNSSANPIIYFFVGSFRQRQNRQN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CYKQTLSFTGLTCIVSLVALTGNAVVLWLLGCR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NSVWCETSDFITIAWLVFLCVVLCGSSLVLLVRILCGSR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</v>
      </c>
      <c r="R208" s="5">
        <f>VLOOKUP($A208,'SegEnds_NonXtal_Prot#'!$A:$AL,3,FALSE)</f>
        <v>23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169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286</v>
      </c>
      <c r="AP208" s="5">
        <f t="shared" si="88"/>
        <v>32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38</v>
      </c>
      <c r="AY208" s="4">
        <f t="shared" si="97"/>
        <v>31</v>
      </c>
      <c r="AZ208" s="4">
        <f t="shared" si="98"/>
        <v>28</v>
      </c>
      <c r="BA208" s="4">
        <f t="shared" si="99"/>
        <v>10</v>
      </c>
    </row>
    <row r="209" spans="1:53" x14ac:dyDescent="0.2">
      <c r="A209" s="1" t="str">
        <f>'SegEnds_NonXtal_Prot#'!A187</f>
        <v>mrgx4_human</v>
      </c>
      <c r="B209" s="1" t="str">
        <f t="shared" si="75"/>
        <v>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25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30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DGARPSWLASALACVLIFTIVVDILGNLLVILSVYRNNAGNIFVVSLAVADLVVAIYPYPLVLMSIFNGYLHCQVSGFLMGLSVIGSIFNITGIAINRYCYICHSSKNSLCYVLLIWLLTLAAVLPNLRAGSSAYTIAVVVFHFLVPMIIVIFCYLRIWILVLQVRQRVPKLKPQDFRNFVTMFVVFVLFAICWAPLNFIGLAVASDPRIPEWLFVASYYMAYFNSCLNAIIYGLNQNFRKEYRRIIV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DGARPSWLASALACVLIFTIVVDILGNLLVILSVYRN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</v>
      </c>
      <c r="Q211" s="4" t="str">
        <f t="shared" si="87"/>
        <v>NQNFRKEYRRIIV</v>
      </c>
      <c r="R211" s="5">
        <f>VLOOKUP($A211,'SegEnds_NonXtal_Prot#'!$A:$AL,3,FALSE)</f>
        <v>19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297</v>
      </c>
      <c r="AO211" s="5">
        <f>VLOOKUP($A211,'SegEnds_NonXtal_Prot#'!$A:$AL,38,FALSE)</f>
        <v>311</v>
      </c>
      <c r="AP211" s="5">
        <f t="shared" si="88"/>
        <v>36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27</v>
      </c>
      <c r="BA211" s="4">
        <f t="shared" si="99"/>
        <v>12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/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 t="str">
        <f>VLOOKUP($A219,'SegEnds_NonXtal_Prot#'!$A:$AL,6,FALSE)</f>
        <v>-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 t="str">
        <f>VLOOKUP($A219,'SegEnds_NonXtal_Prot#'!$A:$AL,8,FALSE)</f>
        <v>-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 t="str">
        <f t="shared" si="89"/>
        <v>-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SLSTKLIPAIYLLVFVVGVPANAVTLWMLFFRICTTVFYTNLAIADFLFCVTLPFKIAYHLNGEVLCRATTVIFYGNMYCSILLLACISINRYLAIVHKHTYALVTCGLVWATVFLYMLPFFILQLYYFISLAFFGFLIPFVLIIYCYAAIIRTLNAYWLWYVKASLLILVIFTICFAPSNIILIIHHANYTDGLYFIYLIALCLGSLNSCLDPFLYFLM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KHTYALVTCGLVWATVFLYMLPFFIL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91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231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31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GRRLALGLCMAAWLMAAALALPLTLQ</v>
      </c>
      <c r="M235" s="4" t="str">
        <f t="shared" si="83"/>
        <v>CHD</v>
      </c>
      <c r="N235" s="4" t="str">
        <f t="shared" si="84"/>
        <v>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74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238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214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31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25</v>
      </c>
      <c r="AW235" s="4">
        <f t="shared" si="95"/>
        <v>2</v>
      </c>
      <c r="AX235" s="4">
        <f t="shared" si="96"/>
        <v>36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EKGNSAVMGGVLFSTGLLGNLLALGLLARSSVFYMLVCGLTVTDLLGKCLLSPVVLAAYAQPALDNSLCQAFAFFMSFFGLSSTLQLLAMALECWLSLGHTLRLGALVAPVVSAFSLAFCALPFMGFLSVLGYSVLYSSLMALLVLATVLCNLGAMRNLYAMHRRLQRHPRSSPQPLEELDHLLLLALMTVLFTMCSLPVIYRAYYGAFKRTSEEAEDLRALRFLSVISIVDPWIFIIFRSPVFRIFFHKI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EKGNSAVMGGVLFSTGLLGNLLALGLLARS</v>
      </c>
      <c r="G236" s="4" t="str">
        <f t="shared" si="77"/>
        <v/>
      </c>
      <c r="H236" s="4" t="str">
        <f t="shared" si="78"/>
        <v>SVFYMLVCGLTVTDLLGKCLLSPVVLAAYAQ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15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89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29</v>
      </c>
      <c r="AQ236" s="4" t="str">
        <f t="shared" si="89"/>
        <v>-</v>
      </c>
      <c r="AR236" s="4">
        <f t="shared" si="90"/>
        <v>30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SNTSIRYIDHAAVLLHGLASLLGLVENGVILFVVGCRTVVTTWVLHLALSDLLASASLPFFTYFLAVGTTFCKLHSSIFFLNMFASGFLLSAISLDRCLQVVRTVAAAHKVCLVLWALAVLNTVPYFVFRCNSRQVALAVSKFLLAFLVPLAIIASSHAAVSLRLQHRPGRFVRLVAAVVAAFALCWGPYHVFSLLEARARPLVWRGLPFVTSLAFFNSVANPVLYVLTCPDMLRKLRRSLRT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SNTSIRYIDHAAVLLHGLASLLGLVENGVILFVVGCR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</v>
      </c>
      <c r="R237" s="5">
        <f>VLOOKUP($A237,'SegEnds_NonXtal_Prot#'!$A:$AL,3,FALSE)</f>
        <v>24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199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321</v>
      </c>
      <c r="AP237" s="5">
        <f t="shared" si="88"/>
        <v>36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37</v>
      </c>
      <c r="AY237" s="4">
        <f t="shared" si="97"/>
        <v>31</v>
      </c>
      <c r="AZ237" s="4">
        <f t="shared" si="98"/>
        <v>28</v>
      </c>
      <c r="BA237" s="4">
        <f t="shared" si="99"/>
        <v>13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AVPPSGASPALPIFSMTLGAVSNLLALALLAQARRRSAATFLLFVASLLATDLAGHVIPGALVLRLYTGGACHFLGGCMVFFGLCPLLLGCGMAVERCVGVTRSVARARLALAAVAAVALAVALLPLARQALLAGLFASLGLVALLAALVCNTLSGLALLRARWRRRSRRRRARAHDVEMVGQLVGIMVVSCICWSPMLVLVALAVGGLQRPLFLAVRLASWNQILDPWVYILLRQAVLRQLLRLLPPRAGAKGGPA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QALLAGLFASLGLVALLAALVCNTLSGLALLRARWRRRSRR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RQAVLRQLLRLLPPRAGAKGGPA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200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377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37</v>
      </c>
      <c r="AZ238" s="4">
        <f t="shared" si="98"/>
        <v>25</v>
      </c>
      <c r="BA238" s="4">
        <f t="shared" si="99"/>
        <v>22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CQTENRLSVFFSVIFMTVGILSNSLAIAILMKAQKSKASFLLLASGLVITDFFGHLINGAIAVFVYAFDQSNVLCSIFGICMVFSGLCPLLLGSVMAIERCIGVTKTSKHVKMMLSGVCLFAVFIALLPILGHRFYLLLFSFLGLLALGVSLLCNAITGITLLRVKFKSQQHHLEMVIQLLAIMCVSCICWSPFLVTMANIGINTCETTLFALRMATWNQILDPWVYILLRKAVLKNLYKL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CQTENRLSVFFSVIFMTVGILSNSLAIAILMKA</v>
      </c>
      <c r="G241" s="4" t="str">
        <f t="shared" si="77"/>
        <v>QRFR</v>
      </c>
      <c r="H241" s="4" t="str">
        <f t="shared" si="78"/>
        <v>QKSKASFLLLASGLVITDFFGHLINGAIAVFVYA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TSKHVKMMLSGVCLFAVFIALLPILGH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</v>
      </c>
      <c r="R241" s="5">
        <f>VLOOKUP($A241,'SegEnds_NonXtal_Prot#'!$A:$AL,3,FALSE)</f>
        <v>22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93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174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318</v>
      </c>
      <c r="AP241" s="5">
        <f t="shared" si="88"/>
        <v>32</v>
      </c>
      <c r="AQ241" s="4">
        <f t="shared" si="89"/>
        <v>3</v>
      </c>
      <c r="AR241" s="4">
        <f t="shared" si="90"/>
        <v>33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10</v>
      </c>
    </row>
    <row r="242" spans="1:53" x14ac:dyDescent="0.2">
      <c r="A242" s="1" t="str">
        <f>'SegEnds_NonXtal_Prot#'!A228</f>
        <v>pi2r_human</v>
      </c>
      <c r="B242" s="1" t="str">
        <f t="shared" si="75"/>
        <v>YVRGSVGPATSTLMFVAGVVGNGLALGILSARSAFAVLVTGLAATDLLGTSFLSPAVFVAYARARGGPALCDAFAFAMTFFGLASMLILFAMAVERCLALSHGPRCARLALPAIYAFCVLFCALPLLGAAFSLAYAGLVALLVAAIFLCNGSVTLSLCRMYRQQKRHPRPRTGEDEVDHLILLALMTVVMAVCSLPLTIRCFTQAVASEMGDLLAFRFYAFNPILDPWVFILFRKAVFQRLKLWVC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YVRGSVGPATSTLMFVAGVVGNGLALGILSAR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</v>
      </c>
      <c r="M242" s="4" t="str">
        <f t="shared" si="83"/>
        <v>CFL</v>
      </c>
      <c r="N242" s="4" t="str">
        <f t="shared" si="84"/>
        <v>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182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157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308</v>
      </c>
      <c r="AP242" s="5">
        <f t="shared" si="88"/>
        <v>31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38</v>
      </c>
      <c r="AY242" s="4">
        <f t="shared" si="97"/>
        <v>39</v>
      </c>
      <c r="AZ242" s="4">
        <f t="shared" si="98"/>
        <v>25</v>
      </c>
      <c r="BA242" s="4">
        <f t="shared" si="99"/>
        <v>12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225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33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QGSAILISFIYSVVCLVGLCGNSMVIYVILRYTATNIYILNLAIADELLMLSVPFLVTSTLLGALLCRLVLSVDAVNMFTSIYCLTVLSVDRYVAVVHRPTVAKVVNLGVWVLSLLVILPIVVFSAQRWLVGFVLYTFLMGFLLPVGAICLCYVLIIAKMRMVWQQRKRSERKITLMVMMVVMVFVICWMPFYVVQLVNVFAATVSQLSVILGYANSCANPILYGFLSDNFKRSFQRILC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QGSAILISFIYSVVCLVGLCGNSMVIYVILRY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55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31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LTSNAVLTFIYFVVCIIGLCGNTLVIYVILRYTITNIYILNLAIADELFMLGLPFLAMQVALGKAICRVVMTVDGINQFTSIFCLTVMSIDRYLAVVHRPRTAKMITMAVWGVSLLVILPIMIYASGAWYTGFIIYTFILGFLVPLTIICLCYLFIIIKVKSSSSKRKKSEKKVTRMVSIVVAVFIFCWLPFYIFNVSSVSMTPALKGMFDFVVVLTYANSCANPILYAFLSDNFKKSFQNVLC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LTSNAVLTFIYFVVCIIGLCGNTLVIYVILRY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40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31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AVSGVLIPLVYLVVCVVGLLGNSLVIYVVLRHSVTNVYILNLALADELFMLGLPFLAAQNALGSLMCRLVMAVDGINQFTSIFCLTVMSVDRYLAVVHTAPVARTVSAAVWVASAVVVLPVVVFSAAAWRAGFIIYTAALGFFGPLLVICLCYLLIVVKVRSAGRRVQRRRRSERRVTRMVVAVVALFVLCWMPFYVLNIVNVVCEPAFFGLYFLVVALPYANSCANPILYGFLSYRFKQGFRRVLL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AVSGVLIPLVYLVVCVVGLLGNSLVIYVVLRH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41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39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36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GARAVLVPVLYLLVCAAGLGGNTLVIYVVLRFTVTNIYILNLAVADVLYMLGLPFLATQNAAGPVLCRLVMTLDGVNQFTSVFCLTVMSVDRYLAVVHRPRVAKLASAAAWVLSLCMSLPLLVFAVGLWGAVFIIYTAVLGFFAPLLVICLCYLLIVVKVRAAGVRVSERKVTRMVLVVVLVFAGCWLPFFTVNIVNLAVEPASAGLYFFVVILSYANSCANPVLYGFLSDNFRQSFQKVLC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GARAVLVPVLYLLVCAAGLGGNTLVIYVVLRF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37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225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36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149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26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ITLILAVLLAEYLIGIIANGFIMAIHAAEWVVSTSGRILVFLSVSRIALQSLMMLEITISSTFYSEDAVYYAFKISFIFLNFCSLWFAAWLSFFYFVKIANWRITGLIPWLLWLSVFISFSHSMFCINICTVYSEINVVGLAFFFNLGIVTPLIMFILTATLLILSLKRHTLHMPSMEAHMGAIKAISYFLILYIFNAVALFIYLSNNSLWNNLCQIIMAAYPASHSILLIQDNPGLRRAWKRLQLR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WRITGLIPWLLWLSVFISFSHSMFCINICTVY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183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31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DKIFLILAIAEFIISMLGNVFIGLVNCSEGIVFSADFILTCLAISTIGQLLVILFDSFLVGLATYRLGKTVIMLWHMTNHLTTWLATCLSIFYFFKIAHWRMNGMIVMLLILSLFLLIFDSLVLEILYDKLSILKTLLSLTSFIPFSLFLTSLLFLFLSLVRHTRNLSSTEAHRRAMKMVMSFLFLFIVHFFSLQVANGINNKYIKFVMLALNAFPSCHSFILILGNSKLRQTAVRLLWH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WRMNGMIVMLLILSLFLLIFDSLVLEI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150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26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160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25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21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31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144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24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YFSAIIASVILNFVGIIMNLFITVVNCKTWVISSSDRILFSLGITRFLMLGLFLVNTIYFVSSVYLSAFFVLCFMFLDSSSVWFVTLLNILYCVKITNRNISPKIPRLLLACVLISAFTTCLYITLSQASISEGILSLVVSLVLSSSLQFIINVTSASLLIHSLRRHIQKMPQTEAHVGAMKLMVYFLILYIPYSVATLVQYLPDMGTKSICLIFATLYSPGHSVLIIITHPKLKTTAKKILCF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RNISPKIPRLLLACVLISAFTTCLYITLSQAS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154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31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LGVRVAMYSFMAGSIFITIFGNLAMIISISYFTPTNFLILSMAITDFLLGFTIMPYSMIRSVEGLTFCKIYYSFDLMLSITSIFHLCSVAIDRFYAICYTIPVIKRLLLLCWSVPGAFAFGVVFSNKLWGTTLFMAGFFTPGSMMVGIYGKIFAVSRKHAHAINNQNNQVKKDKKAAKTLGIVIGVFLLCWFPCFFTILLDPFLPVVLFDALTWFGYFNSTCNPLIYGFFYPWFRRALKYIL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</v>
      </c>
      <c r="R278" s="5">
        <f>VLOOKUP($A278,'SegEnds_NonXtal_Prot#'!$A:$AL,3,FALSE)</f>
        <v>40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181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330</v>
      </c>
      <c r="AP278" s="5">
        <f t="shared" si="113"/>
        <v>31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25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11</v>
      </c>
    </row>
    <row r="279" spans="1:53" x14ac:dyDescent="0.2">
      <c r="A279" s="1" t="str">
        <f>'SegEnds_NonXtal_Prot#'!A268</f>
        <v>taar3_human</v>
      </c>
      <c r="B279" s="1" t="str">
        <f t="shared" si="100"/>
        <v>FSCPGDNVFGYDWSHDYPLFGNLVIMVSISHFSPTNFLILSMATTDFLLGFVIMPYSIMRSVEGDGFCKFHTSFDMMLRLTSIFHLCSIAIDRFYAVCYTNSTIKQLLAFCWSVPALFSFGLVLSNKFWGTILFTTCFFTPGSIMVGIYGKIFIVSKQHARVISHVKKHLSKKKDRKAAKTLGIVMGVFLACWLPCFLAVLIDPYLPILILDLLVWLRYFNSTCNPLIHGFFNPWFQKAFKYIV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</v>
      </c>
      <c r="R279" s="5">
        <f>VLOOKUP($A279,'SegEnds_NonXtal_Prot#'!$A:$AL,3,FALSE)</f>
        <v>28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169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324</v>
      </c>
      <c r="AP279" s="5">
        <f t="shared" si="113"/>
        <v>31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11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410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32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PLLARAELALLSIVFVAVALSNGLVLAALARRWAPIHVFIGHLCLADLAVALFQVLPQLAWKARGPDALCRAVKYLQMVGMYASSYMILAMTLDRHRAICRSGAHWNRPVLVAWAFSLLLSLPQLFIFEPWGRRTYVTWIALMVFVAPTLGIAACQVLIFREIHASLVPGPSERAHVSAAVAKTVRMTLVIVVVYVLCWAPFFLVQLWAAWDEGAPFVLLMLLASLNSCTNPWIYASFSSSVSSELRSLLC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EPWGRRTYVTWIALMVFVAPTLGIAACQVLIFREIHASLVPGPSER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SSSVSSELRSLLC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198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341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AAWTAVLAALMALLIVATVLGNALVMLAFVADTQNNFFLLNLAISDFLVGAFCIPLYVPYVLTGRGLCKLWLVVDYLLCTSSAFNIVLISYDRFLSVTRDTRRAVRKMLLVWVLAFLLYGPAILSNWYFLITASTLEFFTPFLSVTFFNLSIYLNIQRRTRLRLDGRFRLSRDRKVAKSLAVIVSIFGLCWAPYTLLMIIRAACPDYWYETSFWLLWANSAVNPVLYPLCHHSFRRAFTKLLC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AAWTAVLAALMALLIVATVLGNALVMLAFVAD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31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VRQFSRLFVPIAYSLICVFGLLGNILVVITFAFYSMTDVYLLNMAIADILFVLTLPFWAVSHATSNATCKLLKGIYAINFNCGMLLLTCISMDRYIAIVQTLPRSKIICLVVWGLSVIISSSTFVFNPIRWKLLMLGLELLFGFFIPLMFMIFCYTFIVKTLVQARHKAIRVIIAVVLVFLACQIPHNMVLLVTAANLGKMSCQSEKLIGYTKTVTEVLAFLHCCLNPVLYAFIGQKFRNYFLKILK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PIRWKLLMLGLELLFGFFIPLMFMIFCYTFIVKTLVQA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207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332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37</v>
      </c>
      <c r="AY293" s="4">
        <f t="shared" si="122"/>
        <v>35</v>
      </c>
      <c r="AZ293" s="4">
        <f t="shared" si="123"/>
        <v>32</v>
      </c>
      <c r="BA293" s="4">
        <f t="shared" si="124"/>
        <v>12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VRNFKAWFLPIMYSIICFVGLLGNGLVVLTYIYFTMTDTYLLNLAVADILFLLTLPFWAYSAAKGVHFCKLIFAIYKMSFFSGMLLLLCISIDRYVAIVQVLLISKLSCVGIWILATVLSIPELLYSHVEAFITIQVAQMVIGFLVPLLAMSFCYLVIIRTLLQARNKAIKVIIAVVVVFIVFQLPYNGVVLAQTVANFNITCELSKQLNIAYDVTYSLACVRCCVNPFLYAFIGVKFRNDLFKLFK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HVEAFITIQVAQMVIGFLVPLLAMSFCYLVIIRTLLQA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216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342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37</v>
      </c>
      <c r="AY294" s="4">
        <f t="shared" si="122"/>
        <v>35</v>
      </c>
      <c r="AZ294" s="4">
        <f t="shared" si="123"/>
        <v>32</v>
      </c>
      <c r="BA294" s="4">
        <f t="shared" si="124"/>
        <v>12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FLQFSKVFLPCMYLVVFVCGLVGNSLVLVISIFYSLTDVFLVNLPLADLVFVCTLPFWAYAGIHGQVMCKSLLGIYTINFYTSMLILTCITVDRFIVVVKRMTWGKVTSLLIWVISLLVSLPQIIYGDEAISTVVLATQMTLGFFLPLLTMIVCYSVIIKTLLHAKHRSLKIIFLVMAVFLLTQMPFNLMKFIRSTHMTSFHYTIMVTEAIAYLRACLNPVLYAFVSLKFRKNFWKLVK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DEAISTVVLATQMTLGFFLPLLTMIVCYSVIIKTLLHA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184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304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37</v>
      </c>
      <c r="AY295" s="4">
        <f t="shared" si="122"/>
        <v>31</v>
      </c>
      <c r="AZ295" s="4">
        <f t="shared" si="123"/>
        <v>28</v>
      </c>
      <c r="BA295" s="4">
        <f t="shared" si="124"/>
        <v>12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SCNLLDDSALPFFILTSVLGILASSTVLFMLFRPCPGWPVLAQLAVGSALFSIVVPVLAPGLGSLCSLGYCVWYGSAFAQALLLGCHASLGHRLGAGVPGLTLGLTVGIWGVAALLTLPVTLASYSTELKALQATHTVACLAIFVLLPLGLFGAKGLKPGPWMNILWAWFIFWWPHGVVLGLDFLVRSKTCLAQQALDLLLNLAEALAILHCVATPLLLALFCHQATRTLLPSLP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YSTELKALQATHTVACLAIFVLLPLGLFGAKGLK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199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33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VREFAKVFLPVFLTIVFVIGLAGNSMVVAIYAYYTKTDVYILNLAVADLLLLFTLPFWAVNAVHMCKITSALYTLNFVSGMQFLACISIDRYVAVTKVGKPCWIICFCVWMAAILLSIPQLVFYGTSMKALIQMLEICIGFVVPFLIMGVCYFITARTLMKMISRPLKVLLTVVIVFIVTQLPYNIVKFCRAIDIIYSCNMSKRMDIAIQVTESIALFHSCLNPILYVFMGASFKNYVMKVAK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/>
      </c>
      <c r="J299" s="4" t="str">
        <f t="shared" si="105"/>
        <v>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GTSMKALIQMLEICIGFVVPFLIMGVCYFITARTLMKM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 t="str">
        <f>VLOOKUP($A299,'SegEnds_NonXtal_Prot#'!$A:$AL,12,FALSE)</f>
        <v>-</v>
      </c>
      <c r="V299" s="5">
        <f>VLOOKUP($A299,'SegEnds_NonXtal_Prot#'!$A:$AL,15,FALSE)</f>
        <v>111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193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 t="str">
        <f>VLOOKUP($A299,'SegEnds_NonXtal_Prot#'!$A:$AL,14,FALSE)</f>
        <v>-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319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 t="str">
        <f t="shared" si="116"/>
        <v>-</v>
      </c>
      <c r="AT299" s="4">
        <f t="shared" si="117"/>
        <v>32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37</v>
      </c>
      <c r="AY299" s="4">
        <f t="shared" si="122"/>
        <v>34</v>
      </c>
      <c r="AZ299" s="4">
        <f t="shared" si="123"/>
        <v>32</v>
      </c>
      <c r="BA299" s="4">
        <f t="shared" si="124"/>
        <v>12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IMASGELTMDFSLYIISHVGIIISLVCLVLAIATFLLCNHNTYLHLHLCVCLLLAKTLFLAGIHKMGCAIIAGFLHYLFLACFFWMLVEAVILFLMVRNIKMLHICAFGYGLPMLVVVISASVQPQGYETGFIWSFLGPVCTVIVINSLLLTWTLWILRQRLDTRLLTFKAFAQLFILGCSWVLGIFAGVMAYLFTIINSLQGAFIFLIHCLLNGQVREEYKRWITGKTK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IKMLHICAFGYGLPMLVVVISASVQPQGY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708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28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642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VLVALAPKEDPVLTVITQVGLTISLLCLFLAILTFLLCNTSTSLHLELSLCLFLAHLLFLTGINRVLCSIIAGLLHFLYLACFTWMLLEGLHLFLTVRNFKKRFMYPVGYGIPAVIIAVSAIVGPQNYDKGFIWSFMGPVAVIILINLVFYFQVLWILRSKLDTRVMTFKAISQLFILGCSWGLGFFGKTIGSIIAYSFTIINTLQGVLLFVVHCLLNRQVRLIILSVISLVPK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296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28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ILMSPHILESLILTYITYVGLGISICSLILCLSIEVLVEITYLRHVCIVNIAATLLMADVWFIVAKGCVAATFFVHFFYLSVFFWMLAKALLILYGIMIVLVASLFSVGYGCPLAIAAITVAATEPGKMTKALLAFVIPALAIVVVNLITVTLVIVKTQRAAKNIAILTPLLGLTWGFGVATVIDDRSLAFHIIFSLLNAFQVSPDASDQVQS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VLVASLFSVGYGCPLAIAAITVAATEPGK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558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565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REIYQGRINELLLSVITWVGIVISLVCLAICISTFCFLTDRNTIHKNLCINLFLAELLFLVGIDKIACPIFAGLLHYFFLAAFSWLCLEGVHLYLLLVESRTKYYYLGGYCFPALVVGIAAAIDYRSYDNYFIWSFIGPVSFVIVVNLVFLMVTLHKMIRSSNIKSWALGAIALLFLLGLTWAFGLLSVVMAYLFTTFNAFQGVFIFVFHCALQKKVHKEYSKCLRHSYC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SRTKYYYLGGYCFPALVVGIAAAIDYRSY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961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EIAYKDGVHELLLTVITWVGIVISLVCLAICIFTFCFFSDRNTIHKNLCINLFIAEFIFLIGIDKIACPIFAGLLHFFFLAAFAWMCLEGVQLYLMLVESRKKYYYVAGYLFPATVVGVSAAIDYKSYDNYFIWSFIGPVTFIILLNIIFLVITLCKMVKHSNIKSWVLGAFALLCLLGLTWSFGLLTIVMAYLFTIFNAFQGVFIFIFHCALQKKVRKEYGKCFRHSYC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948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326" s="29" t="str">
        <f>IF(ISERROR(MATCH(A326,'SegEnds_Xtal_Prot#'!B:B, 0)), "NoXtal", "Xtal")</f>
        <v>NoXtal</v>
      </c>
      <c r="D326" s="4" t="str">
        <f>VLOOKUP(A326,Classification!A:D,2,FALSE)</f>
        <v>B1</v>
      </c>
      <c r="E326" s="5" t="str">
        <f>VLOOKUP(A326,Seqs!A:B,2,FALSE)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LSLG</v>
      </c>
      <c r="H326" s="4" t="str">
        <f t="shared" si="128"/>
        <v>CQRVTLHKNMFLTYILNSMIIIIHLVE</v>
      </c>
      <c r="I326" s="4" t="str">
        <f t="shared" si="129"/>
        <v/>
      </c>
      <c r="J326" s="4" t="str">
        <f t="shared" si="130"/>
        <v>VSCKILHFFHQYMMACNYFWMLCEGIYLHTLIVV</v>
      </c>
      <c r="K326" s="4" t="str">
        <f t="shared" si="131"/>
        <v/>
      </c>
      <c r="L326" s="4" t="str">
        <f t="shared" si="132"/>
        <v>QRLRWYYLLGWGFPLVPTTIHAITRAVYF</v>
      </c>
      <c r="M326" s="4" t="str">
        <f t="shared" si="133"/>
        <v>CWL</v>
      </c>
      <c r="N326" s="4" t="str">
        <f t="shared" si="134"/>
        <v>ETHLLYIIHGPVMAALVVNFFFLLNIVRVLVTKM</v>
      </c>
      <c r="O326" s="4" t="str">
        <f t="shared" si="135"/>
        <v>AESHMYLKAVKATMILVPLLGIQFVVFPW</v>
      </c>
      <c r="P326" s="4" t="str">
        <f t="shared" si="136"/>
        <v>LGKIYDYVMHSLIHFQGFFVATIYCFC</v>
      </c>
      <c r="Q326" s="4" t="str">
        <f t="shared" si="137"/>
        <v>NNEVQTTVKRQWAQFKIQWNQRWGRR</v>
      </c>
      <c r="R326" s="5">
        <f>VLOOKUP($A326,'SegEnds_NonXtal_Prot#'!$A:$AL,3,FALSE)</f>
        <v>150</v>
      </c>
      <c r="S326" s="5">
        <f>VLOOKUP($A326,'SegEnds_NonXtal_Prot#'!$A:$AL,6,FALSE)</f>
        <v>208</v>
      </c>
      <c r="T326" s="5">
        <f>VLOOKUP($A326,'SegEnds_NonXtal_Prot#'!$A:$AL,9,FALSE)</f>
        <v>212</v>
      </c>
      <c r="U326" s="5" t="str">
        <f>VLOOKUP($A326,'SegEnds_NonXtal_Prot#'!$A:$AL,12,FALSE)</f>
        <v>-</v>
      </c>
      <c r="V326" s="5">
        <f>VLOOKUP($A326,'SegEnds_NonXtal_Prot#'!$A:$AL,15,FALSE)</f>
        <v>251</v>
      </c>
      <c r="W326" s="5" t="str">
        <f>VLOOKUP($A326,'SegEnds_NonXtal_Prot#'!$A:$AL,18,FALSE)</f>
        <v>-</v>
      </c>
      <c r="X326" s="5">
        <f>VLOOKUP($A326,'SegEnds_NonXtal_Prot#'!$A:$AL,21,FALSE)</f>
        <v>291</v>
      </c>
      <c r="Y326" s="5">
        <f>VLOOKUP($A326,'SegEnds_NonXtal_Prot#'!$A:$AL,24,FALSE)</f>
        <v>323</v>
      </c>
      <c r="Z326" s="5">
        <f>VLOOKUP($A326,'SegEnds_NonXtal_Prot#'!$A:$AL,27,FALSE)</f>
        <v>328</v>
      </c>
      <c r="AA326" s="5">
        <f>VLOOKUP($A326,'SegEnds_NonXtal_Prot#'!$A:$AL,30,FALSE)</f>
        <v>367</v>
      </c>
      <c r="AB326" s="5">
        <f>VLOOKUP($A326,'SegEnds_NonXtal_Prot#'!$A:$AL,33,FALSE)</f>
        <v>402</v>
      </c>
      <c r="AC326" s="5">
        <f>VLOOKUP($A326,'SegEnds_NonXtal_Prot#'!$A:$AL,36,FALSE)</f>
        <v>429</v>
      </c>
      <c r="AD326" s="5">
        <f>VLOOKUP($A326,'SegEnds_NonXtal_Prot#'!$A:$AL,5,FALSE)</f>
        <v>191</v>
      </c>
      <c r="AE326" s="5">
        <f>VLOOKUP($A326,'SegEnds_NonXtal_Prot#'!$A:$AL,8,FALSE)</f>
        <v>211</v>
      </c>
      <c r="AF326" s="5">
        <f>VLOOKUP($A326,'SegEnds_NonXtal_Prot#'!$A:$AL,11,FALSE)</f>
        <v>238</v>
      </c>
      <c r="AG326" s="5" t="str">
        <f>VLOOKUP($A326,'SegEnds_NonXtal_Prot#'!$A:$AL,14,FALSE)</f>
        <v>-</v>
      </c>
      <c r="AH326" s="5">
        <f>VLOOKUP($A326,'SegEnds_NonXtal_Prot#'!$A:$AL,17,FALSE)</f>
        <v>284</v>
      </c>
      <c r="AI326" s="5" t="str">
        <f>VLOOKUP($A326,'SegEnds_NonXtal_Prot#'!$A:$AL,20,FALSE)</f>
        <v>-</v>
      </c>
      <c r="AJ326" s="5">
        <f>VLOOKUP($A326,'SegEnds_NonXtal_Prot#'!$A:$AL,23,FALSE)</f>
        <v>319</v>
      </c>
      <c r="AK326" s="5">
        <f>VLOOKUP($A326,'SegEnds_NonXtal_Prot#'!$A:$AL,26,FALSE)</f>
        <v>325</v>
      </c>
      <c r="AL326" s="5">
        <f>VLOOKUP($A326,'SegEnds_NonXtal_Prot#'!$A:$AL,29,FALSE)</f>
        <v>361</v>
      </c>
      <c r="AM326" s="5">
        <f>VLOOKUP($A326,'SegEnds_NonXtal_Prot#'!$A:$AL,32,FALSE)</f>
        <v>395</v>
      </c>
      <c r="AN326" s="5">
        <f>VLOOKUP($A326,'SegEnds_NonXtal_Prot#'!$A:$AL,35,FALSE)</f>
        <v>428</v>
      </c>
      <c r="AO326" s="5">
        <f>VLOOKUP($A326,'SegEnds_NonXtal_Prot#'!$A:$AL,38,FALSE)</f>
        <v>454</v>
      </c>
      <c r="AP326" s="5">
        <f t="shared" si="138"/>
        <v>41</v>
      </c>
      <c r="AQ326" s="4">
        <f t="shared" si="139"/>
        <v>3</v>
      </c>
      <c r="AR326" s="4">
        <f t="shared" si="140"/>
        <v>26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28</v>
      </c>
      <c r="AZ326" s="4">
        <f t="shared" si="148"/>
        <v>26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VQAFSRAFQPSVSLTVAALGLAGNGLVLATHLAARSPTSAHLLQLALADLLLALTLPFAAAGALQGSATCRTISGLYSASFHAGFLFLACISADRYVAIARTPGRAHLVSVIVWLLSLLLALPALLFSTQTVKGASAVAQVALGFALPLGVMVACYALLGRTLLAARRRALRVVVALVAAFVVLQLPYSLALLLDTADLLAASCPASKRKDVALLVTSGLALARCGLNPVLYAFLGLRFRQDLRRLLR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TQTVKGASAVAQVALGFALPLGVMVACYALLGRTLLAA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200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326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37</v>
      </c>
      <c r="AY328" s="4">
        <f t="shared" si="147"/>
        <v>35</v>
      </c>
      <c r="AZ328" s="4">
        <f t="shared" si="148"/>
        <v>32</v>
      </c>
      <c r="BA328" s="4">
        <f t="shared" si="149"/>
        <v>12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650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DISRRENGEVLPLKIVTYAAVSLSLAALLVAFVLLSLVSNLHSIHKHLAVALFLSQLVFVIGINQFLCTVVAILLHYIYMSTFAWTLVESLHVYRMLTEGPMRFYYVVGWGIPAIVTGLAVGLDPQGYQDTLIWSFAGPIGAVIIINTVTSVLSAKVSCQRKGIVSLLRTAFLLLLLISATWLLGLLALSFHYLFAIFSGLQGPFVLLFHCVLNQEVRKHLKGVLGGRKL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GPMRFYYVVGWGIPAIVTGLAVGLDPQGY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2569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DVSRRENGEILPLKTLTYVALGVTLAALLLTFFFLTLLSNQHGIRRNLTAALGLAQLVFLLGINQFACTVIAILLHFLYLCTFSWALLEALHLYRALTEGPMRFYYMLGWGVPAFITGLAVGLDPEGYYDTLIWSFAGPVAFAVSMSVFLYILAARASCAAQGPVSGLQPSFAVLLLLSATWLLALLTLLFHYLFATCNCIQGPFIFLSYVVLSKEVRKALKLACSRKPS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GPMRFYYMLGWGVPAFITGLAVGLDPEGY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2477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186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182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PVPLELLAEEESYFSTVKIIYTVGHSISIVALFVAITILVAL</v>
      </c>
      <c r="G347" s="4" t="str">
        <f t="shared" si="127"/>
        <v>RRLH</v>
      </c>
      <c r="H347" s="4" t="str">
        <f t="shared" si="128"/>
        <v>CPRNYVHTQLFTTFILKAGAVFLKDAA</v>
      </c>
      <c r="I347" s="4" t="str">
        <f t="shared" si="129"/>
        <v/>
      </c>
      <c r="J347" s="4" t="str">
        <f t="shared" si="130"/>
        <v>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TSPYWWIIKGPIVLSVGVNFGLFLNIIRILVRKL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113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200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278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185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41</v>
      </c>
      <c r="AQ347" s="4">
        <f t="shared" si="139"/>
        <v>3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33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PEKNEAFLDQRLILERLQVMYTVGYSLSLATLLLALLILSLF</v>
      </c>
      <c r="G348" s="4" t="str">
        <f t="shared" si="127"/>
        <v>RRLH</v>
      </c>
      <c r="H348" s="4" t="str">
        <f t="shared" si="128"/>
        <v>CTRNYIHINLFTSFMLRAAAILSRDRLLP</v>
      </c>
      <c r="I348" s="4" t="str">
        <f t="shared" si="129"/>
        <v/>
      </c>
      <c r="J348" s="4" t="str">
        <f t="shared" si="130"/>
        <v>WNQALAACRTAQIVTQYCVGANYTWLLVEGVYLHSLLVL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VKAIWWIIRTPILMTILINFLIFIRILGILLSKLRT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121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209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292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195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41</v>
      </c>
      <c r="AQ348" s="4">
        <f t="shared" si="139"/>
        <v>3</v>
      </c>
      <c r="AR348" s="4">
        <f t="shared" si="140"/>
        <v>28</v>
      </c>
      <c r="AS348" s="4" t="str">
        <f t="shared" si="141"/>
        <v>-</v>
      </c>
      <c r="AT348" s="4">
        <f t="shared" si="142"/>
        <v>38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35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349" s="29" t="str">
        <f>IF(ISERROR(MATCH(A349,'SegEnds_Xtal_Prot#'!B:B, 0)), "NoXtal", "Xtal")</f>
        <v>NoXtal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ESKRGERSSPEEQLLFLYIIYTVGYALSFSALVIASAILLGF</v>
      </c>
      <c r="G349" s="4" t="str">
        <f t="shared" si="127"/>
        <v>RHLH</v>
      </c>
      <c r="H349" s="4" t="str">
        <f t="shared" si="128"/>
        <v>CTRNYIHLNLFASFILRALSVFIKDAALK</v>
      </c>
      <c r="I349" s="4" t="str">
        <f t="shared" si="129"/>
        <v/>
      </c>
      <c r="J349" s="4" t="str">
        <f t="shared" si="130"/>
        <v>SYQDSLSCRLVFLLMQYCVAANYYWLLVEGVYLYTLLAF</v>
      </c>
      <c r="K349" s="4" t="str">
        <f t="shared" si="131"/>
        <v/>
      </c>
      <c r="L349" s="4" t="str">
        <f t="shared" si="132"/>
        <v>WIFRLYVSIGWGVPLLFVVPWGIVKYLYE</v>
      </c>
      <c r="M349" s="4" t="str">
        <f t="shared" si="133"/>
        <v>CWT</v>
      </c>
      <c r="N349" s="4" t="str">
        <f t="shared" si="134"/>
        <v>NMNYWLIIRLPILFAIGVNFLIFVRVICIVVSKLKA</v>
      </c>
      <c r="O349" s="4" t="str">
        <f t="shared" si="135"/>
        <v>IKCRLAKSTLTLIPLLGTHEVIFAF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128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219</v>
      </c>
      <c r="W349" s="5" t="str">
        <f>VLOOKUP($A349,'SegEnds_NonXtal_Prot#'!$A:$AL,18,FALSE)</f>
        <v>-</v>
      </c>
      <c r="X349" s="5">
        <f>VLOOKUP($A349,'SegEnds_NonXtal_Prot#'!$A:$AL,21,FALSE)</f>
        <v>264</v>
      </c>
      <c r="Y349" s="5">
        <f>VLOOKUP($A349,'SegEnds_NonXtal_Prot#'!$A:$AL,24,FALSE)</f>
        <v>296</v>
      </c>
      <c r="Z349" s="5">
        <f>VLOOKUP($A349,'SegEnds_NonXtal_Prot#'!$A:$AL,27,FALSE)</f>
        <v>302</v>
      </c>
      <c r="AA349" s="5">
        <f>VLOOKUP($A349,'SegEnds_NonXtal_Prot#'!$A:$AL,30,FALSE)</f>
        <v>345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202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41</v>
      </c>
      <c r="AQ349" s="4">
        <f t="shared" si="139"/>
        <v>3</v>
      </c>
      <c r="AR349" s="4">
        <f t="shared" si="140"/>
        <v>28</v>
      </c>
      <c r="AS349" s="4" t="str">
        <f t="shared" si="141"/>
        <v>-</v>
      </c>
      <c r="AT349" s="4">
        <f t="shared" si="142"/>
        <v>38</v>
      </c>
      <c r="AU349" s="4" t="str">
        <f t="shared" si="143"/>
        <v>-</v>
      </c>
      <c r="AV349" s="4">
        <f t="shared" si="144"/>
        <v>28</v>
      </c>
      <c r="AW349" s="4">
        <f t="shared" si="145"/>
        <v>2</v>
      </c>
      <c r="AX349" s="4">
        <f t="shared" si="146"/>
        <v>35</v>
      </c>
      <c r="AY349" s="4">
        <f t="shared" si="147"/>
        <v>24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NHSFKQNVDRYALLSTLQLMYTVGYSFSLISLFLALTLLLFL</v>
      </c>
      <c r="G350" s="4" t="str">
        <f t="shared" si="127"/>
        <v>RKLH</v>
      </c>
      <c r="H350" s="4" t="str">
        <f t="shared" si="128"/>
        <v>CTRNYIHMNLFASFILRTLAVLVKDVVFY</v>
      </c>
      <c r="I350" s="4" t="str">
        <f t="shared" si="129"/>
        <v/>
      </c>
      <c r="J350" s="4" t="str">
        <f t="shared" si="130"/>
        <v>LSEMSTSCRSVQVLLHYFVGANYLWLLVEGLYLHTLLEP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NKKIWWIIRGPMMLCVTVNFFIFLKILKLLISKLKA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162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253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336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236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41</v>
      </c>
      <c r="AQ350" s="4">
        <f t="shared" si="139"/>
        <v>3</v>
      </c>
      <c r="AR350" s="4">
        <f t="shared" si="140"/>
        <v>28</v>
      </c>
      <c r="AS350" s="4" t="str">
        <f t="shared" si="141"/>
        <v>-</v>
      </c>
      <c r="AT350" s="4">
        <f t="shared" si="142"/>
        <v>38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35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gp126_human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41</v>
      </c>
      <c r="AY354" s="4">
        <f t="shared" si="147"/>
        <v>39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LSLLGLVVGVPVGLCYNALLVLANLHSYFVNMAVAGLVLSALAPVHLLGPPSSRGGEVHVALQIPFNVSSLVAMYSTALLSLDHYIERALSVYNTRHVCGFVWGGALLTSFSSLLAEAADATLVFIGYVVPALATLYALVLLSRVRREDRLEPSAHRLLVATVCTQFGLWTPHYLILLGHTVIISRDAHYLGLLHFVKDFSKLLAFSSSFVTPLLYRYMNQSFPSKLQRLMK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RLEPSAHRLLVATVCTQFGLWTPHYLILLGHTVIISR</v>
      </c>
      <c r="P356" s="4" t="str">
        <f t="shared" si="136"/>
        <v>DAHYLGLLHFVKDFSKLLAFSSSFVTPLLYRYM</v>
      </c>
      <c r="Q356" s="4" t="str">
        <f t="shared" si="137"/>
        <v>NQSFPSKLQRLMK</v>
      </c>
      <c r="R356" s="5">
        <f>VLOOKUP($A356,'SegEnds_NonXtal_Prot#'!$A:$AL,3,FALSE)</f>
        <v>29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226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164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312</v>
      </c>
      <c r="AP356" s="5">
        <f t="shared" si="138"/>
        <v>26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24</v>
      </c>
      <c r="AW356" s="4" t="str">
        <f t="shared" si="145"/>
        <v>-</v>
      </c>
      <c r="AX356" s="4">
        <f t="shared" si="146"/>
        <v>33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LSTNDSSLWKENHNSTDLLNPPGTLNIYLFCLTCLMVGSIYSLISLLKMQNRTVVSMLVASWSVDDLLQWPNEVPGYFQFLCTTSALMYLCQGLSSNLKATLLVSYNFYTMHRGRSGQVLGVVLTVWAASLLLSALPLCGFLSIVYALAFGLLVGLSVPLTHRLLCSEEPPRLHSNYQEISRGASTRSFTVSVAQKRFALILALTKVVLWLPMMMHMVVQNVVLPLETFSFLLTLLATTVTPVFVLSKRWTHLPCGCIINCRQN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LSTNDSSLWKENHNSTDLLNPPGTLNIYLFCLTCLM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FLSIVYALAFGLLVGLSVPLTHRLLCSEEPPRLHSNYQEISRGAS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RWTHLPCGCIINCRQN</v>
      </c>
      <c r="R357" s="5">
        <f>VLOOKUP($A357,'SegEnds_NonXtal_Prot#'!$A:$AL,3,FALSE)</f>
        <v>8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193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381</v>
      </c>
      <c r="AP357" s="5">
        <f t="shared" si="138"/>
        <v>35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44</v>
      </c>
      <c r="AY357" s="4">
        <f t="shared" si="147"/>
        <v>37</v>
      </c>
      <c r="AZ357" s="4">
        <f t="shared" si="148"/>
        <v>24</v>
      </c>
      <c r="BA357" s="4">
        <f t="shared" si="149"/>
        <v>15</v>
      </c>
    </row>
    <row r="358" spans="1:53" x14ac:dyDescent="0.2">
      <c r="A358" s="1" t="str">
        <f>'SegEnds_NonXtal_Prot#'!A352</f>
        <v>gp150_human</v>
      </c>
      <c r="B358" s="1" t="str">
        <f t="shared" si="125"/>
        <v>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42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28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13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26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DVNYLLFLIILGKILLNILTLGMRRKNNFMEYFCISLAFVDLLLLVNISIILYFRDFVRFTKYHICLFTQIISFTYGFLHYPVFLTACIDYCLNFSKQKLFYFFTVILIWISVLAYVLGDPAIQSYWLSFFMVMILFVAFITCWEEVTTLVQAIRITSYMNESHSSYTVRSKKIFLSKLIVCFLSTWLPFVLLQVIIVLLPAYIEMNIPWLYFVNSFLIATVYWFNCHKLNLKDIGLPL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DVNYLLFLIILGKILLNILTLGMRRKN</v>
      </c>
      <c r="G361" s="4" t="str">
        <f t="shared" si="127"/>
        <v/>
      </c>
      <c r="H361" s="4" t="str">
        <f t="shared" si="128"/>
        <v>NFMEYFCISLAFVDLLLLVNISIILYFRDFV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</v>
      </c>
      <c r="R361" s="5">
        <f>VLOOKUP($A361,'SegEnds_NonXtal_Prot#'!$A:$AL,3,FALSE)</f>
        <v>23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83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308</v>
      </c>
      <c r="AP361" s="5">
        <f t="shared" si="138"/>
        <v>26</v>
      </c>
      <c r="AQ361" s="4" t="str">
        <f t="shared" si="139"/>
        <v>-</v>
      </c>
      <c r="AR361" s="4">
        <f t="shared" si="140"/>
        <v>30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12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SPIPKGALGLSLALASLIITANLLLALGIAWDSPPAGCFFLSLLLAGLLTGLALPTLPGLWNQSCLLVYLAPNFSFLSLLANLLLVHGERYMAVLRPPGSIRLALLLTWAGPLLFASLPALGWNHWTPFPAPYLYLEVYGLLLPAVGAAAFLSVRVLATAHRQLQDICEPSALARALTWRQARAQAGAMLLFGLCWGPYVATLLLSVLAPPLGPGTLLSLLSLGSASAAAVPVAMGLGDQRYTAPWRAAAQ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SPIPKGALGLSLALASLIITANLLLALGIAWD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PPGSIRLALLLTWAGPLLFASLPALGWNHWTP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11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151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31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31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STQLPAPLRISLAIVMLLMTVVGFLGNTVVCIIVYQRSAINLLLATLAFSDIMLSLCCMPFTAVTLITGDHFCRLSATLYWFFVLEGVAILLIISVDRFLIIVQNPRRAKVIIAVSWVLSFCIAGPSLTGWDRAYVVTLVVAVFFAPFGVMLCAYMCILNTVRKNAVRVHNQSSVDLSFKTKAFTTILILFVGFSLCWLPHSVYSLLSVFSGSSFYATSTCVLWLSYLKSVFNPIVYCWRIKKFREACIELLP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STQLPAPLRISLAIVMLLMTVVGFLGNTVVCIIVYQR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NPRRAKVIIAVSWVLSFCIAGPSLTGW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IKKFREACIELLP</v>
      </c>
      <c r="R368" s="5">
        <f>VLOOKUP($A368,'SegEnds_NonXtal_Prot#'!$A:$AL,3,FALSE)</f>
        <v>26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170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340</v>
      </c>
      <c r="AP368" s="5">
        <f t="shared" si="138"/>
        <v>36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12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LPLQITLSAIMIFILFVSFLGNLVVCLMVYQKSAINILLASLAFADMLLAVLNMPFALVTILTGKFFCRVSAMFFWLFVIEGVAILLIISIDRFLIIVQNPYRAKVLIAVSWATSFCVAFPLAVGYQAYVILISLISFFIPFLVILYSFMGILNTLRHNALRIHSYPSIDMGFKTRAFTTILILFAVFIVCWAPFTTYSLVATFSQHNFFEISTWLLWLCYLKSALNPLIYYWRIKKFHDACLDMM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78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216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31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25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APLAVAVPVVYAVICAVGLAGNSAVLYVLLRATVTNLFILNLAIADELFTLVLPINIADFLLGELMCKLIVAIDQYNTFSSLYFLTVMSADRYLVVLATYSAARAVSLAVWGIVTLVVLPFAVFAEAFWWRASRLYTLVLGFAIPVSTICVLYTTLLCRLHAMAKALERAKKRVTFLVVAILAVCLLCWTPYHLSTVVALTTTPLVIAISYFITSLSYANSCLNPFLYAFLDASFRRNLRQLIT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34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31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37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36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147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28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MIFTLALAYGAVIILGVSGNLALIIIILKQNVTNILIVNLSFSDLLVAIMCLPFTFVYTLMGEAMCKLNPFVQCVSITVSIFSLVLIAVERHQLIINNNRHAYVGIAVIWVLAVASSLPFLIYQDSHRLSYTTLLLVLQYFGPLCFIFICYFKIYIRLKRRNNMMDDNKYRSSETKRINIMLLSIVVAFAVCWLPLTIFNTVFDWNTCNHNLLFLLCHLTAMISTCVNPIFYGFLNKNFQRDLQFFF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MIFTLALAYGAVIILGVSGNLALIIIILKQ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39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29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DEYESETGDQDYYYLSVKALYTVGYSTSLVTLTTAMVILCRF</v>
      </c>
      <c r="G393" s="4" t="str">
        <f t="shared" si="152"/>
        <v>RKLH</v>
      </c>
      <c r="H393" s="4" t="str">
        <f t="shared" si="153"/>
        <v>CTRNFIHMNLFVSFMLRAISVFIKDWI</v>
      </c>
      <c r="I393" s="4" t="str">
        <f t="shared" si="154"/>
        <v/>
      </c>
      <c r="J393" s="4" t="str">
        <f t="shared" si="155"/>
        <v>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STALWWVIKGPVVGSIMVNFVLFIGIIVILVQKL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137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224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302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209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41</v>
      </c>
      <c r="AQ393" s="4">
        <f t="shared" si="164"/>
        <v>3</v>
      </c>
      <c r="AR393" s="4">
        <f t="shared" si="165"/>
        <v>26</v>
      </c>
      <c r="AS393" s="4" t="str">
        <f t="shared" si="166"/>
        <v>-</v>
      </c>
      <c r="AT393" s="4">
        <f t="shared" si="167"/>
        <v>33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33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VKFLTNETREREVFDRLGMIYTVGYSVSLASLTVAVLILAYF</v>
      </c>
      <c r="G395" s="4" t="str">
        <f t="shared" si="152"/>
        <v>RRLH</v>
      </c>
      <c r="H395" s="4" t="str">
        <f t="shared" si="153"/>
        <v>CTRNYIHMHLFLSFMLRAVSIFVKDAVLY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KYLWGFTVFGWGLPAVFVAVWVSVRATLA</v>
      </c>
      <c r="M395" s="4" t="str">
        <f t="shared" si="158"/>
        <v>CWD</v>
      </c>
      <c r="N395" s="4" t="str">
        <f t="shared" si="159"/>
        <v>SGNKKWIIQVPILASIVLNFILFINIVRVLATKL</v>
      </c>
      <c r="O395" s="4" t="str">
        <f t="shared" si="160"/>
        <v>DTRQQYRKLLKSTLVLMPLFGVHYIVFMA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319</v>
      </c>
      <c r="Y395" s="5">
        <f>VLOOKUP($A395,'SegEnds_NonXtal_Prot#'!$A:$AL,24,FALSE)</f>
        <v>351</v>
      </c>
      <c r="Z395" s="5">
        <f>VLOOKUP($A395,'SegEnds_NonXtal_Prot#'!$A:$AL,27,FALSE)</f>
        <v>356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245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41</v>
      </c>
      <c r="AQ395" s="4">
        <f t="shared" si="164"/>
        <v>3</v>
      </c>
      <c r="AR395" s="4">
        <f t="shared" si="165"/>
        <v>28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28</v>
      </c>
      <c r="AW395" s="4">
        <f t="shared" si="170"/>
        <v>2</v>
      </c>
      <c r="AX395" s="4">
        <f t="shared" si="171"/>
        <v>33</v>
      </c>
      <c r="AY395" s="4">
        <f t="shared" si="172"/>
        <v>28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FLQPDISIGKQEFFERLYVMYTVGYSISFGSLAVAILIIGYF</v>
      </c>
      <c r="G396" s="4" t="str">
        <f t="shared" si="152"/>
        <v>RRLH</v>
      </c>
      <c r="H396" s="4" t="str">
        <f t="shared" si="153"/>
        <v>CTRNYIHMHLFVSFMLRATSIFVKDRVVH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KYLWGFILIGWGFPAAFVAAWAVARATLA</v>
      </c>
      <c r="M396" s="4" t="str">
        <f t="shared" si="158"/>
        <v>CWE</v>
      </c>
      <c r="N396" s="4" t="str">
        <f t="shared" si="159"/>
        <v>AGDIKWIYQAPILAAIGLNFILFLNTVRVLATKI</v>
      </c>
      <c r="O396" s="4" t="str">
        <f t="shared" si="160"/>
        <v>DTRKQYRKLAKSTLVLVLVFGVHYIVFVC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128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274</v>
      </c>
      <c r="Y396" s="5">
        <f>VLOOKUP($A396,'SegEnds_NonXtal_Prot#'!$A:$AL,24,FALSE)</f>
        <v>306</v>
      </c>
      <c r="Z396" s="5">
        <f>VLOOKUP($A396,'SegEnds_NonXtal_Prot#'!$A:$AL,27,FALSE)</f>
        <v>311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202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41</v>
      </c>
      <c r="AQ396" s="4">
        <f t="shared" si="164"/>
        <v>3</v>
      </c>
      <c r="AR396" s="4">
        <f t="shared" si="165"/>
        <v>28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28</v>
      </c>
      <c r="AW396" s="4">
        <f t="shared" si="170"/>
        <v>2</v>
      </c>
      <c r="AX396" s="4">
        <f t="shared" si="171"/>
        <v>33</v>
      </c>
      <c r="AY396" s="4">
        <f t="shared" si="172"/>
        <v>28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PHRCLLLLYEDIGTSRVRYWDLLLLIPNVLFLIFLLWKLPSARAKIRIILVFVVALVGIARAVVSMTVSTSNADKILWEITRFFLLAIELSVIILGLAFGHLESKSSYSVTQGTLEILYPDAHLSAEDFNIYYGHGGRQFWLVSSCFFFLVYSLVDIIEGLCCVDATTFLYFSFFAPLIYYKCQVDETEEPDVHLPQPYAVALEAAGAAGASAASYSSTQFDS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YSVTQGTLEILYPDAHLSAEDFNIY</v>
      </c>
      <c r="M400" s="4" t="str">
        <f t="shared" si="158"/>
        <v/>
      </c>
      <c r="N400" s="4" t="str">
        <f t="shared" si="159"/>
        <v>YGHGGRQFWLVSSCFFFLVYSLV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186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186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24</v>
      </c>
      <c r="AW400" s="4" t="str">
        <f t="shared" si="170"/>
        <v>-</v>
      </c>
      <c r="AX400" s="4">
        <f t="shared" si="171"/>
        <v>22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DKAASLDEQQTMFYGSVKTGYTIGYGLSLATLLVATAILSLF</v>
      </c>
      <c r="G405" s="4" t="str">
        <f t="shared" si="152"/>
        <v>RKLH</v>
      </c>
      <c r="H405" s="4" t="str">
        <f t="shared" si="153"/>
        <v>CTRNYIHMHLFISFILRAAAVFIKDLA</v>
      </c>
      <c r="I405" s="4" t="str">
        <f t="shared" si="154"/>
        <v/>
      </c>
      <c r="J405" s="4" t="str">
        <f t="shared" si="155"/>
        <v>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NSSLWWIIKGPILTSILVNFILFICIIRILLQKL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126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213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290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198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41</v>
      </c>
      <c r="AQ405" s="4">
        <f t="shared" si="164"/>
        <v>3</v>
      </c>
      <c r="AR405" s="4">
        <f t="shared" si="165"/>
        <v>26</v>
      </c>
      <c r="AS405" s="4" t="str">
        <f t="shared" si="166"/>
        <v>-</v>
      </c>
      <c r="AT405" s="4">
        <f t="shared" si="167"/>
        <v>33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33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GYSDPEDESKITFYILVKAIYTLGYSVSLMSLATGSIILCLF</v>
      </c>
      <c r="G406" s="4" t="str">
        <f t="shared" si="152"/>
        <v>RKLH</v>
      </c>
      <c r="H406" s="4" t="str">
        <f t="shared" si="153"/>
        <v>CTRNYIHLNLFLSFILRAISVLVKDDVLY</v>
      </c>
      <c r="I406" s="4" t="str">
        <f t="shared" si="154"/>
        <v/>
      </c>
      <c r="J406" s="4" t="str">
        <f t="shared" si="155"/>
        <v>QPSSWVGCKLSLVFLQYCIMANFFWLLVEGLYLHTLLVA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HSVPWWVIRIPILISIIVNFVLFISIIRILLQKL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110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195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277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184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41</v>
      </c>
      <c r="AQ406" s="4">
        <f t="shared" si="164"/>
        <v>3</v>
      </c>
      <c r="AR406" s="4">
        <f t="shared" si="165"/>
        <v>28</v>
      </c>
      <c r="AS406" s="4" t="str">
        <f t="shared" si="166"/>
        <v>-</v>
      </c>
      <c r="AT406" s="4">
        <f t="shared" si="167"/>
        <v>38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33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141" workbookViewId="0">
      <selection activeCell="C165" sqref="C165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0.83203125" style="28"/>
    <col min="4" max="4" width="10.83203125" style="15"/>
    <col min="5" max="5" width="8.33203125" style="15" customWidth="1"/>
    <col min="6" max="6" width="11.1640625" customWidth="1"/>
    <col min="7" max="16384" width="10.83203125" style="1"/>
  </cols>
  <sheetData>
    <row r="1" spans="1:7" s="32" customFormat="1" x14ac:dyDescent="0.2">
      <c r="A1" s="32" t="s">
        <v>1160</v>
      </c>
      <c r="B1" s="32" t="s">
        <v>1118</v>
      </c>
      <c r="C1" s="33" t="s">
        <v>1231</v>
      </c>
      <c r="D1" s="32" t="s">
        <v>1230</v>
      </c>
      <c r="E1" s="88" t="s">
        <v>1378</v>
      </c>
    </row>
    <row r="2" spans="1:7" s="10" customFormat="1" x14ac:dyDescent="0.2">
      <c r="A2" t="s">
        <v>473</v>
      </c>
      <c r="B2" t="s">
        <v>34</v>
      </c>
      <c r="C2" s="28" t="str">
        <f>VLOOKUP(A2,Classification!$A:$D,2,FALSE)</f>
        <v>T</v>
      </c>
      <c r="D2" s="15" t="str">
        <f>VLOOKUP(B2,Classification!$A:$D,2,FALSE)</f>
        <v>A</v>
      </c>
      <c r="E2" s="15" t="b">
        <f>OR(C2=D2,AND(C2="T",D2="A"),AND(C2="B2",D2="B1"),C2="O")</f>
        <v>1</v>
      </c>
      <c r="F2"/>
      <c r="G2" s="1"/>
    </row>
    <row r="3" spans="1:7" x14ac:dyDescent="0.2">
      <c r="A3" t="s">
        <v>458</v>
      </c>
      <c r="B3" t="s">
        <v>35</v>
      </c>
      <c r="C3" s="28" t="str">
        <f>VLOOKUP(A3,Classification!$A:$D,2,FALSE)</f>
        <v>T</v>
      </c>
      <c r="D3" s="15" t="str">
        <f>VLOOKUP(B3,Classification!$A:$D,2,FALSE)</f>
        <v>A</v>
      </c>
      <c r="E3" s="15" t="b">
        <f t="shared" ref="E3:E66" si="0">OR(C3=D3,AND(C3="T",D3="A"),AND(C3="B2",D3="B1"),C3="O")</f>
        <v>1</v>
      </c>
    </row>
    <row r="4" spans="1:7" x14ac:dyDescent="0.2">
      <c r="A4" t="s">
        <v>477</v>
      </c>
      <c r="B4" t="s">
        <v>147</v>
      </c>
      <c r="C4" s="28" t="str">
        <f>VLOOKUP(A4,Classification!$A:$D,2,FALSE)</f>
        <v>T</v>
      </c>
      <c r="D4" s="15" t="str">
        <f>VLOOKUP(B4,Classification!$A:$D,2,FALSE)</f>
        <v>A</v>
      </c>
      <c r="E4" s="15" t="b">
        <f t="shared" si="0"/>
        <v>1</v>
      </c>
    </row>
    <row r="5" spans="1:7" x14ac:dyDescent="0.2">
      <c r="A5" t="s">
        <v>466</v>
      </c>
      <c r="B5" t="s">
        <v>912</v>
      </c>
      <c r="C5" s="28" t="str">
        <f>VLOOKUP(A5,Classification!$A:$D,2,FALSE)</f>
        <v>T</v>
      </c>
      <c r="D5" s="15" t="str">
        <f>VLOOKUP(B5,Classification!$A:$D,2,FALSE)</f>
        <v>A</v>
      </c>
      <c r="E5" s="15" t="b">
        <f t="shared" si="0"/>
        <v>1</v>
      </c>
    </row>
    <row r="6" spans="1:7" x14ac:dyDescent="0.2">
      <c r="A6" t="s">
        <v>486</v>
      </c>
      <c r="B6" t="s">
        <v>158</v>
      </c>
      <c r="C6" s="28" t="str">
        <f>VLOOKUP(A6,Classification!$A:$D,2,FALSE)</f>
        <v>O</v>
      </c>
      <c r="D6" s="15" t="str">
        <f>VLOOKUP(B6,Classification!$A:$D,2,FALSE)</f>
        <v>A</v>
      </c>
      <c r="E6" s="15" t="b">
        <f t="shared" si="0"/>
        <v>1</v>
      </c>
    </row>
    <row r="7" spans="1:7" x14ac:dyDescent="0.2">
      <c r="A7" t="s">
        <v>461</v>
      </c>
      <c r="B7" t="s">
        <v>158</v>
      </c>
      <c r="C7" s="28" t="str">
        <f>VLOOKUP(A7,Classification!$A:$D,2,FALSE)</f>
        <v>T</v>
      </c>
      <c r="D7" s="15" t="str">
        <f>VLOOKUP(B7,Classification!$A:$D,2,FALSE)</f>
        <v>A</v>
      </c>
      <c r="E7" s="15" t="b">
        <f t="shared" si="0"/>
        <v>1</v>
      </c>
    </row>
    <row r="8" spans="1:7" x14ac:dyDescent="0.2">
      <c r="A8" t="s">
        <v>932</v>
      </c>
      <c r="B8" t="s">
        <v>158</v>
      </c>
      <c r="C8" s="28" t="str">
        <f>VLOOKUP(A8,Classification!$A:$D,2,FALSE)</f>
        <v>T</v>
      </c>
      <c r="D8" s="15" t="str">
        <f>VLOOKUP(B8,Classification!$A:$D,2,FALSE)</f>
        <v>A</v>
      </c>
      <c r="E8" s="15" t="b">
        <f t="shared" si="0"/>
        <v>1</v>
      </c>
    </row>
    <row r="9" spans="1:7" x14ac:dyDescent="0.2">
      <c r="A9" t="s">
        <v>472</v>
      </c>
      <c r="B9" t="s">
        <v>158</v>
      </c>
      <c r="C9" s="28" t="str">
        <f>VLOOKUP(A9,Classification!$A:$D,2,FALSE)</f>
        <v>T</v>
      </c>
      <c r="D9" s="15" t="str">
        <f>VLOOKUP(B9,Classification!$A:$D,2,FALSE)</f>
        <v>A</v>
      </c>
      <c r="E9" s="15" t="b">
        <f t="shared" si="0"/>
        <v>1</v>
      </c>
    </row>
    <row r="10" spans="1:7" x14ac:dyDescent="0.2">
      <c r="A10" t="s">
        <v>468</v>
      </c>
      <c r="B10" t="s">
        <v>158</v>
      </c>
      <c r="C10" s="28" t="str">
        <f>VLOOKUP(A10,Classification!$A:$D,2,FALSE)</f>
        <v>T</v>
      </c>
      <c r="D10" s="15" t="str">
        <f>VLOOKUP(B10,Classification!$A:$D,2,FALSE)</f>
        <v>A</v>
      </c>
      <c r="E10" s="15" t="b">
        <f t="shared" si="0"/>
        <v>1</v>
      </c>
    </row>
    <row r="11" spans="1:7" x14ac:dyDescent="0.2">
      <c r="A11" t="s">
        <v>480</v>
      </c>
      <c r="B11" t="s">
        <v>158</v>
      </c>
      <c r="C11" s="28" t="str">
        <f>VLOOKUP(A11,Classification!$A:$D,2,FALSE)</f>
        <v>T</v>
      </c>
      <c r="D11" s="15" t="str">
        <f>VLOOKUP(B11,Classification!$A:$D,2,FALSE)</f>
        <v>A</v>
      </c>
      <c r="E11" s="15" t="b">
        <f t="shared" si="0"/>
        <v>1</v>
      </c>
    </row>
    <row r="12" spans="1:7" x14ac:dyDescent="0.2">
      <c r="A12" t="s">
        <v>462</v>
      </c>
      <c r="B12" t="s">
        <v>158</v>
      </c>
      <c r="C12" s="28" t="str">
        <f>VLOOKUP(A12,Classification!$A:$D,2,FALSE)</f>
        <v>T</v>
      </c>
      <c r="D12" s="15" t="str">
        <f>VLOOKUP(B12,Classification!$A:$D,2,FALSE)</f>
        <v>A</v>
      </c>
      <c r="E12" s="15" t="b">
        <f t="shared" si="0"/>
        <v>1</v>
      </c>
    </row>
    <row r="13" spans="1:7" x14ac:dyDescent="0.2">
      <c r="A13" t="s">
        <v>464</v>
      </c>
      <c r="B13" t="s">
        <v>158</v>
      </c>
      <c r="C13" s="28" t="str">
        <f>VLOOKUP(A13,Classification!$A:$D,2,FALSE)</f>
        <v>T</v>
      </c>
      <c r="D13" s="15" t="str">
        <f>VLOOKUP(B13,Classification!$A:$D,2,FALSE)</f>
        <v>A</v>
      </c>
      <c r="E13" s="15" t="b">
        <f t="shared" si="0"/>
        <v>1</v>
      </c>
    </row>
    <row r="14" spans="1:7" x14ac:dyDescent="0.2">
      <c r="A14" t="s">
        <v>469</v>
      </c>
      <c r="B14" t="s">
        <v>158</v>
      </c>
      <c r="C14" s="28" t="str">
        <f>VLOOKUP(A14,Classification!$A:$D,2,FALSE)</f>
        <v>T</v>
      </c>
      <c r="D14" s="15" t="str">
        <f>VLOOKUP(B14,Classification!$A:$D,2,FALSE)</f>
        <v>A</v>
      </c>
      <c r="E14" s="15" t="b">
        <f t="shared" si="0"/>
        <v>1</v>
      </c>
    </row>
    <row r="15" spans="1:7" x14ac:dyDescent="0.2">
      <c r="A15" t="s">
        <v>470</v>
      </c>
      <c r="B15" t="s">
        <v>158</v>
      </c>
      <c r="C15" s="28" t="str">
        <f>VLOOKUP(A15,Classification!$A:$D,2,FALSE)</f>
        <v>T</v>
      </c>
      <c r="D15" s="15" t="str">
        <f>VLOOKUP(B15,Classification!$A:$D,2,FALSE)</f>
        <v>A</v>
      </c>
      <c r="E15" s="15" t="b">
        <f t="shared" si="0"/>
        <v>1</v>
      </c>
    </row>
    <row r="16" spans="1:7" x14ac:dyDescent="0.2">
      <c r="A16" t="s">
        <v>471</v>
      </c>
      <c r="B16" t="s">
        <v>158</v>
      </c>
      <c r="C16" s="28" t="str">
        <f>VLOOKUP(A16,Classification!$A:$D,2,FALSE)</f>
        <v>T</v>
      </c>
      <c r="D16" s="15" t="str">
        <f>VLOOKUP(B16,Classification!$A:$D,2,FALSE)</f>
        <v>A</v>
      </c>
      <c r="E16" s="15" t="b">
        <f t="shared" si="0"/>
        <v>1</v>
      </c>
    </row>
    <row r="17" spans="1:6" x14ac:dyDescent="0.2">
      <c r="A17" t="s">
        <v>481</v>
      </c>
      <c r="B17" t="s">
        <v>158</v>
      </c>
      <c r="C17" s="28" t="str">
        <f>VLOOKUP(A17,Classification!$A:$D,2,FALSE)</f>
        <v>T</v>
      </c>
      <c r="D17" s="15" t="str">
        <f>VLOOKUP(B17,Classification!$A:$D,2,FALSE)</f>
        <v>A</v>
      </c>
      <c r="E17" s="15" t="b">
        <f t="shared" si="0"/>
        <v>1</v>
      </c>
    </row>
    <row r="18" spans="1:6" x14ac:dyDescent="0.2">
      <c r="A18" t="s">
        <v>476</v>
      </c>
      <c r="B18" t="s">
        <v>158</v>
      </c>
      <c r="C18" s="28" t="str">
        <f>VLOOKUP(A18,Classification!$A:$D,2,FALSE)</f>
        <v>T</v>
      </c>
      <c r="D18" s="15" t="str">
        <f>VLOOKUP(B18,Classification!$A:$D,2,FALSE)</f>
        <v>A</v>
      </c>
      <c r="E18" s="15" t="b">
        <f t="shared" si="0"/>
        <v>1</v>
      </c>
    </row>
    <row r="19" spans="1:6" x14ac:dyDescent="0.2">
      <c r="A19" t="s">
        <v>479</v>
      </c>
      <c r="B19" t="s">
        <v>158</v>
      </c>
      <c r="C19" s="28" t="str">
        <f>VLOOKUP(A19,Classification!$A:$D,2,FALSE)</f>
        <v>T</v>
      </c>
      <c r="D19" s="15" t="str">
        <f>VLOOKUP(B19,Classification!$A:$D,2,FALSE)</f>
        <v>A</v>
      </c>
      <c r="E19" s="15" t="b">
        <f t="shared" si="0"/>
        <v>1</v>
      </c>
    </row>
    <row r="20" spans="1:6" x14ac:dyDescent="0.2">
      <c r="A20" t="s">
        <v>465</v>
      </c>
      <c r="B20" t="s">
        <v>158</v>
      </c>
      <c r="C20" s="28" t="str">
        <f>VLOOKUP(A20,Classification!$A:$D,2,FALSE)</f>
        <v>T</v>
      </c>
      <c r="D20" s="15" t="str">
        <f>VLOOKUP(B20,Classification!$A:$D,2,FALSE)</f>
        <v>A</v>
      </c>
      <c r="E20" s="15" t="b">
        <f t="shared" si="0"/>
        <v>1</v>
      </c>
    </row>
    <row r="21" spans="1:6" x14ac:dyDescent="0.2">
      <c r="A21" t="s">
        <v>463</v>
      </c>
      <c r="B21" t="s">
        <v>158</v>
      </c>
      <c r="C21" s="28" t="str">
        <f>VLOOKUP(A21,Classification!$A:$D,2,FALSE)</f>
        <v>T</v>
      </c>
      <c r="D21" s="15" t="str">
        <f>VLOOKUP(B21,Classification!$A:$D,2,FALSE)</f>
        <v>A</v>
      </c>
      <c r="E21" s="15" t="b">
        <f t="shared" si="0"/>
        <v>1</v>
      </c>
    </row>
    <row r="22" spans="1:6" x14ac:dyDescent="0.2">
      <c r="A22" t="s">
        <v>1189</v>
      </c>
      <c r="B22" t="s">
        <v>38</v>
      </c>
      <c r="C22" s="28" t="str">
        <f>VLOOKUP(A22,Classification!$A:$D,2,FALSE)</f>
        <v>B2</v>
      </c>
      <c r="D22" s="15" t="str">
        <f>VLOOKUP(B22,Classification!$A:$D,2,FALSE)</f>
        <v>B1</v>
      </c>
      <c r="E22" s="15" t="b">
        <f t="shared" si="0"/>
        <v>1</v>
      </c>
    </row>
    <row r="23" spans="1:6" x14ac:dyDescent="0.2">
      <c r="A23" t="s">
        <v>1199</v>
      </c>
      <c r="B23" t="s">
        <v>38</v>
      </c>
      <c r="C23" s="28" t="str">
        <f>VLOOKUP(A23,Classification!$A:$D,2,FALSE)</f>
        <v>B2</v>
      </c>
      <c r="D23" s="15" t="str">
        <f>VLOOKUP(B23,Classification!$A:$D,2,FALSE)</f>
        <v>B1</v>
      </c>
      <c r="E23" s="15" t="b">
        <f t="shared" si="0"/>
        <v>1</v>
      </c>
    </row>
    <row r="24" spans="1:6" x14ac:dyDescent="0.2">
      <c r="A24" t="s">
        <v>1204</v>
      </c>
      <c r="B24" t="s">
        <v>38</v>
      </c>
      <c r="C24" s="28" t="str">
        <f>VLOOKUP(A24,Classification!$A:$D,2,FALSE)</f>
        <v>B2</v>
      </c>
      <c r="D24" s="15" t="str">
        <f>VLOOKUP(B24,Classification!$A:$D,2,FALSE)</f>
        <v>B1</v>
      </c>
      <c r="E24" s="15" t="b">
        <f t="shared" si="0"/>
        <v>1</v>
      </c>
    </row>
    <row r="25" spans="1:6" x14ac:dyDescent="0.2">
      <c r="A25" t="s">
        <v>1197</v>
      </c>
      <c r="B25" t="s">
        <v>38</v>
      </c>
      <c r="C25" s="28" t="str">
        <f>VLOOKUP(A25,Classification!$A:$D,2,FALSE)</f>
        <v>B2</v>
      </c>
      <c r="D25" s="15" t="str">
        <f>VLOOKUP(B25,Classification!$A:$D,2,FALSE)</f>
        <v>B1</v>
      </c>
      <c r="E25" s="15" t="b">
        <f t="shared" si="0"/>
        <v>1</v>
      </c>
    </row>
    <row r="26" spans="1:6" x14ac:dyDescent="0.2">
      <c r="A26" t="s">
        <v>1195</v>
      </c>
      <c r="B26" t="s">
        <v>38</v>
      </c>
      <c r="C26" s="28" t="str">
        <f>VLOOKUP(A26,Classification!$A:$D,2,FALSE)</f>
        <v>B2</v>
      </c>
      <c r="D26" s="15" t="str">
        <f>VLOOKUP(B26,Classification!$A:$D,2,FALSE)</f>
        <v>B1</v>
      </c>
      <c r="E26" s="15" t="b">
        <f t="shared" si="0"/>
        <v>1</v>
      </c>
      <c r="F26" s="10"/>
    </row>
    <row r="27" spans="1:6" x14ac:dyDescent="0.2">
      <c r="A27" t="s">
        <v>1186</v>
      </c>
      <c r="B27" t="s">
        <v>38</v>
      </c>
      <c r="C27" s="28" t="str">
        <f>VLOOKUP(A27,Classification!$A:$D,2,FALSE)</f>
        <v>B2</v>
      </c>
      <c r="D27" s="15" t="str">
        <f>VLOOKUP(B27,Classification!$A:$D,2,FALSE)</f>
        <v>B1</v>
      </c>
      <c r="E27" s="15" t="b">
        <f t="shared" si="0"/>
        <v>1</v>
      </c>
    </row>
    <row r="28" spans="1:6" x14ac:dyDescent="0.2">
      <c r="A28" t="s">
        <v>1193</v>
      </c>
      <c r="B28" t="s">
        <v>38</v>
      </c>
      <c r="C28" s="28" t="str">
        <f>VLOOKUP(A28,Classification!$A:$D,2,FALSE)</f>
        <v>B2</v>
      </c>
      <c r="D28" s="15" t="str">
        <f>VLOOKUP(B28,Classification!$A:$D,2,FALSE)</f>
        <v>B1</v>
      </c>
      <c r="E28" s="15" t="b">
        <f t="shared" si="0"/>
        <v>1</v>
      </c>
    </row>
    <row r="29" spans="1:6" x14ac:dyDescent="0.2">
      <c r="A29" t="s">
        <v>1187</v>
      </c>
      <c r="B29" t="s">
        <v>38</v>
      </c>
      <c r="C29" s="28" t="str">
        <f>VLOOKUP(A29,Classification!$A:$D,2,FALSE)</f>
        <v>B2</v>
      </c>
      <c r="D29" s="15" t="str">
        <f>VLOOKUP(B29,Classification!$A:$D,2,FALSE)</f>
        <v>B1</v>
      </c>
      <c r="E29" s="15" t="b">
        <f t="shared" si="0"/>
        <v>1</v>
      </c>
    </row>
    <row r="30" spans="1:6" x14ac:dyDescent="0.2">
      <c r="A30" t="s">
        <v>1188</v>
      </c>
      <c r="B30" t="s">
        <v>38</v>
      </c>
      <c r="C30" s="28" t="str">
        <f>VLOOKUP(A30,Classification!$A:$D,2,FALSE)</f>
        <v>B2</v>
      </c>
      <c r="D30" s="15" t="str">
        <f>VLOOKUP(B30,Classification!$A:$D,2,FALSE)</f>
        <v>B1</v>
      </c>
      <c r="E30" s="15" t="b">
        <f t="shared" si="0"/>
        <v>1</v>
      </c>
    </row>
    <row r="31" spans="1:6" x14ac:dyDescent="0.2">
      <c r="A31" t="s">
        <v>1192</v>
      </c>
      <c r="B31" t="s">
        <v>38</v>
      </c>
      <c r="C31" s="28" t="str">
        <f>VLOOKUP(A31,Classification!$A:$D,2,FALSE)</f>
        <v>B2</v>
      </c>
      <c r="D31" s="15" t="str">
        <f>VLOOKUP(B31,Classification!$A:$D,2,FALSE)</f>
        <v>B1</v>
      </c>
      <c r="E31" s="15" t="b">
        <f t="shared" si="0"/>
        <v>1</v>
      </c>
    </row>
    <row r="32" spans="1:6" x14ac:dyDescent="0.2">
      <c r="A32" t="s">
        <v>1185</v>
      </c>
      <c r="B32" t="s">
        <v>38</v>
      </c>
      <c r="C32" s="28" t="str">
        <f>VLOOKUP(A32,Classification!$A:$D,2,FALSE)</f>
        <v>B2</v>
      </c>
      <c r="D32" s="15" t="str">
        <f>VLOOKUP(B32,Classification!$A:$D,2,FALSE)</f>
        <v>B1</v>
      </c>
      <c r="E32" s="15" t="b">
        <f t="shared" si="0"/>
        <v>1</v>
      </c>
    </row>
    <row r="33" spans="1:5" x14ac:dyDescent="0.2">
      <c r="A33" t="s">
        <v>1184</v>
      </c>
      <c r="B33" t="s">
        <v>38</v>
      </c>
      <c r="C33" s="28" t="str">
        <f>VLOOKUP(A33,Classification!$A:$D,2,FALSE)</f>
        <v>B2</v>
      </c>
      <c r="D33" s="15" t="str">
        <f>VLOOKUP(B33,Classification!$A:$D,2,FALSE)</f>
        <v>B1</v>
      </c>
      <c r="E33" s="15" t="b">
        <f t="shared" si="0"/>
        <v>1</v>
      </c>
    </row>
    <row r="34" spans="1:5" x14ac:dyDescent="0.2">
      <c r="A34" t="s">
        <v>1190</v>
      </c>
      <c r="B34" t="s">
        <v>38</v>
      </c>
      <c r="C34" s="28" t="str">
        <f>VLOOKUP(A34,Classification!$A:$D,2,FALSE)</f>
        <v>B2</v>
      </c>
      <c r="D34" s="15" t="str">
        <f>VLOOKUP(B34,Classification!$A:$D,2,FALSE)</f>
        <v>B1</v>
      </c>
      <c r="E34" s="15" t="b">
        <f t="shared" si="0"/>
        <v>1</v>
      </c>
    </row>
    <row r="35" spans="1:5" x14ac:dyDescent="0.2">
      <c r="A35" t="s">
        <v>1200</v>
      </c>
      <c r="B35" t="s">
        <v>38</v>
      </c>
      <c r="C35" s="28" t="str">
        <f>VLOOKUP(A35,Classification!$A:$D,2,FALSE)</f>
        <v>B2</v>
      </c>
      <c r="D35" s="15" t="str">
        <f>VLOOKUP(B35,Classification!$A:$D,2,FALSE)</f>
        <v>B1</v>
      </c>
      <c r="E35" s="15" t="b">
        <f t="shared" si="0"/>
        <v>1</v>
      </c>
    </row>
    <row r="36" spans="1:5" x14ac:dyDescent="0.2">
      <c r="A36" t="s">
        <v>1194</v>
      </c>
      <c r="B36" t="s">
        <v>38</v>
      </c>
      <c r="C36" s="28" t="str">
        <f>VLOOKUP(A36,Classification!$A:$D,2,FALSE)</f>
        <v>B2</v>
      </c>
      <c r="D36" s="15" t="str">
        <f>VLOOKUP(B36,Classification!$A:$D,2,FALSE)</f>
        <v>B1</v>
      </c>
      <c r="E36" s="15" t="b">
        <f t="shared" si="0"/>
        <v>1</v>
      </c>
    </row>
    <row r="37" spans="1:5" x14ac:dyDescent="0.2">
      <c r="A37" t="s">
        <v>1198</v>
      </c>
      <c r="B37" t="s">
        <v>38</v>
      </c>
      <c r="C37" s="28" t="str">
        <f>VLOOKUP(A37,Classification!$A:$D,2,FALSE)</f>
        <v>B2</v>
      </c>
      <c r="D37" s="15" t="str">
        <f>VLOOKUP(B37,Classification!$A:$D,2,FALSE)</f>
        <v>B1</v>
      </c>
      <c r="E37" s="15" t="b">
        <f t="shared" si="0"/>
        <v>1</v>
      </c>
    </row>
    <row r="38" spans="1:5" x14ac:dyDescent="0.2">
      <c r="A38" t="s">
        <v>436</v>
      </c>
      <c r="B38" t="s">
        <v>38</v>
      </c>
      <c r="C38" s="28" t="str">
        <f>VLOOKUP(A38,Classification!$A:$D,2,FALSE)</f>
        <v>B2</v>
      </c>
      <c r="D38" s="15" t="str">
        <f>VLOOKUP(B38,Classification!$A:$D,2,FALSE)</f>
        <v>B1</v>
      </c>
      <c r="E38" s="15" t="b">
        <f t="shared" si="0"/>
        <v>1</v>
      </c>
    </row>
    <row r="39" spans="1:5" x14ac:dyDescent="0.2">
      <c r="A39" t="s">
        <v>1196</v>
      </c>
      <c r="B39" t="s">
        <v>38</v>
      </c>
      <c r="C39" s="28" t="str">
        <f>VLOOKUP(A39,Classification!$A:$D,2,FALSE)</f>
        <v>B2</v>
      </c>
      <c r="D39" s="15" t="str">
        <f>VLOOKUP(B39,Classification!$A:$D,2,FALSE)</f>
        <v>B1</v>
      </c>
      <c r="E39" s="15" t="b">
        <f t="shared" si="0"/>
        <v>1</v>
      </c>
    </row>
    <row r="40" spans="1:5" x14ac:dyDescent="0.2">
      <c r="A40" t="s">
        <v>443</v>
      </c>
      <c r="B40" t="s">
        <v>38</v>
      </c>
      <c r="C40" s="28" t="str">
        <f>VLOOKUP(A40,Classification!$A:$D,2,FALSE)</f>
        <v>B2</v>
      </c>
      <c r="D40" s="15" t="str">
        <f>VLOOKUP(B40,Classification!$A:$D,2,FALSE)</f>
        <v>B1</v>
      </c>
      <c r="E40" s="15" t="b">
        <f t="shared" si="0"/>
        <v>1</v>
      </c>
    </row>
    <row r="41" spans="1:5" x14ac:dyDescent="0.2">
      <c r="A41" t="s">
        <v>1179</v>
      </c>
      <c r="B41" t="s">
        <v>38</v>
      </c>
      <c r="C41" s="28" t="str">
        <f>VLOOKUP(A41,Classification!$A:$D,2,FALSE)</f>
        <v>B2</v>
      </c>
      <c r="D41" s="15" t="str">
        <f>VLOOKUP(B41,Classification!$A:$D,2,FALSE)</f>
        <v>B1</v>
      </c>
      <c r="E41" s="15" t="b">
        <f t="shared" si="0"/>
        <v>1</v>
      </c>
    </row>
    <row r="42" spans="1:5" x14ac:dyDescent="0.2">
      <c r="A42" t="s">
        <v>1180</v>
      </c>
      <c r="B42" t="s">
        <v>38</v>
      </c>
      <c r="C42" s="28" t="str">
        <f>VLOOKUP(A42,Classification!$A:$D,2,FALSE)</f>
        <v>B2</v>
      </c>
      <c r="D42" s="15" t="str">
        <f>VLOOKUP(B42,Classification!$A:$D,2,FALSE)</f>
        <v>B1</v>
      </c>
      <c r="E42" s="15" t="b">
        <f t="shared" si="0"/>
        <v>1</v>
      </c>
    </row>
    <row r="43" spans="1:5" x14ac:dyDescent="0.2">
      <c r="A43" t="s">
        <v>1181</v>
      </c>
      <c r="B43" t="s">
        <v>38</v>
      </c>
      <c r="C43" s="28" t="str">
        <f>VLOOKUP(A43,Classification!$A:$D,2,FALSE)</f>
        <v>B2</v>
      </c>
      <c r="D43" s="15" t="str">
        <f>VLOOKUP(B43,Classification!$A:$D,2,FALSE)</f>
        <v>B1</v>
      </c>
      <c r="E43" s="15" t="b">
        <f t="shared" si="0"/>
        <v>1</v>
      </c>
    </row>
    <row r="44" spans="1:5" x14ac:dyDescent="0.2">
      <c r="A44" t="s">
        <v>418</v>
      </c>
      <c r="B44" t="s">
        <v>38</v>
      </c>
      <c r="C44" s="28" t="str">
        <f>VLOOKUP(A44,Classification!$A:$D,2,FALSE)</f>
        <v>B2</v>
      </c>
      <c r="D44" s="15" t="str">
        <f>VLOOKUP(B44,Classification!$A:$D,2,FALSE)</f>
        <v>B1</v>
      </c>
      <c r="E44" s="15" t="b">
        <f t="shared" si="0"/>
        <v>1</v>
      </c>
    </row>
    <row r="45" spans="1:5" x14ac:dyDescent="0.2">
      <c r="A45" t="s">
        <v>419</v>
      </c>
      <c r="B45" t="s">
        <v>38</v>
      </c>
      <c r="C45" s="28" t="str">
        <f>VLOOKUP(A45,Classification!$A:$D,2,FALSE)</f>
        <v>B2</v>
      </c>
      <c r="D45" s="15" t="str">
        <f>VLOOKUP(B45,Classification!$A:$D,2,FALSE)</f>
        <v>B1</v>
      </c>
      <c r="E45" s="15" t="b">
        <f t="shared" si="0"/>
        <v>1</v>
      </c>
    </row>
    <row r="46" spans="1:5" x14ac:dyDescent="0.2">
      <c r="A46" t="s">
        <v>1203</v>
      </c>
      <c r="B46" t="s">
        <v>38</v>
      </c>
      <c r="C46" s="28" t="str">
        <f>VLOOKUP(A46,Classification!$A:$D,2,FALSE)</f>
        <v>B2</v>
      </c>
      <c r="D46" s="15" t="str">
        <f>VLOOKUP(B46,Classification!$A:$D,2,FALSE)</f>
        <v>B1</v>
      </c>
      <c r="E46" s="15" t="b">
        <f t="shared" si="0"/>
        <v>1</v>
      </c>
    </row>
    <row r="47" spans="1:5" x14ac:dyDescent="0.2">
      <c r="A47" t="s">
        <v>1202</v>
      </c>
      <c r="B47" t="s">
        <v>38</v>
      </c>
      <c r="C47" s="28" t="str">
        <f>VLOOKUP(A47,Classification!$A:$D,2,FALSE)</f>
        <v>B2</v>
      </c>
      <c r="D47" s="15" t="str">
        <f>VLOOKUP(B47,Classification!$A:$D,2,FALSE)</f>
        <v>B1</v>
      </c>
      <c r="E47" s="15" t="b">
        <f t="shared" si="0"/>
        <v>1</v>
      </c>
    </row>
    <row r="48" spans="1:5" x14ac:dyDescent="0.2">
      <c r="A48" t="s">
        <v>1183</v>
      </c>
      <c r="B48" t="s">
        <v>38</v>
      </c>
      <c r="C48" s="28" t="str">
        <f>VLOOKUP(A48,Classification!$A:$D,2,FALSE)</f>
        <v>B2</v>
      </c>
      <c r="D48" s="15" t="str">
        <f>VLOOKUP(B48,Classification!$A:$D,2,FALSE)</f>
        <v>B1</v>
      </c>
      <c r="E48" s="15" t="b">
        <f t="shared" si="0"/>
        <v>1</v>
      </c>
    </row>
    <row r="49" spans="1:5" x14ac:dyDescent="0.2">
      <c r="A49" t="s">
        <v>1201</v>
      </c>
      <c r="B49" t="s">
        <v>38</v>
      </c>
      <c r="C49" s="28" t="str">
        <f>VLOOKUP(A49,Classification!$A:$D,2,FALSE)</f>
        <v>B2</v>
      </c>
      <c r="D49" s="15" t="str">
        <f>VLOOKUP(B49,Classification!$A:$D,2,FALSE)</f>
        <v>B1</v>
      </c>
      <c r="E49" s="15" t="b">
        <f t="shared" si="0"/>
        <v>1</v>
      </c>
    </row>
    <row r="50" spans="1:5" x14ac:dyDescent="0.2">
      <c r="A50" t="s">
        <v>1182</v>
      </c>
      <c r="B50" t="s">
        <v>38</v>
      </c>
      <c r="C50" s="28" t="str">
        <f>VLOOKUP(A50,Classification!$A:$D,2,FALSE)</f>
        <v>B2</v>
      </c>
      <c r="D50" s="15" t="str">
        <f>VLOOKUP(B50,Classification!$A:$D,2,FALSE)</f>
        <v>B1</v>
      </c>
      <c r="E50" s="15" t="b">
        <f t="shared" si="0"/>
        <v>1</v>
      </c>
    </row>
    <row r="51" spans="1:5" x14ac:dyDescent="0.2">
      <c r="A51" t="s">
        <v>414</v>
      </c>
      <c r="B51" t="s">
        <v>38</v>
      </c>
      <c r="C51" s="28" t="str">
        <f>VLOOKUP(A51,Classification!$A:$D,2,FALSE)</f>
        <v>B2</v>
      </c>
      <c r="D51" s="15" t="str">
        <f>VLOOKUP(B51,Classification!$A:$D,2,FALSE)</f>
        <v>B1</v>
      </c>
      <c r="E51" s="15" t="b">
        <f t="shared" si="0"/>
        <v>1</v>
      </c>
    </row>
    <row r="52" spans="1:5" x14ac:dyDescent="0.2">
      <c r="A52" t="s">
        <v>1191</v>
      </c>
      <c r="B52" t="s">
        <v>38</v>
      </c>
      <c r="C52" s="28" t="str">
        <f>VLOOKUP(A52,Classification!$A:$D,2,FALSE)</f>
        <v>B2</v>
      </c>
      <c r="D52" s="15" t="str">
        <f>VLOOKUP(B52,Classification!$A:$D,2,FALSE)</f>
        <v>B1</v>
      </c>
      <c r="E52" s="15" t="b">
        <f t="shared" si="0"/>
        <v>1</v>
      </c>
    </row>
    <row r="53" spans="1:5" x14ac:dyDescent="0.2">
      <c r="A53" t="s">
        <v>482</v>
      </c>
      <c r="B53" t="s">
        <v>1174</v>
      </c>
      <c r="C53" s="28" t="str">
        <f>VLOOKUP(A53,Classification!$A:$D,2,FALSE)</f>
        <v>O</v>
      </c>
      <c r="D53" s="15" t="str">
        <f>VLOOKUP(B53,Classification!$A:$D,2,FALSE)</f>
        <v>A</v>
      </c>
      <c r="E53" s="15" t="b">
        <f t="shared" si="0"/>
        <v>1</v>
      </c>
    </row>
    <row r="54" spans="1:5" x14ac:dyDescent="0.2">
      <c r="A54" t="s">
        <v>485</v>
      </c>
      <c r="B54" t="s">
        <v>1174</v>
      </c>
      <c r="C54" s="28" t="str">
        <f>VLOOKUP(A54,Classification!$A:$D,2,FALSE)</f>
        <v>O</v>
      </c>
      <c r="D54" s="15" t="str">
        <f>VLOOKUP(B54,Classification!$A:$D,2,FALSE)</f>
        <v>A</v>
      </c>
      <c r="E54" s="15" t="b">
        <f t="shared" si="0"/>
        <v>1</v>
      </c>
    </row>
    <row r="55" spans="1:5" x14ac:dyDescent="0.2">
      <c r="A55" t="s">
        <v>417</v>
      </c>
      <c r="B55" t="s">
        <v>32</v>
      </c>
      <c r="C55" s="28" t="str">
        <f>VLOOKUP(A55,Classification!$A:$D,2,FALSE)</f>
        <v>B2</v>
      </c>
      <c r="D55" s="15" t="str">
        <f>VLOOKUP(B55,Classification!$A:$D,2,FALSE)</f>
        <v>B1</v>
      </c>
      <c r="E55" s="15" t="b">
        <f t="shared" si="0"/>
        <v>1</v>
      </c>
    </row>
    <row r="56" spans="1:5" x14ac:dyDescent="0.2">
      <c r="A56" t="s">
        <v>420</v>
      </c>
      <c r="B56" t="s">
        <v>32</v>
      </c>
      <c r="C56" s="28" t="str">
        <f>VLOOKUP(A56,Classification!$A:$D,2,FALSE)</f>
        <v>B2</v>
      </c>
      <c r="D56" s="15" t="str">
        <f>VLOOKUP(B56,Classification!$A:$D,2,FALSE)</f>
        <v>B1</v>
      </c>
      <c r="E56" s="15" t="b">
        <f t="shared" si="0"/>
        <v>1</v>
      </c>
    </row>
    <row r="57" spans="1:5" x14ac:dyDescent="0.2">
      <c r="A57" t="s">
        <v>487</v>
      </c>
      <c r="B57" t="s">
        <v>40</v>
      </c>
      <c r="C57" s="28" t="str">
        <f>VLOOKUP(A57,Classification!$A:$D,2,FALSE)</f>
        <v>O</v>
      </c>
      <c r="D57" s="15" t="str">
        <f>VLOOKUP(B57,Classification!$A:$D,2,FALSE)</f>
        <v>C</v>
      </c>
      <c r="E57" s="15" t="b">
        <f t="shared" si="0"/>
        <v>1</v>
      </c>
    </row>
    <row r="58" spans="1:5" x14ac:dyDescent="0.2">
      <c r="A58" t="s">
        <v>467</v>
      </c>
      <c r="B58" t="s">
        <v>920</v>
      </c>
      <c r="C58" s="28" t="str">
        <f>VLOOKUP(A58,Classification!$A:$D,2,FALSE)</f>
        <v>T</v>
      </c>
      <c r="D58" s="15" t="str">
        <f>VLOOKUP(B58,Classification!$A:$D,2,FALSE)</f>
        <v>A</v>
      </c>
      <c r="E58" s="15" t="b">
        <f t="shared" si="0"/>
        <v>1</v>
      </c>
    </row>
    <row r="59" spans="1:5" x14ac:dyDescent="0.2">
      <c r="A59" t="s">
        <v>475</v>
      </c>
      <c r="B59" t="s">
        <v>339</v>
      </c>
      <c r="C59" s="28" t="str">
        <f>VLOOKUP(A59,Classification!$A:$D,2,FALSE)</f>
        <v>T</v>
      </c>
      <c r="D59" s="15" t="str">
        <f>VLOOKUP(B59,Classification!$A:$D,2,FALSE)</f>
        <v>A</v>
      </c>
      <c r="E59" s="15" t="b">
        <f t="shared" si="0"/>
        <v>1</v>
      </c>
    </row>
    <row r="60" spans="1:5" x14ac:dyDescent="0.2">
      <c r="A60" t="s">
        <v>460</v>
      </c>
      <c r="B60" t="s">
        <v>1178</v>
      </c>
      <c r="C60" s="28" t="str">
        <f>VLOOKUP(A60,Classification!$A:$D,2,FALSE)</f>
        <v>T</v>
      </c>
      <c r="D60" s="15" t="str">
        <f>VLOOKUP(B60,Classification!$A:$D,2,FALSE)</f>
        <v>A</v>
      </c>
      <c r="E60" s="15" t="b">
        <f t="shared" si="0"/>
        <v>1</v>
      </c>
    </row>
    <row r="61" spans="1:5" x14ac:dyDescent="0.2">
      <c r="A61" t="s">
        <v>459</v>
      </c>
      <c r="B61" t="s">
        <v>345</v>
      </c>
      <c r="C61" s="28" t="str">
        <f>VLOOKUP(A61,Classification!$A:$D,2,FALSE)</f>
        <v>T</v>
      </c>
      <c r="D61" s="15" t="str">
        <f>VLOOKUP(B61,Classification!$A:$D,2,FALSE)</f>
        <v>A</v>
      </c>
      <c r="E61" s="15" t="b">
        <f t="shared" si="0"/>
        <v>1</v>
      </c>
    </row>
    <row r="62" spans="1:5" x14ac:dyDescent="0.2">
      <c r="A62" t="s">
        <v>483</v>
      </c>
      <c r="B62" t="s">
        <v>352</v>
      </c>
      <c r="C62" s="28" t="str">
        <f>VLOOKUP(A62,Classification!$A:$D,2,FALSE)</f>
        <v>O</v>
      </c>
      <c r="D62" s="15" t="str">
        <f>VLOOKUP(B62,Classification!$A:$D,2,FALSE)</f>
        <v>A</v>
      </c>
      <c r="E62" s="15" t="b">
        <f t="shared" si="0"/>
        <v>1</v>
      </c>
    </row>
    <row r="63" spans="1:5" x14ac:dyDescent="0.2">
      <c r="A63" t="s">
        <v>457</v>
      </c>
      <c r="B63" t="s">
        <v>104</v>
      </c>
      <c r="C63" s="28" t="str">
        <f>VLOOKUP(A63,Classification!$A:$D,2,FALSE)</f>
        <v>T</v>
      </c>
      <c r="D63" s="15" t="str">
        <f>VLOOKUP(B63,Classification!$A:$D,2,FALSE)</f>
        <v>A</v>
      </c>
      <c r="E63" s="15" t="b">
        <f t="shared" si="0"/>
        <v>1</v>
      </c>
    </row>
    <row r="64" spans="1:5" x14ac:dyDescent="0.2">
      <c r="A64" t="s">
        <v>478</v>
      </c>
      <c r="B64" t="s">
        <v>926</v>
      </c>
      <c r="C64" s="28" t="str">
        <f>VLOOKUP(A64,Classification!$A:$D,2,FALSE)</f>
        <v>T</v>
      </c>
      <c r="D64" s="15" t="str">
        <f>VLOOKUP(B64,Classification!$A:$D,2,FALSE)</f>
        <v>A</v>
      </c>
      <c r="E64" s="15" t="b">
        <f t="shared" si="0"/>
        <v>1</v>
      </c>
    </row>
    <row r="65" spans="1:5" x14ac:dyDescent="0.2">
      <c r="A65" t="s">
        <v>131</v>
      </c>
      <c r="B65" t="s">
        <v>34</v>
      </c>
      <c r="C65" s="28" t="str">
        <f>VLOOKUP(A65,Classification!$A:$D,2,FALSE)</f>
        <v>A</v>
      </c>
      <c r="D65" s="15" t="str">
        <f>VLOOKUP(B65,Classification!$A:$D,2,FALSE)</f>
        <v>A</v>
      </c>
      <c r="E65" s="15" t="b">
        <f t="shared" si="0"/>
        <v>1</v>
      </c>
    </row>
    <row r="66" spans="1:5" x14ac:dyDescent="0.2">
      <c r="A66" t="s">
        <v>135</v>
      </c>
      <c r="B66" t="s">
        <v>34</v>
      </c>
      <c r="C66" s="28" t="str">
        <f>VLOOKUP(A66,Classification!$A:$D,2,FALSE)</f>
        <v>A</v>
      </c>
      <c r="D66" s="15" t="str">
        <f>VLOOKUP(B66,Classification!$A:$D,2,FALSE)</f>
        <v>A</v>
      </c>
      <c r="E66" s="15" t="b">
        <f t="shared" si="0"/>
        <v>1</v>
      </c>
    </row>
    <row r="67" spans="1:5" x14ac:dyDescent="0.2">
      <c r="A67" t="s">
        <v>130</v>
      </c>
      <c r="B67" t="s">
        <v>34</v>
      </c>
      <c r="C67" s="28" t="str">
        <f>VLOOKUP(A67,Classification!$A:$D,2,FALSE)</f>
        <v>A</v>
      </c>
      <c r="D67" s="15" t="str">
        <f>VLOOKUP(B67,Classification!$A:$D,2,FALSE)</f>
        <v>A</v>
      </c>
      <c r="E67" s="15" t="b">
        <f t="shared" ref="E67:E130" si="1">OR(C67=D67,AND(C67="T",D67="A"),AND(C67="B2",D67="B1"),C67="O")</f>
        <v>1</v>
      </c>
    </row>
    <row r="68" spans="1:5" x14ac:dyDescent="0.2">
      <c r="A68" t="s">
        <v>129</v>
      </c>
      <c r="B68" t="s">
        <v>34</v>
      </c>
      <c r="C68" s="28" t="str">
        <f>VLOOKUP(A68,Classification!$A:$D,2,FALSE)</f>
        <v>A</v>
      </c>
      <c r="D68" s="15" t="str">
        <f>VLOOKUP(B68,Classification!$A:$D,2,FALSE)</f>
        <v>A</v>
      </c>
      <c r="E68" s="15" t="b">
        <f t="shared" si="1"/>
        <v>1</v>
      </c>
    </row>
    <row r="69" spans="1:5" x14ac:dyDescent="0.2">
      <c r="A69" t="s">
        <v>34</v>
      </c>
      <c r="B69" t="s">
        <v>34</v>
      </c>
      <c r="C69" s="28" t="str">
        <f>VLOOKUP(A69,Classification!$A:$D,2,FALSE)</f>
        <v>A</v>
      </c>
      <c r="D69" s="15" t="str">
        <f>VLOOKUP(B69,Classification!$A:$D,2,FALSE)</f>
        <v>A</v>
      </c>
      <c r="E69" s="15" t="b">
        <f t="shared" si="1"/>
        <v>1</v>
      </c>
    </row>
    <row r="70" spans="1:5" x14ac:dyDescent="0.2">
      <c r="A70" t="s">
        <v>128</v>
      </c>
      <c r="B70" t="s">
        <v>34</v>
      </c>
      <c r="C70" s="28" t="str">
        <f>VLOOKUP(A70,Classification!$A:$D,2,FALSE)</f>
        <v>A</v>
      </c>
      <c r="D70" s="15" t="str">
        <f>VLOOKUP(B70,Classification!$A:$D,2,FALSE)</f>
        <v>A</v>
      </c>
      <c r="E70" s="15" t="b">
        <f t="shared" si="1"/>
        <v>1</v>
      </c>
    </row>
    <row r="71" spans="1:5" x14ac:dyDescent="0.2">
      <c r="A71" t="s">
        <v>155</v>
      </c>
      <c r="B71" t="s">
        <v>34</v>
      </c>
      <c r="C71" s="28" t="str">
        <f>VLOOKUP(A71,Classification!$A:$D,2,FALSE)</f>
        <v>A</v>
      </c>
      <c r="D71" s="15" t="str">
        <f>VLOOKUP(B71,Classification!$A:$D,2,FALSE)</f>
        <v>A</v>
      </c>
      <c r="E71" s="15" t="b">
        <f t="shared" si="1"/>
        <v>1</v>
      </c>
    </row>
    <row r="72" spans="1:5" x14ac:dyDescent="0.2">
      <c r="A72" t="s">
        <v>157</v>
      </c>
      <c r="B72" t="s">
        <v>34</v>
      </c>
      <c r="C72" s="28" t="str">
        <f>VLOOKUP(A72,Classification!$A:$D,2,FALSE)</f>
        <v>A</v>
      </c>
      <c r="D72" s="15" t="str">
        <f>VLOOKUP(B72,Classification!$A:$D,2,FALSE)</f>
        <v>A</v>
      </c>
      <c r="E72" s="15" t="b">
        <f t="shared" si="1"/>
        <v>1</v>
      </c>
    </row>
    <row r="73" spans="1:5" x14ac:dyDescent="0.2">
      <c r="A73" t="s">
        <v>392</v>
      </c>
      <c r="B73" t="s">
        <v>34</v>
      </c>
      <c r="C73" s="28" t="str">
        <f>VLOOKUP(A73,Classification!$A:$D,2,FALSE)</f>
        <v>A</v>
      </c>
      <c r="D73" s="15" t="str">
        <f>VLOOKUP(B73,Classification!$A:$D,2,FALSE)</f>
        <v>A</v>
      </c>
      <c r="E73" s="15" t="b">
        <f t="shared" si="1"/>
        <v>1</v>
      </c>
    </row>
    <row r="74" spans="1:5" x14ac:dyDescent="0.2">
      <c r="A74" t="s">
        <v>390</v>
      </c>
      <c r="B74" t="s">
        <v>34</v>
      </c>
      <c r="C74" s="28" t="str">
        <f>VLOOKUP(A74,Classification!$A:$D,2,FALSE)</f>
        <v>A</v>
      </c>
      <c r="D74" s="15" t="str">
        <f>VLOOKUP(B74,Classification!$A:$D,2,FALSE)</f>
        <v>A</v>
      </c>
      <c r="E74" s="15" t="b">
        <f t="shared" si="1"/>
        <v>1</v>
      </c>
    </row>
    <row r="75" spans="1:5" x14ac:dyDescent="0.2">
      <c r="A75" t="s">
        <v>389</v>
      </c>
      <c r="B75" t="s">
        <v>34</v>
      </c>
      <c r="C75" s="28" t="str">
        <f>VLOOKUP(A75,Classification!$A:$D,2,FALSE)</f>
        <v>A</v>
      </c>
      <c r="D75" s="15" t="str">
        <f>VLOOKUP(B75,Classification!$A:$D,2,FALSE)</f>
        <v>A</v>
      </c>
      <c r="E75" s="15" t="b">
        <f t="shared" si="1"/>
        <v>1</v>
      </c>
    </row>
    <row r="76" spans="1:5" x14ac:dyDescent="0.2">
      <c r="A76" t="s">
        <v>391</v>
      </c>
      <c r="B76" t="s">
        <v>34</v>
      </c>
      <c r="C76" s="28" t="str">
        <f>VLOOKUP(A76,Classification!$A:$D,2,FALSE)</f>
        <v>A</v>
      </c>
      <c r="D76" s="15" t="str">
        <f>VLOOKUP(B76,Classification!$A:$D,2,FALSE)</f>
        <v>A</v>
      </c>
      <c r="E76" s="15" t="b">
        <f t="shared" si="1"/>
        <v>1</v>
      </c>
    </row>
    <row r="77" spans="1:5" x14ac:dyDescent="0.2">
      <c r="A77" t="s">
        <v>220</v>
      </c>
      <c r="B77" t="s">
        <v>34</v>
      </c>
      <c r="C77" s="28" t="str">
        <f>VLOOKUP(A77,Classification!$A:$D,2,FALSE)</f>
        <v>A</v>
      </c>
      <c r="D77" s="15" t="str">
        <f>VLOOKUP(B77,Classification!$A:$D,2,FALSE)</f>
        <v>A</v>
      </c>
      <c r="E77" s="15" t="b">
        <f t="shared" si="1"/>
        <v>1</v>
      </c>
    </row>
    <row r="78" spans="1:5" x14ac:dyDescent="0.2">
      <c r="A78" t="s">
        <v>388</v>
      </c>
      <c r="B78" t="s">
        <v>34</v>
      </c>
      <c r="C78" s="28" t="str">
        <f>VLOOKUP(A78,Classification!$A:$D,2,FALSE)</f>
        <v>A</v>
      </c>
      <c r="D78" s="15" t="str">
        <f>VLOOKUP(B78,Classification!$A:$D,2,FALSE)</f>
        <v>A</v>
      </c>
      <c r="E78" s="15" t="b">
        <f t="shared" si="1"/>
        <v>1</v>
      </c>
    </row>
    <row r="79" spans="1:5" x14ac:dyDescent="0.2">
      <c r="A79" t="s">
        <v>393</v>
      </c>
      <c r="B79" t="s">
        <v>34</v>
      </c>
      <c r="C79" s="28" t="str">
        <f>VLOOKUP(A79,Classification!$A:$D,2,FALSE)</f>
        <v>A</v>
      </c>
      <c r="D79" s="15" t="str">
        <f>VLOOKUP(B79,Classification!$A:$D,2,FALSE)</f>
        <v>A</v>
      </c>
      <c r="E79" s="15" t="b">
        <f t="shared" si="1"/>
        <v>1</v>
      </c>
    </row>
    <row r="80" spans="1:5" x14ac:dyDescent="0.2">
      <c r="A80" t="s">
        <v>265</v>
      </c>
      <c r="B80" t="s">
        <v>34</v>
      </c>
      <c r="C80" s="28" t="str">
        <f>VLOOKUP(A80,Classification!$A:$D,2,FALSE)</f>
        <v>A</v>
      </c>
      <c r="D80" s="15" t="str">
        <f>VLOOKUP(B80,Classification!$A:$D,2,FALSE)</f>
        <v>A</v>
      </c>
      <c r="E80" s="15" t="b">
        <f t="shared" si="1"/>
        <v>1</v>
      </c>
    </row>
    <row r="81" spans="1:5" x14ac:dyDescent="0.2">
      <c r="A81" t="s">
        <v>137</v>
      </c>
      <c r="B81" t="s">
        <v>34</v>
      </c>
      <c r="C81" s="28" t="str">
        <f>VLOOKUP(A81,Classification!$A:$D,2,FALSE)</f>
        <v>A</v>
      </c>
      <c r="D81" s="15" t="str">
        <f>VLOOKUP(B81,Classification!$A:$D,2,FALSE)</f>
        <v>A</v>
      </c>
      <c r="E81" s="15" t="b">
        <f t="shared" si="1"/>
        <v>1</v>
      </c>
    </row>
    <row r="82" spans="1:5" x14ac:dyDescent="0.2">
      <c r="A82" t="s">
        <v>152</v>
      </c>
      <c r="B82" t="s">
        <v>34</v>
      </c>
      <c r="C82" s="28" t="str">
        <f>VLOOKUP(A82,Classification!$A:$D,2,FALSE)</f>
        <v>A</v>
      </c>
      <c r="D82" s="15" t="str">
        <f>VLOOKUP(B82,Classification!$A:$D,2,FALSE)</f>
        <v>A</v>
      </c>
      <c r="E82" s="15" t="b">
        <f t="shared" si="1"/>
        <v>1</v>
      </c>
    </row>
    <row r="83" spans="1:5" x14ac:dyDescent="0.2">
      <c r="A83" t="s">
        <v>227</v>
      </c>
      <c r="B83" t="s">
        <v>34</v>
      </c>
      <c r="C83" s="28" t="str">
        <f>VLOOKUP(A83,Classification!$A:$D,2,FALSE)</f>
        <v>A</v>
      </c>
      <c r="D83" s="15" t="str">
        <f>VLOOKUP(B83,Classification!$A:$D,2,FALSE)</f>
        <v>A</v>
      </c>
      <c r="E83" s="15" t="b">
        <f t="shared" si="1"/>
        <v>1</v>
      </c>
    </row>
    <row r="84" spans="1:5" x14ac:dyDescent="0.2">
      <c r="A84" t="s">
        <v>271</v>
      </c>
      <c r="B84" t="s">
        <v>35</v>
      </c>
      <c r="C84" s="28" t="str">
        <f>VLOOKUP(A84,Classification!$A:$D,2,FALSE)</f>
        <v>A</v>
      </c>
      <c r="D84" s="15" t="str">
        <f>VLOOKUP(B84,Classification!$A:$D,2,FALSE)</f>
        <v>A</v>
      </c>
      <c r="E84" s="15" t="b">
        <f t="shared" si="1"/>
        <v>1</v>
      </c>
    </row>
    <row r="85" spans="1:5" x14ac:dyDescent="0.2">
      <c r="A85" t="s">
        <v>230</v>
      </c>
      <c r="B85" t="s">
        <v>35</v>
      </c>
      <c r="C85" s="28" t="str">
        <f>VLOOKUP(A85,Classification!$A:$D,2,FALSE)</f>
        <v>A</v>
      </c>
      <c r="D85" s="15" t="str">
        <f>VLOOKUP(B85,Classification!$A:$D,2,FALSE)</f>
        <v>A</v>
      </c>
      <c r="E85" s="15" t="b">
        <f t="shared" si="1"/>
        <v>1</v>
      </c>
    </row>
    <row r="86" spans="1:5" x14ac:dyDescent="0.2">
      <c r="A86" t="s">
        <v>248</v>
      </c>
      <c r="B86" t="s">
        <v>35</v>
      </c>
      <c r="C86" s="28" t="str">
        <f>VLOOKUP(A86,Classification!$A:$D,2,FALSE)</f>
        <v>A</v>
      </c>
      <c r="D86" s="15" t="str">
        <f>VLOOKUP(B86,Classification!$A:$D,2,FALSE)</f>
        <v>A</v>
      </c>
      <c r="E86" s="15" t="b">
        <f t="shared" si="1"/>
        <v>1</v>
      </c>
    </row>
    <row r="87" spans="1:5" x14ac:dyDescent="0.2">
      <c r="A87" t="s">
        <v>133</v>
      </c>
      <c r="B87" t="s">
        <v>35</v>
      </c>
      <c r="C87" s="28" t="str">
        <f>VLOOKUP(A87,Classification!$A:$D,2,FALSE)</f>
        <v>A</v>
      </c>
      <c r="D87" s="15" t="str">
        <f>VLOOKUP(B87,Classification!$A:$D,2,FALSE)</f>
        <v>A</v>
      </c>
      <c r="E87" s="15" t="b">
        <f t="shared" si="1"/>
        <v>1</v>
      </c>
    </row>
    <row r="88" spans="1:5" x14ac:dyDescent="0.2">
      <c r="A88" t="s">
        <v>132</v>
      </c>
      <c r="B88" t="s">
        <v>35</v>
      </c>
      <c r="C88" s="28" t="str">
        <f>VLOOKUP(A88,Classification!$A:$D,2,FALSE)</f>
        <v>A</v>
      </c>
      <c r="D88" s="15" t="str">
        <f>VLOOKUP(B88,Classification!$A:$D,2,FALSE)</f>
        <v>A</v>
      </c>
      <c r="E88" s="15" t="b">
        <f t="shared" si="1"/>
        <v>1</v>
      </c>
    </row>
    <row r="89" spans="1:5" x14ac:dyDescent="0.2">
      <c r="A89" t="s">
        <v>35</v>
      </c>
      <c r="B89" t="s">
        <v>35</v>
      </c>
      <c r="C89" s="28" t="str">
        <f>VLOOKUP(A89,Classification!$A:$D,2,FALSE)</f>
        <v>A</v>
      </c>
      <c r="D89" s="15" t="str">
        <f>VLOOKUP(B89,Classification!$A:$D,2,FALSE)</f>
        <v>A</v>
      </c>
      <c r="E89" s="15" t="b">
        <f t="shared" si="1"/>
        <v>1</v>
      </c>
    </row>
    <row r="90" spans="1:5" x14ac:dyDescent="0.2">
      <c r="A90" t="s">
        <v>298</v>
      </c>
      <c r="B90" t="s">
        <v>139</v>
      </c>
      <c r="C90" s="28" t="str">
        <f>VLOOKUP(A90,Classification!$A:$D,2,FALSE)</f>
        <v>A</v>
      </c>
      <c r="D90" s="15" t="str">
        <f>VLOOKUP(B90,Classification!$A:$D,2,FALSE)</f>
        <v>A</v>
      </c>
      <c r="E90" s="15" t="b">
        <f t="shared" si="1"/>
        <v>1</v>
      </c>
    </row>
    <row r="91" spans="1:5" x14ac:dyDescent="0.2">
      <c r="A91" t="s">
        <v>141</v>
      </c>
      <c r="B91" t="s">
        <v>138</v>
      </c>
      <c r="C91" s="28" t="str">
        <f>VLOOKUP(A91,Classification!$A:$D,2,FALSE)</f>
        <v>A</v>
      </c>
      <c r="D91" s="15" t="str">
        <f>VLOOKUP(B91,Classification!$A:$D,2,FALSE)</f>
        <v>A</v>
      </c>
      <c r="E91" s="15" t="b">
        <f t="shared" si="1"/>
        <v>1</v>
      </c>
    </row>
    <row r="92" spans="1:5" x14ac:dyDescent="0.2">
      <c r="A92" t="s">
        <v>138</v>
      </c>
      <c r="B92" t="s">
        <v>138</v>
      </c>
      <c r="C92" s="28" t="str">
        <f>VLOOKUP(A92,Classification!$A:$D,2,FALSE)</f>
        <v>A</v>
      </c>
      <c r="D92" s="15" t="str">
        <f>VLOOKUP(B92,Classification!$A:$D,2,FALSE)</f>
        <v>A</v>
      </c>
      <c r="E92" s="15" t="b">
        <f t="shared" si="1"/>
        <v>1</v>
      </c>
    </row>
    <row r="93" spans="1:5" x14ac:dyDescent="0.2">
      <c r="A93" t="s">
        <v>140</v>
      </c>
      <c r="B93" t="s">
        <v>139</v>
      </c>
      <c r="C93" s="28" t="str">
        <f>VLOOKUP(A93,Classification!$A:$D,2,FALSE)</f>
        <v>A</v>
      </c>
      <c r="D93" s="15" t="str">
        <f>VLOOKUP(B93,Classification!$A:$D,2,FALSE)</f>
        <v>A</v>
      </c>
      <c r="E93" s="15" t="b">
        <f t="shared" si="1"/>
        <v>1</v>
      </c>
    </row>
    <row r="94" spans="1:5" x14ac:dyDescent="0.2">
      <c r="A94" t="s">
        <v>361</v>
      </c>
      <c r="B94" t="s">
        <v>139</v>
      </c>
      <c r="C94" s="28" t="str">
        <f>VLOOKUP(A94,Classification!$A:$D,2,FALSE)</f>
        <v>A</v>
      </c>
      <c r="D94" s="15" t="str">
        <f>VLOOKUP(B94,Classification!$A:$D,2,FALSE)</f>
        <v>A</v>
      </c>
      <c r="E94" s="15" t="b">
        <f t="shared" si="1"/>
        <v>1</v>
      </c>
    </row>
    <row r="95" spans="1:5" x14ac:dyDescent="0.2">
      <c r="A95" t="s">
        <v>204</v>
      </c>
      <c r="B95" t="s">
        <v>139</v>
      </c>
      <c r="C95" s="28" t="str">
        <f>VLOOKUP(A95,Classification!$A:$D,2,FALSE)</f>
        <v>A</v>
      </c>
      <c r="D95" s="15" t="str">
        <f>VLOOKUP(B95,Classification!$A:$D,2,FALSE)</f>
        <v>A</v>
      </c>
      <c r="E95" s="15" t="b">
        <f t="shared" si="1"/>
        <v>1</v>
      </c>
    </row>
    <row r="96" spans="1:5" x14ac:dyDescent="0.2">
      <c r="A96" t="s">
        <v>291</v>
      </c>
      <c r="B96" t="s">
        <v>139</v>
      </c>
      <c r="C96" s="28" t="str">
        <f>VLOOKUP(A96,Classification!$A:$D,2,FALSE)</f>
        <v>A</v>
      </c>
      <c r="D96" s="15" t="str">
        <f>VLOOKUP(B96,Classification!$A:$D,2,FALSE)</f>
        <v>A</v>
      </c>
      <c r="E96" s="15" t="b">
        <f t="shared" si="1"/>
        <v>1</v>
      </c>
    </row>
    <row r="97" spans="1:5" x14ac:dyDescent="0.2">
      <c r="A97" t="s">
        <v>395</v>
      </c>
      <c r="B97" t="s">
        <v>139</v>
      </c>
      <c r="C97" s="28" t="str">
        <f>VLOOKUP(A97,Classification!$A:$D,2,FALSE)</f>
        <v>A</v>
      </c>
      <c r="D97" s="15" t="str">
        <f>VLOOKUP(B97,Classification!$A:$D,2,FALSE)</f>
        <v>A</v>
      </c>
      <c r="E97" s="15" t="b">
        <f t="shared" si="1"/>
        <v>1</v>
      </c>
    </row>
    <row r="98" spans="1:5" x14ac:dyDescent="0.2">
      <c r="A98" t="s">
        <v>284</v>
      </c>
      <c r="B98" t="s">
        <v>139</v>
      </c>
      <c r="C98" s="28" t="str">
        <f>VLOOKUP(A98,Classification!$A:$D,2,FALSE)</f>
        <v>A</v>
      </c>
      <c r="D98" s="15" t="str">
        <f>VLOOKUP(B98,Classification!$A:$D,2,FALSE)</f>
        <v>A</v>
      </c>
      <c r="E98" s="15" t="b">
        <f t="shared" si="1"/>
        <v>1</v>
      </c>
    </row>
    <row r="99" spans="1:5" x14ac:dyDescent="0.2">
      <c r="A99" t="s">
        <v>139</v>
      </c>
      <c r="B99" t="s">
        <v>139</v>
      </c>
      <c r="C99" s="28" t="str">
        <f>VLOOKUP(A99,Classification!$A:$D,2,FALSE)</f>
        <v>A</v>
      </c>
      <c r="D99" s="15" t="str">
        <f>VLOOKUP(B99,Classification!$A:$D,2,FALSE)</f>
        <v>A</v>
      </c>
      <c r="E99" s="15" t="b">
        <f t="shared" si="1"/>
        <v>1</v>
      </c>
    </row>
    <row r="100" spans="1:5" x14ac:dyDescent="0.2">
      <c r="A100" t="s">
        <v>280</v>
      </c>
      <c r="B100" t="s">
        <v>146</v>
      </c>
      <c r="C100" s="28" t="str">
        <f>VLOOKUP(A100,Classification!$A:$D,2,FALSE)</f>
        <v>A</v>
      </c>
      <c r="D100" s="15" t="str">
        <f>VLOOKUP(B100,Classification!$A:$D,2,FALSE)</f>
        <v>A</v>
      </c>
      <c r="E100" s="15" t="b">
        <f t="shared" si="1"/>
        <v>1</v>
      </c>
    </row>
    <row r="101" spans="1:5" x14ac:dyDescent="0.2">
      <c r="A101" t="s">
        <v>146</v>
      </c>
      <c r="B101" t="s">
        <v>146</v>
      </c>
      <c r="C101" s="28" t="str">
        <f>VLOOKUP(A101,Classification!$A:$D,2,FALSE)</f>
        <v>A</v>
      </c>
      <c r="D101" s="15" t="str">
        <f>VLOOKUP(B101,Classification!$A:$D,2,FALSE)</f>
        <v>A</v>
      </c>
      <c r="E101" s="15" t="b">
        <f t="shared" si="1"/>
        <v>1</v>
      </c>
    </row>
    <row r="102" spans="1:5" x14ac:dyDescent="0.2">
      <c r="A102" t="s">
        <v>235</v>
      </c>
      <c r="B102" t="s">
        <v>146</v>
      </c>
      <c r="C102" s="28" t="str">
        <f>VLOOKUP(A102,Classification!$A:$D,2,FALSE)</f>
        <v>A</v>
      </c>
      <c r="D102" s="15" t="str">
        <f>VLOOKUP(B102,Classification!$A:$D,2,FALSE)</f>
        <v>A</v>
      </c>
      <c r="E102" s="15" t="b">
        <f t="shared" si="1"/>
        <v>1</v>
      </c>
    </row>
    <row r="103" spans="1:5" x14ac:dyDescent="0.2">
      <c r="A103" t="s">
        <v>147</v>
      </c>
      <c r="B103" t="s">
        <v>147</v>
      </c>
      <c r="C103" s="28" t="str">
        <f>VLOOKUP(A103,Classification!$A:$D,2,FALSE)</f>
        <v>A</v>
      </c>
      <c r="D103" s="15" t="str">
        <f>VLOOKUP(B103,Classification!$A:$D,2,FALSE)</f>
        <v>A</v>
      </c>
      <c r="E103" s="15" t="b">
        <f t="shared" si="1"/>
        <v>1</v>
      </c>
    </row>
    <row r="104" spans="1:5" x14ac:dyDescent="0.2">
      <c r="A104" t="s">
        <v>281</v>
      </c>
      <c r="B104" t="s">
        <v>912</v>
      </c>
      <c r="C104" s="28" t="str">
        <f>VLOOKUP(A104,Classification!$A:$D,2,FALSE)</f>
        <v>A</v>
      </c>
      <c r="D104" s="15" t="str">
        <f>VLOOKUP(B104,Classification!$A:$D,2,FALSE)</f>
        <v>A</v>
      </c>
      <c r="E104" s="15" t="b">
        <f t="shared" si="1"/>
        <v>1</v>
      </c>
    </row>
    <row r="105" spans="1:5" x14ac:dyDescent="0.2">
      <c r="A105" t="s">
        <v>150</v>
      </c>
      <c r="B105" t="s">
        <v>912</v>
      </c>
      <c r="C105" s="28" t="str">
        <f>VLOOKUP(A105,Classification!$A:$D,2,FALSE)</f>
        <v>A</v>
      </c>
      <c r="D105" s="15" t="str">
        <f>VLOOKUP(B105,Classification!$A:$D,2,FALSE)</f>
        <v>A</v>
      </c>
      <c r="E105" s="15" t="b">
        <f t="shared" si="1"/>
        <v>1</v>
      </c>
    </row>
    <row r="106" spans="1:5" x14ac:dyDescent="0.2">
      <c r="A106" t="s">
        <v>912</v>
      </c>
      <c r="B106" t="s">
        <v>912</v>
      </c>
      <c r="C106" s="28" t="str">
        <f>VLOOKUP(A106,Classification!$A:$D,2,FALSE)</f>
        <v>A</v>
      </c>
      <c r="D106" s="15" t="str">
        <f>VLOOKUP(B106,Classification!$A:$D,2,FALSE)</f>
        <v>A</v>
      </c>
      <c r="E106" s="15" t="b">
        <f t="shared" si="1"/>
        <v>1</v>
      </c>
    </row>
    <row r="107" spans="1:5" x14ac:dyDescent="0.2">
      <c r="A107" t="s">
        <v>148</v>
      </c>
      <c r="B107" t="s">
        <v>912</v>
      </c>
      <c r="C107" s="28" t="str">
        <f>VLOOKUP(A107,Classification!$A:$D,2,FALSE)</f>
        <v>A</v>
      </c>
      <c r="D107" s="15" t="str">
        <f>VLOOKUP(B107,Classification!$A:$D,2,FALSE)</f>
        <v>A</v>
      </c>
      <c r="E107" s="15" t="b">
        <f t="shared" si="1"/>
        <v>1</v>
      </c>
    </row>
    <row r="108" spans="1:5" x14ac:dyDescent="0.2">
      <c r="A108" t="s">
        <v>149</v>
      </c>
      <c r="B108" t="s">
        <v>149</v>
      </c>
      <c r="C108" s="28" t="str">
        <f>VLOOKUP(A108,Classification!$A:$D,2,FALSE)</f>
        <v>A</v>
      </c>
      <c r="D108" s="15" t="str">
        <f>VLOOKUP(B108,Classification!$A:$D,2,FALSE)</f>
        <v>A</v>
      </c>
      <c r="E108" s="15" t="b">
        <f t="shared" si="1"/>
        <v>1</v>
      </c>
    </row>
    <row r="109" spans="1:5" x14ac:dyDescent="0.2">
      <c r="A109" t="s">
        <v>228</v>
      </c>
      <c r="B109" t="s">
        <v>149</v>
      </c>
      <c r="C109" s="28" t="str">
        <f>VLOOKUP(A109,Classification!$A:$D,2,FALSE)</f>
        <v>A</v>
      </c>
      <c r="D109" s="15" t="str">
        <f>VLOOKUP(B109,Classification!$A:$D,2,FALSE)</f>
        <v>A</v>
      </c>
      <c r="E109" s="15" t="b">
        <f t="shared" si="1"/>
        <v>1</v>
      </c>
    </row>
    <row r="110" spans="1:5" x14ac:dyDescent="0.2">
      <c r="A110" t="s">
        <v>387</v>
      </c>
      <c r="B110" t="s">
        <v>914</v>
      </c>
      <c r="C110" s="28" t="str">
        <f>VLOOKUP(A110,Classification!$A:$D,2,FALSE)</f>
        <v>A</v>
      </c>
      <c r="D110" s="15" t="str">
        <f>VLOOKUP(B110,Classification!$A:$D,2,FALSE)</f>
        <v>A</v>
      </c>
      <c r="E110" s="15" t="b">
        <f t="shared" si="1"/>
        <v>1</v>
      </c>
    </row>
    <row r="111" spans="1:5" x14ac:dyDescent="0.2">
      <c r="A111" t="s">
        <v>259</v>
      </c>
      <c r="B111" t="s">
        <v>914</v>
      </c>
      <c r="C111" s="28" t="str">
        <f>VLOOKUP(A111,Classification!$A:$D,2,FALSE)</f>
        <v>A</v>
      </c>
      <c r="D111" s="15" t="str">
        <f>VLOOKUP(B111,Classification!$A:$D,2,FALSE)</f>
        <v>A</v>
      </c>
      <c r="E111" s="15" t="b">
        <f t="shared" si="1"/>
        <v>1</v>
      </c>
    </row>
    <row r="112" spans="1:5" x14ac:dyDescent="0.2">
      <c r="A112" t="s">
        <v>212</v>
      </c>
      <c r="B112" t="s">
        <v>914</v>
      </c>
      <c r="C112" s="28" t="str">
        <f>VLOOKUP(A112,Classification!$A:$D,2,FALSE)</f>
        <v>A</v>
      </c>
      <c r="D112" s="15" t="str">
        <f>VLOOKUP(B112,Classification!$A:$D,2,FALSE)</f>
        <v>A</v>
      </c>
      <c r="E112" s="15" t="b">
        <f t="shared" si="1"/>
        <v>1</v>
      </c>
    </row>
    <row r="113" spans="1:5" x14ac:dyDescent="0.2">
      <c r="A113" t="s">
        <v>311</v>
      </c>
      <c r="B113" t="s">
        <v>914</v>
      </c>
      <c r="C113" s="28" t="str">
        <f>VLOOKUP(A113,Classification!$A:$D,2,FALSE)</f>
        <v>A</v>
      </c>
      <c r="D113" s="15" t="str">
        <f>VLOOKUP(B113,Classification!$A:$D,2,FALSE)</f>
        <v>A</v>
      </c>
      <c r="E113" s="15" t="b">
        <f t="shared" si="1"/>
        <v>1</v>
      </c>
    </row>
    <row r="114" spans="1:5" x14ac:dyDescent="0.2">
      <c r="A114" t="s">
        <v>102</v>
      </c>
      <c r="B114" t="s">
        <v>914</v>
      </c>
      <c r="C114" s="28" t="str">
        <f>VLOOKUP(A114,Classification!$A:$D,2,FALSE)</f>
        <v>A</v>
      </c>
      <c r="D114" s="15" t="str">
        <f>VLOOKUP(B114,Classification!$A:$D,2,FALSE)</f>
        <v>A</v>
      </c>
      <c r="E114" s="15" t="b">
        <f t="shared" si="1"/>
        <v>1</v>
      </c>
    </row>
    <row r="115" spans="1:5" x14ac:dyDescent="0.2">
      <c r="A115" t="s">
        <v>376</v>
      </c>
      <c r="B115" t="s">
        <v>914</v>
      </c>
      <c r="C115" s="28" t="str">
        <f>VLOOKUP(A115,Classification!$A:$D,2,FALSE)</f>
        <v>A</v>
      </c>
      <c r="D115" s="15" t="str">
        <f>VLOOKUP(B115,Classification!$A:$D,2,FALSE)</f>
        <v>A</v>
      </c>
      <c r="E115" s="15" t="b">
        <f t="shared" si="1"/>
        <v>1</v>
      </c>
    </row>
    <row r="116" spans="1:5" x14ac:dyDescent="0.2">
      <c r="A116" t="s">
        <v>279</v>
      </c>
      <c r="B116" t="s">
        <v>914</v>
      </c>
      <c r="C116" s="28" t="str">
        <f>VLOOKUP(A116,Classification!$A:$D,2,FALSE)</f>
        <v>A</v>
      </c>
      <c r="D116" s="15" t="str">
        <f>VLOOKUP(B116,Classification!$A:$D,2,FALSE)</f>
        <v>A</v>
      </c>
      <c r="E116" s="15" t="b">
        <f t="shared" si="1"/>
        <v>1</v>
      </c>
    </row>
    <row r="117" spans="1:5" x14ac:dyDescent="0.2">
      <c r="A117" t="s">
        <v>134</v>
      </c>
      <c r="B117" t="s">
        <v>914</v>
      </c>
      <c r="C117" s="28" t="str">
        <f>VLOOKUP(A117,Classification!$A:$D,2,FALSE)</f>
        <v>A</v>
      </c>
      <c r="D117" s="15" t="str">
        <f>VLOOKUP(B117,Classification!$A:$D,2,FALSE)</f>
        <v>A</v>
      </c>
      <c r="E117" s="15" t="b">
        <f t="shared" si="1"/>
        <v>1</v>
      </c>
    </row>
    <row r="118" spans="1:5" x14ac:dyDescent="0.2">
      <c r="A118" t="s">
        <v>125</v>
      </c>
      <c r="B118" t="s">
        <v>914</v>
      </c>
      <c r="C118" s="28" t="str">
        <f>VLOOKUP(A118,Classification!$A:$D,2,FALSE)</f>
        <v>A</v>
      </c>
      <c r="D118" s="15" t="str">
        <f>VLOOKUP(B118,Classification!$A:$D,2,FALSE)</f>
        <v>A</v>
      </c>
      <c r="E118" s="15" t="b">
        <f t="shared" si="1"/>
        <v>1</v>
      </c>
    </row>
    <row r="119" spans="1:5" x14ac:dyDescent="0.2">
      <c r="A119" t="s">
        <v>190</v>
      </c>
      <c r="B119" t="s">
        <v>914</v>
      </c>
      <c r="C119" s="28" t="str">
        <f>VLOOKUP(A119,Classification!$A:$D,2,FALSE)</f>
        <v>A</v>
      </c>
      <c r="D119" s="15" t="str">
        <f>VLOOKUP(B119,Classification!$A:$D,2,FALSE)</f>
        <v>A</v>
      </c>
      <c r="E119" s="15" t="b">
        <f t="shared" si="1"/>
        <v>1</v>
      </c>
    </row>
    <row r="120" spans="1:5" x14ac:dyDescent="0.2">
      <c r="A120" t="s">
        <v>194</v>
      </c>
      <c r="B120" t="s">
        <v>914</v>
      </c>
      <c r="C120" s="28" t="str">
        <f>VLOOKUP(A120,Classification!$A:$D,2,FALSE)</f>
        <v>A</v>
      </c>
      <c r="D120" s="15" t="str">
        <f>VLOOKUP(B120,Classification!$A:$D,2,FALSE)</f>
        <v>A</v>
      </c>
      <c r="E120" s="15" t="b">
        <f t="shared" si="1"/>
        <v>1</v>
      </c>
    </row>
    <row r="121" spans="1:5" x14ac:dyDescent="0.2">
      <c r="A121" t="s">
        <v>136</v>
      </c>
      <c r="B121" t="s">
        <v>914</v>
      </c>
      <c r="C121" s="28" t="str">
        <f>VLOOKUP(A121,Classification!$A:$D,2,FALSE)</f>
        <v>A</v>
      </c>
      <c r="D121" s="15" t="str">
        <f>VLOOKUP(B121,Classification!$A:$D,2,FALSE)</f>
        <v>A</v>
      </c>
      <c r="E121" s="15" t="b">
        <f t="shared" si="1"/>
        <v>1</v>
      </c>
    </row>
    <row r="122" spans="1:5" x14ac:dyDescent="0.2">
      <c r="A122" t="s">
        <v>914</v>
      </c>
      <c r="B122" t="s">
        <v>914</v>
      </c>
      <c r="C122" s="28" t="str">
        <f>VLOOKUP(A122,Classification!$A:$D,2,FALSE)</f>
        <v>A</v>
      </c>
      <c r="D122" s="15" t="str">
        <f>VLOOKUP(B122,Classification!$A:$D,2,FALSE)</f>
        <v>A</v>
      </c>
      <c r="E122" s="15" t="b">
        <f t="shared" si="1"/>
        <v>1</v>
      </c>
    </row>
    <row r="123" spans="1:5" x14ac:dyDescent="0.2">
      <c r="A123" t="s">
        <v>154</v>
      </c>
      <c r="B123" t="s">
        <v>914</v>
      </c>
      <c r="C123" s="28" t="str">
        <f>VLOOKUP(A123,Classification!$A:$D,2,FALSE)</f>
        <v>A</v>
      </c>
      <c r="D123" s="15" t="str">
        <f>VLOOKUP(B123,Classification!$A:$D,2,FALSE)</f>
        <v>A</v>
      </c>
      <c r="E123" s="15" t="b">
        <f t="shared" si="1"/>
        <v>1</v>
      </c>
    </row>
    <row r="124" spans="1:5" x14ac:dyDescent="0.2">
      <c r="A124" t="s">
        <v>153</v>
      </c>
      <c r="B124" t="s">
        <v>914</v>
      </c>
      <c r="C124" s="28" t="str">
        <f>VLOOKUP(A124,Classification!$A:$D,2,FALSE)</f>
        <v>A</v>
      </c>
      <c r="D124" s="15" t="str">
        <f>VLOOKUP(B124,Classification!$A:$D,2,FALSE)</f>
        <v>A</v>
      </c>
      <c r="E124" s="15" t="b">
        <f t="shared" si="1"/>
        <v>1</v>
      </c>
    </row>
    <row r="125" spans="1:5" x14ac:dyDescent="0.2">
      <c r="A125" t="s">
        <v>375</v>
      </c>
      <c r="B125" t="s">
        <v>126</v>
      </c>
      <c r="C125" s="28" t="str">
        <f>VLOOKUP(A125,Classification!$A:$D,2,FALSE)</f>
        <v>A</v>
      </c>
      <c r="D125" s="15" t="str">
        <f>VLOOKUP(B125,Classification!$A:$D,2,FALSE)</f>
        <v>A</v>
      </c>
      <c r="E125" s="15" t="b">
        <f t="shared" si="1"/>
        <v>1</v>
      </c>
    </row>
    <row r="126" spans="1:5" x14ac:dyDescent="0.2">
      <c r="A126" t="s">
        <v>126</v>
      </c>
      <c r="B126" t="s">
        <v>126</v>
      </c>
      <c r="C126" s="28" t="str">
        <f>VLOOKUP(A126,Classification!$A:$D,2,FALSE)</f>
        <v>A</v>
      </c>
      <c r="D126" s="15" t="str">
        <f>VLOOKUP(B126,Classification!$A:$D,2,FALSE)</f>
        <v>A</v>
      </c>
      <c r="E126" s="15" t="b">
        <f t="shared" si="1"/>
        <v>1</v>
      </c>
    </row>
    <row r="127" spans="1:5" x14ac:dyDescent="0.2">
      <c r="A127" t="s">
        <v>252</v>
      </c>
      <c r="B127" t="s">
        <v>158</v>
      </c>
      <c r="C127" s="28" t="str">
        <f>VLOOKUP(A127,Classification!$A:$D,2,FALSE)</f>
        <v>A</v>
      </c>
      <c r="D127" s="15" t="str">
        <f>VLOOKUP(B127,Classification!$A:$D,2,FALSE)</f>
        <v>A</v>
      </c>
      <c r="E127" s="15" t="b">
        <f t="shared" si="1"/>
        <v>1</v>
      </c>
    </row>
    <row r="128" spans="1:5" x14ac:dyDescent="0.2">
      <c r="A128" t="s">
        <v>304</v>
      </c>
      <c r="B128" t="s">
        <v>158</v>
      </c>
      <c r="C128" s="28" t="str">
        <f>VLOOKUP(A128,Classification!$A:$D,2,FALSE)</f>
        <v>A</v>
      </c>
      <c r="D128" s="15" t="str">
        <f>VLOOKUP(B128,Classification!$A:$D,2,FALSE)</f>
        <v>A</v>
      </c>
      <c r="E128" s="15" t="b">
        <f t="shared" si="1"/>
        <v>1</v>
      </c>
    </row>
    <row r="129" spans="1:5" x14ac:dyDescent="0.2">
      <c r="A129" t="s">
        <v>161</v>
      </c>
      <c r="B129" t="s">
        <v>158</v>
      </c>
      <c r="C129" s="28" t="str">
        <f>VLOOKUP(A129,Classification!$A:$D,2,FALSE)</f>
        <v>A</v>
      </c>
      <c r="D129" s="15" t="str">
        <f>VLOOKUP(B129,Classification!$A:$D,2,FALSE)</f>
        <v>A</v>
      </c>
      <c r="E129" s="15" t="b">
        <f t="shared" si="1"/>
        <v>1</v>
      </c>
    </row>
    <row r="130" spans="1:5" x14ac:dyDescent="0.2">
      <c r="A130" t="s">
        <v>159</v>
      </c>
      <c r="B130" t="s">
        <v>158</v>
      </c>
      <c r="C130" s="28" t="str">
        <f>VLOOKUP(A130,Classification!$A:$D,2,FALSE)</f>
        <v>A</v>
      </c>
      <c r="D130" s="15" t="str">
        <f>VLOOKUP(B130,Classification!$A:$D,2,FALSE)</f>
        <v>A</v>
      </c>
      <c r="E130" s="15" t="b">
        <f t="shared" si="1"/>
        <v>1</v>
      </c>
    </row>
    <row r="131" spans="1:5" x14ac:dyDescent="0.2">
      <c r="A131" t="s">
        <v>144</v>
      </c>
      <c r="B131" t="s">
        <v>158</v>
      </c>
      <c r="C131" s="28" t="str">
        <f>VLOOKUP(A131,Classification!$A:$D,2,FALSE)</f>
        <v>A</v>
      </c>
      <c r="D131" s="15" t="str">
        <f>VLOOKUP(B131,Classification!$A:$D,2,FALSE)</f>
        <v>A</v>
      </c>
      <c r="E131" s="15" t="b">
        <f t="shared" ref="E131:E194" si="2">OR(C131=D131,AND(C131="T",D131="A"),AND(C131="B2",D131="B1"),C131="O")</f>
        <v>1</v>
      </c>
    </row>
    <row r="132" spans="1:5" x14ac:dyDescent="0.2">
      <c r="A132" t="s">
        <v>165</v>
      </c>
      <c r="B132" t="s">
        <v>158</v>
      </c>
      <c r="C132" s="28" t="str">
        <f>VLOOKUP(A132,Classification!$A:$D,2,FALSE)</f>
        <v>A</v>
      </c>
      <c r="D132" s="15" t="str">
        <f>VLOOKUP(B132,Classification!$A:$D,2,FALSE)</f>
        <v>A</v>
      </c>
      <c r="E132" s="15" t="b">
        <f t="shared" si="2"/>
        <v>1</v>
      </c>
    </row>
    <row r="133" spans="1:5" x14ac:dyDescent="0.2">
      <c r="A133" t="s">
        <v>306</v>
      </c>
      <c r="B133" t="s">
        <v>158</v>
      </c>
      <c r="C133" s="28" t="str">
        <f>VLOOKUP(A133,Classification!$A:$D,2,FALSE)</f>
        <v>A</v>
      </c>
      <c r="D133" s="15" t="str">
        <f>VLOOKUP(B133,Classification!$A:$D,2,FALSE)</f>
        <v>A</v>
      </c>
      <c r="E133" s="15" t="b">
        <f t="shared" si="2"/>
        <v>1</v>
      </c>
    </row>
    <row r="134" spans="1:5" x14ac:dyDescent="0.2">
      <c r="A134" t="s">
        <v>237</v>
      </c>
      <c r="B134" t="s">
        <v>158</v>
      </c>
      <c r="C134" s="28" t="str">
        <f>VLOOKUP(A134,Classification!$A:$D,2,FALSE)</f>
        <v>A</v>
      </c>
      <c r="D134" s="15" t="str">
        <f>VLOOKUP(B134,Classification!$A:$D,2,FALSE)</f>
        <v>A</v>
      </c>
      <c r="E134" s="15" t="b">
        <f t="shared" si="2"/>
        <v>1</v>
      </c>
    </row>
    <row r="135" spans="1:5" x14ac:dyDescent="0.2">
      <c r="A135" t="s">
        <v>236</v>
      </c>
      <c r="B135" t="s">
        <v>158</v>
      </c>
      <c r="C135" s="28" t="str">
        <f>VLOOKUP(A135,Classification!$A:$D,2,FALSE)</f>
        <v>A</v>
      </c>
      <c r="D135" s="15" t="str">
        <f>VLOOKUP(B135,Classification!$A:$D,2,FALSE)</f>
        <v>A</v>
      </c>
      <c r="E135" s="15" t="b">
        <f t="shared" si="2"/>
        <v>1</v>
      </c>
    </row>
    <row r="136" spans="1:5" x14ac:dyDescent="0.2">
      <c r="A136" t="s">
        <v>246</v>
      </c>
      <c r="B136" t="s">
        <v>158</v>
      </c>
      <c r="C136" s="28" t="str">
        <f>VLOOKUP(A136,Classification!$A:$D,2,FALSE)</f>
        <v>A</v>
      </c>
      <c r="D136" s="15" t="str">
        <f>VLOOKUP(B136,Classification!$A:$D,2,FALSE)</f>
        <v>A</v>
      </c>
      <c r="E136" s="15" t="b">
        <f t="shared" si="2"/>
        <v>1</v>
      </c>
    </row>
    <row r="137" spans="1:5" x14ac:dyDescent="0.2">
      <c r="A137" t="s">
        <v>158</v>
      </c>
      <c r="B137" t="s">
        <v>158</v>
      </c>
      <c r="C137" s="28" t="str">
        <f>VLOOKUP(A137,Classification!$A:$D,2,FALSE)</f>
        <v>A</v>
      </c>
      <c r="D137" s="15" t="str">
        <f>VLOOKUP(B137,Classification!$A:$D,2,FALSE)</f>
        <v>A</v>
      </c>
      <c r="E137" s="15" t="b">
        <f t="shared" si="2"/>
        <v>1</v>
      </c>
    </row>
    <row r="138" spans="1:5" x14ac:dyDescent="0.2">
      <c r="A138" t="s">
        <v>181</v>
      </c>
      <c r="B138" t="s">
        <v>158</v>
      </c>
      <c r="C138" s="28" t="str">
        <f>VLOOKUP(A138,Classification!$A:$D,2,FALSE)</f>
        <v>A</v>
      </c>
      <c r="D138" s="15" t="str">
        <f>VLOOKUP(B138,Classification!$A:$D,2,FALSE)</f>
        <v>A</v>
      </c>
      <c r="E138" s="15" t="b">
        <f t="shared" si="2"/>
        <v>1</v>
      </c>
    </row>
    <row r="139" spans="1:5" x14ac:dyDescent="0.2">
      <c r="A139" t="s">
        <v>239</v>
      </c>
      <c r="B139" t="s">
        <v>158</v>
      </c>
      <c r="C139" s="28" t="str">
        <f>VLOOKUP(A139,Classification!$A:$D,2,FALSE)</f>
        <v>A</v>
      </c>
      <c r="D139" s="15" t="str">
        <f>VLOOKUP(B139,Classification!$A:$D,2,FALSE)</f>
        <v>A</v>
      </c>
      <c r="E139" s="15" t="b">
        <f t="shared" si="2"/>
        <v>1</v>
      </c>
    </row>
    <row r="140" spans="1:5" x14ac:dyDescent="0.2">
      <c r="A140" t="s">
        <v>162</v>
      </c>
      <c r="B140" t="s">
        <v>158</v>
      </c>
      <c r="C140" s="28" t="str">
        <f>VLOOKUP(A140,Classification!$A:$D,2,FALSE)</f>
        <v>A</v>
      </c>
      <c r="D140" s="15" t="str">
        <f>VLOOKUP(B140,Classification!$A:$D,2,FALSE)</f>
        <v>A</v>
      </c>
      <c r="E140" s="15" t="b">
        <f t="shared" si="2"/>
        <v>1</v>
      </c>
    </row>
    <row r="141" spans="1:5" x14ac:dyDescent="0.2">
      <c r="A141" t="s">
        <v>374</v>
      </c>
      <c r="B141" t="s">
        <v>158</v>
      </c>
      <c r="C141" s="28" t="str">
        <f>VLOOKUP(A141,Classification!$A:$D,2,FALSE)</f>
        <v>A</v>
      </c>
      <c r="D141" s="15" t="str">
        <f>VLOOKUP(B141,Classification!$A:$D,2,FALSE)</f>
        <v>A</v>
      </c>
      <c r="E141" s="15" t="b">
        <f t="shared" si="2"/>
        <v>1</v>
      </c>
    </row>
    <row r="142" spans="1:5" x14ac:dyDescent="0.2">
      <c r="A142" t="s">
        <v>292</v>
      </c>
      <c r="B142" t="s">
        <v>158</v>
      </c>
      <c r="C142" s="28" t="str">
        <f>VLOOKUP(A142,Classification!$A:$D,2,FALSE)</f>
        <v>A</v>
      </c>
      <c r="D142" s="15" t="str">
        <f>VLOOKUP(B142,Classification!$A:$D,2,FALSE)</f>
        <v>A</v>
      </c>
      <c r="E142" s="15" t="b">
        <f t="shared" si="2"/>
        <v>1</v>
      </c>
    </row>
    <row r="143" spans="1:5" x14ac:dyDescent="0.2">
      <c r="A143" t="s">
        <v>160</v>
      </c>
      <c r="B143" t="s">
        <v>158</v>
      </c>
      <c r="C143" s="28" t="str">
        <f>VLOOKUP(A143,Classification!$A:$D,2,FALSE)</f>
        <v>A</v>
      </c>
      <c r="D143" s="15" t="str">
        <f>VLOOKUP(B143,Classification!$A:$D,2,FALSE)</f>
        <v>A</v>
      </c>
      <c r="E143" s="15" t="b">
        <f t="shared" si="2"/>
        <v>1</v>
      </c>
    </row>
    <row r="144" spans="1:5" x14ac:dyDescent="0.2">
      <c r="A144" t="s">
        <v>331</v>
      </c>
      <c r="B144" t="s">
        <v>158</v>
      </c>
      <c r="C144" s="28" t="str">
        <f>VLOOKUP(A144,Classification!$A:$D,2,FALSE)</f>
        <v>A</v>
      </c>
      <c r="D144" s="15" t="str">
        <f>VLOOKUP(B144,Classification!$A:$D,2,FALSE)</f>
        <v>A</v>
      </c>
      <c r="E144" s="15" t="b">
        <f t="shared" si="2"/>
        <v>1</v>
      </c>
    </row>
    <row r="145" spans="1:5" x14ac:dyDescent="0.2">
      <c r="A145" t="s">
        <v>373</v>
      </c>
      <c r="B145" t="s">
        <v>158</v>
      </c>
      <c r="C145" s="28" t="str">
        <f>VLOOKUP(A145,Classification!$A:$D,2,FALSE)</f>
        <v>A</v>
      </c>
      <c r="D145" s="15" t="str">
        <f>VLOOKUP(B145,Classification!$A:$D,2,FALSE)</f>
        <v>A</v>
      </c>
      <c r="E145" s="15" t="b">
        <f t="shared" si="2"/>
        <v>1</v>
      </c>
    </row>
    <row r="146" spans="1:5" x14ac:dyDescent="0.2">
      <c r="A146" t="s">
        <v>233</v>
      </c>
      <c r="B146" t="s">
        <v>158</v>
      </c>
      <c r="C146" s="28" t="str">
        <f>VLOOKUP(A146,Classification!$A:$D,2,FALSE)</f>
        <v>A</v>
      </c>
      <c r="D146" s="15" t="str">
        <f>VLOOKUP(B146,Classification!$A:$D,2,FALSE)</f>
        <v>A</v>
      </c>
      <c r="E146" s="15" t="b">
        <f t="shared" si="2"/>
        <v>1</v>
      </c>
    </row>
    <row r="147" spans="1:5" x14ac:dyDescent="0.2">
      <c r="A147" t="s">
        <v>283</v>
      </c>
      <c r="B147" t="s">
        <v>158</v>
      </c>
      <c r="C147" s="28" t="str">
        <f>VLOOKUP(A147,Classification!$A:$D,2,FALSE)</f>
        <v>A</v>
      </c>
      <c r="D147" s="15" t="str">
        <f>VLOOKUP(B147,Classification!$A:$D,2,FALSE)</f>
        <v>A</v>
      </c>
      <c r="E147" s="15" t="b">
        <f t="shared" si="2"/>
        <v>1</v>
      </c>
    </row>
    <row r="148" spans="1:5" x14ac:dyDescent="0.2">
      <c r="A148" t="s">
        <v>142</v>
      </c>
      <c r="B148" t="s">
        <v>173</v>
      </c>
      <c r="C148" s="28" t="str">
        <f>VLOOKUP(A148,Classification!$A:$D,2,FALSE)</f>
        <v>A</v>
      </c>
      <c r="D148" s="15" t="str">
        <f>VLOOKUP(B148,Classification!$A:$D,2,FALSE)</f>
        <v>A</v>
      </c>
      <c r="E148" s="15" t="b">
        <f t="shared" si="2"/>
        <v>1</v>
      </c>
    </row>
    <row r="149" spans="1:5" x14ac:dyDescent="0.2">
      <c r="A149" t="s">
        <v>178</v>
      </c>
      <c r="B149" t="s">
        <v>173</v>
      </c>
      <c r="C149" s="28" t="str">
        <f>VLOOKUP(A149,Classification!$A:$D,2,FALSE)</f>
        <v>A</v>
      </c>
      <c r="D149" s="15" t="str">
        <f>VLOOKUP(B149,Classification!$A:$D,2,FALSE)</f>
        <v>A</v>
      </c>
      <c r="E149" s="15" t="b">
        <f t="shared" si="2"/>
        <v>1</v>
      </c>
    </row>
    <row r="150" spans="1:5" x14ac:dyDescent="0.2">
      <c r="A150" t="s">
        <v>185</v>
      </c>
      <c r="B150" t="s">
        <v>173</v>
      </c>
      <c r="C150" s="28" t="str">
        <f>VLOOKUP(A150,Classification!$A:$D,2,FALSE)</f>
        <v>A</v>
      </c>
      <c r="D150" s="15" t="str">
        <f>VLOOKUP(B150,Classification!$A:$D,2,FALSE)</f>
        <v>A</v>
      </c>
      <c r="E150" s="15" t="b">
        <f t="shared" si="2"/>
        <v>1</v>
      </c>
    </row>
    <row r="151" spans="1:5" x14ac:dyDescent="0.2">
      <c r="A151" t="s">
        <v>400</v>
      </c>
      <c r="B151" t="s">
        <v>173</v>
      </c>
      <c r="C151" s="28" t="str">
        <f>VLOOKUP(A151,Classification!$A:$D,2,FALSE)</f>
        <v>A</v>
      </c>
      <c r="D151" s="15" t="str">
        <f>VLOOKUP(B151,Classification!$A:$D,2,FALSE)</f>
        <v>A</v>
      </c>
      <c r="E151" s="15" t="b">
        <f t="shared" si="2"/>
        <v>1</v>
      </c>
    </row>
    <row r="152" spans="1:5" x14ac:dyDescent="0.2">
      <c r="A152" t="s">
        <v>186</v>
      </c>
      <c r="B152" t="s">
        <v>173</v>
      </c>
      <c r="C152" s="28" t="str">
        <f>VLOOKUP(A152,Classification!$A:$D,2,FALSE)</f>
        <v>A</v>
      </c>
      <c r="D152" s="15" t="str">
        <f>VLOOKUP(B152,Classification!$A:$D,2,FALSE)</f>
        <v>A</v>
      </c>
      <c r="E152" s="15" t="b">
        <f t="shared" si="2"/>
        <v>1</v>
      </c>
    </row>
    <row r="153" spans="1:5" x14ac:dyDescent="0.2">
      <c r="A153" t="s">
        <v>145</v>
      </c>
      <c r="B153" t="s">
        <v>173</v>
      </c>
      <c r="C153" s="28" t="str">
        <f>VLOOKUP(A153,Classification!$A:$D,2,FALSE)</f>
        <v>A</v>
      </c>
      <c r="D153" s="15" t="str">
        <f>VLOOKUP(B153,Classification!$A:$D,2,FALSE)</f>
        <v>A</v>
      </c>
      <c r="E153" s="15" t="b">
        <f t="shared" si="2"/>
        <v>1</v>
      </c>
    </row>
    <row r="154" spans="1:5" x14ac:dyDescent="0.2">
      <c r="A154" t="s">
        <v>169</v>
      </c>
      <c r="B154" t="s">
        <v>173</v>
      </c>
      <c r="C154" s="28" t="str">
        <f>VLOOKUP(A154,Classification!$A:$D,2,FALSE)</f>
        <v>A</v>
      </c>
      <c r="D154" s="15" t="str">
        <f>VLOOKUP(B154,Classification!$A:$D,2,FALSE)</f>
        <v>A</v>
      </c>
      <c r="E154" s="15" t="b">
        <f t="shared" si="2"/>
        <v>1</v>
      </c>
    </row>
    <row r="155" spans="1:5" x14ac:dyDescent="0.2">
      <c r="A155" t="s">
        <v>177</v>
      </c>
      <c r="B155" t="s">
        <v>177</v>
      </c>
      <c r="C155" s="28" t="str">
        <f>VLOOKUP(A155,Classification!$A:$D,2,FALSE)</f>
        <v>A</v>
      </c>
      <c r="D155" s="15" t="str">
        <f>VLOOKUP(B155,Classification!$A:$D,2,FALSE)</f>
        <v>A</v>
      </c>
      <c r="E155" s="15" t="b">
        <f t="shared" si="2"/>
        <v>1</v>
      </c>
    </row>
    <row r="156" spans="1:5" x14ac:dyDescent="0.2">
      <c r="A156" t="s">
        <v>175</v>
      </c>
      <c r="B156" t="s">
        <v>173</v>
      </c>
      <c r="C156" s="28" t="str">
        <f>VLOOKUP(A156,Classification!$A:$D,2,FALSE)</f>
        <v>A</v>
      </c>
      <c r="D156" s="15" t="str">
        <f>VLOOKUP(B156,Classification!$A:$D,2,FALSE)</f>
        <v>A</v>
      </c>
      <c r="E156" s="15" t="b">
        <f t="shared" si="2"/>
        <v>1</v>
      </c>
    </row>
    <row r="157" spans="1:5" x14ac:dyDescent="0.2">
      <c r="A157" t="s">
        <v>189</v>
      </c>
      <c r="B157" t="s">
        <v>173</v>
      </c>
      <c r="C157" s="28" t="str">
        <f>VLOOKUP(A157,Classification!$A:$D,2,FALSE)</f>
        <v>A</v>
      </c>
      <c r="D157" s="15" t="str">
        <f>VLOOKUP(B157,Classification!$A:$D,2,FALSE)</f>
        <v>A</v>
      </c>
      <c r="E157" s="15" t="b">
        <f t="shared" si="2"/>
        <v>1</v>
      </c>
    </row>
    <row r="158" spans="1:5" x14ac:dyDescent="0.2">
      <c r="A158" t="s">
        <v>168</v>
      </c>
      <c r="B158" t="s">
        <v>173</v>
      </c>
      <c r="C158" s="28" t="str">
        <f>VLOOKUP(A158,Classification!$A:$D,2,FALSE)</f>
        <v>A</v>
      </c>
      <c r="D158" s="15" t="str">
        <f>VLOOKUP(B158,Classification!$A:$D,2,FALSE)</f>
        <v>A</v>
      </c>
      <c r="E158" s="15" t="b">
        <f t="shared" si="2"/>
        <v>1</v>
      </c>
    </row>
    <row r="159" spans="1:5" x14ac:dyDescent="0.2">
      <c r="A159" t="s">
        <v>171</v>
      </c>
      <c r="B159" t="s">
        <v>173</v>
      </c>
      <c r="C159" s="28" t="str">
        <f>VLOOKUP(A159,Classification!$A:$D,2,FALSE)</f>
        <v>A</v>
      </c>
      <c r="D159" s="15" t="str">
        <f>VLOOKUP(B159,Classification!$A:$D,2,FALSE)</f>
        <v>A</v>
      </c>
      <c r="E159" s="15" t="b">
        <f t="shared" si="2"/>
        <v>1</v>
      </c>
    </row>
    <row r="160" spans="1:5" x14ac:dyDescent="0.2">
      <c r="A160" t="s">
        <v>173</v>
      </c>
      <c r="B160" t="s">
        <v>173</v>
      </c>
      <c r="C160" s="28" t="str">
        <f>VLOOKUP(A160,Classification!$A:$D,2,FALSE)</f>
        <v>A</v>
      </c>
      <c r="D160" s="15" t="str">
        <f>VLOOKUP(B160,Classification!$A:$D,2,FALSE)</f>
        <v>A</v>
      </c>
      <c r="E160" s="15" t="b">
        <f t="shared" si="2"/>
        <v>1</v>
      </c>
    </row>
    <row r="161" spans="1:5" x14ac:dyDescent="0.2">
      <c r="A161" t="s">
        <v>176</v>
      </c>
      <c r="B161" t="s">
        <v>173</v>
      </c>
      <c r="C161" s="28" t="str">
        <f>VLOOKUP(A161,Classification!$A:$D,2,FALSE)</f>
        <v>A</v>
      </c>
      <c r="D161" s="15" t="str">
        <f>VLOOKUP(B161,Classification!$A:$D,2,FALSE)</f>
        <v>A</v>
      </c>
      <c r="E161" s="15" t="b">
        <f t="shared" si="2"/>
        <v>1</v>
      </c>
    </row>
    <row r="162" spans="1:5" x14ac:dyDescent="0.2">
      <c r="A162" t="s">
        <v>172</v>
      </c>
      <c r="B162" t="s">
        <v>173</v>
      </c>
      <c r="C162" s="28" t="str">
        <f>VLOOKUP(A162,Classification!$A:$D,2,FALSE)</f>
        <v>A</v>
      </c>
      <c r="D162" s="15" t="str">
        <f>VLOOKUP(B162,Classification!$A:$D,2,FALSE)</f>
        <v>A</v>
      </c>
      <c r="E162" s="15" t="b">
        <f t="shared" si="2"/>
        <v>1</v>
      </c>
    </row>
    <row r="163" spans="1:5" x14ac:dyDescent="0.2">
      <c r="A163" t="s">
        <v>174</v>
      </c>
      <c r="B163" t="s">
        <v>173</v>
      </c>
      <c r="C163" s="28" t="str">
        <f>VLOOKUP(A163,Classification!$A:$D,2,FALSE)</f>
        <v>A</v>
      </c>
      <c r="D163" s="15" t="str">
        <f>VLOOKUP(B163,Classification!$A:$D,2,FALSE)</f>
        <v>A</v>
      </c>
      <c r="E163" s="15" t="b">
        <f t="shared" si="2"/>
        <v>1</v>
      </c>
    </row>
    <row r="164" spans="1:5" x14ac:dyDescent="0.2">
      <c r="A164" t="s">
        <v>184</v>
      </c>
      <c r="B164" t="s">
        <v>173</v>
      </c>
      <c r="C164" s="28" t="str">
        <f>VLOOKUP(A164,Classification!$A:$D,2,FALSE)</f>
        <v>A</v>
      </c>
      <c r="D164" s="15" t="str">
        <f>VLOOKUP(B164,Classification!$A:$D,2,FALSE)</f>
        <v>A</v>
      </c>
      <c r="E164" s="15" t="b">
        <f t="shared" si="2"/>
        <v>1</v>
      </c>
    </row>
    <row r="165" spans="1:5" x14ac:dyDescent="0.2">
      <c r="A165" t="s">
        <v>170</v>
      </c>
      <c r="B165" t="s">
        <v>170</v>
      </c>
      <c r="C165" s="28" t="str">
        <f>VLOOKUP(A165,Classification!$A:$D,2,FALSE)</f>
        <v>A</v>
      </c>
      <c r="D165" s="15" t="str">
        <f>VLOOKUP(B165,Classification!$A:$D,2,FALSE)</f>
        <v>A</v>
      </c>
      <c r="E165" s="15" t="b">
        <f t="shared" si="2"/>
        <v>1</v>
      </c>
    </row>
    <row r="166" spans="1:5" x14ac:dyDescent="0.2">
      <c r="A166" t="s">
        <v>143</v>
      </c>
      <c r="B166" t="s">
        <v>173</v>
      </c>
      <c r="C166" s="28" t="str">
        <f>VLOOKUP(A166,Classification!$A:$D,2,FALSE)</f>
        <v>A</v>
      </c>
      <c r="D166" s="15" t="str">
        <f>VLOOKUP(B166,Classification!$A:$D,2,FALSE)</f>
        <v>A</v>
      </c>
      <c r="E166" s="15" t="b">
        <f t="shared" si="2"/>
        <v>1</v>
      </c>
    </row>
    <row r="167" spans="1:5" x14ac:dyDescent="0.2">
      <c r="A167" t="s">
        <v>403</v>
      </c>
      <c r="B167" t="s">
        <v>38</v>
      </c>
      <c r="C167" s="28" t="str">
        <f>VLOOKUP(A167,Classification!$A:$D,2,FALSE)</f>
        <v>B1</v>
      </c>
      <c r="D167" s="15" t="str">
        <f>VLOOKUP(B167,Classification!$A:$D,2,FALSE)</f>
        <v>B1</v>
      </c>
      <c r="E167" s="15" t="b">
        <f t="shared" si="2"/>
        <v>1</v>
      </c>
    </row>
    <row r="168" spans="1:5" x14ac:dyDescent="0.2">
      <c r="A168" t="s">
        <v>38</v>
      </c>
      <c r="B168" t="s">
        <v>38</v>
      </c>
      <c r="C168" s="28" t="str">
        <f>VLOOKUP(A168,Classification!$A:$D,2,FALSE)</f>
        <v>B1</v>
      </c>
      <c r="D168" s="15" t="str">
        <f>VLOOKUP(B168,Classification!$A:$D,2,FALSE)</f>
        <v>B1</v>
      </c>
      <c r="E168" s="15" t="b">
        <f t="shared" si="2"/>
        <v>1</v>
      </c>
    </row>
    <row r="169" spans="1:5" x14ac:dyDescent="0.2">
      <c r="A169" t="s">
        <v>402</v>
      </c>
      <c r="B169" t="s">
        <v>38</v>
      </c>
      <c r="C169" s="28" t="str">
        <f>VLOOKUP(A169,Classification!$A:$D,2,FALSE)</f>
        <v>B1</v>
      </c>
      <c r="D169" s="15" t="str">
        <f>VLOOKUP(B169,Classification!$A:$D,2,FALSE)</f>
        <v>B1</v>
      </c>
      <c r="E169" s="15" t="b">
        <f t="shared" si="2"/>
        <v>1</v>
      </c>
    </row>
    <row r="170" spans="1:5" x14ac:dyDescent="0.2">
      <c r="A170" t="s">
        <v>401</v>
      </c>
      <c r="B170" t="s">
        <v>38</v>
      </c>
      <c r="C170" s="28" t="str">
        <f>VLOOKUP(A170,Classification!$A:$D,2,FALSE)</f>
        <v>B1</v>
      </c>
      <c r="D170" s="15" t="str">
        <f>VLOOKUP(B170,Classification!$A:$D,2,FALSE)</f>
        <v>B1</v>
      </c>
      <c r="E170" s="15" t="b">
        <f t="shared" si="2"/>
        <v>1</v>
      </c>
    </row>
    <row r="171" spans="1:5" x14ac:dyDescent="0.2">
      <c r="A171" t="s">
        <v>166</v>
      </c>
      <c r="B171" t="s">
        <v>1174</v>
      </c>
      <c r="C171" s="28" t="str">
        <f>VLOOKUP(A171,Classification!$A:$D,2,FALSE)</f>
        <v>A</v>
      </c>
      <c r="D171" s="15" t="str">
        <f>VLOOKUP(B171,Classification!$A:$D,2,FALSE)</f>
        <v>A</v>
      </c>
      <c r="E171" s="15" t="b">
        <f t="shared" si="2"/>
        <v>1</v>
      </c>
    </row>
    <row r="172" spans="1:5" x14ac:dyDescent="0.2">
      <c r="A172" t="s">
        <v>201</v>
      </c>
      <c r="B172" t="s">
        <v>1174</v>
      </c>
      <c r="C172" s="28" t="str">
        <f>VLOOKUP(A172,Classification!$A:$D,2,FALSE)</f>
        <v>A</v>
      </c>
      <c r="D172" s="15" t="str">
        <f>VLOOKUP(B172,Classification!$A:$D,2,FALSE)</f>
        <v>A</v>
      </c>
      <c r="E172" s="15" t="b">
        <f t="shared" si="2"/>
        <v>1</v>
      </c>
    </row>
    <row r="173" spans="1:5" x14ac:dyDescent="0.2">
      <c r="A173" t="s">
        <v>202</v>
      </c>
      <c r="B173" t="s">
        <v>1174</v>
      </c>
      <c r="C173" s="28" t="str">
        <f>VLOOKUP(A173,Classification!$A:$D,2,FALSE)</f>
        <v>A</v>
      </c>
      <c r="D173" s="15" t="str">
        <f>VLOOKUP(B173,Classification!$A:$D,2,FALSE)</f>
        <v>A</v>
      </c>
      <c r="E173" s="15" t="b">
        <f t="shared" si="2"/>
        <v>1</v>
      </c>
    </row>
    <row r="174" spans="1:5" x14ac:dyDescent="0.2">
      <c r="A174" t="s">
        <v>1174</v>
      </c>
      <c r="B174" t="s">
        <v>1174</v>
      </c>
      <c r="C174" s="28" t="str">
        <f>VLOOKUP(A174,Classification!$A:$D,2,FALSE)</f>
        <v>A</v>
      </c>
      <c r="D174" s="15" t="str">
        <f>VLOOKUP(B174,Classification!$A:$D,2,FALSE)</f>
        <v>A</v>
      </c>
      <c r="E174" s="15" t="b">
        <f t="shared" si="2"/>
        <v>1</v>
      </c>
    </row>
    <row r="175" spans="1:5" x14ac:dyDescent="0.2">
      <c r="A175" t="s">
        <v>188</v>
      </c>
      <c r="B175" t="s">
        <v>1174</v>
      </c>
      <c r="C175" s="28" t="str">
        <f>VLOOKUP(A175,Classification!$A:$D,2,FALSE)</f>
        <v>A</v>
      </c>
      <c r="D175" s="15" t="str">
        <f>VLOOKUP(B175,Classification!$A:$D,2,FALSE)</f>
        <v>A</v>
      </c>
      <c r="E175" s="15" t="b">
        <f t="shared" si="2"/>
        <v>1</v>
      </c>
    </row>
    <row r="176" spans="1:5" x14ac:dyDescent="0.2">
      <c r="A176" t="s">
        <v>187</v>
      </c>
      <c r="B176" t="s">
        <v>1174</v>
      </c>
      <c r="C176" s="28" t="str">
        <f>VLOOKUP(A176,Classification!$A:$D,2,FALSE)</f>
        <v>A</v>
      </c>
      <c r="D176" s="15" t="str">
        <f>VLOOKUP(B176,Classification!$A:$D,2,FALSE)</f>
        <v>A</v>
      </c>
      <c r="E176" s="15" t="b">
        <f t="shared" si="2"/>
        <v>1</v>
      </c>
    </row>
    <row r="177" spans="1:5" x14ac:dyDescent="0.2">
      <c r="A177" t="s">
        <v>203</v>
      </c>
      <c r="B177" t="s">
        <v>1174</v>
      </c>
      <c r="C177" s="28" t="str">
        <f>VLOOKUP(A177,Classification!$A:$D,2,FALSE)</f>
        <v>A</v>
      </c>
      <c r="D177" s="15" t="str">
        <f>VLOOKUP(B177,Classification!$A:$D,2,FALSE)</f>
        <v>A</v>
      </c>
      <c r="E177" s="15" t="b">
        <f t="shared" si="2"/>
        <v>1</v>
      </c>
    </row>
    <row r="178" spans="1:5" x14ac:dyDescent="0.2">
      <c r="A178" t="s">
        <v>293</v>
      </c>
      <c r="B178" t="s">
        <v>1174</v>
      </c>
      <c r="C178" s="28" t="str">
        <f>VLOOKUP(A178,Classification!$A:$D,2,FALSE)</f>
        <v>A</v>
      </c>
      <c r="D178" s="15" t="str">
        <f>VLOOKUP(B178,Classification!$A:$D,2,FALSE)</f>
        <v>A</v>
      </c>
      <c r="E178" s="15" t="b">
        <f t="shared" si="2"/>
        <v>1</v>
      </c>
    </row>
    <row r="179" spans="1:5" x14ac:dyDescent="0.2">
      <c r="A179" t="s">
        <v>192</v>
      </c>
      <c r="B179" t="s">
        <v>192</v>
      </c>
      <c r="C179" s="28" t="str">
        <f>VLOOKUP(A179,Classification!$A:$D,2,FALSE)</f>
        <v>A</v>
      </c>
      <c r="D179" s="15" t="str">
        <f>VLOOKUP(B179,Classification!$A:$D,2,FALSE)</f>
        <v>A</v>
      </c>
      <c r="E179" s="15" t="b">
        <f t="shared" si="2"/>
        <v>1</v>
      </c>
    </row>
    <row r="180" spans="1:5" x14ac:dyDescent="0.2">
      <c r="A180" t="s">
        <v>191</v>
      </c>
      <c r="B180" t="s">
        <v>192</v>
      </c>
      <c r="C180" s="28" t="str">
        <f>VLOOKUP(A180,Classification!$A:$D,2,FALSE)</f>
        <v>A</v>
      </c>
      <c r="D180" s="15" t="str">
        <f>VLOOKUP(B180,Classification!$A:$D,2,FALSE)</f>
        <v>A</v>
      </c>
      <c r="E180" s="15" t="b">
        <f t="shared" si="2"/>
        <v>1</v>
      </c>
    </row>
    <row r="181" spans="1:5" x14ac:dyDescent="0.2">
      <c r="A181" t="s">
        <v>193</v>
      </c>
      <c r="B181" t="s">
        <v>192</v>
      </c>
      <c r="C181" s="28" t="str">
        <f>VLOOKUP(A181,Classification!$A:$D,2,FALSE)</f>
        <v>A</v>
      </c>
      <c r="D181" s="15" t="str">
        <f>VLOOKUP(B181,Classification!$A:$D,2,FALSE)</f>
        <v>A</v>
      </c>
      <c r="E181" s="15" t="b">
        <f t="shared" si="2"/>
        <v>1</v>
      </c>
    </row>
    <row r="182" spans="1:5" x14ac:dyDescent="0.2">
      <c r="A182" t="s">
        <v>156</v>
      </c>
      <c r="B182" t="s">
        <v>192</v>
      </c>
      <c r="C182" s="28" t="str">
        <f>VLOOKUP(A182,Classification!$A:$D,2,FALSE)</f>
        <v>A</v>
      </c>
      <c r="D182" s="15" t="str">
        <f>VLOOKUP(B182,Classification!$A:$D,2,FALSE)</f>
        <v>A</v>
      </c>
      <c r="E182" s="15" t="b">
        <f t="shared" si="2"/>
        <v>1</v>
      </c>
    </row>
    <row r="183" spans="1:5" x14ac:dyDescent="0.2">
      <c r="A183" t="s">
        <v>273</v>
      </c>
      <c r="B183" t="s">
        <v>192</v>
      </c>
      <c r="C183" s="28" t="str">
        <f>VLOOKUP(A183,Classification!$A:$D,2,FALSE)</f>
        <v>A</v>
      </c>
      <c r="D183" s="15" t="str">
        <f>VLOOKUP(B183,Classification!$A:$D,2,FALSE)</f>
        <v>A</v>
      </c>
      <c r="E183" s="15" t="b">
        <f t="shared" si="2"/>
        <v>1</v>
      </c>
    </row>
    <row r="184" spans="1:5" x14ac:dyDescent="0.2">
      <c r="A184" t="s">
        <v>264</v>
      </c>
      <c r="B184" t="s">
        <v>192</v>
      </c>
      <c r="C184" s="28" t="str">
        <f>VLOOKUP(A184,Classification!$A:$D,2,FALSE)</f>
        <v>A</v>
      </c>
      <c r="D184" s="15" t="str">
        <f>VLOOKUP(B184,Classification!$A:$D,2,FALSE)</f>
        <v>A</v>
      </c>
      <c r="E184" s="15" t="b">
        <f t="shared" si="2"/>
        <v>1</v>
      </c>
    </row>
    <row r="185" spans="1:5" x14ac:dyDescent="0.2">
      <c r="A185" t="s">
        <v>366</v>
      </c>
      <c r="B185" t="s">
        <v>192</v>
      </c>
      <c r="C185" s="28" t="str">
        <f>VLOOKUP(A185,Classification!$A:$D,2,FALSE)</f>
        <v>A</v>
      </c>
      <c r="D185" s="15" t="str">
        <f>VLOOKUP(B185,Classification!$A:$D,2,FALSE)</f>
        <v>A</v>
      </c>
      <c r="E185" s="15" t="b">
        <f t="shared" si="2"/>
        <v>1</v>
      </c>
    </row>
    <row r="186" spans="1:5" x14ac:dyDescent="0.2">
      <c r="A186" t="s">
        <v>263</v>
      </c>
      <c r="B186" t="s">
        <v>192</v>
      </c>
      <c r="C186" s="28" t="str">
        <f>VLOOKUP(A186,Classification!$A:$D,2,FALSE)</f>
        <v>A</v>
      </c>
      <c r="D186" s="15" t="str">
        <f>VLOOKUP(B186,Classification!$A:$D,2,FALSE)</f>
        <v>A</v>
      </c>
      <c r="E186" s="15" t="b">
        <f t="shared" si="2"/>
        <v>1</v>
      </c>
    </row>
    <row r="187" spans="1:5" x14ac:dyDescent="0.2">
      <c r="A187" t="s">
        <v>266</v>
      </c>
      <c r="B187" t="s">
        <v>192</v>
      </c>
      <c r="C187" s="28" t="str">
        <f>VLOOKUP(A187,Classification!$A:$D,2,FALSE)</f>
        <v>A</v>
      </c>
      <c r="D187" s="15" t="str">
        <f>VLOOKUP(B187,Classification!$A:$D,2,FALSE)</f>
        <v>A</v>
      </c>
      <c r="E187" s="15" t="b">
        <f t="shared" si="2"/>
        <v>1</v>
      </c>
    </row>
    <row r="188" spans="1:5" x14ac:dyDescent="0.2">
      <c r="A188" t="s">
        <v>196</v>
      </c>
      <c r="B188" t="s">
        <v>196</v>
      </c>
      <c r="C188" s="28" t="str">
        <f>VLOOKUP(A188,Classification!$A:$D,2,FALSE)</f>
        <v>A</v>
      </c>
      <c r="D188" s="15" t="str">
        <f>VLOOKUP(B188,Classification!$A:$D,2,FALSE)</f>
        <v>A</v>
      </c>
      <c r="E188" s="15" t="b">
        <f t="shared" si="2"/>
        <v>1</v>
      </c>
    </row>
    <row r="189" spans="1:5" x14ac:dyDescent="0.2">
      <c r="A189" t="s">
        <v>195</v>
      </c>
      <c r="B189" t="s">
        <v>196</v>
      </c>
      <c r="C189" s="28" t="str">
        <f>VLOOKUP(A189,Classification!$A:$D,2,FALSE)</f>
        <v>A</v>
      </c>
      <c r="D189" s="15" t="str">
        <f>VLOOKUP(B189,Classification!$A:$D,2,FALSE)</f>
        <v>A</v>
      </c>
      <c r="E189" s="15" t="b">
        <f t="shared" si="2"/>
        <v>1</v>
      </c>
    </row>
    <row r="190" spans="1:5" x14ac:dyDescent="0.2">
      <c r="A190" t="s">
        <v>274</v>
      </c>
      <c r="B190" t="s">
        <v>196</v>
      </c>
      <c r="C190" s="28" t="str">
        <f>VLOOKUP(A190,Classification!$A:$D,2,FALSE)</f>
        <v>A</v>
      </c>
      <c r="D190" s="15" t="str">
        <f>VLOOKUP(B190,Classification!$A:$D,2,FALSE)</f>
        <v>A</v>
      </c>
      <c r="E190" s="15" t="b">
        <f t="shared" si="2"/>
        <v>1</v>
      </c>
    </row>
    <row r="191" spans="1:5" x14ac:dyDescent="0.2">
      <c r="A191" t="s">
        <v>255</v>
      </c>
      <c r="B191" t="s">
        <v>196</v>
      </c>
      <c r="C191" s="28" t="str">
        <f>VLOOKUP(A191,Classification!$A:$D,2,FALSE)</f>
        <v>A</v>
      </c>
      <c r="D191" s="15" t="str">
        <f>VLOOKUP(B191,Classification!$A:$D,2,FALSE)</f>
        <v>A</v>
      </c>
      <c r="E191" s="15" t="b">
        <f t="shared" si="2"/>
        <v>1</v>
      </c>
    </row>
    <row r="192" spans="1:5" x14ac:dyDescent="0.2">
      <c r="A192" t="s">
        <v>197</v>
      </c>
      <c r="B192" t="s">
        <v>196</v>
      </c>
      <c r="C192" s="28" t="str">
        <f>VLOOKUP(A192,Classification!$A:$D,2,FALSE)</f>
        <v>A</v>
      </c>
      <c r="D192" s="15" t="str">
        <f>VLOOKUP(B192,Classification!$A:$D,2,FALSE)</f>
        <v>A</v>
      </c>
      <c r="E192" s="15" t="b">
        <f t="shared" si="2"/>
        <v>1</v>
      </c>
    </row>
    <row r="193" spans="1:5" x14ac:dyDescent="0.2">
      <c r="A193" t="s">
        <v>317</v>
      </c>
      <c r="B193" t="s">
        <v>196</v>
      </c>
      <c r="C193" s="28" t="str">
        <f>VLOOKUP(A193,Classification!$A:$D,2,FALSE)</f>
        <v>A</v>
      </c>
      <c r="D193" s="15" t="str">
        <f>VLOOKUP(B193,Classification!$A:$D,2,FALSE)</f>
        <v>A</v>
      </c>
      <c r="E193" s="15" t="b">
        <f t="shared" si="2"/>
        <v>1</v>
      </c>
    </row>
    <row r="194" spans="1:5" x14ac:dyDescent="0.2">
      <c r="A194" t="s">
        <v>1175</v>
      </c>
      <c r="B194" t="s">
        <v>1175</v>
      </c>
      <c r="C194" s="28" t="str">
        <f>VLOOKUP(A194,Classification!$A:$D,2,FALSE)</f>
        <v>A</v>
      </c>
      <c r="D194" s="15" t="str">
        <f>VLOOKUP(B194,Classification!$A:$D,2,FALSE)</f>
        <v>A</v>
      </c>
      <c r="E194" s="15" t="b">
        <f t="shared" si="2"/>
        <v>1</v>
      </c>
    </row>
    <row r="195" spans="1:5" x14ac:dyDescent="0.2">
      <c r="A195" t="s">
        <v>198</v>
      </c>
      <c r="B195" t="s">
        <v>1175</v>
      </c>
      <c r="C195" s="28" t="str">
        <f>VLOOKUP(A195,Classification!$A:$D,2,FALSE)</f>
        <v>A</v>
      </c>
      <c r="D195" s="15" t="str">
        <f>VLOOKUP(B195,Classification!$A:$D,2,FALSE)</f>
        <v>A</v>
      </c>
      <c r="E195" s="15" t="b">
        <f t="shared" ref="E195:E258" si="3">OR(C195=D195,AND(C195="T",D195="A"),AND(C195="B2",D195="B1"),C195="O")</f>
        <v>1</v>
      </c>
    </row>
    <row r="196" spans="1:5" x14ac:dyDescent="0.2">
      <c r="A196" t="s">
        <v>404</v>
      </c>
      <c r="B196" t="s">
        <v>32</v>
      </c>
      <c r="C196" s="28" t="str">
        <f>VLOOKUP(A196,Classification!$A:$D,2,FALSE)</f>
        <v>B1</v>
      </c>
      <c r="D196" s="15" t="str">
        <f>VLOOKUP(B196,Classification!$A:$D,2,FALSE)</f>
        <v>B1</v>
      </c>
      <c r="E196" s="15" t="b">
        <f t="shared" si="3"/>
        <v>1</v>
      </c>
    </row>
    <row r="197" spans="1:5" x14ac:dyDescent="0.2">
      <c r="A197" t="s">
        <v>411</v>
      </c>
      <c r="B197" t="s">
        <v>32</v>
      </c>
      <c r="C197" s="28" t="str">
        <f>VLOOKUP(A197,Classification!$A:$D,2,FALSE)</f>
        <v>B1</v>
      </c>
      <c r="D197" s="15" t="str">
        <f>VLOOKUP(B197,Classification!$A:$D,2,FALSE)</f>
        <v>B1</v>
      </c>
      <c r="E197" s="15" t="b">
        <f t="shared" si="3"/>
        <v>1</v>
      </c>
    </row>
    <row r="198" spans="1:5" x14ac:dyDescent="0.2">
      <c r="A198" t="s">
        <v>406</v>
      </c>
      <c r="B198" t="s">
        <v>32</v>
      </c>
      <c r="C198" s="28" t="str">
        <f>VLOOKUP(A198,Classification!$A:$D,2,FALSE)</f>
        <v>B1</v>
      </c>
      <c r="D198" s="15" t="str">
        <f>VLOOKUP(B198,Classification!$A:$D,2,FALSE)</f>
        <v>B1</v>
      </c>
      <c r="E198" s="15" t="b">
        <f t="shared" si="3"/>
        <v>1</v>
      </c>
    </row>
    <row r="199" spans="1:5" x14ac:dyDescent="0.2">
      <c r="A199" t="s">
        <v>413</v>
      </c>
      <c r="B199" t="s">
        <v>32</v>
      </c>
      <c r="C199" s="28" t="str">
        <f>VLOOKUP(A199,Classification!$A:$D,2,FALSE)</f>
        <v>B1</v>
      </c>
      <c r="D199" s="15" t="str">
        <f>VLOOKUP(B199,Classification!$A:$D,2,FALSE)</f>
        <v>B1</v>
      </c>
      <c r="E199" s="15" t="b">
        <f t="shared" si="3"/>
        <v>1</v>
      </c>
    </row>
    <row r="200" spans="1:5" x14ac:dyDescent="0.2">
      <c r="A200" t="s">
        <v>408</v>
      </c>
      <c r="B200" t="s">
        <v>32</v>
      </c>
      <c r="C200" s="28" t="str">
        <f>VLOOKUP(A200,Classification!$A:$D,2,FALSE)</f>
        <v>B1</v>
      </c>
      <c r="D200" s="15" t="str">
        <f>VLOOKUP(B200,Classification!$A:$D,2,FALSE)</f>
        <v>B1</v>
      </c>
      <c r="E200" s="15" t="b">
        <f t="shared" si="3"/>
        <v>1</v>
      </c>
    </row>
    <row r="201" spans="1:5" x14ac:dyDescent="0.2">
      <c r="A201" t="s">
        <v>412</v>
      </c>
      <c r="B201" t="s">
        <v>32</v>
      </c>
      <c r="C201" s="28" t="str">
        <f>VLOOKUP(A201,Classification!$A:$D,2,FALSE)</f>
        <v>B1</v>
      </c>
      <c r="D201" s="15" t="str">
        <f>VLOOKUP(B201,Classification!$A:$D,2,FALSE)</f>
        <v>B1</v>
      </c>
      <c r="E201" s="15" t="b">
        <f t="shared" si="3"/>
        <v>1</v>
      </c>
    </row>
    <row r="202" spans="1:5" x14ac:dyDescent="0.2">
      <c r="A202" t="s">
        <v>405</v>
      </c>
      <c r="B202" t="s">
        <v>32</v>
      </c>
      <c r="C202" s="28" t="str">
        <f>VLOOKUP(A202,Classification!$A:$D,2,FALSE)</f>
        <v>B1</v>
      </c>
      <c r="D202" s="15" t="str">
        <f>VLOOKUP(B202,Classification!$A:$D,2,FALSE)</f>
        <v>B1</v>
      </c>
      <c r="E202" s="15" t="b">
        <f t="shared" si="3"/>
        <v>1</v>
      </c>
    </row>
    <row r="203" spans="1:5" x14ac:dyDescent="0.2">
      <c r="A203" t="s">
        <v>32</v>
      </c>
      <c r="B203" t="s">
        <v>32</v>
      </c>
      <c r="C203" s="28" t="str">
        <f>VLOOKUP(A203,Classification!$A:$D,2,FALSE)</f>
        <v>B1</v>
      </c>
      <c r="D203" s="15" t="str">
        <f>VLOOKUP(B203,Classification!$A:$D,2,FALSE)</f>
        <v>B1</v>
      </c>
      <c r="E203" s="15" t="b">
        <f t="shared" si="3"/>
        <v>1</v>
      </c>
    </row>
    <row r="204" spans="1:5" x14ac:dyDescent="0.2">
      <c r="A204" t="s">
        <v>407</v>
      </c>
      <c r="B204" t="s">
        <v>32</v>
      </c>
      <c r="C204" s="28" t="str">
        <f>VLOOKUP(A204,Classification!$A:$D,2,FALSE)</f>
        <v>B1</v>
      </c>
      <c r="D204" s="15" t="str">
        <f>VLOOKUP(B204,Classification!$A:$D,2,FALSE)</f>
        <v>B1</v>
      </c>
      <c r="E204" s="15" t="b">
        <f t="shared" si="3"/>
        <v>1</v>
      </c>
    </row>
    <row r="205" spans="1:5" x14ac:dyDescent="0.2">
      <c r="A205" t="s">
        <v>409</v>
      </c>
      <c r="B205" t="s">
        <v>32</v>
      </c>
      <c r="C205" s="28" t="str">
        <f>VLOOKUP(A205,Classification!$A:$D,2,FALSE)</f>
        <v>B1</v>
      </c>
      <c r="D205" s="15" t="str">
        <f>VLOOKUP(B205,Classification!$A:$D,2,FALSE)</f>
        <v>B1</v>
      </c>
      <c r="E205" s="15" t="b">
        <f t="shared" si="3"/>
        <v>1</v>
      </c>
    </row>
    <row r="206" spans="1:5" x14ac:dyDescent="0.2">
      <c r="A206" t="s">
        <v>410</v>
      </c>
      <c r="B206" t="s">
        <v>32</v>
      </c>
      <c r="C206" s="28" t="str">
        <f>VLOOKUP(A206,Classification!$A:$D,2,FALSE)</f>
        <v>B1</v>
      </c>
      <c r="D206" s="15" t="str">
        <f>VLOOKUP(B206,Classification!$A:$D,2,FALSE)</f>
        <v>B1</v>
      </c>
      <c r="E206" s="15" t="b">
        <f t="shared" si="3"/>
        <v>1</v>
      </c>
    </row>
    <row r="207" spans="1:5" x14ac:dyDescent="0.2">
      <c r="A207" t="s">
        <v>123</v>
      </c>
      <c r="B207" t="s">
        <v>40</v>
      </c>
      <c r="C207" s="28" t="str">
        <f>VLOOKUP(A207,Classification!$A:$D,2,FALSE)</f>
        <v>C</v>
      </c>
      <c r="D207" s="15" t="str">
        <f>VLOOKUP(B207,Classification!$A:$D,2,FALSE)</f>
        <v>C</v>
      </c>
      <c r="E207" s="15" t="b">
        <f t="shared" si="3"/>
        <v>1</v>
      </c>
    </row>
    <row r="208" spans="1:5" x14ac:dyDescent="0.2">
      <c r="A208" t="s">
        <v>122</v>
      </c>
      <c r="B208" t="s">
        <v>40</v>
      </c>
      <c r="C208" s="28" t="str">
        <f>VLOOKUP(A208,Classification!$A:$D,2,FALSE)</f>
        <v>C</v>
      </c>
      <c r="D208" s="15" t="str">
        <f>VLOOKUP(B208,Classification!$A:$D,2,FALSE)</f>
        <v>C</v>
      </c>
      <c r="E208" s="15" t="b">
        <f t="shared" si="3"/>
        <v>1</v>
      </c>
    </row>
    <row r="209" spans="1:5" x14ac:dyDescent="0.2">
      <c r="A209" t="s">
        <v>124</v>
      </c>
      <c r="B209" t="s">
        <v>40</v>
      </c>
      <c r="C209" s="28" t="str">
        <f>VLOOKUP(A209,Classification!$A:$D,2,FALSE)</f>
        <v>C</v>
      </c>
      <c r="D209" s="15" t="str">
        <f>VLOOKUP(B209,Classification!$A:$D,2,FALSE)</f>
        <v>C</v>
      </c>
      <c r="E209" s="15" t="b">
        <f t="shared" si="3"/>
        <v>1</v>
      </c>
    </row>
    <row r="210" spans="1:5" x14ac:dyDescent="0.2">
      <c r="A210" t="s">
        <v>113</v>
      </c>
      <c r="B210" t="s">
        <v>40</v>
      </c>
      <c r="C210" s="28" t="str">
        <f>VLOOKUP(A210,Classification!$A:$D,2,FALSE)</f>
        <v>C</v>
      </c>
      <c r="D210" s="15" t="str">
        <f>VLOOKUP(B210,Classification!$A:$D,2,FALSE)</f>
        <v>C</v>
      </c>
      <c r="E210" s="15" t="b">
        <f t="shared" si="3"/>
        <v>1</v>
      </c>
    </row>
    <row r="211" spans="1:5" x14ac:dyDescent="0.2">
      <c r="A211" t="s">
        <v>121</v>
      </c>
      <c r="B211" t="s">
        <v>40</v>
      </c>
      <c r="C211" s="28" t="str">
        <f>VLOOKUP(A211,Classification!$A:$D,2,FALSE)</f>
        <v>C</v>
      </c>
      <c r="D211" s="15" t="str">
        <f>VLOOKUP(B211,Classification!$A:$D,2,FALSE)</f>
        <v>C</v>
      </c>
      <c r="E211" s="15" t="b">
        <f t="shared" si="3"/>
        <v>1</v>
      </c>
    </row>
    <row r="212" spans="1:5" x14ac:dyDescent="0.2">
      <c r="A212" t="s">
        <v>114</v>
      </c>
      <c r="B212" t="s">
        <v>40</v>
      </c>
      <c r="C212" s="28" t="str">
        <f>VLOOKUP(A212,Classification!$A:$D,2,FALSE)</f>
        <v>C</v>
      </c>
      <c r="D212" s="15" t="str">
        <f>VLOOKUP(B212,Classification!$A:$D,2,FALSE)</f>
        <v>C</v>
      </c>
      <c r="E212" s="15" t="b">
        <f t="shared" si="3"/>
        <v>1</v>
      </c>
    </row>
    <row r="213" spans="1:5" x14ac:dyDescent="0.2">
      <c r="A213" t="s">
        <v>106</v>
      </c>
      <c r="B213" t="s">
        <v>40</v>
      </c>
      <c r="C213" s="28" t="str">
        <f>VLOOKUP(A213,Classification!$A:$D,2,FALSE)</f>
        <v>C</v>
      </c>
      <c r="D213" s="15" t="str">
        <f>VLOOKUP(B213,Classification!$A:$D,2,FALSE)</f>
        <v>C</v>
      </c>
      <c r="E213" s="15" t="b">
        <f t="shared" si="3"/>
        <v>1</v>
      </c>
    </row>
    <row r="214" spans="1:5" x14ac:dyDescent="0.2">
      <c r="A214" t="s">
        <v>111</v>
      </c>
      <c r="B214" t="s">
        <v>40</v>
      </c>
      <c r="C214" s="28" t="str">
        <f>VLOOKUP(A214,Classification!$A:$D,2,FALSE)</f>
        <v>C</v>
      </c>
      <c r="D214" s="15" t="str">
        <f>VLOOKUP(B214,Classification!$A:$D,2,FALSE)</f>
        <v>C</v>
      </c>
      <c r="E214" s="15" t="b">
        <f t="shared" si="3"/>
        <v>1</v>
      </c>
    </row>
    <row r="215" spans="1:5" x14ac:dyDescent="0.2">
      <c r="A215" t="s">
        <v>112</v>
      </c>
      <c r="B215" t="s">
        <v>40</v>
      </c>
      <c r="C215" s="28" t="str">
        <f>VLOOKUP(A215,Classification!$A:$D,2,FALSE)</f>
        <v>C</v>
      </c>
      <c r="D215" s="15" t="str">
        <f>VLOOKUP(B215,Classification!$A:$D,2,FALSE)</f>
        <v>C</v>
      </c>
      <c r="E215" s="15" t="b">
        <f t="shared" si="3"/>
        <v>1</v>
      </c>
    </row>
    <row r="216" spans="1:5" x14ac:dyDescent="0.2">
      <c r="A216" t="s">
        <v>40</v>
      </c>
      <c r="B216" t="s">
        <v>40</v>
      </c>
      <c r="C216" s="28" t="str">
        <f>VLOOKUP(A216,Classification!$A:$D,2,FALSE)</f>
        <v>C</v>
      </c>
      <c r="D216" s="15" t="str">
        <f>VLOOKUP(B216,Classification!$A:$D,2,FALSE)</f>
        <v>C</v>
      </c>
      <c r="E216" s="15" t="b">
        <f t="shared" si="3"/>
        <v>1</v>
      </c>
    </row>
    <row r="217" spans="1:5" x14ac:dyDescent="0.2">
      <c r="A217" t="s">
        <v>108</v>
      </c>
      <c r="B217" t="s">
        <v>40</v>
      </c>
      <c r="C217" s="28" t="str">
        <f>VLOOKUP(A217,Classification!$A:$D,2,FALSE)</f>
        <v>C</v>
      </c>
      <c r="D217" s="15" t="str">
        <f>VLOOKUP(B217,Classification!$A:$D,2,FALSE)</f>
        <v>C</v>
      </c>
      <c r="E217" s="15" t="b">
        <f t="shared" si="3"/>
        <v>1</v>
      </c>
    </row>
    <row r="218" spans="1:5" x14ac:dyDescent="0.2">
      <c r="A218" t="s">
        <v>109</v>
      </c>
      <c r="B218" t="s">
        <v>40</v>
      </c>
      <c r="C218" s="28" t="str">
        <f>VLOOKUP(A218,Classification!$A:$D,2,FALSE)</f>
        <v>C</v>
      </c>
      <c r="D218" s="15" t="str">
        <f>VLOOKUP(B218,Classification!$A:$D,2,FALSE)</f>
        <v>C</v>
      </c>
      <c r="E218" s="15" t="b">
        <f t="shared" si="3"/>
        <v>1</v>
      </c>
    </row>
    <row r="219" spans="1:5" x14ac:dyDescent="0.2">
      <c r="A219" t="s">
        <v>110</v>
      </c>
      <c r="B219" t="s">
        <v>40</v>
      </c>
      <c r="C219" s="28" t="str">
        <f>VLOOKUP(A219,Classification!$A:$D,2,FALSE)</f>
        <v>C</v>
      </c>
      <c r="D219" s="15" t="str">
        <f>VLOOKUP(B219,Classification!$A:$D,2,FALSE)</f>
        <v>C</v>
      </c>
      <c r="E219" s="15" t="b">
        <f t="shared" si="3"/>
        <v>1</v>
      </c>
    </row>
    <row r="220" spans="1:5" x14ac:dyDescent="0.2">
      <c r="A220" t="s">
        <v>118</v>
      </c>
      <c r="B220" t="s">
        <v>41</v>
      </c>
      <c r="C220" s="28" t="str">
        <f>VLOOKUP(A220,Classification!$A:$D,2,FALSE)</f>
        <v>C</v>
      </c>
      <c r="D220" s="15" t="str">
        <f>VLOOKUP(B220,Classification!$A:$D,2,FALSE)</f>
        <v>C</v>
      </c>
      <c r="E220" s="15" t="b">
        <f t="shared" si="3"/>
        <v>1</v>
      </c>
    </row>
    <row r="221" spans="1:5" x14ac:dyDescent="0.2">
      <c r="A221" t="s">
        <v>116</v>
      </c>
      <c r="B221" t="s">
        <v>41</v>
      </c>
      <c r="C221" s="28" t="str">
        <f>VLOOKUP(A221,Classification!$A:$D,2,FALSE)</f>
        <v>C</v>
      </c>
      <c r="D221" s="15" t="str">
        <f>VLOOKUP(B221,Classification!$A:$D,2,FALSE)</f>
        <v>C</v>
      </c>
      <c r="E221" s="15" t="b">
        <f t="shared" si="3"/>
        <v>1</v>
      </c>
    </row>
    <row r="222" spans="1:5" x14ac:dyDescent="0.2">
      <c r="A222" t="s">
        <v>115</v>
      </c>
      <c r="B222" t="s">
        <v>41</v>
      </c>
      <c r="C222" s="28" t="str">
        <f>VLOOKUP(A222,Classification!$A:$D,2,FALSE)</f>
        <v>C</v>
      </c>
      <c r="D222" s="15" t="str">
        <f>VLOOKUP(B222,Classification!$A:$D,2,FALSE)</f>
        <v>C</v>
      </c>
      <c r="E222" s="15" t="b">
        <f t="shared" si="3"/>
        <v>1</v>
      </c>
    </row>
    <row r="223" spans="1:5" x14ac:dyDescent="0.2">
      <c r="A223" t="s">
        <v>120</v>
      </c>
      <c r="B223" t="s">
        <v>41</v>
      </c>
      <c r="C223" s="28" t="str">
        <f>VLOOKUP(A223,Classification!$A:$D,2,FALSE)</f>
        <v>C</v>
      </c>
      <c r="D223" s="15" t="str">
        <f>VLOOKUP(B223,Classification!$A:$D,2,FALSE)</f>
        <v>C</v>
      </c>
      <c r="E223" s="15" t="b">
        <f t="shared" si="3"/>
        <v>1</v>
      </c>
    </row>
    <row r="224" spans="1:5" x14ac:dyDescent="0.2">
      <c r="A224" t="s">
        <v>117</v>
      </c>
      <c r="B224" t="s">
        <v>41</v>
      </c>
      <c r="C224" s="28" t="str">
        <f>VLOOKUP(A224,Classification!$A:$D,2,FALSE)</f>
        <v>C</v>
      </c>
      <c r="D224" s="15" t="str">
        <f>VLOOKUP(B224,Classification!$A:$D,2,FALSE)</f>
        <v>C</v>
      </c>
      <c r="E224" s="15" t="b">
        <f t="shared" si="3"/>
        <v>1</v>
      </c>
    </row>
    <row r="225" spans="1:7" x14ac:dyDescent="0.2">
      <c r="A225" t="s">
        <v>119</v>
      </c>
      <c r="B225" t="s">
        <v>41</v>
      </c>
      <c r="C225" s="28" t="str">
        <f>VLOOKUP(A225,Classification!$A:$D,2,FALSE)</f>
        <v>C</v>
      </c>
      <c r="D225" s="15" t="str">
        <f>VLOOKUP(B225,Classification!$A:$D,2,FALSE)</f>
        <v>C</v>
      </c>
      <c r="E225" s="15" t="b">
        <f t="shared" si="3"/>
        <v>1</v>
      </c>
    </row>
    <row r="226" spans="1:7" x14ac:dyDescent="0.2">
      <c r="A226" t="s">
        <v>107</v>
      </c>
      <c r="B226" t="s">
        <v>41</v>
      </c>
      <c r="C226" s="28" t="str">
        <f>VLOOKUP(A226,Classification!$A:$D,2,FALSE)</f>
        <v>C</v>
      </c>
      <c r="D226" s="15" t="str">
        <f>VLOOKUP(B226,Classification!$A:$D,2,FALSE)</f>
        <v>C</v>
      </c>
      <c r="E226" s="15" t="b">
        <f t="shared" si="3"/>
        <v>1</v>
      </c>
    </row>
    <row r="227" spans="1:7" x14ac:dyDescent="0.2">
      <c r="A227" t="s">
        <v>105</v>
      </c>
      <c r="B227" t="s">
        <v>41</v>
      </c>
      <c r="C227" s="28" t="str">
        <f>VLOOKUP(A227,Classification!$A:$D,2,FALSE)</f>
        <v>C</v>
      </c>
      <c r="D227" s="15" t="str">
        <f>VLOOKUP(B227,Classification!$A:$D,2,FALSE)</f>
        <v>C</v>
      </c>
      <c r="E227" s="15" t="b">
        <f t="shared" si="3"/>
        <v>1</v>
      </c>
    </row>
    <row r="228" spans="1:7" x14ac:dyDescent="0.2">
      <c r="A228" t="s">
        <v>41</v>
      </c>
      <c r="B228" t="s">
        <v>41</v>
      </c>
      <c r="C228" s="28" t="str">
        <f>VLOOKUP(A228,Classification!$A:$D,2,FALSE)</f>
        <v>C</v>
      </c>
      <c r="D228" s="15" t="str">
        <f>VLOOKUP(B228,Classification!$A:$D,2,FALSE)</f>
        <v>C</v>
      </c>
      <c r="E228" s="15" t="b">
        <f t="shared" si="3"/>
        <v>1</v>
      </c>
    </row>
    <row r="229" spans="1:7" x14ac:dyDescent="0.2">
      <c r="A229" t="s">
        <v>278</v>
      </c>
      <c r="B229" t="s">
        <v>278</v>
      </c>
      <c r="C229" s="28" t="str">
        <f>VLOOKUP(A229,Classification!$A:$D,2,FALSE)</f>
        <v>A</v>
      </c>
      <c r="D229" s="15" t="str">
        <f>VLOOKUP(B229,Classification!$A:$D,2,FALSE)</f>
        <v>A</v>
      </c>
      <c r="E229" s="15" t="b">
        <f t="shared" si="3"/>
        <v>1</v>
      </c>
    </row>
    <row r="230" spans="1:7" x14ac:dyDescent="0.2">
      <c r="A230" t="s">
        <v>219</v>
      </c>
      <c r="B230" t="s">
        <v>278</v>
      </c>
      <c r="C230" s="28" t="str">
        <f>VLOOKUP(A230,Classification!$A:$D,2,FALSE)</f>
        <v>A</v>
      </c>
      <c r="D230" s="15" t="str">
        <f>VLOOKUP(B230,Classification!$A:$D,2,FALSE)</f>
        <v>A</v>
      </c>
      <c r="E230" s="15" t="b">
        <f t="shared" si="3"/>
        <v>1</v>
      </c>
    </row>
    <row r="231" spans="1:7" x14ac:dyDescent="0.2">
      <c r="A231" t="s">
        <v>226</v>
      </c>
      <c r="B231" t="s">
        <v>278</v>
      </c>
      <c r="C231" s="28" t="str">
        <f>VLOOKUP(A231,Classification!$A:$D,2,FALSE)</f>
        <v>A</v>
      </c>
      <c r="D231" s="15" t="str">
        <f>VLOOKUP(B231,Classification!$A:$D,2,FALSE)</f>
        <v>A</v>
      </c>
      <c r="E231" s="15" t="b">
        <f t="shared" si="3"/>
        <v>1</v>
      </c>
    </row>
    <row r="232" spans="1:7" x14ac:dyDescent="0.2">
      <c r="A232" t="s">
        <v>245</v>
      </c>
      <c r="B232" t="s">
        <v>278</v>
      </c>
      <c r="C232" s="28" t="str">
        <f>VLOOKUP(A232,Classification!$A:$D,2,FALSE)</f>
        <v>A</v>
      </c>
      <c r="D232" s="15" t="str">
        <f>VLOOKUP(B232,Classification!$A:$D,2,FALSE)</f>
        <v>A</v>
      </c>
      <c r="E232" s="15" t="b">
        <f t="shared" si="3"/>
        <v>1</v>
      </c>
    </row>
    <row r="233" spans="1:7" x14ac:dyDescent="0.2">
      <c r="A233" t="s">
        <v>249</v>
      </c>
      <c r="B233" t="s">
        <v>103</v>
      </c>
      <c r="C233" s="28" t="str">
        <f>VLOOKUP(A233,Classification!$A:$D,2,FALSE)</f>
        <v>A</v>
      </c>
      <c r="D233" s="15" t="str">
        <f>VLOOKUP(B233,Classification!$A:$D,2,FALSE)</f>
        <v>A</v>
      </c>
      <c r="E233" s="15" t="b">
        <f t="shared" si="3"/>
        <v>1</v>
      </c>
    </row>
    <row r="234" spans="1:7" x14ac:dyDescent="0.2">
      <c r="A234" t="s">
        <v>103</v>
      </c>
      <c r="B234" t="s">
        <v>103</v>
      </c>
      <c r="C234" s="28" t="str">
        <f>VLOOKUP(A234,Classification!$A:$D,2,FALSE)</f>
        <v>A</v>
      </c>
      <c r="D234" s="15" t="str">
        <f>VLOOKUP(B234,Classification!$A:$D,2,FALSE)</f>
        <v>A</v>
      </c>
      <c r="E234" s="15" t="b">
        <f t="shared" si="3"/>
        <v>1</v>
      </c>
    </row>
    <row r="235" spans="1:7" x14ac:dyDescent="0.2">
      <c r="A235" t="s">
        <v>286</v>
      </c>
      <c r="B235" t="s">
        <v>103</v>
      </c>
      <c r="C235" s="28" t="str">
        <f>VLOOKUP(A235,Classification!$A:$D,2,FALSE)</f>
        <v>A</v>
      </c>
      <c r="D235" s="15" t="str">
        <f>VLOOKUP(B235,Classification!$A:$D,2,FALSE)</f>
        <v>A</v>
      </c>
      <c r="E235" s="15" t="b">
        <f t="shared" si="3"/>
        <v>1</v>
      </c>
    </row>
    <row r="236" spans="1:7" x14ac:dyDescent="0.2">
      <c r="A236" t="s">
        <v>287</v>
      </c>
      <c r="B236" t="s">
        <v>103</v>
      </c>
      <c r="C236" s="28" t="str">
        <f>VLOOKUP(A236,Classification!$A:$D,2,FALSE)</f>
        <v>A</v>
      </c>
      <c r="D236" s="15" t="str">
        <f>VLOOKUP(B236,Classification!$A:$D,2,FALSE)</f>
        <v>A</v>
      </c>
      <c r="E236" s="15" t="b">
        <f t="shared" si="3"/>
        <v>1</v>
      </c>
      <c r="G236" s="10"/>
    </row>
    <row r="237" spans="1:7" x14ac:dyDescent="0.2">
      <c r="A237" t="s">
        <v>183</v>
      </c>
      <c r="B237" t="s">
        <v>182</v>
      </c>
      <c r="C237" s="28" t="str">
        <f>VLOOKUP(A237,Classification!$A:$D,2,FALSE)</f>
        <v>A</v>
      </c>
      <c r="D237" s="15" t="str">
        <f>VLOOKUP(B237,Classification!$A:$D,2,FALSE)</f>
        <v>A</v>
      </c>
      <c r="E237" s="15" t="b">
        <f t="shared" si="3"/>
        <v>1</v>
      </c>
    </row>
    <row r="238" spans="1:7" x14ac:dyDescent="0.2">
      <c r="A238" t="s">
        <v>182</v>
      </c>
      <c r="B238" t="s">
        <v>182</v>
      </c>
      <c r="C238" s="28" t="str">
        <f>VLOOKUP(A238,Classification!$A:$D,2,FALSE)</f>
        <v>A</v>
      </c>
      <c r="D238" s="15" t="str">
        <f>VLOOKUP(B238,Classification!$A:$D,2,FALSE)</f>
        <v>A</v>
      </c>
      <c r="E238" s="15" t="b">
        <f t="shared" si="3"/>
        <v>1</v>
      </c>
    </row>
    <row r="239" spans="1:7" x14ac:dyDescent="0.2">
      <c r="A239" t="s">
        <v>362</v>
      </c>
      <c r="B239" t="s">
        <v>916</v>
      </c>
      <c r="C239" s="28" t="str">
        <f>VLOOKUP(A239,Classification!$A:$D,2,FALSE)</f>
        <v>A</v>
      </c>
      <c r="D239" s="15" t="str">
        <f>VLOOKUP(B239,Classification!$A:$D,2,FALSE)</f>
        <v>A</v>
      </c>
      <c r="E239" s="15" t="b">
        <f t="shared" si="3"/>
        <v>1</v>
      </c>
    </row>
    <row r="240" spans="1:7" x14ac:dyDescent="0.2">
      <c r="A240" t="s">
        <v>209</v>
      </c>
      <c r="B240" t="s">
        <v>916</v>
      </c>
      <c r="C240" s="28" t="str">
        <f>VLOOKUP(A240,Classification!$A:$D,2,FALSE)</f>
        <v>A</v>
      </c>
      <c r="D240" s="15" t="str">
        <f>VLOOKUP(B240,Classification!$A:$D,2,FALSE)</f>
        <v>A</v>
      </c>
      <c r="E240" s="15" t="b">
        <f t="shared" si="3"/>
        <v>1</v>
      </c>
    </row>
    <row r="241" spans="1:5" x14ac:dyDescent="0.2">
      <c r="A241" t="s">
        <v>330</v>
      </c>
      <c r="B241" t="s">
        <v>916</v>
      </c>
      <c r="C241" s="28" t="str">
        <f>VLOOKUP(A241,Classification!$A:$D,2,FALSE)</f>
        <v>A</v>
      </c>
      <c r="D241" s="15" t="str">
        <f>VLOOKUP(B241,Classification!$A:$D,2,FALSE)</f>
        <v>A</v>
      </c>
      <c r="E241" s="15" t="b">
        <f t="shared" si="3"/>
        <v>1</v>
      </c>
    </row>
    <row r="242" spans="1:5" x14ac:dyDescent="0.2">
      <c r="A242" t="s">
        <v>127</v>
      </c>
      <c r="B242" t="s">
        <v>916</v>
      </c>
      <c r="C242" s="28" t="str">
        <f>VLOOKUP(A242,Classification!$A:$D,2,FALSE)</f>
        <v>A</v>
      </c>
      <c r="D242" s="15" t="str">
        <f>VLOOKUP(B242,Classification!$A:$D,2,FALSE)</f>
        <v>A</v>
      </c>
      <c r="E242" s="15" t="b">
        <f t="shared" si="3"/>
        <v>1</v>
      </c>
    </row>
    <row r="243" spans="1:5" x14ac:dyDescent="0.2">
      <c r="A243" t="s">
        <v>916</v>
      </c>
      <c r="B243" t="s">
        <v>916</v>
      </c>
      <c r="C243" s="28" t="str">
        <f>VLOOKUP(A243,Classification!$A:$D,2,FALSE)</f>
        <v>A</v>
      </c>
      <c r="D243" s="15" t="str">
        <f>VLOOKUP(B243,Classification!$A:$D,2,FALSE)</f>
        <v>A</v>
      </c>
      <c r="E243" s="15" t="b">
        <f t="shared" si="3"/>
        <v>1</v>
      </c>
    </row>
    <row r="244" spans="1:5" x14ac:dyDescent="0.2">
      <c r="A244" t="s">
        <v>310</v>
      </c>
      <c r="B244" t="s">
        <v>916</v>
      </c>
      <c r="C244" s="28" t="str">
        <f>VLOOKUP(A244,Classification!$A:$D,2,FALSE)</f>
        <v>A</v>
      </c>
      <c r="D244" s="15" t="str">
        <f>VLOOKUP(B244,Classification!$A:$D,2,FALSE)</f>
        <v>A</v>
      </c>
      <c r="E244" s="15" t="b">
        <f t="shared" si="3"/>
        <v>1</v>
      </c>
    </row>
    <row r="245" spans="1:5" x14ac:dyDescent="0.2">
      <c r="A245" t="s">
        <v>216</v>
      </c>
      <c r="B245" t="s">
        <v>916</v>
      </c>
      <c r="C245" s="28" t="str">
        <f>VLOOKUP(A245,Classification!$A:$D,2,FALSE)</f>
        <v>A</v>
      </c>
      <c r="D245" s="15" t="str">
        <f>VLOOKUP(B245,Classification!$A:$D,2,FALSE)</f>
        <v>A</v>
      </c>
      <c r="E245" s="15" t="b">
        <f t="shared" si="3"/>
        <v>1</v>
      </c>
    </row>
    <row r="246" spans="1:5" x14ac:dyDescent="0.2">
      <c r="A246" t="s">
        <v>318</v>
      </c>
      <c r="B246" t="s">
        <v>916</v>
      </c>
      <c r="C246" s="28" t="str">
        <f>VLOOKUP(A246,Classification!$A:$D,2,FALSE)</f>
        <v>A</v>
      </c>
      <c r="D246" s="15" t="str">
        <f>VLOOKUP(B246,Classification!$A:$D,2,FALSE)</f>
        <v>A</v>
      </c>
      <c r="E246" s="15" t="b">
        <f t="shared" si="3"/>
        <v>1</v>
      </c>
    </row>
    <row r="247" spans="1:5" x14ac:dyDescent="0.2">
      <c r="A247" t="s">
        <v>319</v>
      </c>
      <c r="B247" t="s">
        <v>916</v>
      </c>
      <c r="C247" s="28" t="str">
        <f>VLOOKUP(A247,Classification!$A:$D,2,FALSE)</f>
        <v>A</v>
      </c>
      <c r="D247" s="15" t="str">
        <f>VLOOKUP(B247,Classification!$A:$D,2,FALSE)</f>
        <v>A</v>
      </c>
      <c r="E247" s="15" t="b">
        <f t="shared" si="3"/>
        <v>1</v>
      </c>
    </row>
    <row r="248" spans="1:5" x14ac:dyDescent="0.2">
      <c r="A248" t="s">
        <v>256</v>
      </c>
      <c r="B248" t="s">
        <v>916</v>
      </c>
      <c r="C248" s="28" t="str">
        <f>VLOOKUP(A248,Classification!$A:$D,2,FALSE)</f>
        <v>A</v>
      </c>
      <c r="D248" s="15" t="str">
        <f>VLOOKUP(B248,Classification!$A:$D,2,FALSE)</f>
        <v>A</v>
      </c>
      <c r="E248" s="15" t="b">
        <f t="shared" si="3"/>
        <v>1</v>
      </c>
    </row>
    <row r="249" spans="1:5" x14ac:dyDescent="0.2">
      <c r="A249" t="s">
        <v>224</v>
      </c>
      <c r="B249" t="s">
        <v>916</v>
      </c>
      <c r="C249" s="28" t="str">
        <f>VLOOKUP(A249,Classification!$A:$D,2,FALSE)</f>
        <v>A</v>
      </c>
      <c r="D249" s="15" t="str">
        <f>VLOOKUP(B249,Classification!$A:$D,2,FALSE)</f>
        <v>A</v>
      </c>
      <c r="E249" s="15" t="b">
        <f t="shared" si="3"/>
        <v>1</v>
      </c>
    </row>
    <row r="250" spans="1:5" x14ac:dyDescent="0.2">
      <c r="A250" t="s">
        <v>321</v>
      </c>
      <c r="B250" t="s">
        <v>918</v>
      </c>
      <c r="C250" s="28" t="str">
        <f>VLOOKUP(A250,Classification!$A:$D,2,FALSE)</f>
        <v>A</v>
      </c>
      <c r="D250" s="15" t="str">
        <f>VLOOKUP(B250,Classification!$A:$D,2,FALSE)</f>
        <v>A</v>
      </c>
      <c r="E250" s="15" t="b">
        <f t="shared" si="3"/>
        <v>1</v>
      </c>
    </row>
    <row r="251" spans="1:5" x14ac:dyDescent="0.2">
      <c r="A251" t="s">
        <v>268</v>
      </c>
      <c r="B251" t="s">
        <v>918</v>
      </c>
      <c r="C251" s="28" t="str">
        <f>VLOOKUP(A251,Classification!$A:$D,2,FALSE)</f>
        <v>A</v>
      </c>
      <c r="D251" s="15" t="str">
        <f>VLOOKUP(B251,Classification!$A:$D,2,FALSE)</f>
        <v>A</v>
      </c>
      <c r="E251" s="15" t="b">
        <f t="shared" si="3"/>
        <v>1</v>
      </c>
    </row>
    <row r="252" spans="1:5" x14ac:dyDescent="0.2">
      <c r="A252" t="s">
        <v>300</v>
      </c>
      <c r="B252" t="s">
        <v>918</v>
      </c>
      <c r="C252" s="28" t="str">
        <f>VLOOKUP(A252,Classification!$A:$D,2,FALSE)</f>
        <v>A</v>
      </c>
      <c r="D252" s="15" t="str">
        <f>VLOOKUP(B252,Classification!$A:$D,2,FALSE)</f>
        <v>A</v>
      </c>
      <c r="E252" s="15" t="b">
        <f t="shared" si="3"/>
        <v>1</v>
      </c>
    </row>
    <row r="253" spans="1:5" s="12" customFormat="1" x14ac:dyDescent="0.2">
      <c r="A253" s="12" t="s">
        <v>335</v>
      </c>
      <c r="B253" s="12" t="s">
        <v>335</v>
      </c>
      <c r="C253" s="60" t="str">
        <f>VLOOKUP(A253,Classification!$A:$D,2,FALSE)</f>
        <v>A</v>
      </c>
      <c r="D253" s="63" t="str">
        <f>VLOOKUP(B253,Classification!$A:$D,2,FALSE)</f>
        <v>A</v>
      </c>
      <c r="E253" s="15" t="b">
        <f t="shared" si="3"/>
        <v>1</v>
      </c>
    </row>
    <row r="254" spans="1:5" x14ac:dyDescent="0.2">
      <c r="A254" t="s">
        <v>918</v>
      </c>
      <c r="B254" t="s">
        <v>918</v>
      </c>
      <c r="C254" s="28" t="str">
        <f>VLOOKUP(A254,Classification!$A:$D,2,FALSE)</f>
        <v>A</v>
      </c>
      <c r="D254" s="15" t="str">
        <f>VLOOKUP(B254,Classification!$A:$D,2,FALSE)</f>
        <v>A</v>
      </c>
      <c r="E254" s="15" t="b">
        <f t="shared" si="3"/>
        <v>1</v>
      </c>
    </row>
    <row r="255" spans="1:5" x14ac:dyDescent="0.2">
      <c r="A255" t="s">
        <v>384</v>
      </c>
      <c r="B255" t="s">
        <v>918</v>
      </c>
      <c r="C255" s="28" t="str">
        <f>VLOOKUP(A255,Classification!$A:$D,2,FALSE)</f>
        <v>A</v>
      </c>
      <c r="D255" s="15" t="str">
        <f>VLOOKUP(B255,Classification!$A:$D,2,FALSE)</f>
        <v>A</v>
      </c>
      <c r="E255" s="15" t="b">
        <f t="shared" si="3"/>
        <v>1</v>
      </c>
    </row>
    <row r="256" spans="1:5" x14ac:dyDescent="0.2">
      <c r="A256" t="s">
        <v>360</v>
      </c>
      <c r="B256" t="s">
        <v>918</v>
      </c>
      <c r="C256" s="28" t="str">
        <f>VLOOKUP(A256,Classification!$A:$D,2,FALSE)</f>
        <v>A</v>
      </c>
      <c r="D256" s="15" t="str">
        <f>VLOOKUP(B256,Classification!$A:$D,2,FALSE)</f>
        <v>A</v>
      </c>
      <c r="E256" s="15" t="b">
        <f t="shared" si="3"/>
        <v>1</v>
      </c>
    </row>
    <row r="257" spans="1:5" x14ac:dyDescent="0.2">
      <c r="A257" t="s">
        <v>200</v>
      </c>
      <c r="B257" t="s">
        <v>336</v>
      </c>
      <c r="C257" s="28" t="str">
        <f>VLOOKUP(A257,Classification!$A:$D,2,FALSE)</f>
        <v>A</v>
      </c>
      <c r="D257" s="15" t="str">
        <f>VLOOKUP(B257,Classification!$A:$D,2,FALSE)</f>
        <v>A</v>
      </c>
      <c r="E257" s="15" t="b">
        <f t="shared" si="3"/>
        <v>1</v>
      </c>
    </row>
    <row r="258" spans="1:5" x14ac:dyDescent="0.2">
      <c r="A258" t="s">
        <v>251</v>
      </c>
      <c r="B258" t="s">
        <v>336</v>
      </c>
      <c r="C258" s="28" t="str">
        <f>VLOOKUP(A258,Classification!$A:$D,2,FALSE)</f>
        <v>A</v>
      </c>
      <c r="D258" s="15" t="str">
        <f>VLOOKUP(B258,Classification!$A:$D,2,FALSE)</f>
        <v>A</v>
      </c>
      <c r="E258" s="15" t="b">
        <f t="shared" si="3"/>
        <v>1</v>
      </c>
    </row>
    <row r="259" spans="1:5" x14ac:dyDescent="0.2">
      <c r="A259" t="s">
        <v>164</v>
      </c>
      <c r="B259" t="s">
        <v>336</v>
      </c>
      <c r="C259" s="28" t="str">
        <f>VLOOKUP(A259,Classification!$A:$D,2,FALSE)</f>
        <v>A</v>
      </c>
      <c r="D259" s="15" t="str">
        <f>VLOOKUP(B259,Classification!$A:$D,2,FALSE)</f>
        <v>A</v>
      </c>
      <c r="E259" s="15" t="b">
        <f t="shared" ref="E259:E322" si="4">OR(C259=D259,AND(C259="T",D259="A"),AND(C259="B2",D259="B1"),C259="O")</f>
        <v>1</v>
      </c>
    </row>
    <row r="260" spans="1:5" x14ac:dyDescent="0.2">
      <c r="A260" t="s">
        <v>308</v>
      </c>
      <c r="B260" t="s">
        <v>336</v>
      </c>
      <c r="C260" s="28" t="str">
        <f>VLOOKUP(A260,Classification!$A:$D,2,FALSE)</f>
        <v>A</v>
      </c>
      <c r="D260" s="15" t="str">
        <f>VLOOKUP(B260,Classification!$A:$D,2,FALSE)</f>
        <v>A</v>
      </c>
      <c r="E260" s="15" t="b">
        <f t="shared" si="4"/>
        <v>1</v>
      </c>
    </row>
    <row r="261" spans="1:5" x14ac:dyDescent="0.2">
      <c r="A261" t="s">
        <v>336</v>
      </c>
      <c r="B261" t="s">
        <v>336</v>
      </c>
      <c r="C261" s="28" t="str">
        <f>VLOOKUP(A261,Classification!$A:$D,2,FALSE)</f>
        <v>A</v>
      </c>
      <c r="D261" s="15" t="str">
        <f>VLOOKUP(B261,Classification!$A:$D,2,FALSE)</f>
        <v>A</v>
      </c>
      <c r="E261" s="15" t="b">
        <f t="shared" si="4"/>
        <v>1</v>
      </c>
    </row>
    <row r="262" spans="1:5" x14ac:dyDescent="0.2">
      <c r="A262" t="s">
        <v>342</v>
      </c>
      <c r="B262" t="s">
        <v>336</v>
      </c>
      <c r="C262" s="28" t="str">
        <f>VLOOKUP(A262,Classification!$A:$D,2,FALSE)</f>
        <v>A</v>
      </c>
      <c r="D262" s="15" t="str">
        <f>VLOOKUP(B262,Classification!$A:$D,2,FALSE)</f>
        <v>A</v>
      </c>
      <c r="E262" s="15" t="b">
        <f t="shared" si="4"/>
        <v>1</v>
      </c>
    </row>
    <row r="263" spans="1:5" x14ac:dyDescent="0.2">
      <c r="A263" t="s">
        <v>205</v>
      </c>
      <c r="B263" t="s">
        <v>920</v>
      </c>
      <c r="C263" s="28" t="str">
        <f>VLOOKUP(A263,Classification!$A:$D,2,FALSE)</f>
        <v>A</v>
      </c>
      <c r="D263" s="15" t="str">
        <f>VLOOKUP(B263,Classification!$A:$D,2,FALSE)</f>
        <v>A</v>
      </c>
      <c r="E263" s="15" t="b">
        <f t="shared" si="4"/>
        <v>1</v>
      </c>
    </row>
    <row r="264" spans="1:5" x14ac:dyDescent="0.2">
      <c r="A264" t="s">
        <v>382</v>
      </c>
      <c r="B264" t="s">
        <v>920</v>
      </c>
      <c r="C264" s="28" t="str">
        <f>VLOOKUP(A264,Classification!$A:$D,2,FALSE)</f>
        <v>A</v>
      </c>
      <c r="D264" s="15" t="str">
        <f>VLOOKUP(B264,Classification!$A:$D,2,FALSE)</f>
        <v>A</v>
      </c>
      <c r="E264" s="15" t="b">
        <f t="shared" si="4"/>
        <v>1</v>
      </c>
    </row>
    <row r="265" spans="1:5" x14ac:dyDescent="0.2">
      <c r="A265" t="s">
        <v>385</v>
      </c>
      <c r="B265" t="s">
        <v>920</v>
      </c>
      <c r="C265" s="28" t="str">
        <f>VLOOKUP(A265,Classification!$A:$D,2,FALSE)</f>
        <v>A</v>
      </c>
      <c r="D265" s="15" t="str">
        <f>VLOOKUP(B265,Classification!$A:$D,2,FALSE)</f>
        <v>A</v>
      </c>
      <c r="E265" s="15" t="b">
        <f t="shared" si="4"/>
        <v>1</v>
      </c>
    </row>
    <row r="266" spans="1:5" x14ac:dyDescent="0.2">
      <c r="A266" t="s">
        <v>920</v>
      </c>
      <c r="B266" t="s">
        <v>920</v>
      </c>
      <c r="C266" s="28" t="str">
        <f>VLOOKUP(A266,Classification!$A:$D,2,FALSE)</f>
        <v>A</v>
      </c>
      <c r="D266" s="15" t="str">
        <f>VLOOKUP(B266,Classification!$A:$D,2,FALSE)</f>
        <v>A</v>
      </c>
      <c r="E266" s="15" t="b">
        <f t="shared" si="4"/>
        <v>1</v>
      </c>
    </row>
    <row r="267" spans="1:5" x14ac:dyDescent="0.2">
      <c r="A267" t="s">
        <v>337</v>
      </c>
      <c r="B267" t="s">
        <v>920</v>
      </c>
      <c r="C267" s="28" t="str">
        <f>VLOOKUP(A267,Classification!$A:$D,2,FALSE)</f>
        <v>A</v>
      </c>
      <c r="D267" s="15" t="str">
        <f>VLOOKUP(B267,Classification!$A:$D,2,FALSE)</f>
        <v>A</v>
      </c>
      <c r="E267" s="15" t="b">
        <f t="shared" si="4"/>
        <v>1</v>
      </c>
    </row>
    <row r="268" spans="1:5" x14ac:dyDescent="0.2">
      <c r="A268" t="s">
        <v>381</v>
      </c>
      <c r="B268" t="s">
        <v>920</v>
      </c>
      <c r="C268" s="28" t="str">
        <f>VLOOKUP(A268,Classification!$A:$D,2,FALSE)</f>
        <v>A</v>
      </c>
      <c r="D268" s="15" t="str">
        <f>VLOOKUP(B268,Classification!$A:$D,2,FALSE)</f>
        <v>A</v>
      </c>
      <c r="E268" s="15" t="b">
        <f t="shared" si="4"/>
        <v>1</v>
      </c>
    </row>
    <row r="269" spans="1:5" x14ac:dyDescent="0.2">
      <c r="A269" t="s">
        <v>397</v>
      </c>
      <c r="B269" t="s">
        <v>920</v>
      </c>
      <c r="C269" s="28" t="str">
        <f>VLOOKUP(A269,Classification!$A:$D,2,FALSE)</f>
        <v>A</v>
      </c>
      <c r="D269" s="15" t="str">
        <f>VLOOKUP(B269,Classification!$A:$D,2,FALSE)</f>
        <v>A</v>
      </c>
      <c r="E269" s="15" t="b">
        <f t="shared" si="4"/>
        <v>1</v>
      </c>
    </row>
    <row r="270" spans="1:5" x14ac:dyDescent="0.2">
      <c r="A270" t="s">
        <v>207</v>
      </c>
      <c r="B270" t="s">
        <v>920</v>
      </c>
      <c r="C270" s="28" t="str">
        <f>VLOOKUP(A270,Classification!$A:$D,2,FALSE)</f>
        <v>A</v>
      </c>
      <c r="D270" s="15" t="str">
        <f>VLOOKUP(B270,Classification!$A:$D,2,FALSE)</f>
        <v>A</v>
      </c>
      <c r="E270" s="15" t="b">
        <f t="shared" si="4"/>
        <v>1</v>
      </c>
    </row>
    <row r="271" spans="1:5" x14ac:dyDescent="0.2">
      <c r="A271" t="s">
        <v>206</v>
      </c>
      <c r="B271" t="s">
        <v>920</v>
      </c>
      <c r="C271" s="28" t="str">
        <f>VLOOKUP(A271,Classification!$A:$D,2,FALSE)</f>
        <v>A</v>
      </c>
      <c r="D271" s="15" t="str">
        <f>VLOOKUP(B271,Classification!$A:$D,2,FALSE)</f>
        <v>A</v>
      </c>
      <c r="E271" s="15" t="b">
        <f t="shared" si="4"/>
        <v>1</v>
      </c>
    </row>
    <row r="272" spans="1:5" x14ac:dyDescent="0.2">
      <c r="A272" t="s">
        <v>210</v>
      </c>
      <c r="B272" t="s">
        <v>920</v>
      </c>
      <c r="C272" s="28" t="str">
        <f>VLOOKUP(A272,Classification!$A:$D,2,FALSE)</f>
        <v>A</v>
      </c>
      <c r="D272" s="15" t="str">
        <f>VLOOKUP(B272,Classification!$A:$D,2,FALSE)</f>
        <v>A</v>
      </c>
      <c r="E272" s="15" t="b">
        <f t="shared" si="4"/>
        <v>1</v>
      </c>
    </row>
    <row r="273" spans="1:5" x14ac:dyDescent="0.2">
      <c r="A273" t="s">
        <v>217</v>
      </c>
      <c r="B273" t="s">
        <v>1176</v>
      </c>
      <c r="C273" s="28" t="str">
        <f>VLOOKUP(A273,Classification!$A:$D,2,FALSE)</f>
        <v>A</v>
      </c>
      <c r="D273" s="15" t="str">
        <f>VLOOKUP(B273,Classification!$A:$D,2,FALSE)</f>
        <v>A</v>
      </c>
      <c r="E273" s="15" t="b">
        <f t="shared" si="4"/>
        <v>1</v>
      </c>
    </row>
    <row r="274" spans="1:5" x14ac:dyDescent="0.2">
      <c r="A274" t="s">
        <v>320</v>
      </c>
      <c r="B274" t="s">
        <v>1176</v>
      </c>
      <c r="C274" s="28" t="str">
        <f>VLOOKUP(A274,Classification!$A:$D,2,FALSE)</f>
        <v>A</v>
      </c>
      <c r="D274" s="15" t="str">
        <f>VLOOKUP(B274,Classification!$A:$D,2,FALSE)</f>
        <v>A</v>
      </c>
      <c r="E274" s="15" t="b">
        <f t="shared" si="4"/>
        <v>1</v>
      </c>
    </row>
    <row r="275" spans="1:5" x14ac:dyDescent="0.2">
      <c r="A275" t="s">
        <v>299</v>
      </c>
      <c r="B275" t="s">
        <v>1176</v>
      </c>
      <c r="C275" s="28" t="str">
        <f>VLOOKUP(A275,Classification!$A:$D,2,FALSE)</f>
        <v>A</v>
      </c>
      <c r="D275" s="15" t="str">
        <f>VLOOKUP(B275,Classification!$A:$D,2,FALSE)</f>
        <v>A</v>
      </c>
      <c r="E275" s="15" t="b">
        <f t="shared" si="4"/>
        <v>1</v>
      </c>
    </row>
    <row r="276" spans="1:5" x14ac:dyDescent="0.2">
      <c r="A276" t="s">
        <v>399</v>
      </c>
      <c r="B276" t="s">
        <v>1176</v>
      </c>
      <c r="C276" s="28" t="str">
        <f>VLOOKUP(A276,Classification!$A:$D,2,FALSE)</f>
        <v>A</v>
      </c>
      <c r="D276" s="15" t="str">
        <f>VLOOKUP(B276,Classification!$A:$D,2,FALSE)</f>
        <v>A</v>
      </c>
      <c r="E276" s="15" t="b">
        <f t="shared" si="4"/>
        <v>1</v>
      </c>
    </row>
    <row r="277" spans="1:5" x14ac:dyDescent="0.2">
      <c r="A277" t="s">
        <v>218</v>
      </c>
      <c r="B277" t="s">
        <v>1176</v>
      </c>
      <c r="C277" s="28" t="str">
        <f>VLOOKUP(A277,Classification!$A:$D,2,FALSE)</f>
        <v>A</v>
      </c>
      <c r="D277" s="15" t="str">
        <f>VLOOKUP(B277,Classification!$A:$D,2,FALSE)</f>
        <v>A</v>
      </c>
      <c r="E277" s="15" t="b">
        <f t="shared" si="4"/>
        <v>1</v>
      </c>
    </row>
    <row r="278" spans="1:5" x14ac:dyDescent="0.2">
      <c r="A278" t="s">
        <v>1176</v>
      </c>
      <c r="B278" t="s">
        <v>1176</v>
      </c>
      <c r="C278" s="28" t="str">
        <f>VLOOKUP(A278,Classification!$A:$D,2,FALSE)</f>
        <v>A</v>
      </c>
      <c r="D278" s="15" t="str">
        <f>VLOOKUP(B278,Classification!$A:$D,2,FALSE)</f>
        <v>A</v>
      </c>
      <c r="E278" s="15" t="b">
        <f t="shared" si="4"/>
        <v>1</v>
      </c>
    </row>
    <row r="279" spans="1:5" x14ac:dyDescent="0.2">
      <c r="A279" t="s">
        <v>396</v>
      </c>
      <c r="B279" t="s">
        <v>1176</v>
      </c>
      <c r="C279" s="28" t="str">
        <f>VLOOKUP(A279,Classification!$A:$D,2,FALSE)</f>
        <v>A</v>
      </c>
      <c r="D279" s="15" t="str">
        <f>VLOOKUP(B279,Classification!$A:$D,2,FALSE)</f>
        <v>A</v>
      </c>
      <c r="E279" s="15" t="b">
        <f t="shared" si="4"/>
        <v>1</v>
      </c>
    </row>
    <row r="280" spans="1:5" x14ac:dyDescent="0.2">
      <c r="A280" t="s">
        <v>282</v>
      </c>
      <c r="B280" t="s">
        <v>1176</v>
      </c>
      <c r="C280" s="28" t="str">
        <f>VLOOKUP(A280,Classification!$A:$D,2,FALSE)</f>
        <v>A</v>
      </c>
      <c r="D280" s="15" t="str">
        <f>VLOOKUP(B280,Classification!$A:$D,2,FALSE)</f>
        <v>A</v>
      </c>
      <c r="E280" s="15" t="b">
        <f t="shared" si="4"/>
        <v>1</v>
      </c>
    </row>
    <row r="281" spans="1:5" x14ac:dyDescent="0.2">
      <c r="A281" t="s">
        <v>394</v>
      </c>
      <c r="B281" t="s">
        <v>1176</v>
      </c>
      <c r="C281" s="28" t="str">
        <f>VLOOKUP(A281,Classification!$A:$D,2,FALSE)</f>
        <v>A</v>
      </c>
      <c r="D281" s="15" t="str">
        <f>VLOOKUP(B281,Classification!$A:$D,2,FALSE)</f>
        <v>A</v>
      </c>
      <c r="E281" s="15" t="b">
        <f t="shared" si="4"/>
        <v>1</v>
      </c>
    </row>
    <row r="282" spans="1:5" x14ac:dyDescent="0.2">
      <c r="A282" t="s">
        <v>398</v>
      </c>
      <c r="B282" t="s">
        <v>1176</v>
      </c>
      <c r="C282" s="28" t="str">
        <f>VLOOKUP(A282,Classification!$A:$D,2,FALSE)</f>
        <v>A</v>
      </c>
      <c r="D282" s="15" t="str">
        <f>VLOOKUP(B282,Classification!$A:$D,2,FALSE)</f>
        <v>A</v>
      </c>
      <c r="E282" s="15" t="b">
        <f t="shared" si="4"/>
        <v>1</v>
      </c>
    </row>
    <row r="283" spans="1:5" x14ac:dyDescent="0.2">
      <c r="A283" t="s">
        <v>383</v>
      </c>
      <c r="B283" t="s">
        <v>1176</v>
      </c>
      <c r="C283" s="28" t="str">
        <f>VLOOKUP(A283,Classification!$A:$D,2,FALSE)</f>
        <v>A</v>
      </c>
      <c r="D283" s="15" t="str">
        <f>VLOOKUP(B283,Classification!$A:$D,2,FALSE)</f>
        <v>A</v>
      </c>
      <c r="E283" s="15" t="b">
        <f t="shared" si="4"/>
        <v>1</v>
      </c>
    </row>
    <row r="284" spans="1:5" x14ac:dyDescent="0.2">
      <c r="A284" t="s">
        <v>922</v>
      </c>
      <c r="B284" t="s">
        <v>922</v>
      </c>
      <c r="C284" s="28" t="str">
        <f>VLOOKUP(A284,Classification!$A:$D,2,FALSE)</f>
        <v>A</v>
      </c>
      <c r="D284" s="15" t="str">
        <f>VLOOKUP(B284,Classification!$A:$D,2,FALSE)</f>
        <v>A</v>
      </c>
      <c r="E284" s="15" t="b">
        <f t="shared" si="4"/>
        <v>1</v>
      </c>
    </row>
    <row r="285" spans="1:5" x14ac:dyDescent="0.2">
      <c r="A285" t="s">
        <v>332</v>
      </c>
      <c r="B285" t="s">
        <v>922</v>
      </c>
      <c r="C285" s="28" t="str">
        <f>VLOOKUP(A285,Classification!$A:$D,2,FALSE)</f>
        <v>A</v>
      </c>
      <c r="D285" s="15" t="str">
        <f>VLOOKUP(B285,Classification!$A:$D,2,FALSE)</f>
        <v>A</v>
      </c>
      <c r="E285" s="15" t="b">
        <f t="shared" si="4"/>
        <v>1</v>
      </c>
    </row>
    <row r="286" spans="1:5" x14ac:dyDescent="0.2">
      <c r="A286" t="s">
        <v>339</v>
      </c>
      <c r="B286" t="s">
        <v>339</v>
      </c>
      <c r="C286" s="28" t="str">
        <f>VLOOKUP(A286,Classification!$A:$D,2,FALSE)</f>
        <v>A</v>
      </c>
      <c r="D286" s="15" t="str">
        <f>VLOOKUP(B286,Classification!$A:$D,2,FALSE)</f>
        <v>A</v>
      </c>
      <c r="E286" s="15" t="b">
        <f t="shared" si="4"/>
        <v>1</v>
      </c>
    </row>
    <row r="287" spans="1:5" x14ac:dyDescent="0.2">
      <c r="A287" t="s">
        <v>340</v>
      </c>
      <c r="B287" t="s">
        <v>339</v>
      </c>
      <c r="C287" s="28" t="str">
        <f>VLOOKUP(A287,Classification!$A:$D,2,FALSE)</f>
        <v>A</v>
      </c>
      <c r="D287" s="15" t="str">
        <f>VLOOKUP(B287,Classification!$A:$D,2,FALSE)</f>
        <v>A</v>
      </c>
      <c r="E287" s="15" t="b">
        <f t="shared" si="4"/>
        <v>1</v>
      </c>
    </row>
    <row r="288" spans="1:5" x14ac:dyDescent="0.2">
      <c r="A288" t="s">
        <v>341</v>
      </c>
      <c r="B288" t="s">
        <v>339</v>
      </c>
      <c r="C288" s="28" t="str">
        <f>VLOOKUP(A288,Classification!$A:$D,2,FALSE)</f>
        <v>A</v>
      </c>
      <c r="D288" s="15" t="str">
        <f>VLOOKUP(B288,Classification!$A:$D,2,FALSE)</f>
        <v>A</v>
      </c>
      <c r="E288" s="15" t="b">
        <f t="shared" si="4"/>
        <v>1</v>
      </c>
    </row>
    <row r="289" spans="1:5" x14ac:dyDescent="0.2">
      <c r="A289" t="s">
        <v>338</v>
      </c>
      <c r="B289" t="s">
        <v>339</v>
      </c>
      <c r="C289" s="28" t="str">
        <f>VLOOKUP(A289,Classification!$A:$D,2,FALSE)</f>
        <v>A</v>
      </c>
      <c r="D289" s="15" t="str">
        <f>VLOOKUP(B289,Classification!$A:$D,2,FALSE)</f>
        <v>A</v>
      </c>
      <c r="E289" s="15" t="b">
        <f t="shared" si="4"/>
        <v>1</v>
      </c>
    </row>
    <row r="290" spans="1:5" x14ac:dyDescent="0.2">
      <c r="A290" t="s">
        <v>285</v>
      </c>
      <c r="B290" t="s">
        <v>339</v>
      </c>
      <c r="C290" s="28" t="str">
        <f>VLOOKUP(A290,Classification!$A:$D,2,FALSE)</f>
        <v>A</v>
      </c>
      <c r="D290" s="15" t="str">
        <f>VLOOKUP(B290,Classification!$A:$D,2,FALSE)</f>
        <v>A</v>
      </c>
      <c r="E290" s="15" t="b">
        <f t="shared" si="4"/>
        <v>1</v>
      </c>
    </row>
    <row r="291" spans="1:5" x14ac:dyDescent="0.2">
      <c r="A291" t="s">
        <v>334</v>
      </c>
      <c r="B291" t="s">
        <v>924</v>
      </c>
      <c r="C291" s="28" t="str">
        <f>VLOOKUP(A291,Classification!$A:$D,2,FALSE)</f>
        <v>A</v>
      </c>
      <c r="D291" s="15" t="str">
        <f>VLOOKUP(B291,Classification!$A:$D,2,FALSE)</f>
        <v>A</v>
      </c>
      <c r="E291" s="15" t="b">
        <f t="shared" si="4"/>
        <v>1</v>
      </c>
    </row>
    <row r="292" spans="1:5" x14ac:dyDescent="0.2">
      <c r="A292" t="s">
        <v>333</v>
      </c>
      <c r="B292" t="s">
        <v>924</v>
      </c>
      <c r="C292" s="28" t="str">
        <f>VLOOKUP(A292,Classification!$A:$D,2,FALSE)</f>
        <v>A</v>
      </c>
      <c r="D292" s="15" t="str">
        <f>VLOOKUP(B292,Classification!$A:$D,2,FALSE)</f>
        <v>A</v>
      </c>
      <c r="E292" s="15" t="b">
        <f t="shared" si="4"/>
        <v>1</v>
      </c>
    </row>
    <row r="293" spans="1:5" x14ac:dyDescent="0.2">
      <c r="A293" t="s">
        <v>924</v>
      </c>
      <c r="B293" t="s">
        <v>924</v>
      </c>
      <c r="C293" s="28" t="str">
        <f>VLOOKUP(A293,Classification!$A:$D,2,FALSE)</f>
        <v>A</v>
      </c>
      <c r="D293" s="15" t="str">
        <f>VLOOKUP(B293,Classification!$A:$D,2,FALSE)</f>
        <v>A</v>
      </c>
      <c r="E293" s="15" t="b">
        <f t="shared" si="4"/>
        <v>1</v>
      </c>
    </row>
    <row r="294" spans="1:5" x14ac:dyDescent="0.2">
      <c r="A294" t="s">
        <v>270</v>
      </c>
      <c r="B294" t="s">
        <v>1177</v>
      </c>
      <c r="C294" s="28" t="str">
        <f>VLOOKUP(A294,Classification!$A:$D,2,FALSE)</f>
        <v>A</v>
      </c>
      <c r="D294" s="15" t="str">
        <f>VLOOKUP(B294,Classification!$A:$D,2,FALSE)</f>
        <v>A</v>
      </c>
      <c r="E294" s="15" t="b">
        <f t="shared" si="4"/>
        <v>1</v>
      </c>
    </row>
    <row r="295" spans="1:5" x14ac:dyDescent="0.2">
      <c r="A295" t="s">
        <v>326</v>
      </c>
      <c r="B295" t="s">
        <v>1177</v>
      </c>
      <c r="C295" s="28" t="str">
        <f>VLOOKUP(A295,Classification!$A:$D,2,FALSE)</f>
        <v>A</v>
      </c>
      <c r="D295" s="15" t="str">
        <f>VLOOKUP(B295,Classification!$A:$D,2,FALSE)</f>
        <v>A</v>
      </c>
      <c r="E295" s="15" t="b">
        <f t="shared" si="4"/>
        <v>1</v>
      </c>
    </row>
    <row r="296" spans="1:5" x14ac:dyDescent="0.2">
      <c r="A296" t="s">
        <v>344</v>
      </c>
      <c r="B296" t="s">
        <v>1177</v>
      </c>
      <c r="C296" s="28" t="str">
        <f>VLOOKUP(A296,Classification!$A:$D,2,FALSE)</f>
        <v>A</v>
      </c>
      <c r="D296" s="15" t="str">
        <f>VLOOKUP(B296,Classification!$A:$D,2,FALSE)</f>
        <v>A</v>
      </c>
      <c r="E296" s="15" t="b">
        <f t="shared" si="4"/>
        <v>1</v>
      </c>
    </row>
    <row r="297" spans="1:5" x14ac:dyDescent="0.2">
      <c r="A297" t="s">
        <v>1177</v>
      </c>
      <c r="B297" t="s">
        <v>1177</v>
      </c>
      <c r="C297" s="28" t="str">
        <f>VLOOKUP(A297,Classification!$A:$D,2,FALSE)</f>
        <v>A</v>
      </c>
      <c r="D297" s="15" t="str">
        <f>VLOOKUP(B297,Classification!$A:$D,2,FALSE)</f>
        <v>A</v>
      </c>
      <c r="E297" s="15" t="b">
        <f t="shared" si="4"/>
        <v>1</v>
      </c>
    </row>
    <row r="298" spans="1:5" x14ac:dyDescent="0.2">
      <c r="A298" t="s">
        <v>267</v>
      </c>
      <c r="B298" t="s">
        <v>1177</v>
      </c>
      <c r="C298" s="28" t="str">
        <f>VLOOKUP(A298,Classification!$A:$D,2,FALSE)</f>
        <v>A</v>
      </c>
      <c r="D298" s="15" t="str">
        <f>VLOOKUP(B298,Classification!$A:$D,2,FALSE)</f>
        <v>A</v>
      </c>
      <c r="E298" s="15" t="b">
        <f t="shared" si="4"/>
        <v>1</v>
      </c>
    </row>
    <row r="299" spans="1:5" x14ac:dyDescent="0.2">
      <c r="A299" t="s">
        <v>222</v>
      </c>
      <c r="B299" t="s">
        <v>1177</v>
      </c>
      <c r="C299" s="28" t="str">
        <f>VLOOKUP(A299,Classification!$A:$D,2,FALSE)</f>
        <v>A</v>
      </c>
      <c r="D299" s="15" t="str">
        <f>VLOOKUP(B299,Classification!$A:$D,2,FALSE)</f>
        <v>A</v>
      </c>
      <c r="E299" s="15" t="b">
        <f t="shared" si="4"/>
        <v>1</v>
      </c>
    </row>
    <row r="300" spans="1:5" x14ac:dyDescent="0.2">
      <c r="A300" t="s">
        <v>323</v>
      </c>
      <c r="B300" t="s">
        <v>1177</v>
      </c>
      <c r="C300" s="28" t="str">
        <f>VLOOKUP(A300,Classification!$A:$D,2,FALSE)</f>
        <v>A</v>
      </c>
      <c r="D300" s="15" t="str">
        <f>VLOOKUP(B300,Classification!$A:$D,2,FALSE)</f>
        <v>A</v>
      </c>
      <c r="E300" s="15" t="b">
        <f t="shared" si="4"/>
        <v>1</v>
      </c>
    </row>
    <row r="301" spans="1:5" x14ac:dyDescent="0.2">
      <c r="A301" t="s">
        <v>315</v>
      </c>
      <c r="B301" t="s">
        <v>1177</v>
      </c>
      <c r="C301" s="28" t="str">
        <f>VLOOKUP(A301,Classification!$A:$D,2,FALSE)</f>
        <v>A</v>
      </c>
      <c r="D301" s="15" t="str">
        <f>VLOOKUP(B301,Classification!$A:$D,2,FALSE)</f>
        <v>A</v>
      </c>
      <c r="E301" s="15" t="b">
        <f t="shared" si="4"/>
        <v>1</v>
      </c>
    </row>
    <row r="302" spans="1:5" x14ac:dyDescent="0.2">
      <c r="A302" t="s">
        <v>215</v>
      </c>
      <c r="B302" t="s">
        <v>1177</v>
      </c>
      <c r="C302" s="28" t="str">
        <f>VLOOKUP(A302,Classification!$A:$D,2,FALSE)</f>
        <v>A</v>
      </c>
      <c r="D302" s="15" t="str">
        <f>VLOOKUP(B302,Classification!$A:$D,2,FALSE)</f>
        <v>A</v>
      </c>
      <c r="E302" s="15" t="b">
        <f t="shared" si="4"/>
        <v>1</v>
      </c>
    </row>
    <row r="303" spans="1:5" x14ac:dyDescent="0.2">
      <c r="A303" t="s">
        <v>232</v>
      </c>
      <c r="B303" t="s">
        <v>1177</v>
      </c>
      <c r="C303" s="28" t="str">
        <f>VLOOKUP(A303,Classification!$A:$D,2,FALSE)</f>
        <v>A</v>
      </c>
      <c r="D303" s="15" t="str">
        <f>VLOOKUP(B303,Classification!$A:$D,2,FALSE)</f>
        <v>A</v>
      </c>
      <c r="E303" s="15" t="b">
        <f t="shared" si="4"/>
        <v>1</v>
      </c>
    </row>
    <row r="304" spans="1:5" x14ac:dyDescent="0.2">
      <c r="A304" t="s">
        <v>328</v>
      </c>
      <c r="B304" t="s">
        <v>1178</v>
      </c>
      <c r="C304" s="28" t="str">
        <f>VLOOKUP(A304,Classification!$A:$D,2,FALSE)</f>
        <v>A</v>
      </c>
      <c r="D304" s="15" t="str">
        <f>VLOOKUP(B304,Classification!$A:$D,2,FALSE)</f>
        <v>A</v>
      </c>
      <c r="E304" s="15" t="b">
        <f t="shared" si="4"/>
        <v>1</v>
      </c>
    </row>
    <row r="305" spans="1:5" x14ac:dyDescent="0.2">
      <c r="A305" t="s">
        <v>369</v>
      </c>
      <c r="B305" t="s">
        <v>1178</v>
      </c>
      <c r="C305" s="28" t="str">
        <f>VLOOKUP(A305,Classification!$A:$D,2,FALSE)</f>
        <v>A</v>
      </c>
      <c r="D305" s="15" t="str">
        <f>VLOOKUP(B305,Classification!$A:$D,2,FALSE)</f>
        <v>A</v>
      </c>
      <c r="E305" s="15" t="b">
        <f t="shared" si="4"/>
        <v>1</v>
      </c>
    </row>
    <row r="306" spans="1:5" x14ac:dyDescent="0.2">
      <c r="A306" t="s">
        <v>359</v>
      </c>
      <c r="B306" t="s">
        <v>1178</v>
      </c>
      <c r="C306" s="28" t="str">
        <f>VLOOKUP(A306,Classification!$A:$D,2,FALSE)</f>
        <v>A</v>
      </c>
      <c r="D306" s="15" t="str">
        <f>VLOOKUP(B306,Classification!$A:$D,2,FALSE)</f>
        <v>A</v>
      </c>
      <c r="E306" s="15" t="b">
        <f t="shared" si="4"/>
        <v>1</v>
      </c>
    </row>
    <row r="307" spans="1:5" x14ac:dyDescent="0.2">
      <c r="A307" t="s">
        <v>324</v>
      </c>
      <c r="B307" t="s">
        <v>1178</v>
      </c>
      <c r="C307" s="28" t="str">
        <f>VLOOKUP(A307,Classification!$A:$D,2,FALSE)</f>
        <v>A</v>
      </c>
      <c r="D307" s="15" t="str">
        <f>VLOOKUP(B307,Classification!$A:$D,2,FALSE)</f>
        <v>A</v>
      </c>
      <c r="E307" s="15" t="b">
        <f t="shared" si="4"/>
        <v>1</v>
      </c>
    </row>
    <row r="308" spans="1:5" x14ac:dyDescent="0.2">
      <c r="A308" t="s">
        <v>247</v>
      </c>
      <c r="B308" t="s">
        <v>1178</v>
      </c>
      <c r="C308" s="28" t="str">
        <f>VLOOKUP(A308,Classification!$A:$D,2,FALSE)</f>
        <v>A</v>
      </c>
      <c r="D308" s="15" t="str">
        <f>VLOOKUP(B308,Classification!$A:$D,2,FALSE)</f>
        <v>A</v>
      </c>
      <c r="E308" s="15" t="b">
        <f t="shared" si="4"/>
        <v>1</v>
      </c>
    </row>
    <row r="309" spans="1:5" x14ac:dyDescent="0.2">
      <c r="A309" t="s">
        <v>260</v>
      </c>
      <c r="B309" t="s">
        <v>1178</v>
      </c>
      <c r="C309" s="28" t="str">
        <f>VLOOKUP(A309,Classification!$A:$D,2,FALSE)</f>
        <v>A</v>
      </c>
      <c r="D309" s="15" t="str">
        <f>VLOOKUP(B309,Classification!$A:$D,2,FALSE)</f>
        <v>A</v>
      </c>
      <c r="E309" s="15" t="b">
        <f t="shared" si="4"/>
        <v>1</v>
      </c>
    </row>
    <row r="310" spans="1:5" x14ac:dyDescent="0.2">
      <c r="A310" t="s">
        <v>244</v>
      </c>
      <c r="B310" t="s">
        <v>1178</v>
      </c>
      <c r="C310" s="28" t="str">
        <f>VLOOKUP(A310,Classification!$A:$D,2,FALSE)</f>
        <v>A</v>
      </c>
      <c r="D310" s="15" t="str">
        <f>VLOOKUP(B310,Classification!$A:$D,2,FALSE)</f>
        <v>A</v>
      </c>
      <c r="E310" s="15" t="b">
        <f t="shared" si="4"/>
        <v>1</v>
      </c>
    </row>
    <row r="311" spans="1:5" x14ac:dyDescent="0.2">
      <c r="A311" t="s">
        <v>368</v>
      </c>
      <c r="B311" t="s">
        <v>1178</v>
      </c>
      <c r="C311" s="28" t="str">
        <f>VLOOKUP(A311,Classification!$A:$D,2,FALSE)</f>
        <v>A</v>
      </c>
      <c r="D311" s="15" t="str">
        <f>VLOOKUP(B311,Classification!$A:$D,2,FALSE)</f>
        <v>A</v>
      </c>
      <c r="E311" s="15" t="b">
        <f t="shared" si="4"/>
        <v>1</v>
      </c>
    </row>
    <row r="312" spans="1:5" x14ac:dyDescent="0.2">
      <c r="A312" t="s">
        <v>367</v>
      </c>
      <c r="B312" t="s">
        <v>1178</v>
      </c>
      <c r="C312" s="28" t="str">
        <f>VLOOKUP(A312,Classification!$A:$D,2,FALSE)</f>
        <v>A</v>
      </c>
      <c r="D312" s="15" t="str">
        <f>VLOOKUP(B312,Classification!$A:$D,2,FALSE)</f>
        <v>A</v>
      </c>
      <c r="E312" s="15" t="b">
        <f t="shared" si="4"/>
        <v>1</v>
      </c>
    </row>
    <row r="313" spans="1:5" x14ac:dyDescent="0.2">
      <c r="A313" t="s">
        <v>327</v>
      </c>
      <c r="B313" t="s">
        <v>1178</v>
      </c>
      <c r="C313" s="28" t="str">
        <f>VLOOKUP(A313,Classification!$A:$D,2,FALSE)</f>
        <v>A</v>
      </c>
      <c r="D313" s="15" t="str">
        <f>VLOOKUP(B313,Classification!$A:$D,2,FALSE)</f>
        <v>A</v>
      </c>
      <c r="E313" s="15" t="b">
        <f t="shared" si="4"/>
        <v>1</v>
      </c>
    </row>
    <row r="314" spans="1:5" x14ac:dyDescent="0.2">
      <c r="A314" t="s">
        <v>312</v>
      </c>
      <c r="B314" t="s">
        <v>1178</v>
      </c>
      <c r="C314" s="28" t="str">
        <f>VLOOKUP(A314,Classification!$A:$D,2,FALSE)</f>
        <v>A</v>
      </c>
      <c r="D314" s="15" t="str">
        <f>VLOOKUP(B314,Classification!$A:$D,2,FALSE)</f>
        <v>A</v>
      </c>
      <c r="E314" s="15" t="b">
        <f t="shared" si="4"/>
        <v>1</v>
      </c>
    </row>
    <row r="315" spans="1:5" x14ac:dyDescent="0.2">
      <c r="A315" t="s">
        <v>208</v>
      </c>
      <c r="B315" t="s">
        <v>1178</v>
      </c>
      <c r="C315" s="28" t="str">
        <f>VLOOKUP(A315,Classification!$A:$D,2,FALSE)</f>
        <v>A</v>
      </c>
      <c r="D315" s="15" t="str">
        <f>VLOOKUP(B315,Classification!$A:$D,2,FALSE)</f>
        <v>A</v>
      </c>
      <c r="E315" s="15" t="b">
        <f t="shared" si="4"/>
        <v>1</v>
      </c>
    </row>
    <row r="316" spans="1:5" x14ac:dyDescent="0.2">
      <c r="A316" t="s">
        <v>167</v>
      </c>
      <c r="B316" t="s">
        <v>1178</v>
      </c>
      <c r="C316" s="28" t="str">
        <f>VLOOKUP(A316,Classification!$A:$D,2,FALSE)</f>
        <v>A</v>
      </c>
      <c r="D316" s="15" t="str">
        <f>VLOOKUP(B316,Classification!$A:$D,2,FALSE)</f>
        <v>A</v>
      </c>
      <c r="E316" s="15" t="b">
        <f t="shared" si="4"/>
        <v>1</v>
      </c>
    </row>
    <row r="317" spans="1:5" x14ac:dyDescent="0.2">
      <c r="A317" t="s">
        <v>325</v>
      </c>
      <c r="B317" t="s">
        <v>1178</v>
      </c>
      <c r="C317" s="28" t="str">
        <f>VLOOKUP(A317,Classification!$A:$D,2,FALSE)</f>
        <v>A</v>
      </c>
      <c r="D317" s="15" t="str">
        <f>VLOOKUP(B317,Classification!$A:$D,2,FALSE)</f>
        <v>A</v>
      </c>
      <c r="E317" s="15" t="b">
        <f t="shared" si="4"/>
        <v>1</v>
      </c>
    </row>
    <row r="318" spans="1:5" x14ac:dyDescent="0.2">
      <c r="A318" t="s">
        <v>163</v>
      </c>
      <c r="B318" t="s">
        <v>1178</v>
      </c>
      <c r="C318" s="28" t="str">
        <f>VLOOKUP(A318,Classification!$A:$D,2,FALSE)</f>
        <v>A</v>
      </c>
      <c r="D318" s="15" t="str">
        <f>VLOOKUP(B318,Classification!$A:$D,2,FALSE)</f>
        <v>A</v>
      </c>
      <c r="E318" s="15" t="b">
        <f t="shared" si="4"/>
        <v>1</v>
      </c>
    </row>
    <row r="319" spans="1:5" x14ac:dyDescent="0.2">
      <c r="A319" t="s">
        <v>269</v>
      </c>
      <c r="B319" t="s">
        <v>1178</v>
      </c>
      <c r="C319" s="28" t="str">
        <f>VLOOKUP(A319,Classification!$A:$D,2,FALSE)</f>
        <v>A</v>
      </c>
      <c r="D319" s="15" t="str">
        <f>VLOOKUP(B319,Classification!$A:$D,2,FALSE)</f>
        <v>A</v>
      </c>
      <c r="E319" s="15" t="b">
        <f t="shared" si="4"/>
        <v>1</v>
      </c>
    </row>
    <row r="320" spans="1:5" x14ac:dyDescent="0.2">
      <c r="A320" t="s">
        <v>1178</v>
      </c>
      <c r="B320" t="s">
        <v>1178</v>
      </c>
      <c r="C320" s="28" t="str">
        <f>VLOOKUP(A320,Classification!$A:$D,2,FALSE)</f>
        <v>A</v>
      </c>
      <c r="D320" s="15" t="str">
        <f>VLOOKUP(B320,Classification!$A:$D,2,FALSE)</f>
        <v>A</v>
      </c>
      <c r="E320" s="15" t="b">
        <f t="shared" si="4"/>
        <v>1</v>
      </c>
    </row>
    <row r="321" spans="1:5" x14ac:dyDescent="0.2">
      <c r="A321" t="s">
        <v>242</v>
      </c>
      <c r="B321" t="s">
        <v>1178</v>
      </c>
      <c r="C321" s="28" t="str">
        <f>VLOOKUP(A321,Classification!$A:$D,2,FALSE)</f>
        <v>A</v>
      </c>
      <c r="D321" s="15" t="str">
        <f>VLOOKUP(B321,Classification!$A:$D,2,FALSE)</f>
        <v>A</v>
      </c>
      <c r="E321" s="15" t="b">
        <f t="shared" si="4"/>
        <v>1</v>
      </c>
    </row>
    <row r="322" spans="1:5" x14ac:dyDescent="0.2">
      <c r="A322" t="s">
        <v>372</v>
      </c>
      <c r="B322" t="s">
        <v>1178</v>
      </c>
      <c r="C322" s="28" t="str">
        <f>VLOOKUP(A322,Classification!$A:$D,2,FALSE)</f>
        <v>A</v>
      </c>
      <c r="D322" s="15" t="str">
        <f>VLOOKUP(B322,Classification!$A:$D,2,FALSE)</f>
        <v>A</v>
      </c>
      <c r="E322" s="15" t="b">
        <f t="shared" si="4"/>
        <v>1</v>
      </c>
    </row>
    <row r="323" spans="1:5" x14ac:dyDescent="0.2">
      <c r="A323" t="s">
        <v>322</v>
      </c>
      <c r="B323" t="s">
        <v>1178</v>
      </c>
      <c r="C323" s="28" t="str">
        <f>VLOOKUP(A323,Classification!$A:$D,2,FALSE)</f>
        <v>A</v>
      </c>
      <c r="D323" s="15" t="str">
        <f>VLOOKUP(B323,Classification!$A:$D,2,FALSE)</f>
        <v>A</v>
      </c>
      <c r="E323" s="15" t="b">
        <f t="shared" ref="E323:E386" si="5">OR(C323=D323,AND(C323="T",D323="A"),AND(C323="B2",D323="B1"),C323="O")</f>
        <v>1</v>
      </c>
    </row>
    <row r="324" spans="1:5" x14ac:dyDescent="0.2">
      <c r="A324" t="s">
        <v>314</v>
      </c>
      <c r="B324" t="s">
        <v>1178</v>
      </c>
      <c r="C324" s="28" t="str">
        <f>VLOOKUP(A324,Classification!$A:$D,2,FALSE)</f>
        <v>A</v>
      </c>
      <c r="D324" s="15" t="str">
        <f>VLOOKUP(B324,Classification!$A:$D,2,FALSE)</f>
        <v>A</v>
      </c>
      <c r="E324" s="15" t="b">
        <f t="shared" si="5"/>
        <v>1</v>
      </c>
    </row>
    <row r="325" spans="1:5" x14ac:dyDescent="0.2">
      <c r="A325" t="s">
        <v>316</v>
      </c>
      <c r="B325" t="s">
        <v>1178</v>
      </c>
      <c r="C325" s="28" t="str">
        <f>VLOOKUP(A325,Classification!$A:$D,2,FALSE)</f>
        <v>A</v>
      </c>
      <c r="D325" s="15" t="str">
        <f>VLOOKUP(B325,Classification!$A:$D,2,FALSE)</f>
        <v>A</v>
      </c>
      <c r="E325" s="15" t="b">
        <f t="shared" si="5"/>
        <v>1</v>
      </c>
    </row>
    <row r="326" spans="1:5" x14ac:dyDescent="0.2">
      <c r="A326" t="s">
        <v>223</v>
      </c>
      <c r="B326" t="s">
        <v>1178</v>
      </c>
      <c r="C326" s="28" t="str">
        <f>VLOOKUP(A326,Classification!$A:$D,2,FALSE)</f>
        <v>A</v>
      </c>
      <c r="D326" s="15" t="str">
        <f>VLOOKUP(B326,Classification!$A:$D,2,FALSE)</f>
        <v>A</v>
      </c>
      <c r="E326" s="15" t="b">
        <f t="shared" si="5"/>
        <v>1</v>
      </c>
    </row>
    <row r="327" spans="1:5" x14ac:dyDescent="0.2">
      <c r="A327" t="s">
        <v>225</v>
      </c>
      <c r="B327" t="s">
        <v>1178</v>
      </c>
      <c r="C327" s="28" t="str">
        <f>VLOOKUP(A327,Classification!$A:$D,2,FALSE)</f>
        <v>A</v>
      </c>
      <c r="D327" s="15" t="str">
        <f>VLOOKUP(B327,Classification!$A:$D,2,FALSE)</f>
        <v>A</v>
      </c>
      <c r="E327" s="15" t="b">
        <f t="shared" si="5"/>
        <v>1</v>
      </c>
    </row>
    <row r="328" spans="1:5" x14ac:dyDescent="0.2">
      <c r="A328" t="s">
        <v>313</v>
      </c>
      <c r="B328" t="s">
        <v>1178</v>
      </c>
      <c r="C328" s="28" t="str">
        <f>VLOOKUP(A328,Classification!$A:$D,2,FALSE)</f>
        <v>A</v>
      </c>
      <c r="D328" s="15" t="str">
        <f>VLOOKUP(B328,Classification!$A:$D,2,FALSE)</f>
        <v>A</v>
      </c>
      <c r="E328" s="15" t="b">
        <f t="shared" si="5"/>
        <v>1</v>
      </c>
    </row>
    <row r="329" spans="1:5" x14ac:dyDescent="0.2">
      <c r="A329" t="s">
        <v>329</v>
      </c>
      <c r="B329" t="s">
        <v>1178</v>
      </c>
      <c r="C329" s="28" t="str">
        <f>VLOOKUP(A329,Classification!$A:$D,2,FALSE)</f>
        <v>A</v>
      </c>
      <c r="D329" s="15" t="str">
        <f>VLOOKUP(B329,Classification!$A:$D,2,FALSE)</f>
        <v>A</v>
      </c>
      <c r="E329" s="15" t="b">
        <f t="shared" si="5"/>
        <v>1</v>
      </c>
    </row>
    <row r="330" spans="1:5" x14ac:dyDescent="0.2">
      <c r="A330" t="s">
        <v>348</v>
      </c>
      <c r="B330" t="s">
        <v>345</v>
      </c>
      <c r="C330" s="28" t="str">
        <f>VLOOKUP(A330,Classification!$A:$D,2,FALSE)</f>
        <v>A</v>
      </c>
      <c r="D330" s="15" t="str">
        <f>VLOOKUP(B330,Classification!$A:$D,2,FALSE)</f>
        <v>A</v>
      </c>
      <c r="E330" s="15" t="b">
        <f t="shared" si="5"/>
        <v>1</v>
      </c>
    </row>
    <row r="331" spans="1:5" x14ac:dyDescent="0.2">
      <c r="A331" t="s">
        <v>350</v>
      </c>
      <c r="B331" t="s">
        <v>345</v>
      </c>
      <c r="C331" s="28" t="str">
        <f>VLOOKUP(A331,Classification!$A:$D,2,FALSE)</f>
        <v>A</v>
      </c>
      <c r="D331" s="15" t="str">
        <f>VLOOKUP(B331,Classification!$A:$D,2,FALSE)</f>
        <v>A</v>
      </c>
      <c r="E331" s="15" t="b">
        <f t="shared" si="5"/>
        <v>1</v>
      </c>
    </row>
    <row r="332" spans="1:5" x14ac:dyDescent="0.2">
      <c r="A332" t="s">
        <v>343</v>
      </c>
      <c r="B332" t="s">
        <v>345</v>
      </c>
      <c r="C332" s="28" t="str">
        <f>VLOOKUP(A332,Classification!$A:$D,2,FALSE)</f>
        <v>A</v>
      </c>
      <c r="D332" s="15" t="str">
        <f>VLOOKUP(B332,Classification!$A:$D,2,FALSE)</f>
        <v>A</v>
      </c>
      <c r="E332" s="15" t="b">
        <f t="shared" si="5"/>
        <v>1</v>
      </c>
    </row>
    <row r="333" spans="1:5" x14ac:dyDescent="0.2">
      <c r="A333" t="s">
        <v>250</v>
      </c>
      <c r="B333" t="s">
        <v>345</v>
      </c>
      <c r="C333" s="28" t="str">
        <f>VLOOKUP(A333,Classification!$A:$D,2,FALSE)</f>
        <v>A</v>
      </c>
      <c r="D333" s="15" t="str">
        <f>VLOOKUP(B333,Classification!$A:$D,2,FALSE)</f>
        <v>A</v>
      </c>
      <c r="E333" s="15" t="b">
        <f t="shared" si="5"/>
        <v>1</v>
      </c>
    </row>
    <row r="334" spans="1:5" x14ac:dyDescent="0.2">
      <c r="A334" t="s">
        <v>386</v>
      </c>
      <c r="B334" t="s">
        <v>345</v>
      </c>
      <c r="C334" s="28" t="str">
        <f>VLOOKUP(A334,Classification!$A:$D,2,FALSE)</f>
        <v>A</v>
      </c>
      <c r="D334" s="15" t="str">
        <f>VLOOKUP(B334,Classification!$A:$D,2,FALSE)</f>
        <v>A</v>
      </c>
      <c r="E334" s="15" t="b">
        <f t="shared" si="5"/>
        <v>1</v>
      </c>
    </row>
    <row r="335" spans="1:5" x14ac:dyDescent="0.2">
      <c r="A335" t="s">
        <v>231</v>
      </c>
      <c r="B335" t="s">
        <v>345</v>
      </c>
      <c r="C335" s="28" t="str">
        <f>VLOOKUP(A335,Classification!$A:$D,2,FALSE)</f>
        <v>A</v>
      </c>
      <c r="D335" s="15" t="str">
        <f>VLOOKUP(B335,Classification!$A:$D,2,FALSE)</f>
        <v>A</v>
      </c>
      <c r="E335" s="15" t="b">
        <f t="shared" si="5"/>
        <v>1</v>
      </c>
    </row>
    <row r="336" spans="1:5" x14ac:dyDescent="0.2">
      <c r="A336" t="s">
        <v>180</v>
      </c>
      <c r="B336" t="s">
        <v>345</v>
      </c>
      <c r="C336" s="28" t="str">
        <f>VLOOKUP(A336,Classification!$A:$D,2,FALSE)</f>
        <v>A</v>
      </c>
      <c r="D336" s="15" t="str">
        <f>VLOOKUP(B336,Classification!$A:$D,2,FALSE)</f>
        <v>A</v>
      </c>
      <c r="E336" s="15" t="b">
        <f t="shared" si="5"/>
        <v>1</v>
      </c>
    </row>
    <row r="337" spans="1:5" x14ac:dyDescent="0.2">
      <c r="A337" t="s">
        <v>179</v>
      </c>
      <c r="B337" t="s">
        <v>345</v>
      </c>
      <c r="C337" s="28" t="str">
        <f>VLOOKUP(A337,Classification!$A:$D,2,FALSE)</f>
        <v>A</v>
      </c>
      <c r="D337" s="15" t="str">
        <f>VLOOKUP(B337,Classification!$A:$D,2,FALSE)</f>
        <v>A</v>
      </c>
      <c r="E337" s="15" t="b">
        <f t="shared" si="5"/>
        <v>1</v>
      </c>
    </row>
    <row r="338" spans="1:5" x14ac:dyDescent="0.2">
      <c r="A338" t="s">
        <v>240</v>
      </c>
      <c r="B338" t="s">
        <v>345</v>
      </c>
      <c r="C338" s="28" t="str">
        <f>VLOOKUP(A338,Classification!$A:$D,2,FALSE)</f>
        <v>A</v>
      </c>
      <c r="D338" s="15" t="str">
        <f>VLOOKUP(B338,Classification!$A:$D,2,FALSE)</f>
        <v>A</v>
      </c>
      <c r="E338" s="15" t="b">
        <f t="shared" si="5"/>
        <v>1</v>
      </c>
    </row>
    <row r="339" spans="1:5" x14ac:dyDescent="0.2">
      <c r="A339" t="s">
        <v>301</v>
      </c>
      <c r="B339" t="s">
        <v>345</v>
      </c>
      <c r="C339" s="28" t="str">
        <f>VLOOKUP(A339,Classification!$A:$D,2,FALSE)</f>
        <v>A</v>
      </c>
      <c r="D339" s="15" t="str">
        <f>VLOOKUP(B339,Classification!$A:$D,2,FALSE)</f>
        <v>A</v>
      </c>
      <c r="E339" s="15" t="b">
        <f t="shared" si="5"/>
        <v>1</v>
      </c>
    </row>
    <row r="340" spans="1:5" x14ac:dyDescent="0.2">
      <c r="A340" t="s">
        <v>241</v>
      </c>
      <c r="B340" t="s">
        <v>345</v>
      </c>
      <c r="C340" s="28" t="str">
        <f>VLOOKUP(A340,Classification!$A:$D,2,FALSE)</f>
        <v>A</v>
      </c>
      <c r="D340" s="15" t="str">
        <f>VLOOKUP(B340,Classification!$A:$D,2,FALSE)</f>
        <v>A</v>
      </c>
      <c r="E340" s="15" t="b">
        <f t="shared" si="5"/>
        <v>1</v>
      </c>
    </row>
    <row r="341" spans="1:5" x14ac:dyDescent="0.2">
      <c r="A341" t="s">
        <v>294</v>
      </c>
      <c r="B341" t="s">
        <v>345</v>
      </c>
      <c r="C341" s="28" t="str">
        <f>VLOOKUP(A341,Classification!$A:$D,2,FALSE)</f>
        <v>A</v>
      </c>
      <c r="D341" s="15" t="str">
        <f>VLOOKUP(B341,Classification!$A:$D,2,FALSE)</f>
        <v>A</v>
      </c>
      <c r="E341" s="15" t="b">
        <f t="shared" si="5"/>
        <v>1</v>
      </c>
    </row>
    <row r="342" spans="1:5" x14ac:dyDescent="0.2">
      <c r="A342" t="s">
        <v>370</v>
      </c>
      <c r="B342" t="s">
        <v>345</v>
      </c>
      <c r="C342" s="28" t="str">
        <f>VLOOKUP(A342,Classification!$A:$D,2,FALSE)</f>
        <v>A</v>
      </c>
      <c r="D342" s="15" t="str">
        <f>VLOOKUP(B342,Classification!$A:$D,2,FALSE)</f>
        <v>A</v>
      </c>
      <c r="E342" s="15" t="b">
        <f t="shared" si="5"/>
        <v>1</v>
      </c>
    </row>
    <row r="343" spans="1:5" x14ac:dyDescent="0.2">
      <c r="A343" t="s">
        <v>345</v>
      </c>
      <c r="B343" t="s">
        <v>345</v>
      </c>
      <c r="C343" s="28" t="str">
        <f>VLOOKUP(A343,Classification!$A:$D,2,FALSE)</f>
        <v>A</v>
      </c>
      <c r="D343" s="15" t="str">
        <f>VLOOKUP(B343,Classification!$A:$D,2,FALSE)</f>
        <v>A</v>
      </c>
      <c r="E343" s="15" t="b">
        <f t="shared" si="5"/>
        <v>1</v>
      </c>
    </row>
    <row r="344" spans="1:5" x14ac:dyDescent="0.2">
      <c r="A344" t="s">
        <v>305</v>
      </c>
      <c r="B344" t="s">
        <v>345</v>
      </c>
      <c r="C344" s="28" t="str">
        <f>VLOOKUP(A344,Classification!$A:$D,2,FALSE)</f>
        <v>A</v>
      </c>
      <c r="D344" s="15" t="str">
        <f>VLOOKUP(B344,Classification!$A:$D,2,FALSE)</f>
        <v>A</v>
      </c>
      <c r="E344" s="15" t="b">
        <f t="shared" si="5"/>
        <v>1</v>
      </c>
    </row>
    <row r="345" spans="1:5" x14ac:dyDescent="0.2">
      <c r="A345" t="s">
        <v>290</v>
      </c>
      <c r="B345" t="s">
        <v>345</v>
      </c>
      <c r="C345" s="28" t="str">
        <f>VLOOKUP(A345,Classification!$A:$D,2,FALSE)</f>
        <v>A</v>
      </c>
      <c r="D345" s="15" t="str">
        <f>VLOOKUP(B345,Classification!$A:$D,2,FALSE)</f>
        <v>A</v>
      </c>
      <c r="E345" s="15" t="b">
        <f t="shared" si="5"/>
        <v>1</v>
      </c>
    </row>
    <row r="346" spans="1:5" x14ac:dyDescent="0.2">
      <c r="A346" t="s">
        <v>303</v>
      </c>
      <c r="B346" t="s">
        <v>345</v>
      </c>
      <c r="C346" s="28" t="str">
        <f>VLOOKUP(A346,Classification!$A:$D,2,FALSE)</f>
        <v>A</v>
      </c>
      <c r="D346" s="15" t="str">
        <f>VLOOKUP(B346,Classification!$A:$D,2,FALSE)</f>
        <v>A</v>
      </c>
      <c r="E346" s="15" t="b">
        <f t="shared" si="5"/>
        <v>1</v>
      </c>
    </row>
    <row r="347" spans="1:5" x14ac:dyDescent="0.2">
      <c r="A347" t="s">
        <v>351</v>
      </c>
      <c r="B347" t="s">
        <v>345</v>
      </c>
      <c r="C347" s="28" t="str">
        <f>VLOOKUP(A347,Classification!$A:$D,2,FALSE)</f>
        <v>A</v>
      </c>
      <c r="D347" s="15" t="str">
        <f>VLOOKUP(B347,Classification!$A:$D,2,FALSE)</f>
        <v>A</v>
      </c>
      <c r="E347" s="15" t="b">
        <f t="shared" si="5"/>
        <v>1</v>
      </c>
    </row>
    <row r="348" spans="1:5" x14ac:dyDescent="0.2">
      <c r="A348" t="s">
        <v>288</v>
      </c>
      <c r="B348" t="s">
        <v>345</v>
      </c>
      <c r="C348" s="28" t="str">
        <f>VLOOKUP(A348,Classification!$A:$D,2,FALSE)</f>
        <v>A</v>
      </c>
      <c r="D348" s="15" t="str">
        <f>VLOOKUP(B348,Classification!$A:$D,2,FALSE)</f>
        <v>A</v>
      </c>
      <c r="E348" s="15" t="b">
        <f t="shared" si="5"/>
        <v>1</v>
      </c>
    </row>
    <row r="349" spans="1:5" x14ac:dyDescent="0.2">
      <c r="A349" t="s">
        <v>347</v>
      </c>
      <c r="B349" t="s">
        <v>345</v>
      </c>
      <c r="C349" s="28" t="str">
        <f>VLOOKUP(A349,Classification!$A:$D,2,FALSE)</f>
        <v>A</v>
      </c>
      <c r="D349" s="15" t="str">
        <f>VLOOKUP(B349,Classification!$A:$D,2,FALSE)</f>
        <v>A</v>
      </c>
      <c r="E349" s="15" t="b">
        <f t="shared" si="5"/>
        <v>1</v>
      </c>
    </row>
    <row r="350" spans="1:5" x14ac:dyDescent="0.2">
      <c r="A350" t="s">
        <v>295</v>
      </c>
      <c r="B350" t="s">
        <v>345</v>
      </c>
      <c r="C350" s="28" t="str">
        <f>VLOOKUP(A350,Classification!$A:$D,2,FALSE)</f>
        <v>A</v>
      </c>
      <c r="D350" s="15" t="str">
        <f>VLOOKUP(B350,Classification!$A:$D,2,FALSE)</f>
        <v>A</v>
      </c>
      <c r="E350" s="15" t="b">
        <f t="shared" si="5"/>
        <v>1</v>
      </c>
    </row>
    <row r="351" spans="1:5" x14ac:dyDescent="0.2">
      <c r="A351" t="s">
        <v>275</v>
      </c>
      <c r="B351" t="s">
        <v>345</v>
      </c>
      <c r="C351" s="28" t="str">
        <f>VLOOKUP(A351,Classification!$A:$D,2,FALSE)</f>
        <v>A</v>
      </c>
      <c r="D351" s="15" t="str">
        <f>VLOOKUP(B351,Classification!$A:$D,2,FALSE)</f>
        <v>A</v>
      </c>
      <c r="E351" s="15" t="b">
        <f t="shared" si="5"/>
        <v>1</v>
      </c>
    </row>
    <row r="352" spans="1:5" x14ac:dyDescent="0.2">
      <c r="A352" t="s">
        <v>276</v>
      </c>
      <c r="B352" t="s">
        <v>345</v>
      </c>
      <c r="C352" s="28" t="str">
        <f>VLOOKUP(A352,Classification!$A:$D,2,FALSE)</f>
        <v>A</v>
      </c>
      <c r="D352" s="15" t="str">
        <f>VLOOKUP(B352,Classification!$A:$D,2,FALSE)</f>
        <v>A</v>
      </c>
      <c r="E352" s="15" t="b">
        <f t="shared" si="5"/>
        <v>1</v>
      </c>
    </row>
    <row r="353" spans="1:5" x14ac:dyDescent="0.2">
      <c r="A353" t="s">
        <v>346</v>
      </c>
      <c r="B353" t="s">
        <v>345</v>
      </c>
      <c r="C353" s="28" t="str">
        <f>VLOOKUP(A353,Classification!$A:$D,2,FALSE)</f>
        <v>A</v>
      </c>
      <c r="D353" s="15" t="str">
        <f>VLOOKUP(B353,Classification!$A:$D,2,FALSE)</f>
        <v>A</v>
      </c>
      <c r="E353" s="15" t="b">
        <f t="shared" si="5"/>
        <v>1</v>
      </c>
    </row>
    <row r="354" spans="1:5" x14ac:dyDescent="0.2">
      <c r="A354" t="s">
        <v>214</v>
      </c>
      <c r="B354" t="s">
        <v>345</v>
      </c>
      <c r="C354" s="28" t="str">
        <f>VLOOKUP(A354,Classification!$A:$D,2,FALSE)</f>
        <v>A</v>
      </c>
      <c r="D354" s="15" t="str">
        <f>VLOOKUP(B354,Classification!$A:$D,2,FALSE)</f>
        <v>A</v>
      </c>
      <c r="E354" s="15" t="b">
        <f t="shared" si="5"/>
        <v>1</v>
      </c>
    </row>
    <row r="355" spans="1:5" x14ac:dyDescent="0.2">
      <c r="A355" t="s">
        <v>289</v>
      </c>
      <c r="B355" t="s">
        <v>345</v>
      </c>
      <c r="C355" s="28" t="str">
        <f>VLOOKUP(A355,Classification!$A:$D,2,FALSE)</f>
        <v>A</v>
      </c>
      <c r="D355" s="15" t="str">
        <f>VLOOKUP(B355,Classification!$A:$D,2,FALSE)</f>
        <v>A</v>
      </c>
      <c r="E355" s="15" t="b">
        <f t="shared" si="5"/>
        <v>1</v>
      </c>
    </row>
    <row r="356" spans="1:5" x14ac:dyDescent="0.2">
      <c r="A356" t="s">
        <v>257</v>
      </c>
      <c r="B356" t="s">
        <v>345</v>
      </c>
      <c r="C356" s="28" t="str">
        <f>VLOOKUP(A356,Classification!$A:$D,2,FALSE)</f>
        <v>A</v>
      </c>
      <c r="D356" s="15" t="str">
        <f>VLOOKUP(B356,Classification!$A:$D,2,FALSE)</f>
        <v>A</v>
      </c>
      <c r="E356" s="15" t="b">
        <f t="shared" si="5"/>
        <v>1</v>
      </c>
    </row>
    <row r="357" spans="1:5" x14ac:dyDescent="0.2">
      <c r="A357" t="s">
        <v>277</v>
      </c>
      <c r="B357" t="s">
        <v>345</v>
      </c>
      <c r="C357" s="28" t="str">
        <f>VLOOKUP(A357,Classification!$A:$D,2,FALSE)</f>
        <v>A</v>
      </c>
      <c r="D357" s="15" t="str">
        <f>VLOOKUP(B357,Classification!$A:$D,2,FALSE)</f>
        <v>A</v>
      </c>
      <c r="E357" s="15" t="b">
        <f t="shared" si="5"/>
        <v>1</v>
      </c>
    </row>
    <row r="358" spans="1:5" x14ac:dyDescent="0.2">
      <c r="A358" t="s">
        <v>229</v>
      </c>
      <c r="B358" t="s">
        <v>352</v>
      </c>
      <c r="C358" s="28" t="str">
        <f>VLOOKUP(A358,Classification!$A:$D,2,FALSE)</f>
        <v>A</v>
      </c>
      <c r="D358" s="15" t="str">
        <f>VLOOKUP(B358,Classification!$A:$D,2,FALSE)</f>
        <v>A</v>
      </c>
      <c r="E358" s="15" t="b">
        <f t="shared" si="5"/>
        <v>1</v>
      </c>
    </row>
    <row r="359" spans="1:5" x14ac:dyDescent="0.2">
      <c r="A359" t="s">
        <v>353</v>
      </c>
      <c r="B359" t="s">
        <v>352</v>
      </c>
      <c r="C359" s="28" t="str">
        <f>VLOOKUP(A359,Classification!$A:$D,2,FALSE)</f>
        <v>A</v>
      </c>
      <c r="D359" s="15" t="str">
        <f>VLOOKUP(B359,Classification!$A:$D,2,FALSE)</f>
        <v>A</v>
      </c>
      <c r="E359" s="15" t="b">
        <f t="shared" si="5"/>
        <v>1</v>
      </c>
    </row>
    <row r="360" spans="1:5" x14ac:dyDescent="0.2">
      <c r="A360" t="s">
        <v>354</v>
      </c>
      <c r="B360" t="s">
        <v>352</v>
      </c>
      <c r="C360" s="28" t="str">
        <f>VLOOKUP(A360,Classification!$A:$D,2,FALSE)</f>
        <v>A</v>
      </c>
      <c r="D360" s="15" t="str">
        <f>VLOOKUP(B360,Classification!$A:$D,2,FALSE)</f>
        <v>A</v>
      </c>
      <c r="E360" s="15" t="b">
        <f t="shared" si="5"/>
        <v>1</v>
      </c>
    </row>
    <row r="361" spans="1:5" x14ac:dyDescent="0.2">
      <c r="A361" t="s">
        <v>352</v>
      </c>
      <c r="B361" t="s">
        <v>352</v>
      </c>
      <c r="C361" s="28" t="str">
        <f>VLOOKUP(A361,Classification!$A:$D,2,FALSE)</f>
        <v>A</v>
      </c>
      <c r="D361" s="15" t="str">
        <f>VLOOKUP(B361,Classification!$A:$D,2,FALSE)</f>
        <v>A</v>
      </c>
      <c r="E361" s="15" t="b">
        <f t="shared" si="5"/>
        <v>1</v>
      </c>
    </row>
    <row r="362" spans="1:5" x14ac:dyDescent="0.2">
      <c r="A362" t="s">
        <v>272</v>
      </c>
      <c r="B362" t="s">
        <v>352</v>
      </c>
      <c r="C362" s="28" t="str">
        <f>VLOOKUP(A362,Classification!$A:$D,2,FALSE)</f>
        <v>A</v>
      </c>
      <c r="D362" s="15" t="str">
        <f>VLOOKUP(B362,Classification!$A:$D,2,FALSE)</f>
        <v>A</v>
      </c>
      <c r="E362" s="15" t="b">
        <f t="shared" si="5"/>
        <v>1</v>
      </c>
    </row>
    <row r="363" spans="1:5" x14ac:dyDescent="0.2">
      <c r="A363" t="s">
        <v>307</v>
      </c>
      <c r="B363" t="s">
        <v>352</v>
      </c>
      <c r="C363" s="28" t="str">
        <f>VLOOKUP(A363,Classification!$A:$D,2,FALSE)</f>
        <v>A</v>
      </c>
      <c r="D363" s="15" t="str">
        <f>VLOOKUP(B363,Classification!$A:$D,2,FALSE)</f>
        <v>A</v>
      </c>
      <c r="E363" s="15" t="b">
        <f t="shared" si="5"/>
        <v>1</v>
      </c>
    </row>
    <row r="364" spans="1:5" x14ac:dyDescent="0.2">
      <c r="A364" t="s">
        <v>371</v>
      </c>
      <c r="B364" t="s">
        <v>352</v>
      </c>
      <c r="C364" s="28" t="str">
        <f>VLOOKUP(A364,Classification!$A:$D,2,FALSE)</f>
        <v>A</v>
      </c>
      <c r="D364" s="15" t="str">
        <f>VLOOKUP(B364,Classification!$A:$D,2,FALSE)</f>
        <v>A</v>
      </c>
      <c r="E364" s="15" t="b">
        <f t="shared" si="5"/>
        <v>1</v>
      </c>
    </row>
    <row r="365" spans="1:5" x14ac:dyDescent="0.2">
      <c r="A365" t="s">
        <v>234</v>
      </c>
      <c r="B365" t="s">
        <v>352</v>
      </c>
      <c r="C365" s="28" t="str">
        <f>VLOOKUP(A365,Classification!$A:$D,2,FALSE)</f>
        <v>A</v>
      </c>
      <c r="D365" s="15" t="str">
        <f>VLOOKUP(B365,Classification!$A:$D,2,FALSE)</f>
        <v>A</v>
      </c>
      <c r="E365" s="15" t="b">
        <f t="shared" si="5"/>
        <v>1</v>
      </c>
    </row>
    <row r="366" spans="1:5" x14ac:dyDescent="0.2">
      <c r="A366" t="s">
        <v>365</v>
      </c>
      <c r="B366" t="s">
        <v>352</v>
      </c>
      <c r="C366" s="28" t="str">
        <f>VLOOKUP(A366,Classification!$A:$D,2,FALSE)</f>
        <v>A</v>
      </c>
      <c r="D366" s="15" t="str">
        <f>VLOOKUP(B366,Classification!$A:$D,2,FALSE)</f>
        <v>A</v>
      </c>
      <c r="E366" s="15" t="b">
        <f t="shared" si="5"/>
        <v>1</v>
      </c>
    </row>
    <row r="367" spans="1:5" x14ac:dyDescent="0.2">
      <c r="A367" t="s">
        <v>253</v>
      </c>
      <c r="B367" t="s">
        <v>352</v>
      </c>
      <c r="C367" s="28" t="str">
        <f>VLOOKUP(A367,Classification!$A:$D,2,FALSE)</f>
        <v>A</v>
      </c>
      <c r="D367" s="15" t="str">
        <f>VLOOKUP(B367,Classification!$A:$D,2,FALSE)</f>
        <v>A</v>
      </c>
      <c r="E367" s="15" t="b">
        <f t="shared" si="5"/>
        <v>1</v>
      </c>
    </row>
    <row r="368" spans="1:5" x14ac:dyDescent="0.2">
      <c r="A368" t="s">
        <v>364</v>
      </c>
      <c r="B368" t="s">
        <v>352</v>
      </c>
      <c r="C368" s="28" t="str">
        <f>VLOOKUP(A368,Classification!$A:$D,2,FALSE)</f>
        <v>A</v>
      </c>
      <c r="D368" s="15" t="str">
        <f>VLOOKUP(B368,Classification!$A:$D,2,FALSE)</f>
        <v>A</v>
      </c>
      <c r="E368" s="15" t="b">
        <f t="shared" si="5"/>
        <v>1</v>
      </c>
    </row>
    <row r="369" spans="1:5" x14ac:dyDescent="0.2">
      <c r="A369" t="s">
        <v>357</v>
      </c>
      <c r="B369" t="s">
        <v>355</v>
      </c>
      <c r="C369" s="28" t="str">
        <f>VLOOKUP(A369,Classification!$A:$D,2,FALSE)</f>
        <v>A</v>
      </c>
      <c r="D369" s="15" t="str">
        <f>VLOOKUP(B369,Classification!$A:$D,2,FALSE)</f>
        <v>A</v>
      </c>
      <c r="E369" s="15" t="b">
        <f t="shared" si="5"/>
        <v>1</v>
      </c>
    </row>
    <row r="370" spans="1:5" x14ac:dyDescent="0.2">
      <c r="A370" t="s">
        <v>261</v>
      </c>
      <c r="B370" t="s">
        <v>355</v>
      </c>
      <c r="C370" s="28" t="str">
        <f>VLOOKUP(A370,Classification!$A:$D,2,FALSE)</f>
        <v>A</v>
      </c>
      <c r="D370" s="15" t="str">
        <f>VLOOKUP(B370,Classification!$A:$D,2,FALSE)</f>
        <v>A</v>
      </c>
      <c r="E370" s="15" t="b">
        <f t="shared" si="5"/>
        <v>1</v>
      </c>
    </row>
    <row r="371" spans="1:5" x14ac:dyDescent="0.2">
      <c r="A371" t="s">
        <v>254</v>
      </c>
      <c r="B371" t="s">
        <v>355</v>
      </c>
      <c r="C371" s="28" t="str">
        <f>VLOOKUP(A371,Classification!$A:$D,2,FALSE)</f>
        <v>A</v>
      </c>
      <c r="D371" s="15" t="str">
        <f>VLOOKUP(B371,Classification!$A:$D,2,FALSE)</f>
        <v>A</v>
      </c>
      <c r="E371" s="15" t="b">
        <f t="shared" si="5"/>
        <v>1</v>
      </c>
    </row>
    <row r="372" spans="1:5" x14ac:dyDescent="0.2">
      <c r="A372" t="s">
        <v>302</v>
      </c>
      <c r="B372" t="s">
        <v>355</v>
      </c>
      <c r="C372" s="28" t="str">
        <f>VLOOKUP(A372,Classification!$A:$D,2,FALSE)</f>
        <v>A</v>
      </c>
      <c r="D372" s="15" t="str">
        <f>VLOOKUP(B372,Classification!$A:$D,2,FALSE)</f>
        <v>A</v>
      </c>
      <c r="E372" s="15" t="b">
        <f t="shared" si="5"/>
        <v>1</v>
      </c>
    </row>
    <row r="373" spans="1:5" x14ac:dyDescent="0.2">
      <c r="A373" t="s">
        <v>358</v>
      </c>
      <c r="B373" t="s">
        <v>355</v>
      </c>
      <c r="C373" s="28" t="str">
        <f>VLOOKUP(A373,Classification!$A:$D,2,FALSE)</f>
        <v>A</v>
      </c>
      <c r="D373" s="15" t="str">
        <f>VLOOKUP(B373,Classification!$A:$D,2,FALSE)</f>
        <v>A</v>
      </c>
      <c r="E373" s="15" t="b">
        <f t="shared" si="5"/>
        <v>1</v>
      </c>
    </row>
    <row r="374" spans="1:5" x14ac:dyDescent="0.2">
      <c r="A374" t="s">
        <v>356</v>
      </c>
      <c r="B374" t="s">
        <v>355</v>
      </c>
      <c r="C374" s="28" t="str">
        <f>VLOOKUP(A374,Classification!$A:$D,2,FALSE)</f>
        <v>A</v>
      </c>
      <c r="D374" s="15" t="str">
        <f>VLOOKUP(B374,Classification!$A:$D,2,FALSE)</f>
        <v>A</v>
      </c>
      <c r="E374" s="15" t="b">
        <f t="shared" si="5"/>
        <v>1</v>
      </c>
    </row>
    <row r="375" spans="1:5" x14ac:dyDescent="0.2">
      <c r="A375" t="s">
        <v>355</v>
      </c>
      <c r="B375" t="s">
        <v>355</v>
      </c>
      <c r="C375" s="28" t="str">
        <f>VLOOKUP(A375,Classification!$A:$D,2,FALSE)</f>
        <v>A</v>
      </c>
      <c r="D375" s="15" t="str">
        <f>VLOOKUP(B375,Classification!$A:$D,2,FALSE)</f>
        <v>A</v>
      </c>
      <c r="E375" s="15" t="b">
        <f t="shared" si="5"/>
        <v>1</v>
      </c>
    </row>
    <row r="376" spans="1:5" x14ac:dyDescent="0.2">
      <c r="A376" t="s">
        <v>243</v>
      </c>
      <c r="B376" t="s">
        <v>355</v>
      </c>
      <c r="C376" s="28" t="str">
        <f>VLOOKUP(A376,Classification!$A:$D,2,FALSE)</f>
        <v>A</v>
      </c>
      <c r="D376" s="15" t="str">
        <f>VLOOKUP(B376,Classification!$A:$D,2,FALSE)</f>
        <v>A</v>
      </c>
      <c r="E376" s="15" t="b">
        <f t="shared" si="5"/>
        <v>1</v>
      </c>
    </row>
    <row r="377" spans="1:5" x14ac:dyDescent="0.2">
      <c r="A377" t="s">
        <v>349</v>
      </c>
      <c r="B377" t="s">
        <v>355</v>
      </c>
      <c r="C377" s="28" t="str">
        <f>VLOOKUP(A377,Classification!$A:$D,2,FALSE)</f>
        <v>A</v>
      </c>
      <c r="D377" s="15" t="str">
        <f>VLOOKUP(B377,Classification!$A:$D,2,FALSE)</f>
        <v>A</v>
      </c>
      <c r="E377" s="15" t="b">
        <f t="shared" si="5"/>
        <v>1</v>
      </c>
    </row>
    <row r="378" spans="1:5" x14ac:dyDescent="0.2">
      <c r="A378" t="s">
        <v>199</v>
      </c>
      <c r="B378" t="s">
        <v>355</v>
      </c>
      <c r="C378" s="28" t="str">
        <f>VLOOKUP(A378,Classification!$A:$D,2,FALSE)</f>
        <v>A</v>
      </c>
      <c r="D378" s="15" t="str">
        <f>VLOOKUP(B378,Classification!$A:$D,2,FALSE)</f>
        <v>A</v>
      </c>
      <c r="E378" s="15" t="b">
        <f t="shared" si="5"/>
        <v>1</v>
      </c>
    </row>
    <row r="379" spans="1:5" x14ac:dyDescent="0.2">
      <c r="A379" t="s">
        <v>258</v>
      </c>
      <c r="B379" t="s">
        <v>355</v>
      </c>
      <c r="C379" s="28" t="str">
        <f>VLOOKUP(A379,Classification!$A:$D,2,FALSE)</f>
        <v>A</v>
      </c>
      <c r="D379" s="15" t="str">
        <f>VLOOKUP(B379,Classification!$A:$D,2,FALSE)</f>
        <v>A</v>
      </c>
      <c r="E379" s="15" t="b">
        <f t="shared" si="5"/>
        <v>1</v>
      </c>
    </row>
    <row r="380" spans="1:5" x14ac:dyDescent="0.2">
      <c r="A380" t="s">
        <v>309</v>
      </c>
      <c r="B380" t="s">
        <v>104</v>
      </c>
      <c r="C380" s="28" t="str">
        <f>VLOOKUP(A380,Classification!$A:$D,2,FALSE)</f>
        <v>A</v>
      </c>
      <c r="D380" s="15" t="str">
        <f>VLOOKUP(B380,Classification!$A:$D,2,FALSE)</f>
        <v>A</v>
      </c>
      <c r="E380" s="15" t="b">
        <f t="shared" si="5"/>
        <v>1</v>
      </c>
    </row>
    <row r="381" spans="1:5" x14ac:dyDescent="0.2">
      <c r="A381" t="s">
        <v>151</v>
      </c>
      <c r="B381" t="s">
        <v>104</v>
      </c>
      <c r="C381" s="28" t="str">
        <f>VLOOKUP(A381,Classification!$A:$D,2,FALSE)</f>
        <v>A</v>
      </c>
      <c r="D381" s="15" t="str">
        <f>VLOOKUP(B381,Classification!$A:$D,2,FALSE)</f>
        <v>A</v>
      </c>
      <c r="E381" s="15" t="b">
        <f t="shared" si="5"/>
        <v>1</v>
      </c>
    </row>
    <row r="382" spans="1:5" x14ac:dyDescent="0.2">
      <c r="A382" t="s">
        <v>296</v>
      </c>
      <c r="B382" t="s">
        <v>104</v>
      </c>
      <c r="C382" s="28" t="str">
        <f>VLOOKUP(A382,Classification!$A:$D,2,FALSE)</f>
        <v>A</v>
      </c>
      <c r="D382" s="15" t="str">
        <f>VLOOKUP(B382,Classification!$A:$D,2,FALSE)</f>
        <v>A</v>
      </c>
      <c r="E382" s="15" t="b">
        <f t="shared" si="5"/>
        <v>1</v>
      </c>
    </row>
    <row r="383" spans="1:5" x14ac:dyDescent="0.2">
      <c r="A383" t="s">
        <v>297</v>
      </c>
      <c r="B383" t="s">
        <v>104</v>
      </c>
      <c r="C383" s="28" t="str">
        <f>VLOOKUP(A383,Classification!$A:$D,2,FALSE)</f>
        <v>A</v>
      </c>
      <c r="D383" s="15" t="str">
        <f>VLOOKUP(B383,Classification!$A:$D,2,FALSE)</f>
        <v>A</v>
      </c>
      <c r="E383" s="15" t="b">
        <f t="shared" si="5"/>
        <v>1</v>
      </c>
    </row>
    <row r="384" spans="1:5" x14ac:dyDescent="0.2">
      <c r="A384" t="s">
        <v>238</v>
      </c>
      <c r="B384" t="s">
        <v>104</v>
      </c>
      <c r="C384" s="28" t="str">
        <f>VLOOKUP(A384,Classification!$A:$D,2,FALSE)</f>
        <v>A</v>
      </c>
      <c r="D384" s="15" t="str">
        <f>VLOOKUP(B384,Classification!$A:$D,2,FALSE)</f>
        <v>A</v>
      </c>
      <c r="E384" s="15" t="b">
        <f t="shared" si="5"/>
        <v>1</v>
      </c>
    </row>
    <row r="385" spans="1:5" x14ac:dyDescent="0.2">
      <c r="A385" t="s">
        <v>262</v>
      </c>
      <c r="B385" t="s">
        <v>104</v>
      </c>
      <c r="C385" s="28" t="str">
        <f>VLOOKUP(A385,Classification!$A:$D,2,FALSE)</f>
        <v>A</v>
      </c>
      <c r="D385" s="15" t="str">
        <f>VLOOKUP(B385,Classification!$A:$D,2,FALSE)</f>
        <v>A</v>
      </c>
      <c r="E385" s="15" t="b">
        <f t="shared" si="5"/>
        <v>1</v>
      </c>
    </row>
    <row r="386" spans="1:5" x14ac:dyDescent="0.2">
      <c r="A386" t="s">
        <v>363</v>
      </c>
      <c r="B386" t="s">
        <v>104</v>
      </c>
      <c r="C386" s="28" t="str">
        <f>VLOOKUP(A386,Classification!$A:$D,2,FALSE)</f>
        <v>A</v>
      </c>
      <c r="D386" s="15" t="str">
        <f>VLOOKUP(B386,Classification!$A:$D,2,FALSE)</f>
        <v>A</v>
      </c>
      <c r="E386" s="15" t="b">
        <f t="shared" si="5"/>
        <v>1</v>
      </c>
    </row>
    <row r="387" spans="1:5" x14ac:dyDescent="0.2">
      <c r="A387" t="s">
        <v>474</v>
      </c>
      <c r="B387" t="s">
        <v>104</v>
      </c>
      <c r="C387" s="28" t="str">
        <f>VLOOKUP(A387,Classification!$A:$D,2,FALSE)</f>
        <v>A</v>
      </c>
      <c r="D387" s="15" t="str">
        <f>VLOOKUP(B387,Classification!$A:$D,2,FALSE)</f>
        <v>A</v>
      </c>
      <c r="E387" s="15" t="b">
        <f t="shared" ref="E387:E406" si="6">OR(C387=D387,AND(C387="T",D387="A"),AND(C387="B2",D387="B1"),C387="O")</f>
        <v>1</v>
      </c>
    </row>
    <row r="388" spans="1:5" x14ac:dyDescent="0.2">
      <c r="A388" t="s">
        <v>213</v>
      </c>
      <c r="B388" t="s">
        <v>104</v>
      </c>
      <c r="C388" s="28" t="str">
        <f>VLOOKUP(A388,Classification!$A:$D,2,FALSE)</f>
        <v>A</v>
      </c>
      <c r="D388" s="15" t="str">
        <f>VLOOKUP(B388,Classification!$A:$D,2,FALSE)</f>
        <v>A</v>
      </c>
      <c r="E388" s="15" t="b">
        <f t="shared" si="6"/>
        <v>1</v>
      </c>
    </row>
    <row r="389" spans="1:5" x14ac:dyDescent="0.2">
      <c r="A389" t="s">
        <v>377</v>
      </c>
      <c r="B389" t="s">
        <v>104</v>
      </c>
      <c r="C389" s="28" t="str">
        <f>VLOOKUP(A389,Classification!$A:$D,2,FALSE)</f>
        <v>A</v>
      </c>
      <c r="D389" s="15" t="str">
        <f>VLOOKUP(B389,Classification!$A:$D,2,FALSE)</f>
        <v>A</v>
      </c>
      <c r="E389" s="15" t="b">
        <f t="shared" si="6"/>
        <v>1</v>
      </c>
    </row>
    <row r="390" spans="1:5" x14ac:dyDescent="0.2">
      <c r="A390" t="s">
        <v>104</v>
      </c>
      <c r="B390" t="s">
        <v>104</v>
      </c>
      <c r="C390" s="28" t="str">
        <f>VLOOKUP(A390,Classification!$A:$D,2,FALSE)</f>
        <v>A</v>
      </c>
      <c r="D390" s="15" t="str">
        <f>VLOOKUP(B390,Classification!$A:$D,2,FALSE)</f>
        <v>A</v>
      </c>
      <c r="E390" s="15" t="b">
        <f t="shared" si="6"/>
        <v>1</v>
      </c>
    </row>
    <row r="391" spans="1:5" x14ac:dyDescent="0.2">
      <c r="A391" t="s">
        <v>379</v>
      </c>
      <c r="B391" t="s">
        <v>104</v>
      </c>
      <c r="C391" s="28" t="str">
        <f>VLOOKUP(A391,Classification!$A:$D,2,FALSE)</f>
        <v>A</v>
      </c>
      <c r="D391" s="15" t="str">
        <f>VLOOKUP(B391,Classification!$A:$D,2,FALSE)</f>
        <v>A</v>
      </c>
      <c r="E391" s="15" t="b">
        <f t="shared" si="6"/>
        <v>1</v>
      </c>
    </row>
    <row r="392" spans="1:5" x14ac:dyDescent="0.2">
      <c r="A392" t="s">
        <v>378</v>
      </c>
      <c r="B392" t="s">
        <v>104</v>
      </c>
      <c r="C392" s="28" t="str">
        <f>VLOOKUP(A392,Classification!$A:$D,2,FALSE)</f>
        <v>A</v>
      </c>
      <c r="D392" s="15" t="str">
        <f>VLOOKUP(B392,Classification!$A:$D,2,FALSE)</f>
        <v>A</v>
      </c>
      <c r="E392" s="15" t="b">
        <f t="shared" si="6"/>
        <v>1</v>
      </c>
    </row>
    <row r="393" spans="1:5" x14ac:dyDescent="0.2">
      <c r="A393" t="s">
        <v>380</v>
      </c>
      <c r="B393" t="s">
        <v>104</v>
      </c>
      <c r="C393" s="28" t="str">
        <f>VLOOKUP(A393,Classification!$A:$D,2,FALSE)</f>
        <v>A</v>
      </c>
      <c r="D393" s="15" t="str">
        <f>VLOOKUP(B393,Classification!$A:$D,2,FALSE)</f>
        <v>A</v>
      </c>
      <c r="E393" s="15" t="b">
        <f t="shared" si="6"/>
        <v>1</v>
      </c>
    </row>
    <row r="394" spans="1:5" x14ac:dyDescent="0.2">
      <c r="A394" t="s">
        <v>449</v>
      </c>
      <c r="B394" t="s">
        <v>33</v>
      </c>
      <c r="C394" s="28" t="str">
        <f>VLOOKUP(A394,Classification!$A:$D,2,FALSE)</f>
        <v>F</v>
      </c>
      <c r="D394" s="15" t="str">
        <f>VLOOKUP(B394,Classification!$A:$D,2,FALSE)</f>
        <v>F</v>
      </c>
      <c r="E394" s="15" t="b">
        <f t="shared" si="6"/>
        <v>1</v>
      </c>
    </row>
    <row r="395" spans="1:5" x14ac:dyDescent="0.2">
      <c r="A395" t="s">
        <v>454</v>
      </c>
      <c r="B395" t="s">
        <v>33</v>
      </c>
      <c r="C395" s="28" t="str">
        <f>VLOOKUP(A395,Classification!$A:$D,2,FALSE)</f>
        <v>F</v>
      </c>
      <c r="D395" s="15" t="str">
        <f>VLOOKUP(B395,Classification!$A:$D,2,FALSE)</f>
        <v>F</v>
      </c>
      <c r="E395" s="15" t="b">
        <f t="shared" si="6"/>
        <v>1</v>
      </c>
    </row>
    <row r="396" spans="1:5" x14ac:dyDescent="0.2">
      <c r="A396" t="s">
        <v>447</v>
      </c>
      <c r="B396" t="s">
        <v>33</v>
      </c>
      <c r="C396" s="28" t="str">
        <f>VLOOKUP(A396,Classification!$A:$D,2,FALSE)</f>
        <v>F</v>
      </c>
      <c r="D396" s="15" t="str">
        <f>VLOOKUP(B396,Classification!$A:$D,2,FALSE)</f>
        <v>F</v>
      </c>
      <c r="E396" s="15" t="b">
        <f t="shared" si="6"/>
        <v>1</v>
      </c>
    </row>
    <row r="397" spans="1:5" x14ac:dyDescent="0.2">
      <c r="A397" t="s">
        <v>451</v>
      </c>
      <c r="B397" t="s">
        <v>33</v>
      </c>
      <c r="C397" s="28" t="str">
        <f>VLOOKUP(A397,Classification!$A:$D,2,FALSE)</f>
        <v>F</v>
      </c>
      <c r="D397" s="15" t="str">
        <f>VLOOKUP(B397,Classification!$A:$D,2,FALSE)</f>
        <v>F</v>
      </c>
      <c r="E397" s="15" t="b">
        <f t="shared" si="6"/>
        <v>1</v>
      </c>
    </row>
    <row r="398" spans="1:5" x14ac:dyDescent="0.2">
      <c r="A398" t="s">
        <v>448</v>
      </c>
      <c r="B398" t="s">
        <v>33</v>
      </c>
      <c r="C398" s="28" t="str">
        <f>VLOOKUP(A398,Classification!$A:$D,2,FALSE)</f>
        <v>F</v>
      </c>
      <c r="D398" s="15" t="str">
        <f>VLOOKUP(B398,Classification!$A:$D,2,FALSE)</f>
        <v>F</v>
      </c>
      <c r="E398" s="15" t="b">
        <f t="shared" si="6"/>
        <v>1</v>
      </c>
    </row>
    <row r="399" spans="1:5" x14ac:dyDescent="0.2">
      <c r="A399" t="s">
        <v>456</v>
      </c>
      <c r="B399" t="s">
        <v>33</v>
      </c>
      <c r="C399" s="28" t="str">
        <f>VLOOKUP(A399,Classification!$A:$D,2,FALSE)</f>
        <v>F</v>
      </c>
      <c r="D399" s="15" t="str">
        <f>VLOOKUP(B399,Classification!$A:$D,2,FALSE)</f>
        <v>F</v>
      </c>
      <c r="E399" s="15" t="b">
        <f t="shared" si="6"/>
        <v>1</v>
      </c>
    </row>
    <row r="400" spans="1:5" x14ac:dyDescent="0.2">
      <c r="A400" t="s">
        <v>452</v>
      </c>
      <c r="B400" t="s">
        <v>33</v>
      </c>
      <c r="C400" s="28" t="str">
        <f>VLOOKUP(A400,Classification!$A:$D,2,FALSE)</f>
        <v>F</v>
      </c>
      <c r="D400" s="15" t="str">
        <f>VLOOKUP(B400,Classification!$A:$D,2,FALSE)</f>
        <v>F</v>
      </c>
      <c r="E400" s="15" t="b">
        <f t="shared" si="6"/>
        <v>1</v>
      </c>
    </row>
    <row r="401" spans="1:5" x14ac:dyDescent="0.2">
      <c r="A401" t="s">
        <v>455</v>
      </c>
      <c r="B401" t="s">
        <v>33</v>
      </c>
      <c r="C401" s="28" t="str">
        <f>VLOOKUP(A401,Classification!$A:$D,2,FALSE)</f>
        <v>F</v>
      </c>
      <c r="D401" s="15" t="str">
        <f>VLOOKUP(B401,Classification!$A:$D,2,FALSE)</f>
        <v>F</v>
      </c>
      <c r="E401" s="15" t="b">
        <f t="shared" si="6"/>
        <v>1</v>
      </c>
    </row>
    <row r="402" spans="1:5" x14ac:dyDescent="0.2">
      <c r="A402" t="s">
        <v>450</v>
      </c>
      <c r="B402" t="s">
        <v>33</v>
      </c>
      <c r="C402" s="28" t="str">
        <f>VLOOKUP(A402,Classification!$A:$D,2,FALSE)</f>
        <v>F</v>
      </c>
      <c r="D402" s="15" t="str">
        <f>VLOOKUP(B402,Classification!$A:$D,2,FALSE)</f>
        <v>F</v>
      </c>
      <c r="E402" s="15" t="b">
        <f t="shared" si="6"/>
        <v>1</v>
      </c>
    </row>
    <row r="403" spans="1:5" x14ac:dyDescent="0.2">
      <c r="A403" t="s">
        <v>453</v>
      </c>
      <c r="B403" t="s">
        <v>33</v>
      </c>
      <c r="C403" s="28" t="str">
        <f>VLOOKUP(A403,Classification!$A:$D,2,FALSE)</f>
        <v>F</v>
      </c>
      <c r="D403" s="15" t="str">
        <f>VLOOKUP(B403,Classification!$A:$D,2,FALSE)</f>
        <v>F</v>
      </c>
      <c r="E403" s="15" t="b">
        <f t="shared" si="6"/>
        <v>1</v>
      </c>
    </row>
    <row r="404" spans="1:5" x14ac:dyDescent="0.2">
      <c r="A404" t="s">
        <v>33</v>
      </c>
      <c r="B404" t="s">
        <v>33</v>
      </c>
      <c r="C404" s="28" t="str">
        <f>VLOOKUP(A404,Classification!$A:$D,2,FALSE)</f>
        <v>F</v>
      </c>
      <c r="D404" s="15" t="str">
        <f>VLOOKUP(B404,Classification!$A:$D,2,FALSE)</f>
        <v>F</v>
      </c>
      <c r="E404" s="15" t="b">
        <f t="shared" si="6"/>
        <v>1</v>
      </c>
    </row>
    <row r="405" spans="1:5" x14ac:dyDescent="0.2">
      <c r="A405" t="s">
        <v>926</v>
      </c>
      <c r="B405" t="s">
        <v>926</v>
      </c>
      <c r="C405" s="28" t="str">
        <f>VLOOKUP(A405,Classification!$A:$D,2,FALSE)</f>
        <v>A</v>
      </c>
      <c r="D405" s="15" t="str">
        <f>VLOOKUP(B405,Classification!$A:$D,2,FALSE)</f>
        <v>A</v>
      </c>
      <c r="E405" s="15" t="b">
        <f t="shared" si="6"/>
        <v>1</v>
      </c>
    </row>
    <row r="406" spans="1:5" x14ac:dyDescent="0.2">
      <c r="A406" t="s">
        <v>221</v>
      </c>
      <c r="B406" t="s">
        <v>926</v>
      </c>
      <c r="C406" s="28" t="str">
        <f>VLOOKUP(A406,Classification!$A:$D,2,FALSE)</f>
        <v>A</v>
      </c>
      <c r="D406" s="15" t="str">
        <f>VLOOKUP(B406,Classification!$A:$D,2,FALSE)</f>
        <v>A</v>
      </c>
      <c r="E406" s="15" t="b">
        <f t="shared" si="6"/>
        <v>1</v>
      </c>
    </row>
    <row r="407" spans="1:5" x14ac:dyDescent="0.2">
      <c r="B407"/>
    </row>
    <row r="432" spans="3:6" ht="17" customHeight="1" x14ac:dyDescent="0.2">
      <c r="C432" s="7"/>
      <c r="D432" s="7"/>
      <c r="E432" s="7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E1:E1048576">
    <cfRule type="cellIs" dxfId="57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65" activePane="bottomLeft" state="frozenSplit"/>
      <selection pane="bottomLeft" activeCell="D1" sqref="D1:D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934</v>
      </c>
      <c r="C1" s="10" t="s">
        <v>937</v>
      </c>
      <c r="D1" s="10" t="s">
        <v>938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939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939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939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939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939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939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939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939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939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939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939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939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941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941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941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941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941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941</v>
      </c>
    </row>
    <row r="20" spans="1:4" x14ac:dyDescent="0.2">
      <c r="A20" s="3" t="s">
        <v>138</v>
      </c>
      <c r="B20" s="3" t="s">
        <v>1</v>
      </c>
      <c r="C20" s="3" t="s">
        <v>940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940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940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940</v>
      </c>
      <c r="D23" s="3" t="s">
        <v>15</v>
      </c>
    </row>
    <row r="24" spans="1:4" x14ac:dyDescent="0.2">
      <c r="A24" s="3" t="s">
        <v>414</v>
      </c>
      <c r="B24" s="3" t="s">
        <v>946</v>
      </c>
      <c r="C24" s="3" t="s">
        <v>947</v>
      </c>
      <c r="D24" s="3" t="s">
        <v>948</v>
      </c>
    </row>
    <row r="25" spans="1:4" x14ac:dyDescent="0.2">
      <c r="A25" s="3" t="s">
        <v>415</v>
      </c>
      <c r="B25" s="3" t="s">
        <v>946</v>
      </c>
      <c r="C25" s="3" t="s">
        <v>947</v>
      </c>
      <c r="D25" s="3" t="s">
        <v>948</v>
      </c>
    </row>
    <row r="26" spans="1:4" x14ac:dyDescent="0.2">
      <c r="A26" s="3" t="s">
        <v>416</v>
      </c>
      <c r="B26" s="3" t="s">
        <v>946</v>
      </c>
      <c r="C26" s="3" t="s">
        <v>947</v>
      </c>
      <c r="D26" s="3" t="s">
        <v>948</v>
      </c>
    </row>
    <row r="27" spans="1:4" x14ac:dyDescent="0.2">
      <c r="A27" s="3" t="s">
        <v>417</v>
      </c>
      <c r="B27" s="3" t="s">
        <v>946</v>
      </c>
      <c r="C27" s="3" t="s">
        <v>947</v>
      </c>
      <c r="D27" s="3" t="s">
        <v>948</v>
      </c>
    </row>
    <row r="28" spans="1:4" x14ac:dyDescent="0.2">
      <c r="A28" s="3" t="s">
        <v>418</v>
      </c>
      <c r="B28" s="3" t="s">
        <v>946</v>
      </c>
      <c r="C28" s="3" t="s">
        <v>947</v>
      </c>
      <c r="D28" s="3" t="s">
        <v>948</v>
      </c>
    </row>
    <row r="29" spans="1:4" x14ac:dyDescent="0.2">
      <c r="A29" s="3" t="s">
        <v>419</v>
      </c>
      <c r="B29" s="3" t="s">
        <v>946</v>
      </c>
      <c r="C29" s="3" t="s">
        <v>947</v>
      </c>
      <c r="D29" s="3" t="s">
        <v>948</v>
      </c>
    </row>
    <row r="30" spans="1:4" x14ac:dyDescent="0.2">
      <c r="A30" s="3" t="s">
        <v>420</v>
      </c>
      <c r="B30" s="3" t="s">
        <v>946</v>
      </c>
      <c r="C30" s="3" t="s">
        <v>947</v>
      </c>
      <c r="D30" s="3" t="s">
        <v>948</v>
      </c>
    </row>
    <row r="31" spans="1:4" x14ac:dyDescent="0.2">
      <c r="A31" s="3" t="s">
        <v>421</v>
      </c>
      <c r="B31" s="3" t="s">
        <v>946</v>
      </c>
      <c r="C31" s="3" t="s">
        <v>947</v>
      </c>
      <c r="D31" s="3" t="s">
        <v>948</v>
      </c>
    </row>
    <row r="32" spans="1:4" x14ac:dyDescent="0.2">
      <c r="A32" s="3" t="s">
        <v>422</v>
      </c>
      <c r="B32" s="3" t="s">
        <v>946</v>
      </c>
      <c r="C32" s="3" t="s">
        <v>947</v>
      </c>
      <c r="D32" s="3" t="s">
        <v>948</v>
      </c>
    </row>
    <row r="33" spans="1:4" x14ac:dyDescent="0.2">
      <c r="A33" s="3" t="s">
        <v>423</v>
      </c>
      <c r="B33" s="3" t="s">
        <v>946</v>
      </c>
      <c r="C33" s="3" t="s">
        <v>947</v>
      </c>
      <c r="D33" s="3" t="s">
        <v>948</v>
      </c>
    </row>
    <row r="34" spans="1:4" x14ac:dyDescent="0.2">
      <c r="A34" s="3" t="s">
        <v>424</v>
      </c>
      <c r="B34" s="3" t="s">
        <v>946</v>
      </c>
      <c r="C34" s="3" t="s">
        <v>947</v>
      </c>
      <c r="D34" s="3" t="s">
        <v>948</v>
      </c>
    </row>
    <row r="35" spans="1:4" x14ac:dyDescent="0.2">
      <c r="A35" s="3" t="s">
        <v>425</v>
      </c>
      <c r="B35" s="3" t="s">
        <v>946</v>
      </c>
      <c r="C35" s="3" t="s">
        <v>947</v>
      </c>
      <c r="D35" s="3" t="s">
        <v>948</v>
      </c>
    </row>
    <row r="36" spans="1:4" x14ac:dyDescent="0.2">
      <c r="A36" s="3" t="s">
        <v>426</v>
      </c>
      <c r="B36" s="3" t="s">
        <v>946</v>
      </c>
      <c r="C36" s="3" t="s">
        <v>947</v>
      </c>
      <c r="D36" s="3" t="s">
        <v>948</v>
      </c>
    </row>
    <row r="37" spans="1:4" x14ac:dyDescent="0.2">
      <c r="A37" s="3" t="s">
        <v>427</v>
      </c>
      <c r="B37" s="3" t="s">
        <v>946</v>
      </c>
      <c r="C37" s="3" t="s">
        <v>947</v>
      </c>
      <c r="D37" s="3" t="s">
        <v>948</v>
      </c>
    </row>
    <row r="38" spans="1:4" x14ac:dyDescent="0.2">
      <c r="A38" s="3" t="s">
        <v>428</v>
      </c>
      <c r="B38" s="3" t="s">
        <v>946</v>
      </c>
      <c r="C38" s="3" t="s">
        <v>947</v>
      </c>
      <c r="D38" s="3" t="s">
        <v>948</v>
      </c>
    </row>
    <row r="39" spans="1:4" x14ac:dyDescent="0.2">
      <c r="A39" s="3" t="s">
        <v>429</v>
      </c>
      <c r="B39" s="3" t="s">
        <v>946</v>
      </c>
      <c r="C39" s="3" t="s">
        <v>947</v>
      </c>
      <c r="D39" s="3" t="s">
        <v>948</v>
      </c>
    </row>
    <row r="40" spans="1:4" x14ac:dyDescent="0.2">
      <c r="A40" s="3" t="s">
        <v>430</v>
      </c>
      <c r="B40" s="3" t="s">
        <v>946</v>
      </c>
      <c r="C40" s="3" t="s">
        <v>947</v>
      </c>
      <c r="D40" s="3" t="s">
        <v>948</v>
      </c>
    </row>
    <row r="41" spans="1:4" x14ac:dyDescent="0.2">
      <c r="A41" s="3" t="s">
        <v>431</v>
      </c>
      <c r="B41" s="3" t="s">
        <v>946</v>
      </c>
      <c r="C41" s="3" t="s">
        <v>947</v>
      </c>
      <c r="D41" s="3" t="s">
        <v>948</v>
      </c>
    </row>
    <row r="42" spans="1:4" x14ac:dyDescent="0.2">
      <c r="A42" s="3" t="s">
        <v>432</v>
      </c>
      <c r="B42" s="3" t="s">
        <v>946</v>
      </c>
      <c r="C42" s="3" t="s">
        <v>947</v>
      </c>
      <c r="D42" s="3" t="s">
        <v>948</v>
      </c>
    </row>
    <row r="43" spans="1:4" x14ac:dyDescent="0.2">
      <c r="A43" s="3" t="s">
        <v>433</v>
      </c>
      <c r="B43" s="3" t="s">
        <v>946</v>
      </c>
      <c r="C43" s="3" t="s">
        <v>947</v>
      </c>
      <c r="D43" s="3" t="s">
        <v>948</v>
      </c>
    </row>
    <row r="44" spans="1:4" x14ac:dyDescent="0.2">
      <c r="A44" s="3" t="s">
        <v>434</v>
      </c>
      <c r="B44" s="3" t="s">
        <v>946</v>
      </c>
      <c r="C44" s="3" t="s">
        <v>947</v>
      </c>
      <c r="D44" s="3" t="s">
        <v>948</v>
      </c>
    </row>
    <row r="45" spans="1:4" x14ac:dyDescent="0.2">
      <c r="A45" s="3" t="s">
        <v>435</v>
      </c>
      <c r="B45" s="3" t="s">
        <v>946</v>
      </c>
      <c r="C45" s="3" t="s">
        <v>947</v>
      </c>
      <c r="D45" s="3" t="s">
        <v>948</v>
      </c>
    </row>
    <row r="46" spans="1:4" x14ac:dyDescent="0.2">
      <c r="A46" s="3" t="s">
        <v>436</v>
      </c>
      <c r="B46" s="3" t="s">
        <v>946</v>
      </c>
      <c r="C46" s="3" t="s">
        <v>947</v>
      </c>
      <c r="D46" s="3" t="s">
        <v>948</v>
      </c>
    </row>
    <row r="47" spans="1:4" x14ac:dyDescent="0.2">
      <c r="A47" s="3" t="s">
        <v>437</v>
      </c>
      <c r="B47" s="3" t="s">
        <v>946</v>
      </c>
      <c r="C47" s="3" t="s">
        <v>947</v>
      </c>
      <c r="D47" s="3" t="s">
        <v>948</v>
      </c>
    </row>
    <row r="48" spans="1:4" x14ac:dyDescent="0.2">
      <c r="A48" s="3" t="s">
        <v>438</v>
      </c>
      <c r="B48" s="3" t="s">
        <v>946</v>
      </c>
      <c r="C48" s="3" t="s">
        <v>947</v>
      </c>
      <c r="D48" s="3" t="s">
        <v>948</v>
      </c>
    </row>
    <row r="49" spans="1:4" x14ac:dyDescent="0.2">
      <c r="A49" s="3" t="s">
        <v>439</v>
      </c>
      <c r="B49" s="3" t="s">
        <v>946</v>
      </c>
      <c r="C49" s="3" t="s">
        <v>947</v>
      </c>
      <c r="D49" s="3" t="s">
        <v>948</v>
      </c>
    </row>
    <row r="50" spans="1:4" x14ac:dyDescent="0.2">
      <c r="A50" s="3" t="s">
        <v>440</v>
      </c>
      <c r="B50" s="3" t="s">
        <v>946</v>
      </c>
      <c r="C50" s="3" t="s">
        <v>947</v>
      </c>
      <c r="D50" s="3" t="s">
        <v>948</v>
      </c>
    </row>
    <row r="51" spans="1:4" x14ac:dyDescent="0.2">
      <c r="A51" s="3" t="s">
        <v>441</v>
      </c>
      <c r="B51" s="3" t="s">
        <v>946</v>
      </c>
      <c r="C51" s="3" t="s">
        <v>947</v>
      </c>
      <c r="D51" s="3" t="s">
        <v>948</v>
      </c>
    </row>
    <row r="52" spans="1:4" x14ac:dyDescent="0.2">
      <c r="A52" s="3" t="s">
        <v>442</v>
      </c>
      <c r="B52" s="3" t="s">
        <v>946</v>
      </c>
      <c r="C52" s="3" t="s">
        <v>947</v>
      </c>
      <c r="D52" s="3" t="s">
        <v>948</v>
      </c>
    </row>
    <row r="53" spans="1:4" x14ac:dyDescent="0.2">
      <c r="A53" s="3" t="s">
        <v>443</v>
      </c>
      <c r="B53" s="3" t="s">
        <v>946</v>
      </c>
      <c r="C53" s="3" t="s">
        <v>947</v>
      </c>
      <c r="D53" s="3" t="s">
        <v>948</v>
      </c>
    </row>
    <row r="54" spans="1:4" x14ac:dyDescent="0.2">
      <c r="A54" s="3" t="s">
        <v>444</v>
      </c>
      <c r="B54" s="3" t="s">
        <v>946</v>
      </c>
      <c r="C54" s="3" t="s">
        <v>947</v>
      </c>
      <c r="D54" s="3" t="s">
        <v>948</v>
      </c>
    </row>
    <row r="55" spans="1:4" x14ac:dyDescent="0.2">
      <c r="A55" s="3" t="s">
        <v>445</v>
      </c>
      <c r="B55" s="3" t="s">
        <v>946</v>
      </c>
      <c r="C55" s="3" t="s">
        <v>947</v>
      </c>
      <c r="D55" s="3" t="s">
        <v>948</v>
      </c>
    </row>
    <row r="56" spans="1:4" x14ac:dyDescent="0.2">
      <c r="A56" s="3" t="s">
        <v>446</v>
      </c>
      <c r="B56" s="3" t="s">
        <v>946</v>
      </c>
      <c r="C56" s="3" t="s">
        <v>947</v>
      </c>
      <c r="D56" s="3" t="s">
        <v>948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943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943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943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943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943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943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943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943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943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943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944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944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945</v>
      </c>
    </row>
    <row r="70" spans="1:4" x14ac:dyDescent="0.2">
      <c r="A70" s="3" t="s">
        <v>235</v>
      </c>
      <c r="B70" s="3" t="s">
        <v>1</v>
      </c>
      <c r="C70" s="3" t="s">
        <v>977</v>
      </c>
      <c r="D70" s="3" t="s">
        <v>978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950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950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950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949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949</v>
      </c>
    </row>
    <row r="76" spans="1:4" x14ac:dyDescent="0.2">
      <c r="A76" s="3" t="s">
        <v>401</v>
      </c>
      <c r="B76" s="3" t="s">
        <v>952</v>
      </c>
      <c r="C76" s="3" t="s">
        <v>17</v>
      </c>
      <c r="D76" s="3" t="s">
        <v>953</v>
      </c>
    </row>
    <row r="77" spans="1:4" x14ac:dyDescent="0.2">
      <c r="A77" s="3" t="s">
        <v>402</v>
      </c>
      <c r="B77" s="3" t="s">
        <v>952</v>
      </c>
      <c r="C77" s="3" t="s">
        <v>17</v>
      </c>
      <c r="D77" s="3" t="s">
        <v>953</v>
      </c>
    </row>
    <row r="78" spans="1:4" x14ac:dyDescent="0.2">
      <c r="A78" s="3" t="s">
        <v>105</v>
      </c>
      <c r="B78" s="3" t="s">
        <v>27</v>
      </c>
      <c r="C78" s="3" t="s">
        <v>954</v>
      </c>
      <c r="D78" s="3" t="s">
        <v>955</v>
      </c>
    </row>
    <row r="79" spans="1:4" x14ac:dyDescent="0.2">
      <c r="A79" s="3" t="s">
        <v>114</v>
      </c>
      <c r="B79" s="3" t="s">
        <v>27</v>
      </c>
      <c r="C79" s="3" t="s">
        <v>954</v>
      </c>
      <c r="D79" s="3" t="s">
        <v>955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959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959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958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935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935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935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935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935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935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935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935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935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935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935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935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935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935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935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935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935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935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935</v>
      </c>
    </row>
    <row r="102" spans="1:4" x14ac:dyDescent="0.2">
      <c r="A102" s="3" t="s">
        <v>1033</v>
      </c>
      <c r="B102" s="3" t="s">
        <v>1</v>
      </c>
      <c r="C102" s="3" t="s">
        <v>29</v>
      </c>
      <c r="D102" s="3" t="s">
        <v>935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935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935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935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935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956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956</v>
      </c>
    </row>
    <row r="109" spans="1:4" x14ac:dyDescent="0.2">
      <c r="A109" s="3" t="s">
        <v>197</v>
      </c>
      <c r="B109" s="3" t="s">
        <v>1</v>
      </c>
      <c r="C109" s="3" t="s">
        <v>947</v>
      </c>
      <c r="D109" s="3" t="s">
        <v>963</v>
      </c>
    </row>
    <row r="110" spans="1:4" x14ac:dyDescent="0.2">
      <c r="A110" s="3" t="s">
        <v>212</v>
      </c>
      <c r="B110" s="3" t="s">
        <v>1</v>
      </c>
      <c r="C110" s="3" t="s">
        <v>947</v>
      </c>
      <c r="D110" s="3" t="s">
        <v>963</v>
      </c>
    </row>
    <row r="111" spans="1:4" x14ac:dyDescent="0.2">
      <c r="A111" s="3" t="s">
        <v>214</v>
      </c>
      <c r="B111" s="3" t="s">
        <v>1</v>
      </c>
      <c r="C111" s="3" t="s">
        <v>947</v>
      </c>
      <c r="D111" s="3" t="s">
        <v>963</v>
      </c>
    </row>
    <row r="112" spans="1:4" x14ac:dyDescent="0.2">
      <c r="A112" s="3" t="s">
        <v>215</v>
      </c>
      <c r="B112" s="3" t="s">
        <v>1</v>
      </c>
      <c r="C112" s="3" t="s">
        <v>947</v>
      </c>
      <c r="D112" s="3" t="s">
        <v>963</v>
      </c>
    </row>
    <row r="113" spans="1:4" x14ac:dyDescent="0.2">
      <c r="A113" s="3" t="s">
        <v>216</v>
      </c>
      <c r="B113" s="3" t="s">
        <v>1</v>
      </c>
      <c r="C113" s="3" t="s">
        <v>947</v>
      </c>
      <c r="D113" s="3" t="s">
        <v>963</v>
      </c>
    </row>
    <row r="114" spans="1:4" x14ac:dyDescent="0.2">
      <c r="A114" s="3" t="s">
        <v>217</v>
      </c>
      <c r="B114" s="3" t="s">
        <v>1</v>
      </c>
      <c r="C114" s="3" t="s">
        <v>947</v>
      </c>
      <c r="D114" s="3" t="s">
        <v>963</v>
      </c>
    </row>
    <row r="115" spans="1:4" x14ac:dyDescent="0.2">
      <c r="A115" s="3" t="s">
        <v>218</v>
      </c>
      <c r="B115" s="3" t="s">
        <v>1</v>
      </c>
      <c r="C115" s="3" t="s">
        <v>947</v>
      </c>
      <c r="D115" s="3" t="s">
        <v>963</v>
      </c>
    </row>
    <row r="116" spans="1:4" x14ac:dyDescent="0.2">
      <c r="A116" s="3" t="s">
        <v>219</v>
      </c>
      <c r="B116" s="3" t="s">
        <v>1</v>
      </c>
      <c r="C116" s="3" t="s">
        <v>947</v>
      </c>
      <c r="D116" s="3" t="s">
        <v>963</v>
      </c>
    </row>
    <row r="117" spans="1:4" x14ac:dyDescent="0.2">
      <c r="A117" s="3" t="s">
        <v>220</v>
      </c>
      <c r="B117" s="3" t="s">
        <v>1</v>
      </c>
      <c r="C117" s="3" t="s">
        <v>947</v>
      </c>
      <c r="D117" s="3" t="s">
        <v>963</v>
      </c>
    </row>
    <row r="118" spans="1:4" x14ac:dyDescent="0.2">
      <c r="A118" s="3" t="s">
        <v>221</v>
      </c>
      <c r="B118" s="3" t="s">
        <v>1</v>
      </c>
      <c r="C118" s="3" t="s">
        <v>947</v>
      </c>
      <c r="D118" s="3" t="s">
        <v>963</v>
      </c>
    </row>
    <row r="119" spans="1:4" x14ac:dyDescent="0.2">
      <c r="A119" s="3" t="s">
        <v>222</v>
      </c>
      <c r="B119" s="3" t="s">
        <v>1</v>
      </c>
      <c r="C119" s="3" t="s">
        <v>947</v>
      </c>
      <c r="D119" s="3" t="s">
        <v>963</v>
      </c>
    </row>
    <row r="120" spans="1:4" x14ac:dyDescent="0.2">
      <c r="A120" s="3" t="s">
        <v>223</v>
      </c>
      <c r="B120" s="3" t="s">
        <v>1</v>
      </c>
      <c r="C120" s="3" t="s">
        <v>947</v>
      </c>
      <c r="D120" s="3" t="s">
        <v>963</v>
      </c>
    </row>
    <row r="121" spans="1:4" x14ac:dyDescent="0.2">
      <c r="A121" s="3" t="s">
        <v>224</v>
      </c>
      <c r="B121" s="3" t="s">
        <v>1</v>
      </c>
      <c r="C121" s="3" t="s">
        <v>947</v>
      </c>
      <c r="D121" s="3" t="s">
        <v>963</v>
      </c>
    </row>
    <row r="122" spans="1:4" x14ac:dyDescent="0.2">
      <c r="A122" s="3" t="s">
        <v>225</v>
      </c>
      <c r="B122" s="3" t="s">
        <v>1</v>
      </c>
      <c r="C122" s="3" t="s">
        <v>947</v>
      </c>
      <c r="D122" s="3" t="s">
        <v>963</v>
      </c>
    </row>
    <row r="123" spans="1:4" x14ac:dyDescent="0.2">
      <c r="A123" s="3" t="s">
        <v>226</v>
      </c>
      <c r="B123" s="3" t="s">
        <v>1</v>
      </c>
      <c r="C123" s="3" t="s">
        <v>947</v>
      </c>
      <c r="D123" s="3" t="s">
        <v>963</v>
      </c>
    </row>
    <row r="124" spans="1:4" x14ac:dyDescent="0.2">
      <c r="A124" s="3" t="s">
        <v>227</v>
      </c>
      <c r="B124" s="3" t="s">
        <v>1</v>
      </c>
      <c r="C124" s="3" t="s">
        <v>947</v>
      </c>
      <c r="D124" s="3" t="s">
        <v>963</v>
      </c>
    </row>
    <row r="125" spans="1:4" x14ac:dyDescent="0.2">
      <c r="A125" s="3" t="s">
        <v>228</v>
      </c>
      <c r="B125" s="3" t="s">
        <v>1</v>
      </c>
      <c r="C125" s="3" t="s">
        <v>947</v>
      </c>
      <c r="D125" s="3" t="s">
        <v>963</v>
      </c>
    </row>
    <row r="126" spans="1:4" x14ac:dyDescent="0.2">
      <c r="A126" s="3" t="s">
        <v>229</v>
      </c>
      <c r="B126" s="3" t="s">
        <v>1</v>
      </c>
      <c r="C126" s="3" t="s">
        <v>947</v>
      </c>
      <c r="D126" s="3" t="s">
        <v>963</v>
      </c>
    </row>
    <row r="127" spans="1:4" x14ac:dyDescent="0.2">
      <c r="A127" s="3" t="s">
        <v>230</v>
      </c>
      <c r="B127" s="3" t="s">
        <v>1</v>
      </c>
      <c r="C127" s="3" t="s">
        <v>947</v>
      </c>
      <c r="D127" s="3" t="s">
        <v>963</v>
      </c>
    </row>
    <row r="128" spans="1:4" x14ac:dyDescent="0.2">
      <c r="A128" s="3" t="s">
        <v>231</v>
      </c>
      <c r="B128" s="3" t="s">
        <v>1</v>
      </c>
      <c r="C128" s="3" t="s">
        <v>947</v>
      </c>
      <c r="D128" s="3" t="s">
        <v>963</v>
      </c>
    </row>
    <row r="129" spans="1:4" x14ac:dyDescent="0.2">
      <c r="A129" s="3" t="s">
        <v>232</v>
      </c>
      <c r="B129" s="3" t="s">
        <v>1</v>
      </c>
      <c r="C129" s="3" t="s">
        <v>947</v>
      </c>
      <c r="D129" s="3" t="s">
        <v>963</v>
      </c>
    </row>
    <row r="130" spans="1:4" x14ac:dyDescent="0.2">
      <c r="A130" s="3" t="s">
        <v>233</v>
      </c>
      <c r="B130" s="3" t="s">
        <v>1</v>
      </c>
      <c r="C130" s="3" t="s">
        <v>947</v>
      </c>
      <c r="D130" s="3" t="s">
        <v>963</v>
      </c>
    </row>
    <row r="131" spans="1:4" x14ac:dyDescent="0.2">
      <c r="A131" s="3" t="s">
        <v>234</v>
      </c>
      <c r="B131" s="3" t="s">
        <v>1</v>
      </c>
      <c r="C131" s="3" t="s">
        <v>947</v>
      </c>
      <c r="D131" s="3" t="s">
        <v>963</v>
      </c>
    </row>
    <row r="132" spans="1:4" x14ac:dyDescent="0.2">
      <c r="A132" s="3" t="s">
        <v>237</v>
      </c>
      <c r="B132" s="3" t="s">
        <v>1</v>
      </c>
      <c r="C132" s="3" t="s">
        <v>947</v>
      </c>
      <c r="D132" s="3" t="s">
        <v>963</v>
      </c>
    </row>
    <row r="133" spans="1:4" x14ac:dyDescent="0.2">
      <c r="A133" s="3" t="s">
        <v>238</v>
      </c>
      <c r="B133" s="3" t="s">
        <v>1</v>
      </c>
      <c r="C133" s="3" t="s">
        <v>947</v>
      </c>
      <c r="D133" s="3" t="s">
        <v>963</v>
      </c>
    </row>
    <row r="134" spans="1:4" x14ac:dyDescent="0.2">
      <c r="A134" s="3" t="s">
        <v>239</v>
      </c>
      <c r="B134" s="3" t="s">
        <v>1</v>
      </c>
      <c r="C134" s="3" t="s">
        <v>947</v>
      </c>
      <c r="D134" s="3" t="s">
        <v>963</v>
      </c>
    </row>
    <row r="135" spans="1:4" x14ac:dyDescent="0.2">
      <c r="A135" s="3" t="s">
        <v>240</v>
      </c>
      <c r="B135" s="3" t="s">
        <v>1</v>
      </c>
      <c r="C135" s="3" t="s">
        <v>947</v>
      </c>
      <c r="D135" s="3" t="s">
        <v>963</v>
      </c>
    </row>
    <row r="136" spans="1:4" x14ac:dyDescent="0.2">
      <c r="A136" s="3" t="s">
        <v>242</v>
      </c>
      <c r="B136" s="3" t="s">
        <v>1</v>
      </c>
      <c r="C136" s="3" t="s">
        <v>947</v>
      </c>
      <c r="D136" s="3" t="s">
        <v>963</v>
      </c>
    </row>
    <row r="137" spans="1:4" x14ac:dyDescent="0.2">
      <c r="A137" s="3" t="s">
        <v>243</v>
      </c>
      <c r="B137" s="3" t="s">
        <v>1</v>
      </c>
      <c r="C137" s="3" t="s">
        <v>947</v>
      </c>
      <c r="D137" s="3" t="s">
        <v>963</v>
      </c>
    </row>
    <row r="138" spans="1:4" x14ac:dyDescent="0.2">
      <c r="A138" s="3" t="s">
        <v>244</v>
      </c>
      <c r="B138" s="3" t="s">
        <v>1</v>
      </c>
      <c r="C138" s="3" t="s">
        <v>947</v>
      </c>
      <c r="D138" s="3" t="s">
        <v>963</v>
      </c>
    </row>
    <row r="139" spans="1:4" x14ac:dyDescent="0.2">
      <c r="A139" s="3" t="s">
        <v>245</v>
      </c>
      <c r="B139" s="3" t="s">
        <v>1</v>
      </c>
      <c r="C139" s="3" t="s">
        <v>947</v>
      </c>
      <c r="D139" s="3" t="s">
        <v>963</v>
      </c>
    </row>
    <row r="140" spans="1:4" x14ac:dyDescent="0.2">
      <c r="A140" s="3" t="s">
        <v>246</v>
      </c>
      <c r="B140" s="3" t="s">
        <v>1</v>
      </c>
      <c r="C140" s="3" t="s">
        <v>947</v>
      </c>
      <c r="D140" s="3" t="s">
        <v>963</v>
      </c>
    </row>
    <row r="141" spans="1:4" x14ac:dyDescent="0.2">
      <c r="A141" s="3" t="s">
        <v>247</v>
      </c>
      <c r="B141" s="3" t="s">
        <v>1</v>
      </c>
      <c r="C141" s="3" t="s">
        <v>947</v>
      </c>
      <c r="D141" s="3" t="s">
        <v>963</v>
      </c>
    </row>
    <row r="142" spans="1:4" x14ac:dyDescent="0.2">
      <c r="A142" s="3" t="s">
        <v>248</v>
      </c>
      <c r="B142" s="3" t="s">
        <v>1</v>
      </c>
      <c r="C142" s="3" t="s">
        <v>947</v>
      </c>
      <c r="D142" s="3" t="s">
        <v>963</v>
      </c>
    </row>
    <row r="143" spans="1:4" x14ac:dyDescent="0.2">
      <c r="A143" s="3" t="s">
        <v>249</v>
      </c>
      <c r="B143" s="3" t="s">
        <v>1</v>
      </c>
      <c r="C143" s="3" t="s">
        <v>947</v>
      </c>
      <c r="D143" s="3" t="s">
        <v>963</v>
      </c>
    </row>
    <row r="144" spans="1:4" x14ac:dyDescent="0.2">
      <c r="A144" s="3" t="s">
        <v>250</v>
      </c>
      <c r="B144" s="3" t="s">
        <v>1</v>
      </c>
      <c r="C144" s="3" t="s">
        <v>947</v>
      </c>
      <c r="D144" s="3" t="s">
        <v>963</v>
      </c>
    </row>
    <row r="145" spans="1:4" x14ac:dyDescent="0.2">
      <c r="A145" s="3" t="s">
        <v>251</v>
      </c>
      <c r="B145" s="3" t="s">
        <v>1</v>
      </c>
      <c r="C145" s="3" t="s">
        <v>947</v>
      </c>
      <c r="D145" s="3" t="s">
        <v>963</v>
      </c>
    </row>
    <row r="146" spans="1:4" x14ac:dyDescent="0.2">
      <c r="A146" s="3" t="s">
        <v>252</v>
      </c>
      <c r="B146" s="3" t="s">
        <v>1</v>
      </c>
      <c r="C146" s="3" t="s">
        <v>947</v>
      </c>
      <c r="D146" s="3" t="s">
        <v>963</v>
      </c>
    </row>
    <row r="147" spans="1:4" x14ac:dyDescent="0.2">
      <c r="A147" s="3" t="s">
        <v>253</v>
      </c>
      <c r="B147" s="3" t="s">
        <v>1</v>
      </c>
      <c r="C147" s="3" t="s">
        <v>947</v>
      </c>
      <c r="D147" s="3" t="s">
        <v>963</v>
      </c>
    </row>
    <row r="148" spans="1:4" x14ac:dyDescent="0.2">
      <c r="A148" s="3" t="s">
        <v>254</v>
      </c>
      <c r="B148" s="3" t="s">
        <v>1</v>
      </c>
      <c r="C148" s="3" t="s">
        <v>947</v>
      </c>
      <c r="D148" s="3" t="s">
        <v>963</v>
      </c>
    </row>
    <row r="149" spans="1:4" x14ac:dyDescent="0.2">
      <c r="A149" s="3" t="s">
        <v>255</v>
      </c>
      <c r="B149" s="3" t="s">
        <v>1</v>
      </c>
      <c r="C149" s="3" t="s">
        <v>947</v>
      </c>
      <c r="D149" s="3" t="s">
        <v>963</v>
      </c>
    </row>
    <row r="150" spans="1:4" x14ac:dyDescent="0.2">
      <c r="A150" s="3" t="s">
        <v>256</v>
      </c>
      <c r="B150" s="3" t="s">
        <v>1</v>
      </c>
      <c r="C150" s="3" t="s">
        <v>947</v>
      </c>
      <c r="D150" s="3" t="s">
        <v>963</v>
      </c>
    </row>
    <row r="151" spans="1:4" x14ac:dyDescent="0.2">
      <c r="A151" s="3" t="s">
        <v>257</v>
      </c>
      <c r="B151" s="3" t="s">
        <v>1</v>
      </c>
      <c r="C151" s="3" t="s">
        <v>947</v>
      </c>
      <c r="D151" s="3" t="s">
        <v>963</v>
      </c>
    </row>
    <row r="152" spans="1:4" x14ac:dyDescent="0.2">
      <c r="A152" s="3" t="s">
        <v>259</v>
      </c>
      <c r="B152" s="3" t="s">
        <v>1</v>
      </c>
      <c r="C152" s="3" t="s">
        <v>947</v>
      </c>
      <c r="D152" s="3" t="s">
        <v>963</v>
      </c>
    </row>
    <row r="153" spans="1:4" x14ac:dyDescent="0.2">
      <c r="A153" s="3" t="s">
        <v>260</v>
      </c>
      <c r="B153" s="3" t="s">
        <v>1</v>
      </c>
      <c r="C153" s="3" t="s">
        <v>947</v>
      </c>
      <c r="D153" s="3" t="s">
        <v>963</v>
      </c>
    </row>
    <row r="154" spans="1:4" x14ac:dyDescent="0.2">
      <c r="A154" s="3" t="s">
        <v>262</v>
      </c>
      <c r="B154" s="3" t="s">
        <v>1</v>
      </c>
      <c r="C154" s="3" t="s">
        <v>947</v>
      </c>
      <c r="D154" s="3" t="s">
        <v>963</v>
      </c>
    </row>
    <row r="155" spans="1:4" x14ac:dyDescent="0.2">
      <c r="A155" s="3" t="s">
        <v>263</v>
      </c>
      <c r="B155" s="3" t="s">
        <v>1</v>
      </c>
      <c r="C155" s="3" t="s">
        <v>947</v>
      </c>
      <c r="D155" s="3" t="s">
        <v>963</v>
      </c>
    </row>
    <row r="156" spans="1:4" x14ac:dyDescent="0.2">
      <c r="A156" s="3" t="s">
        <v>264</v>
      </c>
      <c r="B156" s="3" t="s">
        <v>1</v>
      </c>
      <c r="C156" s="3" t="s">
        <v>947</v>
      </c>
      <c r="D156" s="3" t="s">
        <v>963</v>
      </c>
    </row>
    <row r="157" spans="1:4" x14ac:dyDescent="0.2">
      <c r="A157" s="3" t="s">
        <v>265</v>
      </c>
      <c r="B157" s="3" t="s">
        <v>1</v>
      </c>
      <c r="C157" s="3" t="s">
        <v>947</v>
      </c>
      <c r="D157" s="3" t="s">
        <v>963</v>
      </c>
    </row>
    <row r="158" spans="1:4" x14ac:dyDescent="0.2">
      <c r="A158" s="3" t="s">
        <v>266</v>
      </c>
      <c r="B158" s="3" t="s">
        <v>1</v>
      </c>
      <c r="C158" s="3" t="s">
        <v>947</v>
      </c>
      <c r="D158" s="3" t="s">
        <v>963</v>
      </c>
    </row>
    <row r="159" spans="1:4" x14ac:dyDescent="0.2">
      <c r="A159" s="3" t="s">
        <v>267</v>
      </c>
      <c r="B159" s="3" t="s">
        <v>1</v>
      </c>
      <c r="C159" s="3" t="s">
        <v>947</v>
      </c>
      <c r="D159" s="3" t="s">
        <v>963</v>
      </c>
    </row>
    <row r="160" spans="1:4" x14ac:dyDescent="0.2">
      <c r="A160" s="3" t="s">
        <v>268</v>
      </c>
      <c r="B160" s="3" t="s">
        <v>1</v>
      </c>
      <c r="C160" s="3" t="s">
        <v>947</v>
      </c>
      <c r="D160" s="3" t="s">
        <v>963</v>
      </c>
    </row>
    <row r="161" spans="1:4" x14ac:dyDescent="0.2">
      <c r="A161" s="3" t="s">
        <v>269</v>
      </c>
      <c r="B161" s="3" t="s">
        <v>1</v>
      </c>
      <c r="C161" s="3" t="s">
        <v>947</v>
      </c>
      <c r="D161" s="3" t="s">
        <v>963</v>
      </c>
    </row>
    <row r="162" spans="1:4" x14ac:dyDescent="0.2">
      <c r="A162" s="3" t="s">
        <v>270</v>
      </c>
      <c r="B162" s="3" t="s">
        <v>1</v>
      </c>
      <c r="C162" s="3" t="s">
        <v>947</v>
      </c>
      <c r="D162" s="3" t="s">
        <v>963</v>
      </c>
    </row>
    <row r="163" spans="1:4" x14ac:dyDescent="0.2">
      <c r="A163" s="3" t="s">
        <v>271</v>
      </c>
      <c r="B163" s="3" t="s">
        <v>1</v>
      </c>
      <c r="C163" s="3" t="s">
        <v>947</v>
      </c>
      <c r="D163" s="3" t="s">
        <v>963</v>
      </c>
    </row>
    <row r="164" spans="1:4" x14ac:dyDescent="0.2">
      <c r="A164" s="3" t="s">
        <v>272</v>
      </c>
      <c r="B164" s="3" t="s">
        <v>1</v>
      </c>
      <c r="C164" s="3" t="s">
        <v>947</v>
      </c>
      <c r="D164" s="3" t="s">
        <v>963</v>
      </c>
    </row>
    <row r="165" spans="1:4" x14ac:dyDescent="0.2">
      <c r="A165" s="3" t="s">
        <v>273</v>
      </c>
      <c r="B165" s="3" t="s">
        <v>1</v>
      </c>
      <c r="C165" s="3" t="s">
        <v>947</v>
      </c>
      <c r="D165" s="3" t="s">
        <v>963</v>
      </c>
    </row>
    <row r="166" spans="1:4" x14ac:dyDescent="0.2">
      <c r="A166" s="3" t="s">
        <v>283</v>
      </c>
      <c r="B166" s="3" t="s">
        <v>1</v>
      </c>
      <c r="C166" s="3" t="s">
        <v>947</v>
      </c>
      <c r="D166" s="3" t="s">
        <v>963</v>
      </c>
    </row>
    <row r="167" spans="1:4" x14ac:dyDescent="0.2">
      <c r="A167" s="3" t="s">
        <v>284</v>
      </c>
      <c r="B167" s="3" t="s">
        <v>1</v>
      </c>
      <c r="C167" s="3" t="s">
        <v>947</v>
      </c>
      <c r="D167" s="3" t="s">
        <v>963</v>
      </c>
    </row>
    <row r="168" spans="1:4" x14ac:dyDescent="0.2">
      <c r="A168" s="3" t="s">
        <v>285</v>
      </c>
      <c r="B168" s="3" t="s">
        <v>1</v>
      </c>
      <c r="C168" s="3" t="s">
        <v>947</v>
      </c>
      <c r="D168" s="3" t="s">
        <v>963</v>
      </c>
    </row>
    <row r="169" spans="1:4" x14ac:dyDescent="0.2">
      <c r="A169" s="3" t="s">
        <v>294</v>
      </c>
      <c r="B169" s="3" t="s">
        <v>1</v>
      </c>
      <c r="C169" s="3" t="s">
        <v>947</v>
      </c>
      <c r="D169" s="3" t="s">
        <v>963</v>
      </c>
    </row>
    <row r="170" spans="1:4" x14ac:dyDescent="0.2">
      <c r="A170" s="3" t="s">
        <v>295</v>
      </c>
      <c r="B170" s="3" t="s">
        <v>1</v>
      </c>
      <c r="C170" s="3" t="s">
        <v>947</v>
      </c>
      <c r="D170" s="3" t="s">
        <v>963</v>
      </c>
    </row>
    <row r="171" spans="1:4" x14ac:dyDescent="0.2">
      <c r="A171" s="3" t="s">
        <v>301</v>
      </c>
      <c r="B171" s="3" t="s">
        <v>1</v>
      </c>
      <c r="C171" s="3" t="s">
        <v>947</v>
      </c>
      <c r="D171" s="3" t="s">
        <v>963</v>
      </c>
    </row>
    <row r="172" spans="1:4" x14ac:dyDescent="0.2">
      <c r="A172" s="3" t="s">
        <v>302</v>
      </c>
      <c r="B172" s="3" t="s">
        <v>1</v>
      </c>
      <c r="C172" s="3" t="s">
        <v>947</v>
      </c>
      <c r="D172" s="3" t="s">
        <v>963</v>
      </c>
    </row>
    <row r="173" spans="1:4" x14ac:dyDescent="0.2">
      <c r="A173" s="3" t="s">
        <v>303</v>
      </c>
      <c r="B173" s="3" t="s">
        <v>1</v>
      </c>
      <c r="C173" s="3" t="s">
        <v>947</v>
      </c>
      <c r="D173" s="3" t="s">
        <v>963</v>
      </c>
    </row>
    <row r="174" spans="1:4" x14ac:dyDescent="0.2">
      <c r="A174" s="3" t="s">
        <v>304</v>
      </c>
      <c r="B174" s="3" t="s">
        <v>1</v>
      </c>
      <c r="C174" s="3" t="s">
        <v>947</v>
      </c>
      <c r="D174" s="3" t="s">
        <v>963</v>
      </c>
    </row>
    <row r="175" spans="1:4" x14ac:dyDescent="0.2">
      <c r="A175" s="3" t="s">
        <v>305</v>
      </c>
      <c r="B175" s="3" t="s">
        <v>1</v>
      </c>
      <c r="C175" s="3" t="s">
        <v>947</v>
      </c>
      <c r="D175" s="3" t="s">
        <v>963</v>
      </c>
    </row>
    <row r="176" spans="1:4" x14ac:dyDescent="0.2">
      <c r="A176" s="3" t="s">
        <v>306</v>
      </c>
      <c r="B176" s="3" t="s">
        <v>1</v>
      </c>
      <c r="C176" s="3" t="s">
        <v>947</v>
      </c>
      <c r="D176" s="3" t="s">
        <v>963</v>
      </c>
    </row>
    <row r="177" spans="1:4" x14ac:dyDescent="0.2">
      <c r="A177" s="3" t="s">
        <v>307</v>
      </c>
      <c r="B177" s="3" t="s">
        <v>1</v>
      </c>
      <c r="C177" s="3" t="s">
        <v>947</v>
      </c>
      <c r="D177" s="3" t="s">
        <v>963</v>
      </c>
    </row>
    <row r="178" spans="1:4" x14ac:dyDescent="0.2">
      <c r="A178" s="3" t="s">
        <v>308</v>
      </c>
      <c r="B178" s="3" t="s">
        <v>1</v>
      </c>
      <c r="C178" s="3" t="s">
        <v>947</v>
      </c>
      <c r="D178" s="3" t="s">
        <v>963</v>
      </c>
    </row>
    <row r="179" spans="1:4" x14ac:dyDescent="0.2">
      <c r="A179" s="3" t="s">
        <v>313</v>
      </c>
      <c r="B179" s="3" t="s">
        <v>1</v>
      </c>
      <c r="C179" s="3" t="s">
        <v>947</v>
      </c>
      <c r="D179" s="3" t="s">
        <v>963</v>
      </c>
    </row>
    <row r="180" spans="1:4" x14ac:dyDescent="0.2">
      <c r="A180" s="3" t="s">
        <v>331</v>
      </c>
      <c r="B180" s="3" t="s">
        <v>1</v>
      </c>
      <c r="C180" s="3" t="s">
        <v>947</v>
      </c>
      <c r="D180" s="3" t="s">
        <v>963</v>
      </c>
    </row>
    <row r="181" spans="1:4" x14ac:dyDescent="0.2">
      <c r="A181" s="3" t="s">
        <v>349</v>
      </c>
      <c r="B181" s="3" t="s">
        <v>1</v>
      </c>
      <c r="C181" s="3" t="s">
        <v>947</v>
      </c>
      <c r="D181" s="3" t="s">
        <v>963</v>
      </c>
    </row>
    <row r="182" spans="1:4" x14ac:dyDescent="0.2">
      <c r="A182" s="3" t="s">
        <v>350</v>
      </c>
      <c r="B182" s="3" t="s">
        <v>1</v>
      </c>
      <c r="C182" s="3" t="s">
        <v>947</v>
      </c>
      <c r="D182" s="3" t="s">
        <v>963</v>
      </c>
    </row>
    <row r="183" spans="1:4" x14ac:dyDescent="0.2">
      <c r="A183" s="3" t="s">
        <v>370</v>
      </c>
      <c r="B183" s="3" t="s">
        <v>1</v>
      </c>
      <c r="C183" s="3" t="s">
        <v>947</v>
      </c>
      <c r="D183" s="3" t="s">
        <v>963</v>
      </c>
    </row>
    <row r="184" spans="1:4" x14ac:dyDescent="0.2">
      <c r="A184" s="3" t="s">
        <v>388</v>
      </c>
      <c r="B184" s="3" t="s">
        <v>1</v>
      </c>
      <c r="C184" s="3" t="s">
        <v>947</v>
      </c>
      <c r="D184" s="3" t="s">
        <v>963</v>
      </c>
    </row>
    <row r="185" spans="1:4" x14ac:dyDescent="0.2">
      <c r="A185" s="3" t="s">
        <v>389</v>
      </c>
      <c r="B185" s="3" t="s">
        <v>1</v>
      </c>
      <c r="C185" s="3" t="s">
        <v>947</v>
      </c>
      <c r="D185" s="3" t="s">
        <v>963</v>
      </c>
    </row>
    <row r="186" spans="1:4" x14ac:dyDescent="0.2">
      <c r="A186" s="3" t="s">
        <v>390</v>
      </c>
      <c r="B186" s="3" t="s">
        <v>1</v>
      </c>
      <c r="C186" s="3" t="s">
        <v>947</v>
      </c>
      <c r="D186" s="3" t="s">
        <v>963</v>
      </c>
    </row>
    <row r="187" spans="1:4" x14ac:dyDescent="0.2">
      <c r="A187" s="3" t="s">
        <v>391</v>
      </c>
      <c r="B187" s="3" t="s">
        <v>1</v>
      </c>
      <c r="C187" s="3" t="s">
        <v>947</v>
      </c>
      <c r="D187" s="3" t="s">
        <v>963</v>
      </c>
    </row>
    <row r="188" spans="1:4" x14ac:dyDescent="0.2">
      <c r="A188" s="3" t="s">
        <v>392</v>
      </c>
      <c r="B188" s="3" t="s">
        <v>1</v>
      </c>
      <c r="C188" s="3" t="s">
        <v>947</v>
      </c>
      <c r="D188" s="3" t="s">
        <v>963</v>
      </c>
    </row>
    <row r="189" spans="1:4" x14ac:dyDescent="0.2">
      <c r="A189" s="3" t="s">
        <v>393</v>
      </c>
      <c r="B189" s="3" t="s">
        <v>1</v>
      </c>
      <c r="C189" s="3" t="s">
        <v>947</v>
      </c>
      <c r="D189" s="3" t="s">
        <v>963</v>
      </c>
    </row>
    <row r="190" spans="1:4" x14ac:dyDescent="0.2">
      <c r="A190" s="3" t="s">
        <v>108</v>
      </c>
      <c r="B190" s="3" t="s">
        <v>27</v>
      </c>
      <c r="C190" s="3" t="s">
        <v>947</v>
      </c>
      <c r="D190" s="3" t="s">
        <v>976</v>
      </c>
    </row>
    <row r="191" spans="1:4" x14ac:dyDescent="0.2">
      <c r="A191" s="3" t="s">
        <v>109</v>
      </c>
      <c r="B191" s="3" t="s">
        <v>27</v>
      </c>
      <c r="C191" s="3" t="s">
        <v>947</v>
      </c>
      <c r="D191" s="3" t="s">
        <v>976</v>
      </c>
    </row>
    <row r="192" spans="1:4" x14ac:dyDescent="0.2">
      <c r="A192" s="3" t="s">
        <v>110</v>
      </c>
      <c r="B192" s="3" t="s">
        <v>27</v>
      </c>
      <c r="C192" s="3" t="s">
        <v>947</v>
      </c>
      <c r="D192" s="3" t="s">
        <v>976</v>
      </c>
    </row>
    <row r="193" spans="1:4" x14ac:dyDescent="0.2">
      <c r="A193" s="3" t="s">
        <v>111</v>
      </c>
      <c r="B193" s="3" t="s">
        <v>27</v>
      </c>
      <c r="C193" s="3" t="s">
        <v>947</v>
      </c>
      <c r="D193" s="3" t="s">
        <v>976</v>
      </c>
    </row>
    <row r="194" spans="1:4" x14ac:dyDescent="0.2">
      <c r="A194" s="3" t="s">
        <v>112</v>
      </c>
      <c r="B194" s="3" t="s">
        <v>27</v>
      </c>
      <c r="C194" s="3" t="s">
        <v>947</v>
      </c>
      <c r="D194" s="3" t="s">
        <v>976</v>
      </c>
    </row>
    <row r="195" spans="1:4" x14ac:dyDescent="0.2">
      <c r="A195" s="3" t="s">
        <v>113</v>
      </c>
      <c r="B195" s="3" t="s">
        <v>27</v>
      </c>
      <c r="C195" s="3" t="s">
        <v>947</v>
      </c>
      <c r="D195" s="3" t="s">
        <v>976</v>
      </c>
    </row>
    <row r="196" spans="1:4" x14ac:dyDescent="0.2">
      <c r="A196" s="3" t="s">
        <v>121</v>
      </c>
      <c r="B196" s="3" t="s">
        <v>27</v>
      </c>
      <c r="C196" s="3" t="s">
        <v>947</v>
      </c>
      <c r="D196" s="3" t="s">
        <v>976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951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951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951</v>
      </c>
    </row>
    <row r="200" spans="1:4" x14ac:dyDescent="0.2">
      <c r="A200" s="3" t="s">
        <v>38</v>
      </c>
      <c r="B200" s="3" t="s">
        <v>952</v>
      </c>
      <c r="C200" s="3" t="s">
        <v>17</v>
      </c>
      <c r="D200" s="3" t="s">
        <v>960</v>
      </c>
    </row>
    <row r="201" spans="1:4" x14ac:dyDescent="0.2">
      <c r="A201" s="3" t="s">
        <v>403</v>
      </c>
      <c r="B201" s="3" t="s">
        <v>952</v>
      </c>
      <c r="C201" s="3" t="s">
        <v>17</v>
      </c>
      <c r="D201" s="3" t="s">
        <v>960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961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961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961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961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961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962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962</v>
      </c>
    </row>
    <row r="209" spans="1:4" x14ac:dyDescent="0.2">
      <c r="A209" s="3" t="s">
        <v>236</v>
      </c>
      <c r="B209" s="3" t="s">
        <v>1</v>
      </c>
      <c r="C209" s="3" t="s">
        <v>977</v>
      </c>
      <c r="D209" s="3" t="s">
        <v>979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965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965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965</v>
      </c>
    </row>
    <row r="213" spans="1:4" x14ac:dyDescent="0.2">
      <c r="A213" s="3" t="s">
        <v>1151</v>
      </c>
      <c r="B213" s="3" t="s">
        <v>1</v>
      </c>
      <c r="C213" s="3" t="s">
        <v>19</v>
      </c>
      <c r="D213" s="3" t="s">
        <v>964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964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964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964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964</v>
      </c>
    </row>
    <row r="218" spans="1:4" x14ac:dyDescent="0.2">
      <c r="A218" s="3" t="s">
        <v>447</v>
      </c>
      <c r="B218" s="3" t="s">
        <v>28</v>
      </c>
      <c r="C218" s="3" t="s">
        <v>29</v>
      </c>
      <c r="D218" s="3" t="s">
        <v>967</v>
      </c>
    </row>
    <row r="219" spans="1:4" x14ac:dyDescent="0.2">
      <c r="A219" s="3" t="s">
        <v>448</v>
      </c>
      <c r="B219" s="3" t="s">
        <v>28</v>
      </c>
      <c r="C219" s="3" t="s">
        <v>29</v>
      </c>
      <c r="D219" s="3" t="s">
        <v>967</v>
      </c>
    </row>
    <row r="220" spans="1:4" x14ac:dyDescent="0.2">
      <c r="A220" s="3" t="s">
        <v>449</v>
      </c>
      <c r="B220" s="3" t="s">
        <v>28</v>
      </c>
      <c r="C220" s="3" t="s">
        <v>29</v>
      </c>
      <c r="D220" s="3" t="s">
        <v>967</v>
      </c>
    </row>
    <row r="221" spans="1:4" x14ac:dyDescent="0.2">
      <c r="A221" s="3" t="s">
        <v>450</v>
      </c>
      <c r="B221" s="3" t="s">
        <v>28</v>
      </c>
      <c r="C221" s="3" t="s">
        <v>29</v>
      </c>
      <c r="D221" s="3" t="s">
        <v>967</v>
      </c>
    </row>
    <row r="222" spans="1:4" x14ac:dyDescent="0.2">
      <c r="A222" s="3" t="s">
        <v>451</v>
      </c>
      <c r="B222" s="3" t="s">
        <v>28</v>
      </c>
      <c r="C222" s="3" t="s">
        <v>29</v>
      </c>
      <c r="D222" s="3" t="s">
        <v>967</v>
      </c>
    </row>
    <row r="223" spans="1:4" x14ac:dyDescent="0.2">
      <c r="A223" s="3" t="s">
        <v>452</v>
      </c>
      <c r="B223" s="3" t="s">
        <v>28</v>
      </c>
      <c r="C223" s="3" t="s">
        <v>29</v>
      </c>
      <c r="D223" s="3" t="s">
        <v>967</v>
      </c>
    </row>
    <row r="224" spans="1:4" x14ac:dyDescent="0.2">
      <c r="A224" s="3" t="s">
        <v>453</v>
      </c>
      <c r="B224" s="3" t="s">
        <v>28</v>
      </c>
      <c r="C224" s="3" t="s">
        <v>29</v>
      </c>
      <c r="D224" s="3" t="s">
        <v>967</v>
      </c>
    </row>
    <row r="225" spans="1:4" x14ac:dyDescent="0.2">
      <c r="A225" s="3" t="s">
        <v>454</v>
      </c>
      <c r="B225" s="3" t="s">
        <v>28</v>
      </c>
      <c r="C225" s="3" t="s">
        <v>29</v>
      </c>
      <c r="D225" s="3" t="s">
        <v>967</v>
      </c>
    </row>
    <row r="226" spans="1:4" x14ac:dyDescent="0.2">
      <c r="A226" s="3" t="s">
        <v>455</v>
      </c>
      <c r="B226" s="3" t="s">
        <v>28</v>
      </c>
      <c r="C226" s="3" t="s">
        <v>29</v>
      </c>
      <c r="D226" s="3" t="s">
        <v>967</v>
      </c>
    </row>
    <row r="227" spans="1:4" x14ac:dyDescent="0.2">
      <c r="A227" s="3" t="s">
        <v>456</v>
      </c>
      <c r="B227" s="3" t="s">
        <v>28</v>
      </c>
      <c r="C227" s="3" t="s">
        <v>29</v>
      </c>
      <c r="D227" s="3" t="s">
        <v>967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967</v>
      </c>
    </row>
    <row r="229" spans="1:4" x14ac:dyDescent="0.2">
      <c r="A229" s="3" t="s">
        <v>106</v>
      </c>
      <c r="B229" s="3" t="s">
        <v>27</v>
      </c>
      <c r="C229" s="3" t="s">
        <v>969</v>
      </c>
      <c r="D229" s="3" t="s">
        <v>970</v>
      </c>
    </row>
    <row r="230" spans="1:4" x14ac:dyDescent="0.2">
      <c r="A230" s="3" t="s">
        <v>107</v>
      </c>
      <c r="B230" s="3" t="s">
        <v>27</v>
      </c>
      <c r="C230" s="3" t="s">
        <v>969</v>
      </c>
      <c r="D230" s="3" t="s">
        <v>970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971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971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971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973</v>
      </c>
    </row>
    <row r="235" spans="1:4" x14ac:dyDescent="0.2">
      <c r="A235" s="3" t="s">
        <v>404</v>
      </c>
      <c r="B235" s="3" t="s">
        <v>952</v>
      </c>
      <c r="C235" s="3" t="s">
        <v>17</v>
      </c>
      <c r="D235" s="3" t="s">
        <v>972</v>
      </c>
    </row>
    <row r="236" spans="1:4" x14ac:dyDescent="0.2">
      <c r="A236" s="3" t="s">
        <v>405</v>
      </c>
      <c r="B236" s="3" t="s">
        <v>952</v>
      </c>
      <c r="C236" s="3" t="s">
        <v>17</v>
      </c>
      <c r="D236" s="3" t="s">
        <v>972</v>
      </c>
    </row>
    <row r="237" spans="1:4" x14ac:dyDescent="0.2">
      <c r="A237" s="3" t="s">
        <v>406</v>
      </c>
      <c r="B237" s="3" t="s">
        <v>952</v>
      </c>
      <c r="C237" s="3" t="s">
        <v>17</v>
      </c>
      <c r="D237" s="3" t="s">
        <v>972</v>
      </c>
    </row>
    <row r="238" spans="1:4" x14ac:dyDescent="0.2">
      <c r="A238" s="3" t="s">
        <v>407</v>
      </c>
      <c r="B238" s="3" t="s">
        <v>952</v>
      </c>
      <c r="C238" s="3" t="s">
        <v>17</v>
      </c>
      <c r="D238" s="3" t="s">
        <v>972</v>
      </c>
    </row>
    <row r="239" spans="1:4" x14ac:dyDescent="0.2">
      <c r="A239" s="3" t="s">
        <v>32</v>
      </c>
      <c r="B239" s="3" t="s">
        <v>952</v>
      </c>
      <c r="C239" s="3" t="s">
        <v>17</v>
      </c>
      <c r="D239" s="3" t="s">
        <v>972</v>
      </c>
    </row>
    <row r="240" spans="1:4" x14ac:dyDescent="0.2">
      <c r="A240" s="3" t="s">
        <v>411</v>
      </c>
      <c r="B240" s="3" t="s">
        <v>952</v>
      </c>
      <c r="C240" s="3" t="s">
        <v>17</v>
      </c>
      <c r="D240" s="3" t="s">
        <v>972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966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966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966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974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974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975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975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975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983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983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983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983</v>
      </c>
    </row>
    <row r="253" spans="1:4" x14ac:dyDescent="0.2">
      <c r="A253" s="3" t="s">
        <v>275</v>
      </c>
      <c r="B253" s="3" t="s">
        <v>1</v>
      </c>
      <c r="C253" s="3" t="s">
        <v>981</v>
      </c>
      <c r="D253" s="3" t="s">
        <v>982</v>
      </c>
    </row>
    <row r="254" spans="1:4" x14ac:dyDescent="0.2">
      <c r="A254" s="3" t="s">
        <v>276</v>
      </c>
      <c r="B254" s="3" t="s">
        <v>1</v>
      </c>
      <c r="C254" s="3" t="s">
        <v>981</v>
      </c>
      <c r="D254" s="3" t="s">
        <v>982</v>
      </c>
    </row>
    <row r="255" spans="1:4" x14ac:dyDescent="0.2">
      <c r="A255" s="3" t="s">
        <v>277</v>
      </c>
      <c r="B255" s="3" t="s">
        <v>1</v>
      </c>
      <c r="C255" s="3" t="s">
        <v>981</v>
      </c>
      <c r="D255" s="3" t="s">
        <v>982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984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957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957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957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957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957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985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985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985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985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985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985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1011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1011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1011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1011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1011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986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986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942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942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942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942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942</v>
      </c>
    </row>
    <row r="280" spans="1:4" x14ac:dyDescent="0.2">
      <c r="A280" s="3" t="s">
        <v>311</v>
      </c>
      <c r="B280" s="3" t="s">
        <v>1</v>
      </c>
      <c r="C280" s="3" t="s">
        <v>988</v>
      </c>
      <c r="D280" s="3" t="s">
        <v>988</v>
      </c>
    </row>
    <row r="281" spans="1:4" x14ac:dyDescent="0.2">
      <c r="A281" s="3" t="s">
        <v>312</v>
      </c>
      <c r="B281" s="3" t="s">
        <v>1</v>
      </c>
      <c r="C281" s="3" t="s">
        <v>988</v>
      </c>
      <c r="D281" s="3" t="s">
        <v>988</v>
      </c>
    </row>
    <row r="282" spans="1:4" x14ac:dyDescent="0.2">
      <c r="A282" s="3" t="s">
        <v>40</v>
      </c>
      <c r="B282" s="3" t="s">
        <v>27</v>
      </c>
      <c r="C282" s="3" t="s">
        <v>969</v>
      </c>
      <c r="D282" s="3" t="s">
        <v>980</v>
      </c>
    </row>
    <row r="283" spans="1:4" x14ac:dyDescent="0.2">
      <c r="A283" s="3" t="s">
        <v>115</v>
      </c>
      <c r="B283" s="3" t="s">
        <v>27</v>
      </c>
      <c r="C283" s="3" t="s">
        <v>969</v>
      </c>
      <c r="D283" s="3" t="s">
        <v>980</v>
      </c>
    </row>
    <row r="284" spans="1:4" x14ac:dyDescent="0.2">
      <c r="A284" s="3" t="s">
        <v>116</v>
      </c>
      <c r="B284" s="3" t="s">
        <v>27</v>
      </c>
      <c r="C284" s="3" t="s">
        <v>969</v>
      </c>
      <c r="D284" s="3" t="s">
        <v>980</v>
      </c>
    </row>
    <row r="285" spans="1:4" x14ac:dyDescent="0.2">
      <c r="A285" s="3" t="s">
        <v>117</v>
      </c>
      <c r="B285" s="3" t="s">
        <v>27</v>
      </c>
      <c r="C285" s="3" t="s">
        <v>969</v>
      </c>
      <c r="D285" s="3" t="s">
        <v>980</v>
      </c>
    </row>
    <row r="286" spans="1:4" x14ac:dyDescent="0.2">
      <c r="A286" s="3" t="s">
        <v>41</v>
      </c>
      <c r="B286" s="3" t="s">
        <v>27</v>
      </c>
      <c r="C286" s="3" t="s">
        <v>969</v>
      </c>
      <c r="D286" s="3" t="s">
        <v>980</v>
      </c>
    </row>
    <row r="287" spans="1:4" x14ac:dyDescent="0.2">
      <c r="A287" s="3" t="s">
        <v>118</v>
      </c>
      <c r="B287" s="3" t="s">
        <v>27</v>
      </c>
      <c r="C287" s="3" t="s">
        <v>969</v>
      </c>
      <c r="D287" s="3" t="s">
        <v>980</v>
      </c>
    </row>
    <row r="288" spans="1:4" x14ac:dyDescent="0.2">
      <c r="A288" s="3" t="s">
        <v>119</v>
      </c>
      <c r="B288" s="3" t="s">
        <v>27</v>
      </c>
      <c r="C288" s="3" t="s">
        <v>969</v>
      </c>
      <c r="D288" s="3" t="s">
        <v>980</v>
      </c>
    </row>
    <row r="289" spans="1:4" x14ac:dyDescent="0.2">
      <c r="A289" s="3" t="s">
        <v>120</v>
      </c>
      <c r="B289" s="3" t="s">
        <v>27</v>
      </c>
      <c r="C289" s="3" t="s">
        <v>969</v>
      </c>
      <c r="D289" s="3" t="s">
        <v>980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987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990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990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992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992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993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991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994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994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994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994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994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995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995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995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936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936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936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936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936</v>
      </c>
    </row>
    <row r="311" spans="1:4" x14ac:dyDescent="0.2">
      <c r="A311" s="3" t="s">
        <v>1156</v>
      </c>
      <c r="B311" s="3" t="s">
        <v>1</v>
      </c>
      <c r="C311" s="3" t="s">
        <v>17</v>
      </c>
      <c r="D311" s="3" t="s">
        <v>936</v>
      </c>
    </row>
    <row r="312" spans="1:4" x14ac:dyDescent="0.2">
      <c r="A312" s="3" t="s">
        <v>332</v>
      </c>
      <c r="B312" s="3" t="s">
        <v>1</v>
      </c>
      <c r="C312" s="3" t="s">
        <v>996</v>
      </c>
      <c r="D312" s="3" t="s">
        <v>997</v>
      </c>
    </row>
    <row r="313" spans="1:4" x14ac:dyDescent="0.2">
      <c r="A313" s="3" t="s">
        <v>333</v>
      </c>
      <c r="B313" s="3" t="s">
        <v>1</v>
      </c>
      <c r="C313" s="3" t="s">
        <v>996</v>
      </c>
      <c r="D313" s="3" t="s">
        <v>997</v>
      </c>
    </row>
    <row r="314" spans="1:4" x14ac:dyDescent="0.2">
      <c r="A314" s="3" t="s">
        <v>334</v>
      </c>
      <c r="B314" s="3" t="s">
        <v>1</v>
      </c>
      <c r="C314" s="3" t="s">
        <v>996</v>
      </c>
      <c r="D314" s="3" t="s">
        <v>997</v>
      </c>
    </row>
    <row r="315" spans="1:4" x14ac:dyDescent="0.2">
      <c r="A315" s="3" t="s">
        <v>338</v>
      </c>
      <c r="B315" s="3" t="s">
        <v>1</v>
      </c>
      <c r="C315" s="3" t="s">
        <v>996</v>
      </c>
      <c r="D315" s="3" t="s">
        <v>997</v>
      </c>
    </row>
    <row r="316" spans="1:4" x14ac:dyDescent="0.2">
      <c r="A316" s="3" t="s">
        <v>43</v>
      </c>
      <c r="B316" s="3" t="s">
        <v>1</v>
      </c>
      <c r="C316" s="3" t="s">
        <v>996</v>
      </c>
      <c r="D316" s="3" t="s">
        <v>997</v>
      </c>
    </row>
    <row r="317" spans="1:4" x14ac:dyDescent="0.2">
      <c r="A317" s="3" t="s">
        <v>339</v>
      </c>
      <c r="B317" s="3" t="s">
        <v>1</v>
      </c>
      <c r="C317" s="3" t="s">
        <v>996</v>
      </c>
      <c r="D317" s="3" t="s">
        <v>997</v>
      </c>
    </row>
    <row r="318" spans="1:4" x14ac:dyDescent="0.2">
      <c r="A318" s="3" t="s">
        <v>98</v>
      </c>
      <c r="B318" s="3" t="s">
        <v>1</v>
      </c>
      <c r="C318" s="3" t="s">
        <v>996</v>
      </c>
      <c r="D318" s="3" t="s">
        <v>997</v>
      </c>
    </row>
    <row r="319" spans="1:4" x14ac:dyDescent="0.2">
      <c r="A319" s="3" t="s">
        <v>340</v>
      </c>
      <c r="B319" s="3" t="s">
        <v>1</v>
      </c>
      <c r="C319" s="3" t="s">
        <v>996</v>
      </c>
      <c r="D319" s="3" t="s">
        <v>997</v>
      </c>
    </row>
    <row r="320" spans="1:4" x14ac:dyDescent="0.2">
      <c r="A320" s="3" t="s">
        <v>341</v>
      </c>
      <c r="B320" s="3" t="s">
        <v>1</v>
      </c>
      <c r="C320" s="3" t="s">
        <v>996</v>
      </c>
      <c r="D320" s="3" t="s">
        <v>997</v>
      </c>
    </row>
    <row r="321" spans="1:4" x14ac:dyDescent="0.2">
      <c r="A321" s="3" t="s">
        <v>1157</v>
      </c>
      <c r="B321" s="3" t="s">
        <v>1</v>
      </c>
      <c r="C321" s="3" t="s">
        <v>17</v>
      </c>
      <c r="D321" s="3" t="s">
        <v>998</v>
      </c>
    </row>
    <row r="322" spans="1:4" x14ac:dyDescent="0.2">
      <c r="A322" s="3" t="s">
        <v>1158</v>
      </c>
      <c r="B322" s="3" t="s">
        <v>1</v>
      </c>
      <c r="C322" s="3" t="s">
        <v>17</v>
      </c>
      <c r="D322" s="3" t="s">
        <v>998</v>
      </c>
    </row>
    <row r="323" spans="1:4" x14ac:dyDescent="0.2">
      <c r="A323" s="3" t="s">
        <v>482</v>
      </c>
      <c r="B323" s="3" t="s">
        <v>933</v>
      </c>
      <c r="C323" s="3" t="s">
        <v>947</v>
      </c>
      <c r="D323" s="3" t="s">
        <v>968</v>
      </c>
    </row>
    <row r="324" spans="1:4" x14ac:dyDescent="0.2">
      <c r="A324" s="3" t="s">
        <v>483</v>
      </c>
      <c r="B324" s="3" t="s">
        <v>933</v>
      </c>
      <c r="C324" s="3" t="s">
        <v>947</v>
      </c>
      <c r="D324" s="3" t="s">
        <v>968</v>
      </c>
    </row>
    <row r="325" spans="1:4" x14ac:dyDescent="0.2">
      <c r="A325" s="3" t="s">
        <v>486</v>
      </c>
      <c r="B325" s="3" t="s">
        <v>933</v>
      </c>
      <c r="C325" s="3" t="s">
        <v>947</v>
      </c>
      <c r="D325" s="3" t="s">
        <v>968</v>
      </c>
    </row>
    <row r="326" spans="1:4" x14ac:dyDescent="0.2">
      <c r="A326" s="3" t="s">
        <v>487</v>
      </c>
      <c r="B326" s="3" t="s">
        <v>933</v>
      </c>
      <c r="C326" s="3" t="s">
        <v>947</v>
      </c>
      <c r="D326" s="3" t="s">
        <v>968</v>
      </c>
    </row>
    <row r="327" spans="1:4" x14ac:dyDescent="0.2">
      <c r="A327" s="3" t="s">
        <v>484</v>
      </c>
      <c r="B327" s="3" t="s">
        <v>933</v>
      </c>
      <c r="C327" s="3" t="s">
        <v>947</v>
      </c>
      <c r="D327" s="3" t="s">
        <v>968</v>
      </c>
    </row>
    <row r="328" spans="1:4" x14ac:dyDescent="0.2">
      <c r="A328" s="3" t="s">
        <v>485</v>
      </c>
      <c r="B328" s="3" t="s">
        <v>933</v>
      </c>
      <c r="C328" s="3" t="s">
        <v>947</v>
      </c>
      <c r="D328" s="3" t="s">
        <v>968</v>
      </c>
    </row>
    <row r="329" spans="1:4" x14ac:dyDescent="0.2">
      <c r="A329" s="3" t="s">
        <v>343</v>
      </c>
      <c r="B329" s="3" t="s">
        <v>1</v>
      </c>
      <c r="C329" s="3" t="s">
        <v>981</v>
      </c>
      <c r="D329" s="3" t="s">
        <v>999</v>
      </c>
    </row>
    <row r="330" spans="1:4" x14ac:dyDescent="0.2">
      <c r="A330" s="3" t="s">
        <v>345</v>
      </c>
      <c r="B330" s="3" t="s">
        <v>1</v>
      </c>
      <c r="C330" s="3" t="s">
        <v>940</v>
      </c>
      <c r="D330" s="3" t="s">
        <v>1001</v>
      </c>
    </row>
    <row r="331" spans="1:4" x14ac:dyDescent="0.2">
      <c r="A331" s="3" t="s">
        <v>346</v>
      </c>
      <c r="B331" s="3" t="s">
        <v>1</v>
      </c>
      <c r="C331" s="3" t="s">
        <v>940</v>
      </c>
      <c r="D331" s="3" t="s">
        <v>1001</v>
      </c>
    </row>
    <row r="332" spans="1:4" x14ac:dyDescent="0.2">
      <c r="A332" s="3" t="s">
        <v>347</v>
      </c>
      <c r="B332" s="3" t="s">
        <v>1</v>
      </c>
      <c r="C332" s="3" t="s">
        <v>940</v>
      </c>
      <c r="D332" s="3" t="s">
        <v>1001</v>
      </c>
    </row>
    <row r="333" spans="1:4" x14ac:dyDescent="0.2">
      <c r="A333" s="3" t="s">
        <v>348</v>
      </c>
      <c r="B333" s="3" t="s">
        <v>1</v>
      </c>
      <c r="C333" s="3" t="s">
        <v>940</v>
      </c>
      <c r="D333" s="3" t="s">
        <v>1001</v>
      </c>
    </row>
    <row r="334" spans="1:4" x14ac:dyDescent="0.2">
      <c r="A334" s="3" t="s">
        <v>351</v>
      </c>
      <c r="B334" s="3" t="s">
        <v>1</v>
      </c>
      <c r="C334" s="3" t="s">
        <v>940</v>
      </c>
      <c r="D334" s="3" t="s">
        <v>1001</v>
      </c>
    </row>
    <row r="335" spans="1:4" x14ac:dyDescent="0.2">
      <c r="A335" s="3" t="s">
        <v>352</v>
      </c>
      <c r="B335" s="3" t="s">
        <v>1</v>
      </c>
      <c r="C335" s="3" t="s">
        <v>940</v>
      </c>
      <c r="D335" s="3" t="s">
        <v>1001</v>
      </c>
    </row>
    <row r="336" spans="1:4" x14ac:dyDescent="0.2">
      <c r="A336" s="3" t="s">
        <v>353</v>
      </c>
      <c r="B336" s="3" t="s">
        <v>1</v>
      </c>
      <c r="C336" s="3" t="s">
        <v>940</v>
      </c>
      <c r="D336" s="3" t="s">
        <v>1001</v>
      </c>
    </row>
    <row r="337" spans="1:4" x14ac:dyDescent="0.2">
      <c r="A337" s="3" t="s">
        <v>354</v>
      </c>
      <c r="B337" s="3" t="s">
        <v>1</v>
      </c>
      <c r="C337" s="3" t="s">
        <v>940</v>
      </c>
      <c r="D337" s="3" t="s">
        <v>1001</v>
      </c>
    </row>
    <row r="338" spans="1:4" x14ac:dyDescent="0.2">
      <c r="A338" s="3" t="s">
        <v>409</v>
      </c>
      <c r="B338" s="3" t="s">
        <v>952</v>
      </c>
      <c r="C338" s="3" t="s">
        <v>17</v>
      </c>
      <c r="D338" s="3" t="s">
        <v>1008</v>
      </c>
    </row>
    <row r="339" spans="1:4" x14ac:dyDescent="0.2">
      <c r="A339" s="3" t="s">
        <v>410</v>
      </c>
      <c r="B339" s="3" t="s">
        <v>952</v>
      </c>
      <c r="C339" s="3" t="s">
        <v>17</v>
      </c>
      <c r="D339" s="3" t="s">
        <v>1008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1009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1007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1005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1005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1006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1004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1004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1004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1004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1004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1004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1004</v>
      </c>
    </row>
    <row r="353" spans="1:4" x14ac:dyDescent="0.2">
      <c r="A353" s="3" t="s">
        <v>474</v>
      </c>
      <c r="B353" s="3" t="s">
        <v>1</v>
      </c>
      <c r="C353" s="3" t="s">
        <v>19</v>
      </c>
      <c r="D353" s="3" t="s">
        <v>1004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1003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1003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1003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1003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1010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1010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1010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1010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1012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1012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1012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1012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1012</v>
      </c>
    </row>
    <row r="367" spans="1:4" x14ac:dyDescent="0.2">
      <c r="A367" s="3" t="s">
        <v>386</v>
      </c>
      <c r="B367" s="3" t="s">
        <v>1</v>
      </c>
      <c r="C367" s="3" t="s">
        <v>981</v>
      </c>
      <c r="D367" s="3" t="s">
        <v>1013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989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989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989</v>
      </c>
    </row>
    <row r="371" spans="1:4" x14ac:dyDescent="0.2">
      <c r="A371" s="3" t="s">
        <v>122</v>
      </c>
      <c r="B371" s="3" t="s">
        <v>27</v>
      </c>
      <c r="C371" s="3" t="s">
        <v>996</v>
      </c>
      <c r="D371" s="3" t="s">
        <v>1017</v>
      </c>
    </row>
    <row r="372" spans="1:4" x14ac:dyDescent="0.2">
      <c r="A372" s="3" t="s">
        <v>123</v>
      </c>
      <c r="B372" s="3" t="s">
        <v>27</v>
      </c>
      <c r="C372" s="3" t="s">
        <v>996</v>
      </c>
      <c r="D372" s="3" t="s">
        <v>1017</v>
      </c>
    </row>
    <row r="373" spans="1:4" x14ac:dyDescent="0.2">
      <c r="A373" s="3" t="s">
        <v>124</v>
      </c>
      <c r="B373" s="3" t="s">
        <v>27</v>
      </c>
      <c r="C373" s="3" t="s">
        <v>996</v>
      </c>
      <c r="D373" s="3" t="s">
        <v>1017</v>
      </c>
    </row>
    <row r="374" spans="1:4" x14ac:dyDescent="0.2">
      <c r="A374" s="3" t="s">
        <v>457</v>
      </c>
      <c r="B374" s="3" t="s">
        <v>1161</v>
      </c>
      <c r="C374" s="3" t="s">
        <v>996</v>
      </c>
      <c r="D374" s="3" t="s">
        <v>1014</v>
      </c>
    </row>
    <row r="375" spans="1:4" x14ac:dyDescent="0.2">
      <c r="A375" s="3" t="s">
        <v>458</v>
      </c>
      <c r="B375" s="3" t="s">
        <v>1161</v>
      </c>
      <c r="C375" s="3" t="s">
        <v>996</v>
      </c>
      <c r="D375" s="3" t="s">
        <v>1014</v>
      </c>
    </row>
    <row r="376" spans="1:4" x14ac:dyDescent="0.2">
      <c r="A376" s="3" t="s">
        <v>459</v>
      </c>
      <c r="B376" s="3" t="s">
        <v>1161</v>
      </c>
      <c r="C376" s="3" t="s">
        <v>996</v>
      </c>
      <c r="D376" s="3" t="s">
        <v>1014</v>
      </c>
    </row>
    <row r="377" spans="1:4" x14ac:dyDescent="0.2">
      <c r="A377" s="3" t="s">
        <v>460</v>
      </c>
      <c r="B377" s="3" t="s">
        <v>1161</v>
      </c>
      <c r="C377" s="3" t="s">
        <v>996</v>
      </c>
      <c r="D377" s="3" t="s">
        <v>1014</v>
      </c>
    </row>
    <row r="378" spans="1:4" x14ac:dyDescent="0.2">
      <c r="A378" s="3" t="s">
        <v>462</v>
      </c>
      <c r="B378" s="3" t="s">
        <v>1161</v>
      </c>
      <c r="C378" s="3" t="s">
        <v>996</v>
      </c>
      <c r="D378" s="3" t="s">
        <v>1014</v>
      </c>
    </row>
    <row r="379" spans="1:4" x14ac:dyDescent="0.2">
      <c r="A379" s="3" t="s">
        <v>463</v>
      </c>
      <c r="B379" s="3" t="s">
        <v>1161</v>
      </c>
      <c r="C379" s="3" t="s">
        <v>996</v>
      </c>
      <c r="D379" s="3" t="s">
        <v>1014</v>
      </c>
    </row>
    <row r="380" spans="1:4" x14ac:dyDescent="0.2">
      <c r="A380" s="3" t="s">
        <v>464</v>
      </c>
      <c r="B380" s="3" t="s">
        <v>1161</v>
      </c>
      <c r="C380" s="3" t="s">
        <v>996</v>
      </c>
      <c r="D380" s="3" t="s">
        <v>1014</v>
      </c>
    </row>
    <row r="381" spans="1:4" x14ac:dyDescent="0.2">
      <c r="A381" s="3" t="s">
        <v>465</v>
      </c>
      <c r="B381" s="3" t="s">
        <v>1161</v>
      </c>
      <c r="C381" s="3" t="s">
        <v>996</v>
      </c>
      <c r="D381" s="3" t="s">
        <v>1014</v>
      </c>
    </row>
    <row r="382" spans="1:4" x14ac:dyDescent="0.2">
      <c r="A382" s="3" t="s">
        <v>466</v>
      </c>
      <c r="B382" s="3" t="s">
        <v>1161</v>
      </c>
      <c r="C382" s="3" t="s">
        <v>996</v>
      </c>
      <c r="D382" s="3" t="s">
        <v>1014</v>
      </c>
    </row>
    <row r="383" spans="1:4" x14ac:dyDescent="0.2">
      <c r="A383" s="3" t="s">
        <v>467</v>
      </c>
      <c r="B383" s="3" t="s">
        <v>1161</v>
      </c>
      <c r="C383" s="3" t="s">
        <v>996</v>
      </c>
      <c r="D383" s="3" t="s">
        <v>1014</v>
      </c>
    </row>
    <row r="384" spans="1:4" x14ac:dyDescent="0.2">
      <c r="A384" s="3" t="s">
        <v>468</v>
      </c>
      <c r="B384" s="3" t="s">
        <v>1161</v>
      </c>
      <c r="C384" s="3" t="s">
        <v>996</v>
      </c>
      <c r="D384" s="3" t="s">
        <v>1014</v>
      </c>
    </row>
    <row r="385" spans="1:4" x14ac:dyDescent="0.2">
      <c r="A385" s="3" t="s">
        <v>469</v>
      </c>
      <c r="B385" s="3" t="s">
        <v>1161</v>
      </c>
      <c r="C385" s="3" t="s">
        <v>996</v>
      </c>
      <c r="D385" s="3" t="s">
        <v>1014</v>
      </c>
    </row>
    <row r="386" spans="1:4" x14ac:dyDescent="0.2">
      <c r="A386" s="3" t="s">
        <v>470</v>
      </c>
      <c r="B386" s="3" t="s">
        <v>1161</v>
      </c>
      <c r="C386" s="3" t="s">
        <v>996</v>
      </c>
      <c r="D386" s="3" t="s">
        <v>1014</v>
      </c>
    </row>
    <row r="387" spans="1:4" x14ac:dyDescent="0.2">
      <c r="A387" s="3" t="s">
        <v>932</v>
      </c>
      <c r="B387" s="3" t="s">
        <v>1161</v>
      </c>
      <c r="C387" s="3" t="s">
        <v>996</v>
      </c>
      <c r="D387" s="3" t="s">
        <v>1014</v>
      </c>
    </row>
    <row r="388" spans="1:4" x14ac:dyDescent="0.2">
      <c r="A388" s="3" t="s">
        <v>471</v>
      </c>
      <c r="B388" s="3" t="s">
        <v>1161</v>
      </c>
      <c r="C388" s="3" t="s">
        <v>996</v>
      </c>
      <c r="D388" s="3" t="s">
        <v>1014</v>
      </c>
    </row>
    <row r="389" spans="1:4" x14ac:dyDescent="0.2">
      <c r="A389" s="3" t="s">
        <v>472</v>
      </c>
      <c r="B389" s="3" t="s">
        <v>1161</v>
      </c>
      <c r="C389" s="3" t="s">
        <v>996</v>
      </c>
      <c r="D389" s="3" t="s">
        <v>1014</v>
      </c>
    </row>
    <row r="390" spans="1:4" x14ac:dyDescent="0.2">
      <c r="A390" s="3" t="s">
        <v>473</v>
      </c>
      <c r="B390" s="3" t="s">
        <v>1161</v>
      </c>
      <c r="C390" s="3" t="s">
        <v>996</v>
      </c>
      <c r="D390" s="3" t="s">
        <v>1014</v>
      </c>
    </row>
    <row r="391" spans="1:4" x14ac:dyDescent="0.2">
      <c r="A391" s="3" t="s">
        <v>475</v>
      </c>
      <c r="B391" s="3" t="s">
        <v>1161</v>
      </c>
      <c r="C391" s="3" t="s">
        <v>996</v>
      </c>
      <c r="D391" s="3" t="s">
        <v>1014</v>
      </c>
    </row>
    <row r="392" spans="1:4" x14ac:dyDescent="0.2">
      <c r="A392" s="3" t="s">
        <v>476</v>
      </c>
      <c r="B392" s="3" t="s">
        <v>1161</v>
      </c>
      <c r="C392" s="3" t="s">
        <v>996</v>
      </c>
      <c r="D392" s="3" t="s">
        <v>1014</v>
      </c>
    </row>
    <row r="393" spans="1:4" x14ac:dyDescent="0.2">
      <c r="A393" s="3" t="s">
        <v>477</v>
      </c>
      <c r="B393" s="3" t="s">
        <v>1161</v>
      </c>
      <c r="C393" s="3" t="s">
        <v>996</v>
      </c>
      <c r="D393" s="3" t="s">
        <v>1014</v>
      </c>
    </row>
    <row r="394" spans="1:4" x14ac:dyDescent="0.2">
      <c r="A394" s="7" t="s">
        <v>478</v>
      </c>
      <c r="B394" s="3" t="s">
        <v>1161</v>
      </c>
      <c r="C394" s="3" t="s">
        <v>996</v>
      </c>
      <c r="D394" s="3" t="s">
        <v>1014</v>
      </c>
    </row>
    <row r="395" spans="1:4" x14ac:dyDescent="0.2">
      <c r="A395" s="3" t="s">
        <v>479</v>
      </c>
      <c r="B395" s="3" t="s">
        <v>1161</v>
      </c>
      <c r="C395" s="3" t="s">
        <v>996</v>
      </c>
      <c r="D395" s="3" t="s">
        <v>1014</v>
      </c>
    </row>
    <row r="396" spans="1:4" x14ac:dyDescent="0.2">
      <c r="A396" s="3" t="s">
        <v>480</v>
      </c>
      <c r="B396" s="3" t="s">
        <v>1161</v>
      </c>
      <c r="C396" s="3" t="s">
        <v>996</v>
      </c>
      <c r="D396" s="3" t="s">
        <v>1014</v>
      </c>
    </row>
    <row r="397" spans="1:4" x14ac:dyDescent="0.2">
      <c r="A397" s="3" t="s">
        <v>481</v>
      </c>
      <c r="B397" s="3" t="s">
        <v>1161</v>
      </c>
      <c r="C397" s="3" t="s">
        <v>996</v>
      </c>
      <c r="D397" s="3" t="s">
        <v>1014</v>
      </c>
    </row>
    <row r="398" spans="1:4" x14ac:dyDescent="0.2">
      <c r="A398" s="3" t="s">
        <v>931</v>
      </c>
      <c r="B398" s="3" t="s">
        <v>1161</v>
      </c>
      <c r="C398" s="3" t="s">
        <v>996</v>
      </c>
      <c r="D398" s="3" t="s">
        <v>1014</v>
      </c>
    </row>
    <row r="399" spans="1:4" x14ac:dyDescent="0.2">
      <c r="A399" s="3" t="s">
        <v>930</v>
      </c>
      <c r="B399" s="3" t="s">
        <v>1161</v>
      </c>
      <c r="C399" s="3" t="s">
        <v>996</v>
      </c>
      <c r="D399" s="3" t="s">
        <v>1014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1016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1015</v>
      </c>
    </row>
    <row r="402" spans="1:4" x14ac:dyDescent="0.2">
      <c r="A402" s="3" t="s">
        <v>928</v>
      </c>
      <c r="B402" s="3" t="s">
        <v>1</v>
      </c>
      <c r="C402" s="3" t="s">
        <v>22</v>
      </c>
      <c r="D402" s="3" t="s">
        <v>1019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1018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1000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1000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1000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1000</v>
      </c>
    </row>
    <row r="408" spans="1:4" x14ac:dyDescent="0.2">
      <c r="A408" s="3" t="s">
        <v>408</v>
      </c>
      <c r="B408" s="3" t="s">
        <v>952</v>
      </c>
      <c r="C408" s="3" t="s">
        <v>17</v>
      </c>
      <c r="D408" s="3" t="s">
        <v>1002</v>
      </c>
    </row>
    <row r="409" spans="1:4" x14ac:dyDescent="0.2">
      <c r="A409" s="3" t="s">
        <v>929</v>
      </c>
      <c r="B409" s="3" t="s">
        <v>952</v>
      </c>
      <c r="C409" s="3" t="s">
        <v>17</v>
      </c>
      <c r="D409" s="3" t="s">
        <v>1002</v>
      </c>
    </row>
    <row r="410" spans="1:4" x14ac:dyDescent="0.2">
      <c r="A410" s="7" t="s">
        <v>412</v>
      </c>
      <c r="B410" s="3" t="s">
        <v>952</v>
      </c>
      <c r="C410" s="3" t="s">
        <v>17</v>
      </c>
      <c r="D410" s="3" t="s">
        <v>1002</v>
      </c>
    </row>
    <row r="411" spans="1:4" x14ac:dyDescent="0.2">
      <c r="A411" s="3" t="s">
        <v>413</v>
      </c>
      <c r="B411" s="3" t="s">
        <v>952</v>
      </c>
      <c r="C411" s="3" t="s">
        <v>17</v>
      </c>
      <c r="D411" s="3" t="s">
        <v>1002</v>
      </c>
    </row>
    <row r="412" spans="1:4" x14ac:dyDescent="0.2">
      <c r="A412" s="25" t="s">
        <v>886</v>
      </c>
      <c r="B412" s="3" t="s">
        <v>946</v>
      </c>
      <c r="C412" s="3" t="s">
        <v>947</v>
      </c>
      <c r="D412" s="3" t="s">
        <v>948</v>
      </c>
    </row>
    <row r="413" spans="1:4" x14ac:dyDescent="0.2">
      <c r="A413" s="7" t="s">
        <v>887</v>
      </c>
      <c r="B413" s="3" t="s">
        <v>946</v>
      </c>
      <c r="C413" s="3" t="s">
        <v>947</v>
      </c>
      <c r="D413" s="3" t="s">
        <v>948</v>
      </c>
    </row>
    <row r="414" spans="1:4" x14ac:dyDescent="0.2">
      <c r="A414" s="1" t="s">
        <v>888</v>
      </c>
      <c r="B414" s="3" t="s">
        <v>946</v>
      </c>
      <c r="C414" s="3" t="s">
        <v>947</v>
      </c>
      <c r="D414" s="3" t="s">
        <v>948</v>
      </c>
    </row>
    <row r="415" spans="1:4" x14ac:dyDescent="0.2">
      <c r="A415" s="1" t="s">
        <v>889</v>
      </c>
      <c r="B415" s="3" t="s">
        <v>946</v>
      </c>
      <c r="C415" s="3" t="s">
        <v>947</v>
      </c>
      <c r="D415" s="3" t="s">
        <v>948</v>
      </c>
    </row>
    <row r="416" spans="1:4" x14ac:dyDescent="0.2">
      <c r="A416" s="1" t="s">
        <v>890</v>
      </c>
      <c r="B416" s="3" t="s">
        <v>946</v>
      </c>
      <c r="C416" s="3" t="s">
        <v>947</v>
      </c>
      <c r="D416" s="3" t="s">
        <v>948</v>
      </c>
    </row>
    <row r="417" spans="1:4" x14ac:dyDescent="0.2">
      <c r="A417" s="1" t="s">
        <v>891</v>
      </c>
      <c r="B417" s="3" t="s">
        <v>946</v>
      </c>
      <c r="C417" s="3" t="s">
        <v>947</v>
      </c>
      <c r="D417" s="3" t="s">
        <v>948</v>
      </c>
    </row>
    <row r="418" spans="1:4" x14ac:dyDescent="0.2">
      <c r="A418" s="1" t="s">
        <v>892</v>
      </c>
      <c r="B418" s="3" t="s">
        <v>946</v>
      </c>
      <c r="C418" s="3" t="s">
        <v>947</v>
      </c>
      <c r="D418" s="3" t="s">
        <v>948</v>
      </c>
    </row>
    <row r="419" spans="1:4" x14ac:dyDescent="0.2">
      <c r="A419" s="1" t="s">
        <v>893</v>
      </c>
      <c r="B419" s="3" t="s">
        <v>946</v>
      </c>
      <c r="C419" s="3" t="s">
        <v>947</v>
      </c>
      <c r="D419" s="3" t="s">
        <v>948</v>
      </c>
    </row>
    <row r="420" spans="1:4" x14ac:dyDescent="0.2">
      <c r="A420" s="7" t="s">
        <v>894</v>
      </c>
      <c r="B420" s="3" t="s">
        <v>946</v>
      </c>
      <c r="C420" s="3" t="s">
        <v>947</v>
      </c>
      <c r="D420" s="3" t="s">
        <v>948</v>
      </c>
    </row>
    <row r="421" spans="1:4" x14ac:dyDescent="0.2">
      <c r="A421" s="7" t="s">
        <v>895</v>
      </c>
      <c r="B421" s="3" t="s">
        <v>946</v>
      </c>
      <c r="C421" s="3" t="s">
        <v>947</v>
      </c>
      <c r="D421" s="3" t="s">
        <v>948</v>
      </c>
    </row>
    <row r="422" spans="1:4" x14ac:dyDescent="0.2">
      <c r="A422" s="1" t="s">
        <v>896</v>
      </c>
      <c r="B422" s="3" t="s">
        <v>946</v>
      </c>
      <c r="C422" s="3" t="s">
        <v>947</v>
      </c>
      <c r="D422" s="3" t="s">
        <v>948</v>
      </c>
    </row>
    <row r="423" spans="1:4" x14ac:dyDescent="0.2">
      <c r="A423" s="1" t="s">
        <v>897</v>
      </c>
      <c r="B423" s="3" t="s">
        <v>946</v>
      </c>
      <c r="C423" s="3" t="s">
        <v>947</v>
      </c>
      <c r="D423" s="3" t="s">
        <v>948</v>
      </c>
    </row>
    <row r="424" spans="1:4" x14ac:dyDescent="0.2">
      <c r="A424" s="1" t="s">
        <v>898</v>
      </c>
      <c r="B424" s="3" t="s">
        <v>946</v>
      </c>
      <c r="C424" s="3" t="s">
        <v>947</v>
      </c>
      <c r="D424" s="3" t="s">
        <v>948</v>
      </c>
    </row>
    <row r="425" spans="1:4" x14ac:dyDescent="0.2">
      <c r="A425" s="1" t="s">
        <v>899</v>
      </c>
      <c r="B425" s="3" t="s">
        <v>946</v>
      </c>
      <c r="C425" s="3" t="s">
        <v>947</v>
      </c>
      <c r="D425" s="3" t="s">
        <v>948</v>
      </c>
    </row>
    <row r="426" spans="1:4" x14ac:dyDescent="0.2">
      <c r="A426" s="1" t="s">
        <v>900</v>
      </c>
      <c r="B426" s="3" t="s">
        <v>946</v>
      </c>
      <c r="C426" s="3" t="s">
        <v>947</v>
      </c>
      <c r="D426" s="3" t="s">
        <v>948</v>
      </c>
    </row>
    <row r="427" spans="1:4" x14ac:dyDescent="0.2">
      <c r="A427" s="1" t="s">
        <v>901</v>
      </c>
      <c r="B427" s="3" t="s">
        <v>946</v>
      </c>
      <c r="C427" s="3" t="s">
        <v>947</v>
      </c>
      <c r="D427" s="3" t="s">
        <v>948</v>
      </c>
    </row>
    <row r="428" spans="1:4" x14ac:dyDescent="0.2">
      <c r="A428" s="1" t="s">
        <v>902</v>
      </c>
      <c r="B428" s="3" t="s">
        <v>946</v>
      </c>
      <c r="C428" s="3" t="s">
        <v>947</v>
      </c>
      <c r="D428" s="3" t="s">
        <v>948</v>
      </c>
    </row>
    <row r="429" spans="1:4" x14ac:dyDescent="0.2">
      <c r="A429" s="1" t="s">
        <v>903</v>
      </c>
      <c r="B429" s="3" t="s">
        <v>946</v>
      </c>
      <c r="C429" s="3" t="s">
        <v>947</v>
      </c>
      <c r="D429" s="3" t="s">
        <v>948</v>
      </c>
    </row>
    <row r="430" spans="1:4" x14ac:dyDescent="0.2">
      <c r="A430" s="1" t="s">
        <v>904</v>
      </c>
      <c r="B430" s="3" t="s">
        <v>946</v>
      </c>
      <c r="C430" s="3" t="s">
        <v>947</v>
      </c>
      <c r="D430" s="3" t="s">
        <v>948</v>
      </c>
    </row>
    <row r="431" spans="1:4" x14ac:dyDescent="0.2">
      <c r="A431" s="1" t="s">
        <v>905</v>
      </c>
      <c r="B431" s="3" t="s">
        <v>946</v>
      </c>
      <c r="C431" s="3" t="s">
        <v>947</v>
      </c>
      <c r="D431" s="3" t="s">
        <v>948</v>
      </c>
    </row>
    <row r="432" spans="1:4" x14ac:dyDescent="0.2">
      <c r="A432" s="1" t="s">
        <v>906</v>
      </c>
      <c r="B432" s="3" t="s">
        <v>946</v>
      </c>
      <c r="C432" s="3" t="s">
        <v>947</v>
      </c>
      <c r="D432" s="3" t="s">
        <v>948</v>
      </c>
    </row>
    <row r="433" spans="1:4" x14ac:dyDescent="0.2">
      <c r="A433" s="1" t="s">
        <v>907</v>
      </c>
      <c r="B433" s="3" t="s">
        <v>946</v>
      </c>
      <c r="C433" s="3" t="s">
        <v>947</v>
      </c>
      <c r="D433" s="3" t="s">
        <v>948</v>
      </c>
    </row>
    <row r="434" spans="1:4" x14ac:dyDescent="0.2">
      <c r="A434" s="1" t="s">
        <v>908</v>
      </c>
      <c r="B434" s="3" t="s">
        <v>946</v>
      </c>
      <c r="C434" s="3" t="s">
        <v>947</v>
      </c>
      <c r="D434" s="3" t="s">
        <v>948</v>
      </c>
    </row>
    <row r="435" spans="1:4" x14ac:dyDescent="0.2">
      <c r="A435" s="1" t="s">
        <v>909</v>
      </c>
      <c r="B435" s="3" t="s">
        <v>946</v>
      </c>
      <c r="C435" s="3" t="s">
        <v>947</v>
      </c>
      <c r="D435" s="3" t="s">
        <v>948</v>
      </c>
    </row>
    <row r="436" spans="1:4" x14ac:dyDescent="0.2">
      <c r="A436" s="1" t="s">
        <v>910</v>
      </c>
      <c r="B436" s="3" t="s">
        <v>946</v>
      </c>
      <c r="C436" s="3" t="s">
        <v>947</v>
      </c>
      <c r="D436" s="3" t="s">
        <v>948</v>
      </c>
    </row>
    <row r="437" spans="1:4" x14ac:dyDescent="0.2">
      <c r="A437" s="1" t="s">
        <v>911</v>
      </c>
      <c r="B437" s="3" t="s">
        <v>946</v>
      </c>
      <c r="C437" s="3" t="s">
        <v>947</v>
      </c>
      <c r="D437" s="3" t="s">
        <v>948</v>
      </c>
    </row>
    <row r="438" spans="1:4" x14ac:dyDescent="0.2">
      <c r="A438" s="7" t="s">
        <v>461</v>
      </c>
      <c r="B438" s="3" t="s">
        <v>1161</v>
      </c>
      <c r="C438" s="3" t="s">
        <v>996</v>
      </c>
      <c r="D438" s="3" t="s">
        <v>1014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1131</v>
      </c>
      <c r="C1" s="17" t="s">
        <v>31</v>
      </c>
      <c r="D1" s="17" t="s">
        <v>30</v>
      </c>
      <c r="E1" s="17" t="s">
        <v>1103</v>
      </c>
      <c r="F1" s="17" t="s">
        <v>1101</v>
      </c>
      <c r="G1" s="17" t="s">
        <v>1118</v>
      </c>
      <c r="H1" s="17" t="s">
        <v>1102</v>
      </c>
      <c r="I1" s="86" t="s">
        <v>1148</v>
      </c>
      <c r="J1" s="19" t="s">
        <v>1140</v>
      </c>
      <c r="K1" s="19" t="s">
        <v>1138</v>
      </c>
      <c r="L1" s="19" t="s">
        <v>1137</v>
      </c>
      <c r="M1" s="19" t="s">
        <v>1139</v>
      </c>
      <c r="N1" s="19" t="s">
        <v>1141</v>
      </c>
      <c r="O1" s="19" t="s">
        <v>1110</v>
      </c>
      <c r="P1" s="17" t="s">
        <v>1023</v>
      </c>
      <c r="Q1" s="17" t="s">
        <v>1105</v>
      </c>
      <c r="R1" s="17" t="s">
        <v>1132</v>
      </c>
      <c r="S1" s="17" t="s">
        <v>1129</v>
      </c>
      <c r="T1" s="17" t="s">
        <v>1128</v>
      </c>
      <c r="U1" s="17" t="s">
        <v>1136</v>
      </c>
      <c r="V1" s="17" t="s">
        <v>1134</v>
      </c>
      <c r="W1" s="22" t="s">
        <v>1135</v>
      </c>
      <c r="X1" s="17" t="s">
        <v>1112</v>
      </c>
    </row>
    <row r="2" spans="1:24" ht="17" thickTop="1" x14ac:dyDescent="0.2">
      <c r="A2" s="3" t="s">
        <v>1142</v>
      </c>
      <c r="B2" s="3" t="str">
        <f t="shared" ref="B2:B13" si="0">CONCATENATE(C2,"_",D2)</f>
        <v>US28_hcmva_4XT1</v>
      </c>
      <c r="C2" s="2" t="s">
        <v>42</v>
      </c>
      <c r="D2" s="3" t="s">
        <v>1126</v>
      </c>
      <c r="E2" s="3" t="s">
        <v>1108</v>
      </c>
      <c r="F2" s="3" t="s">
        <v>1114</v>
      </c>
      <c r="G2" s="3" t="s">
        <v>1127</v>
      </c>
      <c r="H2" s="3" t="s">
        <v>1117</v>
      </c>
      <c r="I2" s="16" t="s">
        <v>1145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1130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7" t="s">
        <v>1125</v>
      </c>
    </row>
    <row r="3" spans="1:24" x14ac:dyDescent="0.2">
      <c r="A3" s="3" t="s">
        <v>1144</v>
      </c>
      <c r="B3" s="3" t="str">
        <f t="shared" si="0"/>
        <v>OPRM_mouse_5C1M</v>
      </c>
      <c r="C3" s="3" t="s">
        <v>44</v>
      </c>
      <c r="D3" s="3" t="s">
        <v>84</v>
      </c>
      <c r="E3" s="3" t="s">
        <v>1108</v>
      </c>
      <c r="F3" s="3" t="s">
        <v>1114</v>
      </c>
      <c r="G3" s="3" t="s">
        <v>1127</v>
      </c>
      <c r="H3" s="3" t="s">
        <v>1117</v>
      </c>
      <c r="I3" s="16" t="s">
        <v>1145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1130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7" t="s">
        <v>1125</v>
      </c>
    </row>
    <row r="4" spans="1:24" x14ac:dyDescent="0.2">
      <c r="A4" s="3" t="s">
        <v>1143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1108</v>
      </c>
      <c r="F4" s="14" t="s">
        <v>24</v>
      </c>
      <c r="G4" s="3" t="s">
        <v>1127</v>
      </c>
      <c r="H4" s="3" t="s">
        <v>1117</v>
      </c>
      <c r="I4" s="16" t="s">
        <v>1145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1120</v>
      </c>
      <c r="P4" s="15" t="s">
        <v>1022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1108</v>
      </c>
      <c r="F5" s="3" t="s">
        <v>1104</v>
      </c>
      <c r="G5" s="3" t="s">
        <v>1127</v>
      </c>
      <c r="H5" s="3" t="s">
        <v>1117</v>
      </c>
      <c r="I5" s="16" t="s">
        <v>1146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1120</v>
      </c>
      <c r="P5" s="15" t="s">
        <v>1021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1113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1108</v>
      </c>
      <c r="F6" s="3" t="s">
        <v>16</v>
      </c>
      <c r="G6" s="3" t="s">
        <v>1150</v>
      </c>
      <c r="H6" s="3" t="s">
        <v>1117</v>
      </c>
      <c r="I6" s="16" t="s">
        <v>1146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1119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1108</v>
      </c>
      <c r="F7" s="3" t="s">
        <v>1114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1121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7" t="s">
        <v>1115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1108</v>
      </c>
      <c r="F8" s="3" t="s">
        <v>1114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1121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7" t="s">
        <v>1115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1108</v>
      </c>
      <c r="F9" s="3" t="s">
        <v>1114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1121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7" t="s">
        <v>1115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1116</v>
      </c>
      <c r="E10" s="3" t="s">
        <v>1108</v>
      </c>
      <c r="F10" s="3" t="s">
        <v>1114</v>
      </c>
      <c r="H10" s="3" t="s">
        <v>1117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7" t="s">
        <v>1115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1049</v>
      </c>
      <c r="E11" s="3" t="s">
        <v>1108</v>
      </c>
      <c r="F11" s="3" t="s">
        <v>1114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7" t="s">
        <v>1115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1031</v>
      </c>
      <c r="E12" s="3" t="s">
        <v>1108</v>
      </c>
      <c r="F12" s="3" t="s">
        <v>1104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1120</v>
      </c>
      <c r="P12" s="15" t="s">
        <v>1021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1113</v>
      </c>
    </row>
    <row r="13" spans="1:24" x14ac:dyDescent="0.2">
      <c r="B13" s="3" t="str">
        <f t="shared" si="0"/>
        <v>FFAR1_human_4PHU</v>
      </c>
      <c r="C13" s="2" t="s">
        <v>1151</v>
      </c>
      <c r="D13" s="14" t="s">
        <v>52</v>
      </c>
      <c r="E13" s="3" t="s">
        <v>1107</v>
      </c>
      <c r="F13" s="3" t="s">
        <v>23</v>
      </c>
      <c r="G13" s="3" t="s">
        <v>1152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1037</v>
      </c>
      <c r="E14" s="3" t="s">
        <v>1107</v>
      </c>
      <c r="F14" s="14"/>
      <c r="I14" s="16" t="s">
        <v>1145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1107</v>
      </c>
      <c r="F15" s="3" t="s">
        <v>23</v>
      </c>
      <c r="G15" s="3" t="s">
        <v>1149</v>
      </c>
      <c r="I15" s="16" t="s">
        <v>1145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1119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1029</v>
      </c>
      <c r="E16" s="3" t="s">
        <v>1107</v>
      </c>
      <c r="F16" s="3" t="s">
        <v>23</v>
      </c>
      <c r="G16" s="3" t="s">
        <v>1127</v>
      </c>
      <c r="I16" s="16" t="s">
        <v>1147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1119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1122</v>
      </c>
      <c r="E17" s="3" t="s">
        <v>1107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1122</v>
      </c>
      <c r="E18" s="3" t="s">
        <v>1107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1107</v>
      </c>
      <c r="F19" s="3" t="s">
        <v>23</v>
      </c>
      <c r="G19" s="3" t="s">
        <v>1153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7"/>
    </row>
    <row r="20" spans="2:24" x14ac:dyDescent="0.2">
      <c r="B20" s="3" t="str">
        <f t="shared" si="3"/>
        <v>ACM2_human_most</v>
      </c>
      <c r="C20" s="3" t="s">
        <v>39</v>
      </c>
      <c r="D20" s="14" t="s">
        <v>1122</v>
      </c>
      <c r="E20" s="3" t="s">
        <v>1107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1100</v>
      </c>
      <c r="D21" s="3" t="s">
        <v>1122</v>
      </c>
      <c r="E21" s="3" t="s">
        <v>1107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1020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1109</v>
      </c>
      <c r="E22" s="3" t="s">
        <v>1107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1024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1111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1133</v>
      </c>
      <c r="E23" s="3" t="s">
        <v>1107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1120</v>
      </c>
      <c r="P23" s="15" t="s">
        <v>1022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7" t="s">
        <v>1124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1123</v>
      </c>
      <c r="E24" s="3" t="s">
        <v>1107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1120</v>
      </c>
      <c r="P24" s="15" t="s">
        <v>1022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7" t="s">
        <v>1124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1107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1021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1106</v>
      </c>
      <c r="E26" s="3" t="s">
        <v>1107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1021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57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1063</v>
      </c>
      <c r="C1" s="8" t="s">
        <v>1064</v>
      </c>
      <c r="D1" s="8" t="s">
        <v>1080</v>
      </c>
      <c r="E1" s="8" t="s">
        <v>1081</v>
      </c>
      <c r="F1" s="8" t="s">
        <v>1065</v>
      </c>
      <c r="G1" s="8" t="s">
        <v>1066</v>
      </c>
      <c r="H1" s="8" t="s">
        <v>1082</v>
      </c>
      <c r="I1" s="8" t="s">
        <v>1083</v>
      </c>
      <c r="J1" s="8" t="s">
        <v>1067</v>
      </c>
      <c r="K1" s="8" t="s">
        <v>1068</v>
      </c>
      <c r="L1" s="8" t="s">
        <v>1095</v>
      </c>
      <c r="M1" s="8" t="s">
        <v>1096</v>
      </c>
      <c r="N1" s="8" t="s">
        <v>1069</v>
      </c>
      <c r="O1" s="8" t="s">
        <v>1070</v>
      </c>
      <c r="P1" s="8" t="s">
        <v>1098</v>
      </c>
      <c r="Q1" s="8" t="s">
        <v>1099</v>
      </c>
      <c r="R1" s="8" t="s">
        <v>1071</v>
      </c>
      <c r="S1" s="8" t="s">
        <v>1072</v>
      </c>
      <c r="T1" s="8" t="s">
        <v>1073</v>
      </c>
      <c r="U1" s="8" t="s">
        <v>1074</v>
      </c>
      <c r="V1" s="8" t="s">
        <v>1075</v>
      </c>
      <c r="W1" s="8" t="s">
        <v>1076</v>
      </c>
      <c r="X1" s="8" t="s">
        <v>1077</v>
      </c>
      <c r="Y1" s="8" t="s">
        <v>1078</v>
      </c>
    </row>
    <row r="2" spans="1:25" x14ac:dyDescent="0.2">
      <c r="A2" s="1" t="s">
        <v>1334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2:XFD406" count="392">
    <row newVal="1" oldVal="207"/>
    <row newVal="2" oldVal="206"/>
    <row newVal="3" oldVal="203"/>
    <row newVal="4" oldVal="208"/>
    <row newVal="5" oldVal="209"/>
    <row newVal="6" oldVal="43"/>
    <row newVal="7" oldVal="48"/>
    <row newVal="8" oldVal="161"/>
    <row newVal="9" oldVal="254"/>
    <row newVal="10" oldVal="251"/>
    <row newVal="11" oldVal="35"/>
    <row newVal="12" oldVal="168"/>
    <row newVal="13" oldVal="259"/>
    <row newVal="14" oldVal="38"/>
    <row newVal="15" oldVal="36"/>
    <row newVal="16" oldVal="75"/>
    <row newVal="17" oldVal="37"/>
    <row newVal="18" oldVal="156"/>
    <row newVal="19" oldVal="39"/>
    <row newVal="20" oldVal="54"/>
    <row newVal="21" oldVal="60"/>
    <row newVal="22" oldVal="27"/>
    <row newVal="23" oldVal="28"/>
    <row newVal="24" oldVal="85"/>
    <row newVal="25" oldVal="189"/>
    <row newVal="26" oldVal="277"/>
    <row newVal="27" oldVal="50"/>
    <row newVal="28" oldVal="276"/>
    <row newVal="29" oldVal="192"/>
    <row newVal="30" oldVal="40"/>
    <row newVal="31" oldVal="183"/>
    <row newVal="32" oldVal="286"/>
    <row newVal="33" oldVal="41"/>
    <row newVal="34" oldVal="42"/>
    <row newVal="35" oldVal="167"/>
    <row newVal="36" oldVal="147"/>
    <row newVal="37" oldVal="141"/>
    <row newVal="38" oldVal="142"/>
    <row newVal="39" oldVal="226"/>
    <row newVal="40" oldVal="285"/>
    <row newVal="41" oldVal="32"/>
    <row newVal="42" oldVal="12"/>
    <row newVal="43" oldVal="13"/>
    <row newVal="44" oldVal="10"/>
    <row newVal="45" oldVal="15"/>
    <row newVal="46" oldVal="67"/>
    <row newVal="47" oldVal="31"/>
    <row newVal="48" oldVal="14"/>
    <row newVal="49" oldVal="188"/>
    <row newVal="50" oldVal="145"/>
    <row newVal="51" oldVal="239"/>
    <row newVal="52" oldVal="149"/>
    <row newVal="53" oldVal="180"/>
    <row newVal="54" oldVal="190"/>
    <row newVal="55" oldVal="250"/>
    <row newVal="56" oldVal="165"/>
    <row newVal="57" oldVal="146"/>
    <row newVal="58" oldVal="191"/>
    <row newVal="59" oldVal="212"/>
    <row newVal="60" oldVal="214"/>
    <row newVal="61" oldVal="215"/>
    <row newVal="62" oldVal="216"/>
    <row newVal="63" oldVal="120"/>
    <row newVal="64" oldVal="211"/>
    <row newVal="65" oldVal="255"/>
    <row newVal="66" oldVal="58"/>
    <row newVal="67" oldVal="282"/>
    <row newVal="68" oldVal="151"/>
    <row newVal="69" oldVal="261"/>
    <row newVal="70" oldVal="96"/>
    <row newVal="71" oldVal="171"/>
    <row newVal="72" oldVal="121"/>
    <row newVal="73" oldVal="2"/>
    <row newVal="74" oldVal="44"/>
    <row newVal="75" oldVal="138"/>
    <row newVal="76" oldVal="152"/>
    <row newVal="77" oldVal="104"/>
    <row newVal="78" oldVal="201"/>
    <row newVal="79" oldVal="134"/>
    <row newVal="80" oldVal="172"/>
    <row newVal="81" oldVal="91"/>
    <row newVal="82" oldVal="93"/>
    <row newVal="83" oldVal="94"/>
    <row newVal="84" oldVal="102"/>
    <row newVal="85" oldVal="294"/>
    <row newVal="86" oldVal="247"/>
    <row newVal="87" oldVal="202"/>
    <row newVal="88" oldVal="179"/>
    <row newVal="89" oldVal="107"/>
    <row newVal="90" oldVal="222"/>
    <row newVal="91" oldVal="46"/>
    <row newVal="92" oldVal="288"/>
    <row newVal="93" oldVal="74"/>
    <row newVal="94" oldVal="116"/>
    <row newVal="95" oldVal="117"/>
    <row newVal="96" oldVal="11"/>
    <row newVal="97" oldVal="128"/>
    <row newVal="98" oldVal="213"/>
    <row newVal="99" oldVal="197"/>
    <row newVal="100" oldVal="150"/>
    <row newVal="101" oldVal="253"/>
    <row newVal="102" oldVal="240"/>
    <row newVal="103" oldVal="241"/>
    <row newVal="104" oldVal="153"/>
    <row newVal="105" oldVal="244"/>
    <row newVal="106" oldVal="154"/>
    <row newVal="107" oldVal="242"/>
    <row newVal="108" oldVal="88"/>
    <row newVal="109" oldVal="89"/>
    <row newVal="110" oldVal="283"/>
    <row newVal="111" oldVal="224"/>
    <row newVal="112" oldVal="243"/>
    <row newVal="113" oldVal="68"/>
    <row newVal="114" oldVal="274"/>
    <row newVal="115" oldVal="158"/>
    <row newVal="116" oldVal="164"/>
    <row newVal="117" oldVal="281"/>
    <row newVal="118" oldVal="122"/>
    <row newVal="119" oldVal="280"/>
    <row newVal="120" oldVal="57"/>
    <row newVal="121" oldVal="95"/>
    <row newVal="122" oldVal="51"/>
    <row newVal="123" oldVal="127"/>
    <row newVal="124" oldVal="260"/>
    <row newVal="125" oldVal="264"/>
    <row newVal="126" oldVal="3"/>
    <row newVal="127" oldVal="148"/>
    <row newVal="128" oldVal="92"/>
    <row newVal="129" oldVal="114"/>
    <row newVal="130" oldVal="124"/>
    <row newVal="131" oldVal="132"/>
    <row newVal="132" oldVal="133"/>
    <row newVal="133" oldVal="166"/>
    <row newVal="134" oldVal="83"/>
    <row newVal="135" oldVal="112"/>
    <row newVal="136" oldVal="52"/>
    <row newVal="137" oldVal="53"/>
    <row newVal="138" oldVal="256"/>
    <row newVal="139" oldVal="227"/>
    <row newVal="140" oldVal="230"/>
    <row newVal="141" oldVal="79"/>
    <row newVal="142" oldVal="109"/>
    <row newVal="143" oldVal="228"/>
    <row newVal="144" oldVal="70"/>
    <row newVal="145" oldVal="229"/>
    <row newVal="146" oldVal="291"/>
    <row newVal="147" oldVal="115"/>
    <row newVal="148" oldVal="279"/>
    <row newVal="149" oldVal="130"/>
    <row newVal="150" oldVal="246"/>
    <row newVal="151" oldVal="25"/>
    <row newVal="152" oldVal="97"/>
    <row newVal="153" oldVal="69"/>
    <row newVal="154" oldVal="105"/>
    <row newVal="155" oldVal="110"/>
    <row newVal="156" oldVal="252"/>
    <row newVal="157" oldVal="101"/>
    <row newVal="158" oldVal="182"/>
    <row newVal="159" oldVal="236"/>
    <row newVal="160" oldVal="111"/>
    <row newVal="161" oldVal="178"/>
    <row newVal="162" oldVal="113"/>
    <row newVal="163" oldVal="123"/>
    <row newVal="164" oldVal="129"/>
    <row newVal="165" oldVal="238"/>
    <row newVal="166" oldVal="144"/>
    <row newVal="167" oldVal="237"/>
    <row newVal="168" oldVal="81"/>
    <row newVal="169" oldVal="8"/>
    <row newVal="170" oldVal="9"/>
    <row newVal="171" oldVal="45"/>
    <row newVal="172" oldVal="290"/>
    <row newVal="173" oldVal="65"/>
    <row newVal="174" oldVal="66"/>
    <row newVal="175" oldVal="223"/>
    <row newVal="176" oldVal="258"/>
    <row newVal="177" oldVal="155"/>
    <row newVal="178" oldVal="204"/>
    <row newVal="179" oldVal="195"/>
    <row newVal="180" oldVal="292"/>
    <row newVal="181" oldVal="221"/>
    <row newVal="182" oldVal="59"/>
    <row newVal="183" oldVal="71"/>
    <row newVal="184" oldVal="24"/>
    <row newVal="185" oldVal="135"/>
    <row newVal="186" oldVal="137"/>
    <row newVal="187" oldVal="23"/>
    <row newVal="188" oldVal="267"/>
    <row newVal="189" oldVal="136"/>
    <row newVal="190" oldVal="263"/>
    <row newVal="191" oldVal="5"/>
    <row newVal="192" oldVal="173"/>
    <row newVal="193" oldVal="233"/>
    <row newVal="194" oldVal="100"/>
    <row newVal="195" oldVal="17"/>
    <row newVal="196" oldVal="78"/>
    <row newVal="197" oldVal="80"/>
    <row newVal="198" oldVal="139"/>
    <row newVal="199" oldVal="289"/>
    <row newVal="200" oldVal="55"/>
    <row newVal="201" oldVal="64"/>
    <row newVal="202" oldVal="131"/>
    <row newVal="203" oldVal="140"/>
    <row newVal="204" oldVal="235"/>
    <row newVal="205" oldVal="106"/>
    <row newVal="206" oldVal="257"/>
    <row newVal="207" oldVal="33"/>
    <row newVal="208" oldVal="34"/>
    <row newVal="209" oldVal="20"/>
    <row newVal="210" oldVal="21"/>
    <row newVal="211" oldVal="26"/>
    <row newVal="212" oldVal="22"/>
    <row newVal="213" oldVal="199"/>
    <row newVal="214" oldVal="30"/>
    <row newVal="215" oldVal="29"/>
    <row newVal="216" oldVal="287"/>
    <row newVal="217" oldVal="18"/>
    <row newVal="218" oldVal="194"/>
    <row newVal="219" oldVal="248"/>
    <row newVal="220" oldVal="231"/>
    <row newVal="221" oldVal="275"/>
    <row newVal="222" oldVal="210"/>
    <row newVal="223" oldVal="174"/>
    <row newVal="224" oldVal="16"/>
    <row newVal="225" oldVal="73"/>
    <row newVal="226" oldVal="175"/>
    <row newVal="227" oldVal="234"/>
    <row newVal="228" oldVal="19"/>
    <row newVal="229" oldVal="163"/>
    <row newVal="230" oldVal="249"/>
    <row newVal="231" oldVal="49"/>
    <row newVal="232" oldVal="159"/>
    <row newVal="233" oldVal="118"/>
    <row newVal="234" oldVal="62"/>
    <row newVal="235" oldVal="77"/>
    <row newVal="236" oldVal="160"/>
    <row newVal="237" oldVal="99"/>
    <row newVal="238" oldVal="108"/>
    <row newVal="239" oldVal="162"/>
    <row newVal="240" oldVal="87"/>
    <row newVal="241" oldVal="177"/>
    <row newVal="242" oldVal="293"/>
    <row newVal="243" oldVal="205"/>
    <row newVal="244" oldVal="126"/>
    <row newVal="245" oldVal="90"/>
    <row newVal="246" oldVal="184"/>
    <row newVal="247" oldVal="187"/>
    <row newVal="248" oldVal="272"/>
    <row newVal="249" oldVal="273"/>
    <row newVal="250" oldVal="266"/>
    <row newVal="251" oldVal="125"/>
    <row newVal="252" oldVal="72"/>
    <row newVal="253" oldVal="103"/>
    <row newVal="254" oldVal="219"/>
    <row newVal="255" oldVal="63"/>
    <row newVal="256" oldVal="4"/>
    <row newVal="257" oldVal="196"/>
    <row newVal="258" oldVal="271"/>
    <row newVal="259" oldVal="7"/>
    <row newVal="260" oldVal="6"/>
    <row newVal="261" oldVal="170"/>
    <row newVal="262" oldVal="245"/>
    <row newVal="263" oldVal="1"/>
    <row newVal="264" oldVal="270"/>
    <row newVal="265" oldVal="56"/>
    <row newVal="266" oldVal="225"/>
    <row newVal="267" oldVal="265"/>
    <row newVal="268" oldVal="198"/>
    <row newVal="269" oldVal="200"/>
    <row newVal="270" oldVal="169"/>
    <row newVal="271" oldVal="76"/>
    <row newVal="272" oldVal="262"/>
    <row newVal="273" oldVal="284"/>
    <row newVal="274" oldVal="268"/>
    <row newVal="275" oldVal="82"/>
    <row newVal="276" oldVal="157"/>
    <row newVal="277" oldVal="181"/>
    <row newVal="278" oldVal="232"/>
    <row newVal="279" oldVal="269"/>
    <row newVal="280" oldVal="98"/>
    <row newVal="281" oldVal="47"/>
    <row newVal="282" oldVal="84"/>
    <row newVal="283" oldVal="217"/>
    <row newVal="284" oldVal="218"/>
    <row newVal="285" oldVal="176"/>
    <row newVal="286" oldVal="193"/>
    <row newVal="287" oldVal="61"/>
    <row newVal="288" oldVal="220"/>
    <row newVal="289" oldVal="278"/>
    <row newVal="290" oldVal="185"/>
    <row newVal="291" oldVal="186"/>
    <row newVal="292" oldVal="143"/>
    <row newVal="293" oldVal="119"/>
    <row newVal="294" oldVal="86"/>
    <row newVal="295" oldVal="297"/>
    <row newVal="296" oldVal="298"/>
    <row newVal="297" oldVal="302"/>
    <row newVal="298" oldVal="306"/>
    <row newVal="299" oldVal="307"/>
    <row newVal="300" oldVal="303"/>
    <row newVal="301" oldVal="304"/>
    <row newVal="302" oldVal="305"/>
    <row newVal="303" oldVal="309"/>
    <row newVal="304" oldVal="299"/>
    <row newVal="305" oldVal="300"/>
    <row newVal="306" oldVal="301"/>
    <row newVal="307" oldVal="295"/>
    <row newVal="308" oldVal="296"/>
    <row newVal="309" oldVal="308"/>
    <row newVal="310" oldVal="339"/>
    <row newVal="311" oldVal="314"/>
    <row newVal="312" oldVal="315"/>
    <row newVal="313" oldVal="316"/>
    <row newVal="314" oldVal="317"/>
    <row newVal="315" oldVal="318"/>
    <row newVal="316" oldVal="319"/>
    <row newVal="317" oldVal="320"/>
    <row newVal="318" oldVal="336"/>
    <row newVal="319" oldVal="337"/>
    <row newVal="320" oldVal="338"/>
    <row newVal="322" oldVal="342"/>
    <row newVal="323" oldVal="313"/>
    <row newVal="324" oldVal="323"/>
    <row newVal="325" oldVal="310"/>
    <row newVal="326" oldVal="311"/>
    <row newVal="327" oldVal="312"/>
    <row newVal="328" oldVal="331"/>
    <row newVal="329" oldVal="340"/>
    <row newVal="330" oldVal="332"/>
    <row newVal="331" oldVal="335"/>
    <row newVal="332" oldVal="334"/>
    <row newVal="333" oldVal="341"/>
    <row newVal="334" oldVal="325"/>
    <row newVal="335" oldVal="333"/>
    <row newVal="336" oldVal="328"/>
    <row newVal="337" oldVal="327"/>
    <row newVal="338" oldVal="322"/>
    <row newVal="339" oldVal="326"/>
    <row newVal="340" oldVal="324"/>
    <row newVal="341" oldVal="329"/>
    <row newVal="342" oldVal="330"/>
    <row newVal="343" oldVal="345"/>
    <row newVal="344" oldVal="347"/>
    <row newVal="345" oldVal="348"/>
    <row newVal="346" oldVal="363"/>
    <row newVal="347" oldVal="364"/>
    <row newVal="348" oldVal="350"/>
    <row newVal="349" oldVal="360"/>
    <row newVal="350" oldVal="362"/>
    <row newVal="351" oldVal="352"/>
    <row newVal="352" oldVal="353"/>
    <row newVal="353" oldVal="354"/>
    <row newVal="354" oldVal="361"/>
    <row newVal="355" oldVal="346"/>
    <row newVal="356" oldVal="355"/>
    <row newVal="357" oldVal="356"/>
    <row newVal="358" oldVal="357"/>
    <row newVal="359" oldVal="358"/>
    <row newVal="360" oldVal="359"/>
    <row newVal="361" oldVal="351"/>
    <row newVal="362" oldVal="349"/>
    <row newVal="363" oldVal="343"/>
    <row newVal="364" oldVal="344"/>
    <row newVal="374" oldVal="375"/>
    <row newVal="375" oldVal="374"/>
    <row newVal="376" oldVal="377"/>
    <row newVal="377" oldVal="378"/>
    <row newVal="378" oldVal="376"/>
    <row newVal="379" oldVal="380"/>
    <row newVal="380" oldVal="379"/>
    <row newVal="381" oldVal="383"/>
    <row newVal="382" oldVal="394"/>
    <row newVal="383" oldVal="384"/>
    <row newVal="384" oldVal="385"/>
    <row newVal="385" oldVal="386"/>
    <row newVal="386" oldVal="387"/>
    <row newVal="387" oldVal="388"/>
    <row newVal="388" oldVal="389"/>
    <row newVal="389" oldVal="390"/>
    <row newVal="390" oldVal="392"/>
    <row newVal="392" oldVal="395"/>
    <row newVal="393" oldVal="404"/>
    <row newVal="394" oldVal="382"/>
    <row newVal="395" oldVal="393"/>
    <row newVal="397" oldVal="398"/>
    <row newVal="398" oldVal="399"/>
    <row newVal="399" oldVal="401"/>
    <row newVal="400" oldVal="381"/>
    <row newVal="401" oldVal="402"/>
    <row newVal="402" oldVal="403"/>
    <row newVal="403" oldVal="397"/>
    <row newVal="404" oldVal="400"/>
  </rowSortMap>
</worksheetSortMap>
</file>

<file path=xl/worksheets/wsSortMap2.xml><?xml version="1.0" encoding="utf-8"?>
<worksheetSortMap xmlns="http://schemas.microsoft.com/office/excel/2006/main">
  <rowSortMap ref="A2:XFD406" count="285">
    <row newVal="1" oldVal="205"/>
    <row newVal="2" oldVal="162"/>
    <row newVal="3" oldVal="214"/>
    <row newVal="4" oldVal="98"/>
    <row newVal="5" oldVal="276"/>
    <row newVal="6" oldVal="170"/>
    <row newVal="7" oldVal="49"/>
    <row newVal="8" oldVal="220"/>
    <row newVal="9" oldVal="116"/>
    <row newVal="10" oldVal="105"/>
    <row newVal="11" oldVal="135"/>
    <row newVal="12" oldVal="142"/>
    <row newVal="13" oldVal="164"/>
    <row newVal="14" oldVal="165"/>
    <row newVal="15" oldVal="236"/>
    <row newVal="16" oldVal="237"/>
    <row newVal="17" oldVal="138"/>
    <row newVal="18" oldVal="264"/>
    <row newVal="19" oldVal="280"/>
    <row newVal="20" oldVal="282"/>
    <row newVal="21" oldVal="208"/>
    <row newVal="22" oldVal="123"/>
    <row newVal="23" oldVal="173"/>
    <row newVal="24" oldVal="229"/>
    <row newVal="25" oldVal="233"/>
    <row newVal="26" oldVal="144"/>
    <row newVal="27" oldVal="213"/>
    <row newVal="28" oldVal="1"/>
    <row newVal="29" oldVal="187"/>
    <row newVal="30" oldVal="253"/>
    <row newVal="31" oldVal="193"/>
    <row newVal="32" oldVal="221"/>
    <row newVal="33" oldVal="216"/>
    <row newVal="34" oldVal="241"/>
    <row newVal="35" oldVal="252"/>
    <row newVal="36" oldVal="153"/>
    <row newVal="37" oldVal="154"/>
    <row newVal="38" oldVal="224"/>
    <row newVal="39" oldVal="167"/>
    <row newVal="40" oldVal="62"/>
    <row newVal="41" oldVal="71"/>
    <row newVal="42" oldVal="263"/>
    <row newVal="43" oldVal="242"/>
    <row newVal="44" oldVal="238"/>
    <row newVal="45" oldVal="54"/>
    <row newVal="46" oldVal="184"/>
    <row newVal="47" oldVal="88"/>
    <row newVal="48" oldVal="266"/>
    <row newVal="49" oldVal="9"/>
    <row newVal="50" oldVal="2"/>
    <row newVal="51" oldVal="3"/>
    <row newVal="52" oldVal="14"/>
    <row newVal="53" oldVal="204"/>
    <row newVal="54" oldVal="81"/>
    <row newVal="55" oldVal="72"/>
    <row newVal="56" oldVal="256"/>
    <row newVal="57" oldVal="254"/>
    <row newVal="58" oldVal="120"/>
    <row newVal="59" oldVal="109"/>
    <row newVal="60" oldVal="110"/>
    <row newVal="61" oldVal="89"/>
    <row newVal="62" oldVal="209"/>
    <row newVal="63" oldVal="270"/>
    <row newVal="64" oldVal="127"/>
    <row newVal="65" oldVal="34"/>
    <row newVal="66" oldVal="230"/>
    <row newVal="67" oldVal="248"/>
    <row newVal="68" oldVal="185"/>
    <row newVal="69" oldVal="128"/>
    <row newVal="70" oldVal="159"/>
    <row newVal="71" oldVal="96"/>
    <row newVal="72" oldVal="101"/>
    <row newVal="73" oldVal="160"/>
    <row newVal="74" oldVal="244"/>
    <row newVal="75" oldVal="218"/>
    <row newVal="76" oldVal="63"/>
    <row newVal="77" oldVal="155"/>
    <row newVal="78" oldVal="139"/>
    <row newVal="79" oldVal="186"/>
    <row newVal="80" oldVal="129"/>
    <row newVal="81" oldVal="179"/>
    <row newVal="82" oldVal="130"/>
    <row newVal="83" oldVal="161"/>
    <row newVal="84" oldVal="97"/>
    <row newVal="85" oldVal="131"/>
    <row newVal="86" oldVal="73"/>
    <row newVal="87" oldVal="168"/>
    <row newVal="88" oldVal="174"/>
    <row newVal="89" oldVal="274"/>
    <row newVal="90" oldVal="132"/>
    <row newVal="91" oldVal="102"/>
    <row newVal="92" oldVal="231"/>
    <row newVal="93" oldVal="156"/>
    <row newVal="94" oldVal="225"/>
    <row newVal="95" oldVal="74"/>
    <row newVal="96" oldVal="145"/>
    <row newVal="97" oldVal="180"/>
    <row newVal="98" oldVal="267"/>
    <row newVal="99" oldVal="271"/>
    <row newVal="100" oldVal="275"/>
    <row newVal="101" oldVal="6"/>
    <row newVal="102" oldVal="13"/>
    <row newVal="103" oldVal="39"/>
    <row newVal="104" oldVal="169"/>
    <row newVal="105" oldVal="82"/>
    <row newVal="106" oldVal="83"/>
    <row newVal="107" oldVal="84"/>
    <row newVal="108" oldVal="279"/>
    <row newVal="109" oldVal="146"/>
    <row newVal="110" oldVal="85"/>
    <row newVal="111" oldVal="64"/>
    <row newVal="112" oldVal="239"/>
    <row newVal="113" oldVal="198"/>
    <row newVal="114" oldVal="113"/>
    <row newVal="115" oldVal="4"/>
    <row newVal="116" oldVal="40"/>
    <row newVal="117" oldVal="219"/>
    <row newVal="118" oldVal="114"/>
    <row newVal="119" oldVal="15"/>
    <row newVal="120" oldVal="91"/>
    <row newVal="121" oldVal="45"/>
    <row newVal="122" oldVal="35"/>
    <row newVal="123" oldVal="75"/>
    <row newVal="124" oldVal="235"/>
    <row newVal="125" oldVal="115"/>
    <row newVal="126" oldVal="245"/>
    <row newVal="127" oldVal="163"/>
    <row newVal="128" oldVal="181"/>
    <row newVal="129" oldVal="133"/>
    <row newVal="130" oldVal="250"/>
    <row newVal="131" oldVal="55"/>
    <row newVal="132" oldVal="227"/>
    <row newVal="133" oldVal="104"/>
    <row newVal="134" oldVal="175"/>
    <row newVal="135" oldVal="7"/>
    <row newVal="136" oldVal="157"/>
    <row newVal="137" oldVal="36"/>
    <row newVal="138" oldVal="188"/>
    <row newVal="139" oldVal="99"/>
    <row newVal="140" oldVal="240"/>
    <row newVal="141" oldVal="43"/>
    <row newVal="142" oldVal="277"/>
    <row newVal="143" oldVal="147"/>
    <row newVal="144" oldVal="46"/>
    <row newVal="145" oldVal="41"/>
    <row newVal="146" oldVal="189"/>
    <row newVal="147" oldVal="56"/>
    <row newVal="148" oldVal="257"/>
    <row newVal="149" oldVal="194"/>
    <row newVal="150" oldVal="8"/>
    <row newVal="151" oldVal="148"/>
    <row newVal="152" oldVal="53"/>
    <row newVal="153" oldVal="57"/>
    <row newVal="154" oldVal="190"/>
    <row newVal="155" oldVal="191"/>
    <row newVal="156" oldVal="182"/>
    <row newVal="157" oldVal="42"/>
    <row newVal="158" oldVal="92"/>
    <row newVal="159" oldVal="93"/>
    <row newVal="160" oldVal="94"/>
    <row newVal="161" oldVal="50"/>
    <row newVal="162" oldVal="195"/>
    <row newVal="163" oldVal="283"/>
    <row newVal="164" oldVal="284"/>
    <row newVal="165" oldVal="285"/>
    <row newVal="166" oldVal="171"/>
    <row newVal="167" oldVal="58"/>
    <row newVal="168" oldVal="44"/>
    <row newVal="169" oldVal="278"/>
    <row newVal="170" oldVal="47"/>
    <row newVal="171" oldVal="234"/>
    <row newVal="172" oldVal="121"/>
    <row newVal="173" oldVal="262"/>
    <row newVal="174" oldVal="206"/>
    <row newVal="175" oldVal="226"/>
    <row newVal="176" oldVal="196"/>
    <row newVal="177" oldVal="273"/>
    <row newVal="178" oldVal="134"/>
    <row newVal="179" oldVal="86"/>
    <row newVal="180" oldVal="76"/>
    <row newVal="181" oldVal="199"/>
    <row newVal="182" oldVal="5"/>
    <row newVal="183" oldVal="66"/>
    <row newVal="184" oldVal="106"/>
    <row newVal="185" oldVal="67"/>
    <row newVal="186" oldVal="68"/>
    <row newVal="187" oldVal="207"/>
    <row newVal="188" oldVal="172"/>
    <row newVal="189" oldVal="95"/>
    <row newVal="190" oldVal="183"/>
    <row newVal="191" oldVal="100"/>
    <row newVal="192" oldVal="200"/>
    <row newVal="193" oldVal="251"/>
    <row newVal="194" oldVal="215"/>
    <row newVal="195" oldVal="258"/>
    <row newVal="196" oldVal="259"/>
    <row newVal="197" oldVal="149"/>
    <row newVal="198" oldVal="59"/>
    <row newVal="199" oldVal="261"/>
    <row newVal="200" oldVal="222"/>
    <row newVal="201" oldVal="223"/>
    <row newVal="202" oldVal="249"/>
    <row newVal="203" oldVal="260"/>
    <row newVal="204" oldVal="255"/>
    <row newVal="205" oldVal="228"/>
    <row newVal="206" oldVal="150"/>
    <row newVal="207" oldVal="268"/>
    <row newVal="208" oldVal="136"/>
    <row newVal="209" oldVal="232"/>
    <row newVal="210" oldVal="137"/>
    <row newVal="211" oldVal="151"/>
    <row newVal="212" oldVal="77"/>
    <row newVal="213" oldVal="107"/>
    <row newVal="214" oldVal="80"/>
    <row newVal="215" oldVal="201"/>
    <row newVal="216" oldVal="60"/>
    <row newVal="217" oldVal="272"/>
    <row newVal="218" oldVal="269"/>
    <row newVal="219" oldVal="265"/>
    <row newVal="220" oldVal="122"/>
    <row newVal="221" oldVal="117"/>
    <row newVal="222" oldVal="166"/>
    <row newVal="223" oldVal="158"/>
    <row newVal="224" oldVal="246"/>
    <row newVal="225" oldVal="51"/>
    <row newVal="226" oldVal="152"/>
    <row newVal="227" oldVal="52"/>
    <row newVal="228" oldVal="38"/>
    <row newVal="229" oldVal="48"/>
    <row newVal="230" oldVal="211"/>
    <row newVal="231" oldVal="192"/>
    <row newVal="232" oldVal="212"/>
    <row newVal="233" oldVal="247"/>
    <row newVal="234" oldVal="197"/>
    <row newVal="235" oldVal="202"/>
    <row newVal="236" oldVal="217"/>
    <row newVal="237" oldVal="176"/>
    <row newVal="238" oldVal="69"/>
    <row newVal="239" oldVal="16"/>
    <row newVal="240" oldVal="26"/>
    <row newVal="241" oldVal="27"/>
    <row newVal="242" oldVal="10"/>
    <row newVal="243" oldVal="17"/>
    <row newVal="244" oldVal="18"/>
    <row newVal="245" oldVal="19"/>
    <row newVal="246" oldVal="20"/>
    <row newVal="247" oldVal="61"/>
    <row newVal="248" oldVal="177"/>
    <row newVal="249" oldVal="78"/>
    <row newVal="250" oldVal="28"/>
    <row newVal="251" oldVal="29"/>
    <row newVal="252" oldVal="21"/>
    <row newVal="253" oldVal="22"/>
    <row newVal="254" oldVal="23"/>
    <row newVal="255" oldVal="24"/>
    <row newVal="256" oldVal="70"/>
    <row newVal="257" oldVal="124"/>
    <row newVal="258" oldVal="11"/>
    <row newVal="259" oldVal="30"/>
    <row newVal="260" oldVal="25"/>
    <row newVal="261" oldVal="12"/>
    <row newVal="262" oldVal="31"/>
    <row newVal="263" oldVal="32"/>
    <row newVal="264" oldVal="33"/>
    <row newVal="265" oldVal="79"/>
    <row newVal="266" oldVal="203"/>
    <row newVal="267" oldVal="118"/>
    <row newVal="268" oldVal="143"/>
    <row newVal="269" oldVal="125"/>
    <row newVal="270" oldVal="119"/>
    <row newVal="271" oldVal="126"/>
    <row newVal="272" oldVal="87"/>
    <row newVal="273" oldVal="281"/>
    <row newVal="274" oldVal="178"/>
    <row newVal="275" oldVal="108"/>
    <row newVal="276" oldVal="111"/>
    <row newVal="277" oldVal="140"/>
    <row newVal="278" oldVal="65"/>
    <row newVal="279" oldVal="141"/>
    <row newVal="280" oldVal="37"/>
    <row newVal="281" oldVal="90"/>
    <row newVal="282" oldVal="210"/>
    <row newVal="283" oldVal="243"/>
    <row newVal="284" oldVal="103"/>
    <row newVal="285" oldVal="112"/>
  </rowSortMap>
</worksheetSortMap>
</file>

<file path=xl/worksheets/wsSortMap3.xml><?xml version="1.0" encoding="utf-8"?>
<worksheetSortMap xmlns="http://schemas.microsoft.com/office/excel/2006/main">
  <rowSortMap ref="A2:XFD409" count="404">
    <row newVal="1" oldVal="151"/>
    <row newVal="2" oldVal="185"/>
    <row newVal="3" oldVal="186"/>
    <row newVal="4" oldVal="191"/>
    <row newVal="5" oldVal="172"/>
    <row newVal="6" oldVal="193"/>
    <row newVal="7" oldVal="174"/>
    <row newVal="8" oldVal="113"/>
    <row newVal="9" oldVal="80"/>
    <row newVal="10" oldVal="175"/>
    <row newVal="11" oldVal="188"/>
    <row newVal="12" oldVal="117"/>
    <row newVal="13" oldVal="180"/>
    <row newVal="14" oldVal="220"/>
    <row newVal="15" oldVal="221"/>
    <row newVal="16" oldVal="150"/>
    <row newVal="17" oldVal="182"/>
    <row newVal="18" oldVal="183"/>
    <row newVal="19" oldVal="184"/>
    <row newVal="20" oldVal="212"/>
    <row newVal="21" oldVal="187"/>
    <row newVal="22" oldVal="192"/>
    <row newVal="23" oldVal="27"/>
    <row newVal="24" oldVal="104"/>
    <row newVal="25" oldVal="30"/>
    <row newVal="26" oldVal="89"/>
    <row newVal="27" oldVal="78"/>
    <row newVal="28" oldVal="79"/>
    <row newVal="29" oldVal="194"/>
    <row newVal="30" oldVal="139"/>
    <row newVal="31" oldVal="11"/>
    <row newVal="32" oldVal="141"/>
    <row newVal="33" oldVal="2"/>
    <row newVal="34" oldVal="69"/>
    <row newVal="35" oldVal="142"/>
    <row newVal="36" oldVal="195"/>
    <row newVal="37" oldVal="249"/>
    <row newVal="38" oldVal="91"/>
    <row newVal="39" oldVal="196"/>
    <row newVal="40" oldVal="197"/>
    <row newVal="41" oldVal="198"/>
    <row newVal="42" oldVal="200"/>
    <row newVal="43" oldVal="92"/>
    <row newVal="44" oldVal="199"/>
    <row newVal="45" oldVal="167"/>
    <row newVal="46" oldVal="173"/>
    <row newVal="47" oldVal="208"/>
    <row newVal="48" oldVal="114"/>
    <row newVal="49" oldVal="115"/>
    <row newVal="50" oldVal="365"/>
    <row newVal="51" oldVal="366"/>
    <row newVal="52" oldVal="386"/>
    <row newVal="53" oldVal="215"/>
    <row newVal="54" oldVal="218"/>
    <row newVal="55" oldVal="21"/>
    <row newVal="56" oldVal="179"/>
    <row newVal="57" oldVal="118"/>
    <row newVal="58" oldVal="403"/>
    <row newVal="60" oldVal="219"/>
    <row newVal="61" oldVal="367"/>
    <row newVal="62" oldVal="35"/>
    <row newVal="63" oldVal="302"/>
    <row newVal="64" oldVal="304"/>
    <row newVal="65" oldVal="305"/>
    <row newVal="66" oldVal="306"/>
    <row newVal="67" oldVal="307"/>
    <row newVal="68" oldVal="308"/>
    <row newVal="69" oldVal="246"/>
    <row newVal="70" oldVal="232"/>
    <row newVal="71" oldVal="325"/>
    <row newVal="72" oldVal="112"/>
    <row newVal="73" oldVal="336"/>
    <row newVal="74" oldVal="326"/>
    <row newVal="75" oldVal="327"/>
    <row newVal="76" oldVal="264"/>
    <row newVal="77" oldVal="67"/>
    <row newVal="78" oldVal="229"/>
    <row newVal="79" oldVal="375"/>
    <row newVal="80" oldVal="94"/>
    <row newVal="81" oldVal="329"/>
    <row newVal="82" oldVal="332"/>
    <row newVal="83" oldVal="333"/>
    <row newVal="84" oldVal="310"/>
    <row newVal="85" oldVal="245"/>
    <row newVal="86" oldVal="301"/>
    <row newVal="87" oldVal="303"/>
    <row newVal="88" oldVal="309"/>
    <row newVal="89" oldVal="222"/>
    <row newVal="90" oldVal="311"/>
    <row newVal="91" oldVal="312"/>
    <row newVal="92" oldVal="313"/>
    <row newVal="93" oldVal="314"/>
    <row newVal="94" oldVal="315"/>
    <row newVal="95" oldVal="269"/>
    <row newVal="96" oldVal="317"/>
    <row newVal="97" oldVal="318"/>
    <row newVal="98" oldVal="319"/>
    <row newVal="99" oldVal="320"/>
    <row newVal="100" oldVal="323"/>
    <row newVal="101" oldVal="335"/>
    <row newVal="102" oldVal="316"/>
    <row newVal="103" oldVal="394"/>
    <row newVal="104" oldVal="15"/>
    <row newVal="105" oldVal="247"/>
    <row newVal="106" oldVal="321"/>
    <row newVal="107" oldVal="322"/>
    <row newVal="108" oldVal="223"/>
    <row newVal="109" oldVal="228"/>
    <row newVal="110" oldVal="248"/>
    <row newVal="111" oldVal="280"/>
    <row newVal="112" oldVal="230"/>
    <row newVal="113" oldVal="81"/>
    <row newVal="114" oldVal="216"/>
    <row newVal="115" oldVal="217"/>
    <row newVal="116" oldVal="145"/>
    <row newVal="117" oldVal="202"/>
    <row newVal="118" oldVal="203"/>
    <row newVal="119" oldVal="12"/>
    <row newVal="120" oldVal="209"/>
    <row newVal="121" oldVal="341"/>
    <row newVal="122" oldVal="137"/>
    <row newVal="123" oldVal="88"/>
    <row newVal="124" oldVal="138"/>
    <row newVal="125" oldVal="146"/>
    <row newVal="126" oldVal="19"/>
    <row newVal="127" oldVal="399"/>
    <row newVal="128" oldVal="234"/>
    <row newVal="129" oldVal="235"/>
    <row newVal="130" oldVal="71"/>
    <row newVal="131" oldVal="345"/>
    <row newVal="132" oldVal="90"/>
    <row newVal="133" oldVal="206"/>
    <row newVal="134" oldVal="379"/>
    <row newVal="135" oldVal="48"/>
    <row newVal="136" oldVal="147"/>
    <row newVal="137" oldVal="381"/>
    <row newVal="138" oldVal="225"/>
    <row newVal="139" oldVal="398"/>
    <row newVal="140" oldVal="14"/>
    <row newVal="141" oldVal="205"/>
    <row newVal="142" oldVal="227"/>
    <row newVal="143" oldVal="148"/>
    <row newVal="144" oldVal="204"/>
    <row newVal="145" oldVal="213"/>
    <row newVal="146" oldVal="214"/>
    <row newVal="147" oldVal="400"/>
    <row newVal="148" oldVal="350"/>
    <row newVal="149" oldVal="270"/>
    <row newVal="150" oldVal="265"/>
    <row newVal="151" oldVal="252"/>
    <row newVal="152" oldVal="268"/>
    <row newVal="153" oldVal="271"/>
    <row newVal="154" oldVal="231"/>
    <row newVal="155" oldVal="300"/>
    <row newVal="156" oldVal="296"/>
    <row newVal="157" oldVal="297"/>
    <row newVal="158" oldVal="224"/>
    <row newVal="159" oldVal="95"/>
    <row newVal="160" oldVal="272"/>
    <row newVal="161" oldVal="293"/>
    <row newVal="162" oldVal="83"/>
    <row newVal="163" oldVal="371"/>
    <row newVal="164" oldVal="372"/>
    <row newVal="165" oldVal="226"/>
    <row newVal="166" oldVal="273"/>
    <row newVal="167" oldVal="274"/>
    <row newVal="168" oldVal="259"/>
    <row newVal="169" oldVal="260"/>
    <row newVal="170" oldVal="262"/>
    <row newVal="171" oldVal="390"/>
    <row newVal="172" oldVal="281"/>
    <row newVal="173" oldVal="363"/>
    <row newVal="174" oldVal="374"/>
    <row newVal="175" oldVal="266"/>
    <row newVal="176" oldVal="267"/>
    <row newVal="177" oldVal="275"/>
    <row newVal="178" oldVal="261"/>
    <row newVal="179" oldVal="73"/>
    <row newVal="180" oldVal="233"/>
    <row newVal="181" oldVal="391"/>
    <row newVal="182" oldVal="392"/>
    <row newVal="183" oldVal="376"/>
    <row newVal="184" oldVal="20"/>
    <row newVal="185" oldVal="99"/>
    <row newVal="186" oldVal="57"/>
    <row newVal="187" oldVal="68"/>
    <row newVal="188" oldVal="388"/>
    <row newVal="189" oldVal="54"/>
    <row newVal="190" oldVal="346"/>
    <row newVal="191" oldVal="347"/>
    <row newVal="192" oldVal="72"/>
    <row newVal="193" oldVal="102"/>
    <row newVal="194" oldVal="16"/>
    <row newVal="195" oldVal="373"/>
    <row newVal="196" oldVal="181"/>
    <row newVal="197" oldVal="338"/>
    <row newVal="198" oldVal="4"/>
    <row newVal="199" oldVal="189"/>
    <row newVal="200" oldVal="120"/>
    <row newVal="201" oldVal="105"/>
    <row newVal="202" oldVal="389"/>
    <row newVal="203" oldVal="397"/>
    <row newVal="204" oldVal="176"/>
    <row newVal="205" oldVal="178"/>
    <row newVal="206" oldVal="9"/>
    <row newVal="207" oldVal="96"/>
    <row newVal="208" oldVal="354"/>
    <row newVal="209" oldVal="387"/>
    <row newVal="210" oldVal="201"/>
    <row newVal="211" oldVal="160"/>
    <row newVal="212" oldVal="355"/>
    <row newVal="213" oldVal="404"/>
    <row newVal="214" oldVal="405"/>
    <row newVal="215" oldVal="358"/>
    <row newVal="216" oldVal="359"/>
    <row newVal="217" oldVal="211"/>
    <row newVal="218" oldVal="97"/>
    <row newVal="219" oldVal="119"/>
    <row newVal="220" oldVal="339"/>
    <row newVal="221" oldVal="344"/>
    <row newVal="222" oldVal="84"/>
    <row newVal="223" oldVal="106"/>
    <row newVal="224" oldVal="349"/>
    <row newVal="225" oldVal="22"/>
    <row newVal="226" oldVal="23"/>
    <row newVal="227" oldVal="382"/>
    <row newVal="228" oldVal="98"/>
    <row newVal="229" oldVal="277"/>
    <row newVal="230" oldVal="278"/>
    <row newVal="231" oldVal="324"/>
    <row newVal="232" oldVal="282"/>
    <row newVal="233" oldVal="284"/>
    <row newVal="234" oldVal="285"/>
    <row newVal="235" oldVal="250"/>
    <row newVal="236" oldVal="328"/>
    <row newVal="237" oldVal="290"/>
    <row newVal="238" oldVal="251"/>
    <row newVal="239" oldVal="299"/>
    <row newVal="240" oldVal="238"/>
    <row newVal="241" oldVal="291"/>
    <row newVal="242" oldVal="292"/>
    <row newVal="243" oldVal="49"/>
    <row newVal="244" oldVal="5"/>
    <row newVal="245" oldVal="17"/>
    <row newVal="246" oldVal="3"/>
    <row newVal="247" oldVal="168"/>
    <row newVal="248" oldVal="253"/>
    <row newVal="249" oldVal="254"/>
    <row newVal="250" oldVal="255"/>
    <row newVal="251" oldVal="256"/>
    <row newVal="252" oldVal="257"/>
    <row newVal="253" oldVal="294"/>
    <row newVal="254" oldVal="258"/>
    <row newVal="255" oldVal="330"/>
    <row newVal="256" oldVal="263"/>
    <row newVal="257" oldVal="236"/>
    <row newVal="258" oldVal="283"/>
    <row newVal="259" oldVal="287"/>
    <row newVal="260" oldVal="289"/>
    <row newVal="261" oldVal="74"/>
    <row newVal="262" oldVal="239"/>
    <row newVal="263" oldVal="240"/>
    <row newVal="264" oldVal="241"/>
    <row newVal="265" oldVal="351"/>
    <row newVal="266" oldVal="62"/>
    <row newVal="267" oldVal="331"/>
    <row newVal="268" oldVal="279"/>
    <row newVal="269" oldVal="286"/>
    <row newVal="270" oldVal="298"/>
    <row newVal="271" oldVal="288"/>
    <row newVal="272" oldVal="237"/>
    <row newVal="273" oldVal="169"/>
    <row newVal="274" oldVal="276"/>
    <row newVal="275" oldVal="242"/>
    <row newVal="276" oldVal="243"/>
    <row newVal="277" oldVal="244"/>
    <row newVal="278" oldVal="295"/>
    <row newVal="279" oldVal="77"/>
    <row newVal="280" oldVal="348"/>
    <row newVal="281" oldVal="93"/>
    <row newVal="282" oldVal="87"/>
    <row newVal="283" oldVal="1"/>
    <row newVal="284" oldVal="61"/>
    <row newVal="285" oldVal="364"/>
    <row newVal="286" oldVal="360"/>
    <row newVal="287" oldVal="357"/>
    <row newVal="288" oldVal="383"/>
    <row newVal="289" oldVal="100"/>
    <row newVal="290" oldVal="154"/>
    <row newVal="291" oldVal="13"/>
    <row newVal="292" oldVal="63"/>
    <row newVal="293" oldVal="103"/>
    <row newVal="294" oldVal="334"/>
    <row newVal="295" oldVal="85"/>
    <row newVal="296" oldVal="86"/>
    <row newVal="297" oldVal="58"/>
    <row newVal="298" oldVal="43"/>
    <row newVal="299" oldVal="36"/>
    <row newVal="300" oldVal="161"/>
    <row newVal="301" oldVal="37"/>
    <row newVal="302" oldVal="143"/>
    <row newVal="303" oldVal="140"/>
    <row newVal="304" oldVal="38"/>
    <row newVal="305" oldVal="39"/>
    <row newVal="306" oldVal="40"/>
    <row newVal="307" oldVal="41"/>
    <row newVal="308" oldVal="42"/>
    <row newVal="309" oldVal="144"/>
    <row newVal="310" oldVal="361"/>
    <row newVal="311" oldVal="362"/>
    <row newVal="312" oldVal="396"/>
    <row newVal="313" oldVal="122"/>
    <row newVal="314" oldVal="123"/>
    <row newVal="315" oldVal="162"/>
    <row newVal="316" oldVal="210"/>
    <row newVal="317" oldVal="124"/>
    <row newVal="318" oldVal="101"/>
    <row newVal="319" oldVal="125"/>
    <row newVal="320" oldVal="126"/>
    <row newVal="321" oldVal="368"/>
    <row newVal="322" oldVal="369"/>
    <row newVal="323" oldVal="352"/>
    <row newVal="324" oldVal="370"/>
    <row newVal="325" oldVal="353"/>
    <row newVal="326" oldVal="163"/>
    <row newVal="327" oldVal="107"/>
    <row newVal="328" oldVal="152"/>
    <row newVal="329" oldVal="153"/>
    <row newVal="330" oldVal="164"/>
    <row newVal="331" oldVal="377"/>
    <row newVal="332" oldVal="127"/>
    <row newVal="333" oldVal="128"/>
    <row newVal="334" oldVal="129"/>
    <row newVal="335" oldVal="130"/>
    <row newVal="336" oldVal="131"/>
    <row newVal="337" oldVal="378"/>
    <row newVal="338" oldVal="133"/>
    <row newVal="339" oldVal="108"/>
    <row newVal="340" oldVal="165"/>
    <row newVal="341" oldVal="132"/>
    <row newVal="342" oldVal="134"/>
    <row newVal="343" oldVal="44"/>
    <row newVal="344" oldVal="401"/>
    <row newVal="345" oldVal="380"/>
    <row newVal="346" oldVal="45"/>
    <row newVal="347" oldVal="28"/>
    <row newVal="348" oldVal="24"/>
    <row newVal="349" oldVal="29"/>
    <row newVal="350" oldVal="343"/>
    <row newVal="351" oldVal="46"/>
    <row newVal="352" oldVal="33"/>
    <row newVal="353" oldVal="402"/>
    <row newVal="354" oldVal="337"/>
    <row newVal="355" oldVal="121"/>
    <row newVal="356" oldVal="116"/>
    <row newVal="357" oldVal="26"/>
    <row newVal="358" oldVal="31"/>
    <row newVal="359" oldVal="32"/>
    <row newVal="360" oldVal="50"/>
    <row newVal="361" oldVal="47"/>
    <row newVal="362" oldVal="51"/>
    <row newVal="363" oldVal="52"/>
    <row newVal="364" oldVal="53"/>
    <row newVal="365" oldVal="6"/>
    <row newVal="366" oldVal="64"/>
    <row newVal="367" oldVal="7"/>
    <row newVal="368" oldVal="82"/>
    <row newVal="369" oldVal="8"/>
    <row newVal="370" oldVal="65"/>
    <row newVal="371" oldVal="177"/>
    <row newVal="372" oldVal="18"/>
    <row newVal="373" oldVal="66"/>
    <row newVal="374" oldVal="10"/>
    <row newVal="375" oldVal="70"/>
    <row newVal="376" oldVal="393"/>
    <row newVal="377" oldVal="25"/>
    <row newVal="378" oldVal="395"/>
    <row newVal="379" oldVal="34"/>
    <row newVal="380" oldVal="340"/>
    <row newVal="381" oldVal="190"/>
    <row newVal="382" oldVal="166"/>
    <row newVal="383" oldVal="159"/>
    <row newVal="384" oldVal="170"/>
    <row newVal="385" oldVal="149"/>
    <row newVal="386" oldVal="135"/>
    <row newVal="387" oldVal="136"/>
    <row newVal="388" oldVal="155"/>
    <row newVal="389" oldVal="56"/>
    <row newVal="390" oldVal="356"/>
    <row newVal="391" oldVal="109"/>
    <row newVal="392" oldVal="156"/>
    <row newVal="393" oldVal="157"/>
    <row newVal="394" oldVal="384"/>
    <row newVal="395" oldVal="158"/>
    <row newVal="396" oldVal="110"/>
    <row newVal="397" oldVal="111"/>
    <row newVal="398" oldVal="385"/>
    <row newVal="399" oldVal="342"/>
    <row newVal="400" oldVal="171"/>
    <row newVal="401" oldVal="60"/>
    <row newVal="402" oldVal="207"/>
    <row newVal="403" oldVal="55"/>
    <row newVal="404" oldVal="75"/>
    <row newVal="405" oldVal="76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true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2017-03-23T13:15:07Z</dcterms:modified>
  <cp:category/>
  <cp:contentStatus/>
</cp:coreProperties>
</file>