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onox\University\City\2nd semester\Neural Computing\To Submitt\"/>
    </mc:Choice>
  </mc:AlternateContent>
  <xr:revisionPtr revIDLastSave="0" documentId="8_{7941D7A9-2F1C-4D5E-8120-AE3AE3963C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  <sheet name="Sheet3" sheetId="15" r:id="rId2"/>
    <sheet name="RESULTS" sheetId="14" r:id="rId3"/>
    <sheet name="Statistic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F22" i="1"/>
  <c r="M20" i="1"/>
  <c r="M19" i="1"/>
  <c r="M18" i="1"/>
  <c r="N20" i="1"/>
  <c r="O19" i="1"/>
  <c r="O20" i="1"/>
  <c r="P19" i="1"/>
  <c r="P20" i="1"/>
  <c r="N19" i="1"/>
  <c r="P18" i="1"/>
  <c r="O18" i="1"/>
  <c r="N18" i="1"/>
  <c r="E21" i="1"/>
  <c r="E22" i="1"/>
  <c r="H23" i="1"/>
  <c r="H22" i="1"/>
  <c r="G23" i="1"/>
  <c r="G22" i="1"/>
  <c r="G21" i="1"/>
  <c r="F21" i="1"/>
  <c r="H21" i="1"/>
  <c r="J28" i="1"/>
  <c r="G32" i="1"/>
  <c r="J27" i="1"/>
  <c r="B34" i="1"/>
  <c r="M27" i="1"/>
  <c r="X28" i="1"/>
  <c r="A32" i="1"/>
  <c r="B32" i="1"/>
  <c r="A33" i="1"/>
  <c r="B33" i="1"/>
  <c r="A34" i="1"/>
  <c r="A35" i="1"/>
  <c r="B35" i="1"/>
  <c r="A36" i="1"/>
  <c r="B36" i="1"/>
  <c r="A37" i="1"/>
  <c r="B37" i="1"/>
  <c r="A38" i="1"/>
  <c r="B38" i="1"/>
  <c r="A39" i="1"/>
  <c r="B39" i="1"/>
  <c r="B31" i="1"/>
  <c r="A31" i="1"/>
</calcChain>
</file>

<file path=xl/sharedStrings.xml><?xml version="1.0" encoding="utf-8"?>
<sst xmlns="http://schemas.openxmlformats.org/spreadsheetml/2006/main" count="102" uniqueCount="59">
  <si>
    <t>Hidden Layers</t>
  </si>
  <si>
    <t>Multilayer Perceptron</t>
  </si>
  <si>
    <t>Support Vector Machine</t>
  </si>
  <si>
    <t>Learning rate</t>
  </si>
  <si>
    <t>Validation accuracy</t>
  </si>
  <si>
    <t>Kernel function</t>
  </si>
  <si>
    <t>Weight Decay</t>
  </si>
  <si>
    <t>Box Constant</t>
  </si>
  <si>
    <t>[610, 377,  23]</t>
  </si>
  <si>
    <t>Linear</t>
  </si>
  <si>
    <t>Cross Validation</t>
  </si>
  <si>
    <t xml:space="preserve">Stopped at Epoch </t>
  </si>
  <si>
    <t>Test accuracy</t>
  </si>
  <si>
    <t>Average Words:  120</t>
  </si>
  <si>
    <t>Negative</t>
  </si>
  <si>
    <t>Positive</t>
  </si>
  <si>
    <t xml:space="preserve">Min   </t>
  </si>
  <si>
    <t xml:space="preserve">Max     </t>
  </si>
  <si>
    <t xml:space="preserve">Sentiment                </t>
  </si>
  <si>
    <t>Standard Deviation</t>
  </si>
  <si>
    <t>Variance</t>
  </si>
  <si>
    <t xml:space="preserve">Mean        </t>
  </si>
  <si>
    <t>Unique Words:  103774</t>
  </si>
  <si>
    <t>computationa cost</t>
  </si>
  <si>
    <t>Hyper parameter tuning</t>
  </si>
  <si>
    <t>Which one is more efficient?</t>
  </si>
  <si>
    <t>What is the reason of why they are more efficient?</t>
  </si>
  <si>
    <t>How do we achieve the best/worst performances?</t>
  </si>
  <si>
    <t>Is there any difference between the standards and your findings?</t>
  </si>
  <si>
    <t>Which one is more sensible?</t>
  </si>
  <si>
    <t>Regularization?</t>
  </si>
  <si>
    <t>In which model is more important?</t>
  </si>
  <si>
    <t>log not log</t>
  </si>
  <si>
    <t>Computational Cost (Time;Min)</t>
  </si>
  <si>
    <t>Min</t>
  </si>
  <si>
    <t>sec/60</t>
  </si>
  <si>
    <t>Hr</t>
  </si>
  <si>
    <t>Performance: best/worst/avg</t>
  </si>
  <si>
    <t>Kernel: Linear, rbf</t>
  </si>
  <si>
    <t>1) Run the codes with the different parameters</t>
  </si>
  <si>
    <t>2) Copy charts</t>
  </si>
  <si>
    <t>3) copy accuracy results to calculate the missclassification</t>
  </si>
  <si>
    <t>lr=0.01, weight_decay=0.00001Very unstable, 0.79 to 0.82</t>
  </si>
  <si>
    <t>GridSearch Space for "C"</t>
  </si>
  <si>
    <t>[0.1, 3, 5]</t>
  </si>
  <si>
    <t>np.logspace(0.1, 5, 3)</t>
  </si>
  <si>
    <t>np.logspace(1, 30, 3)</t>
  </si>
  <si>
    <t>[10, 20, 30]</t>
  </si>
  <si>
    <t xml:space="preserve"> [10, 20, 30]</t>
  </si>
  <si>
    <t>np.logspace(0.75,1.75,3)</t>
  </si>
  <si>
    <t>[2.5, 3, 3.5]</t>
  </si>
  <si>
    <t>np.logspace(9, 11, 3)</t>
  </si>
  <si>
    <t>np.logspace(-50,50,3)</t>
  </si>
  <si>
    <t>Interrrupted; 5000&lt;</t>
  </si>
  <si>
    <t>RBF</t>
  </si>
  <si>
    <t>Misclassified (%)</t>
  </si>
  <si>
    <t>Misclasified (%)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</si>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</sst>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4" borderId="1" xfId="0" applyFill="1" applyBorder="1"/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0" xfId="0" applyFill="1"/>
    <xf numFmtId="0" fontId="0" fillId="0" borderId="8" xfId="0" applyBorder="1"/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0" fillId="0" borderId="1" xfId="0" applyNumberFormat="1" applyBorder="1"/>
    <xf numFmtId="11" fontId="0" fillId="0" borderId="10" xfId="0" applyNumberFormat="1" applyBorder="1"/>
    <xf numFmtId="0" fontId="1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5" xfId="0" applyFont="1" applyBorder="1"/>
    <xf numFmtId="0" fontId="5" fillId="0" borderId="1" xfId="0" applyFont="1" applyBorder="1"/>
    <xf numFmtId="164" fontId="5" fillId="0" borderId="1" xfId="0" applyNumberFormat="1" applyFont="1" applyBorder="1"/>
    <xf numFmtId="0" fontId="5" fillId="0" borderId="3" xfId="0" applyFont="1" applyBorder="1"/>
    <xf numFmtId="2" fontId="0" fillId="0" borderId="1" xfId="0" applyNumberFormat="1" applyBorder="1"/>
    <xf numFmtId="0" fontId="1" fillId="0" borderId="12" xfId="0" applyFont="1" applyBorder="1"/>
    <xf numFmtId="0" fontId="1" fillId="0" borderId="1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E1B0A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220980</xdr:colOff>
      <xdr:row>32</xdr:row>
      <xdr:rowOff>82453</xdr:rowOff>
    </xdr:to>
    <xdr:pic>
      <xdr:nvPicPr>
        <xdr:cNvPr id="2" name="Picture 1" descr="A diagram of a model&#10;&#10;Description automatically generated with medium confidence">
          <a:extLst>
            <a:ext uri="{FF2B5EF4-FFF2-40B4-BE49-F238E27FC236}">
              <a16:creationId xmlns:a16="http://schemas.microsoft.com/office/drawing/2014/main" id="{0065734A-CEF4-8012-F041-6CEB696D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41780" cy="59346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26</xdr:col>
      <xdr:colOff>0</xdr:colOff>
      <xdr:row>50</xdr:row>
      <xdr:rowOff>160020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7BF6374-A409-98AC-D771-854F2FED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731520"/>
          <a:ext cx="15240000" cy="857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502920</xdr:colOff>
      <xdr:row>0</xdr:row>
      <xdr:rowOff>0</xdr:rowOff>
    </xdr:from>
    <xdr:to>
      <xdr:col>17</xdr:col>
      <xdr:colOff>117787</xdr:colOff>
      <xdr:row>21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BEF712-4EB7-108C-A30C-EE1D04655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0340" y="0"/>
          <a:ext cx="5101267" cy="397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08DB1-F8C2-437E-ABC9-1F21B01BC604}" name="Table4" displayName="Table4" ref="A3:H20" totalsRowShown="0" headerRowDxfId="23" dataDxfId="22" tableBorderDxfId="21">
  <tableColumns count="8">
    <tableColumn id="1" xr3:uid="{F420CD6D-75B9-4857-88E8-27A50DF53A6E}" name="Hidden Layers" dataDxfId="20"/>
    <tableColumn id="2" xr3:uid="{5A620B50-D5F3-4431-BCF0-61CF80255F84}" name="Learning rate" dataDxfId="19"/>
    <tableColumn id="3" xr3:uid="{44841E7F-902D-4639-B5DA-8551C3E2C645}" name="Weight Decay" dataDxfId="18"/>
    <tableColumn id="4" xr3:uid="{F80985A7-0855-4CC9-AF9E-DDA3F761340B}" name="Stopped at Epoch " dataDxfId="17"/>
    <tableColumn id="5" xr3:uid="{7DF5CBDC-16DB-43AB-94FF-DC5691CBB810}" name="Validation accuracy" dataDxfId="16"/>
    <tableColumn id="6" xr3:uid="{F6F0B4CC-3E3E-44A6-8194-E84588A0A3F9}" name="Test accuracy" dataDxfId="15"/>
    <tableColumn id="7" xr3:uid="{3B874AA6-DD8A-49E1-AF0C-EE09E5673C7F}" name="Computational Cost (Time;Min)" dataDxfId="14"/>
    <tableColumn id="8" xr3:uid="{F4DF7A9A-87CF-4C73-8058-2B156A853F42}" name="Misclassified (%)" dataDxfId="13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6B8FFC-48E4-4D2F-B6B8-AFD962E74E66}" name="Table5" displayName="Table5" ref="I3:P17" totalsRowShown="0" headerRowDxfId="12" dataDxfId="10" headerRowBorderDxfId="11" tableBorderDxfId="9" totalsRowBorderDxfId="8">
  <tableColumns count="8">
    <tableColumn id="1" xr3:uid="{5C15A2A4-DB88-4D2D-978B-20BAA4452150}" name="Kernel function" dataDxfId="7"/>
    <tableColumn id="2" xr3:uid="{96F54845-1598-415F-9742-E942EF8AACD1}" name="Cross Validation" dataDxfId="6"/>
    <tableColumn id="6" xr3:uid="{B089D78A-81EE-4D83-BC5D-F57221C0CB08}" name="GridSearch Space for &quot;C&quot;" dataDxfId="5"/>
    <tableColumn id="9" xr3:uid="{B44912CF-AE39-44A0-964D-D02AEEA42C5E}" name="Box Constant" dataDxfId="4"/>
    <tableColumn id="10" xr3:uid="{E2110964-42F5-4800-9EC8-A9E0C39FD746}" name="Validation accuracy" dataDxfId="3"/>
    <tableColumn id="11" xr3:uid="{4115ADB0-0042-41E6-A2E5-EBB9A40D91B2}" name="Test accuracy" dataDxfId="2"/>
    <tableColumn id="7" xr3:uid="{08A8D4CE-0DA1-4434-AF4C-1B881957894E}" name="Computational Cost (Time;Min)" dataDxfId="1"/>
    <tableColumn id="8" xr3:uid="{6AE99BE4-7142-4FDB-A066-8A0522C234F7}" name="Misclasified (%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showGridLines="0" tabSelected="1" zoomScaleNormal="100" workbookViewId="0">
      <selection activeCell="L4" sqref="L4"/>
    </sheetView>
  </sheetViews>
  <sheetFormatPr defaultRowHeight="14.4" x14ac:dyDescent="0.3"/>
  <cols>
    <col min="1" max="1" width="14.21875" customWidth="1"/>
    <col min="2" max="2" width="8.44140625" customWidth="1"/>
    <col min="3" max="3" width="9.88671875" customWidth="1"/>
    <col min="4" max="4" width="11.88671875" customWidth="1"/>
    <col min="5" max="5" width="9.44140625" customWidth="1"/>
    <col min="6" max="6" width="7" customWidth="1"/>
    <col min="7" max="7" width="9.88671875" customWidth="1"/>
    <col min="8" max="8" width="8.21875" customWidth="1"/>
    <col min="9" max="9" width="7.5546875" customWidth="1"/>
    <col min="10" max="10" width="6.6640625" customWidth="1"/>
    <col min="11" max="11" width="20.44140625" customWidth="1"/>
    <col min="12" max="12" width="10.44140625" customWidth="1"/>
    <col min="13" max="13" width="9.44140625" customWidth="1"/>
    <col min="14" max="14" width="7.44140625" customWidth="1"/>
    <col min="15" max="15" width="9.6640625" customWidth="1"/>
    <col min="16" max="16" width="7.77734375" customWidth="1"/>
    <col min="17" max="17" width="9.6640625" customWidth="1"/>
    <col min="18" max="18" width="7.44140625" customWidth="1"/>
    <col min="19" max="19" width="18.109375" customWidth="1"/>
  </cols>
  <sheetData>
    <row r="2" spans="1:24" ht="15.6" x14ac:dyDescent="0.3">
      <c r="A2" s="44" t="s">
        <v>1</v>
      </c>
      <c r="B2" s="45"/>
      <c r="C2" s="45"/>
      <c r="D2" s="45"/>
      <c r="E2" s="45"/>
      <c r="F2" s="45"/>
      <c r="G2" s="45"/>
      <c r="H2" s="46"/>
      <c r="I2" s="47" t="s">
        <v>2</v>
      </c>
      <c r="J2" s="47"/>
      <c r="K2" s="47"/>
      <c r="L2" s="47"/>
      <c r="M2" s="47"/>
      <c r="N2" s="47"/>
      <c r="O2" s="47"/>
      <c r="P2" s="47"/>
      <c r="Q2" s="31"/>
      <c r="R2" s="31"/>
    </row>
    <row r="3" spans="1:24" ht="33" customHeight="1" x14ac:dyDescent="0.3">
      <c r="A3" s="15" t="s">
        <v>0</v>
      </c>
      <c r="B3" s="16" t="s">
        <v>3</v>
      </c>
      <c r="C3" s="16" t="s">
        <v>6</v>
      </c>
      <c r="D3" s="16" t="s">
        <v>11</v>
      </c>
      <c r="E3" s="16" t="s">
        <v>4</v>
      </c>
      <c r="F3" s="17" t="s">
        <v>12</v>
      </c>
      <c r="G3" s="14" t="s">
        <v>33</v>
      </c>
      <c r="H3" s="16" t="s">
        <v>55</v>
      </c>
      <c r="I3" s="27" t="s">
        <v>5</v>
      </c>
      <c r="J3" s="25" t="s">
        <v>10</v>
      </c>
      <c r="K3" s="24" t="s">
        <v>43</v>
      </c>
      <c r="L3" s="25" t="s">
        <v>7</v>
      </c>
      <c r="M3" s="25" t="s">
        <v>4</v>
      </c>
      <c r="N3" s="25" t="s">
        <v>12</v>
      </c>
      <c r="O3" s="26" t="s">
        <v>33</v>
      </c>
      <c r="P3" s="25" t="s">
        <v>56</v>
      </c>
      <c r="R3" t="s">
        <v>23</v>
      </c>
      <c r="S3" s="43" t="s">
        <v>25</v>
      </c>
      <c r="T3" s="43"/>
      <c r="U3" s="43"/>
      <c r="V3" s="43"/>
      <c r="W3" s="43"/>
      <c r="X3" t="s">
        <v>26</v>
      </c>
    </row>
    <row r="4" spans="1:24" x14ac:dyDescent="0.3">
      <c r="A4" s="6" t="s">
        <v>8</v>
      </c>
      <c r="B4" s="1">
        <v>1.0000000000000001E-5</v>
      </c>
      <c r="C4" s="1">
        <v>1.0000000000000001E-5</v>
      </c>
      <c r="D4" s="1">
        <v>2545</v>
      </c>
      <c r="E4" s="1">
        <v>0.81</v>
      </c>
      <c r="F4" s="1">
        <v>0.81</v>
      </c>
      <c r="G4" s="4">
        <v>105</v>
      </c>
      <c r="H4" s="23">
        <v>18.8</v>
      </c>
      <c r="I4" s="6" t="s">
        <v>9</v>
      </c>
      <c r="J4" s="1">
        <v>3</v>
      </c>
      <c r="K4" s="1" t="s">
        <v>45</v>
      </c>
      <c r="L4" s="29">
        <v>1.25892541179416</v>
      </c>
      <c r="M4" s="1">
        <v>0.85</v>
      </c>
      <c r="N4" s="1">
        <v>0.85</v>
      </c>
      <c r="O4" s="4">
        <v>27</v>
      </c>
      <c r="P4" s="23">
        <v>14.93</v>
      </c>
      <c r="R4" t="s">
        <v>37</v>
      </c>
      <c r="T4" t="s">
        <v>27</v>
      </c>
      <c r="X4" t="s">
        <v>28</v>
      </c>
    </row>
    <row r="5" spans="1:24" x14ac:dyDescent="0.3">
      <c r="A5" s="6" t="s">
        <v>8</v>
      </c>
      <c r="B5" s="1">
        <v>1E-4</v>
      </c>
      <c r="C5" s="1">
        <v>1.0000000000000001E-5</v>
      </c>
      <c r="D5" s="1">
        <v>200</v>
      </c>
      <c r="E5" s="1">
        <v>0.83</v>
      </c>
      <c r="F5" s="1">
        <v>0.81</v>
      </c>
      <c r="G5" s="4">
        <v>9</v>
      </c>
      <c r="H5" s="1">
        <v>18.66</v>
      </c>
      <c r="I5" s="6" t="s">
        <v>9</v>
      </c>
      <c r="J5" s="1">
        <v>3</v>
      </c>
      <c r="K5" s="18" t="s">
        <v>44</v>
      </c>
      <c r="L5" s="1">
        <v>3</v>
      </c>
      <c r="M5" s="1">
        <v>0.84</v>
      </c>
      <c r="N5" s="1">
        <v>0.85</v>
      </c>
      <c r="O5" s="4">
        <v>28</v>
      </c>
      <c r="P5" s="1">
        <v>16</v>
      </c>
      <c r="R5" t="s">
        <v>24</v>
      </c>
      <c r="T5" t="s">
        <v>29</v>
      </c>
    </row>
    <row r="6" spans="1:24" x14ac:dyDescent="0.3">
      <c r="A6" s="6" t="s">
        <v>8</v>
      </c>
      <c r="B6" s="1">
        <v>1E-3</v>
      </c>
      <c r="C6" s="1">
        <v>1.0000000000000001E-5</v>
      </c>
      <c r="D6" s="1">
        <v>37</v>
      </c>
      <c r="E6" s="1">
        <v>0.81</v>
      </c>
      <c r="F6" s="1">
        <v>0.82</v>
      </c>
      <c r="G6" s="4">
        <v>2</v>
      </c>
      <c r="H6" s="1">
        <v>18.13</v>
      </c>
      <c r="I6" s="6" t="s">
        <v>9</v>
      </c>
      <c r="J6" s="1">
        <v>3</v>
      </c>
      <c r="K6" s="1" t="s">
        <v>46</v>
      </c>
      <c r="L6" s="1">
        <v>10</v>
      </c>
      <c r="M6" s="1">
        <v>0.84</v>
      </c>
      <c r="N6" s="1">
        <v>0.84</v>
      </c>
      <c r="O6" s="4">
        <v>46</v>
      </c>
      <c r="P6" s="1">
        <v>16.14</v>
      </c>
      <c r="R6" t="s">
        <v>30</v>
      </c>
      <c r="T6" t="s">
        <v>31</v>
      </c>
    </row>
    <row r="7" spans="1:24" x14ac:dyDescent="0.3">
      <c r="A7" s="6" t="s">
        <v>8</v>
      </c>
      <c r="B7" s="1">
        <v>0.01</v>
      </c>
      <c r="C7" s="1">
        <v>1.0000000000000001E-5</v>
      </c>
      <c r="D7" s="1">
        <v>17</v>
      </c>
      <c r="E7" s="1">
        <v>0.84</v>
      </c>
      <c r="F7" s="1">
        <v>0.82</v>
      </c>
      <c r="G7" s="4">
        <v>1</v>
      </c>
      <c r="H7" s="1">
        <v>17.86</v>
      </c>
      <c r="I7" s="6" t="s">
        <v>9</v>
      </c>
      <c r="J7" s="1">
        <v>3</v>
      </c>
      <c r="K7" s="18" t="s">
        <v>47</v>
      </c>
      <c r="L7" s="1">
        <v>10</v>
      </c>
      <c r="M7" s="1">
        <v>0.84</v>
      </c>
      <c r="N7" s="1">
        <v>0.84</v>
      </c>
      <c r="O7" s="4">
        <v>46</v>
      </c>
      <c r="P7" s="1">
        <v>16.14</v>
      </c>
      <c r="R7" t="s">
        <v>32</v>
      </c>
    </row>
    <row r="8" spans="1:24" x14ac:dyDescent="0.3">
      <c r="A8" s="6" t="s">
        <v>8</v>
      </c>
      <c r="B8" s="1">
        <v>0.1</v>
      </c>
      <c r="C8" s="1">
        <v>1.0000000000000001E-5</v>
      </c>
      <c r="D8" s="1">
        <v>29</v>
      </c>
      <c r="E8" s="1">
        <v>0.82</v>
      </c>
      <c r="F8" s="1">
        <v>0.82</v>
      </c>
      <c r="G8" s="4">
        <v>2</v>
      </c>
      <c r="H8" s="1">
        <v>18.260000000000002</v>
      </c>
      <c r="I8" s="33" t="s">
        <v>9</v>
      </c>
      <c r="J8" s="34">
        <v>3</v>
      </c>
      <c r="K8" s="34" t="s">
        <v>49</v>
      </c>
      <c r="L8" s="35">
        <v>5.6234132519034903</v>
      </c>
      <c r="M8" s="34">
        <v>0.84</v>
      </c>
      <c r="N8" s="34">
        <v>0.84</v>
      </c>
      <c r="O8" s="36">
        <v>27</v>
      </c>
      <c r="P8" s="34">
        <v>16.399999999999999</v>
      </c>
      <c r="R8" t="s">
        <v>38</v>
      </c>
    </row>
    <row r="9" spans="1:24" x14ac:dyDescent="0.3">
      <c r="A9" s="6" t="s">
        <v>8</v>
      </c>
      <c r="B9" s="1">
        <v>1</v>
      </c>
      <c r="C9" s="1">
        <v>1.0000000000000001E-5</v>
      </c>
      <c r="D9" s="1">
        <v>12</v>
      </c>
      <c r="E9" s="1">
        <v>0.5</v>
      </c>
      <c r="F9" s="1">
        <v>0.47</v>
      </c>
      <c r="G9" s="4">
        <v>1</v>
      </c>
      <c r="H9" s="1">
        <v>52.66</v>
      </c>
      <c r="I9" s="6" t="s">
        <v>9</v>
      </c>
      <c r="J9" s="1">
        <v>3</v>
      </c>
      <c r="K9" s="18" t="s">
        <v>50</v>
      </c>
      <c r="L9" s="1">
        <v>3.5</v>
      </c>
      <c r="M9" s="1">
        <v>0.83</v>
      </c>
      <c r="N9" s="1">
        <v>0.84</v>
      </c>
      <c r="O9" s="4">
        <v>29</v>
      </c>
      <c r="P9" s="1">
        <v>16.260000000000002</v>
      </c>
    </row>
    <row r="10" spans="1:24" x14ac:dyDescent="0.3">
      <c r="A10" s="6" t="s">
        <v>8</v>
      </c>
      <c r="B10" s="1">
        <v>1.0000000000000001E-5</v>
      </c>
      <c r="C10" s="1">
        <v>1E-4</v>
      </c>
      <c r="D10" s="1">
        <v>3039</v>
      </c>
      <c r="E10" s="1">
        <v>0.84</v>
      </c>
      <c r="F10" s="1">
        <v>0.83</v>
      </c>
      <c r="G10" s="4">
        <v>129</v>
      </c>
      <c r="H10" s="1">
        <v>17.059999999999999</v>
      </c>
      <c r="I10" s="19" t="s">
        <v>9</v>
      </c>
      <c r="J10" s="20">
        <v>3</v>
      </c>
      <c r="K10" s="20" t="s">
        <v>52</v>
      </c>
      <c r="L10" s="20">
        <v>1</v>
      </c>
      <c r="M10" s="20">
        <v>0.86</v>
      </c>
      <c r="N10" s="20">
        <v>0.85</v>
      </c>
      <c r="O10" s="21">
        <v>27</v>
      </c>
      <c r="P10" s="20">
        <v>15.2</v>
      </c>
    </row>
    <row r="11" spans="1:24" x14ac:dyDescent="0.3">
      <c r="A11" s="6" t="s">
        <v>8</v>
      </c>
      <c r="B11" s="1">
        <v>1.0000000000000001E-5</v>
      </c>
      <c r="C11" s="1">
        <v>1E-3</v>
      </c>
      <c r="D11" s="1">
        <v>3994</v>
      </c>
      <c r="E11" s="1">
        <v>0.84</v>
      </c>
      <c r="F11" s="1">
        <v>0.84</v>
      </c>
      <c r="G11" s="4">
        <v>165</v>
      </c>
      <c r="H11" s="1">
        <v>15.86</v>
      </c>
      <c r="I11" s="6" t="s">
        <v>54</v>
      </c>
      <c r="J11" s="1">
        <v>3</v>
      </c>
      <c r="K11" s="1" t="s">
        <v>45</v>
      </c>
      <c r="L11" s="29">
        <v>354.81338923357498</v>
      </c>
      <c r="M11" s="1">
        <v>0.86</v>
      </c>
      <c r="N11" s="1">
        <v>0.85</v>
      </c>
      <c r="O11" s="4">
        <v>36</v>
      </c>
      <c r="P11" s="1">
        <v>15.06</v>
      </c>
    </row>
    <row r="12" spans="1:24" ht="28.8" x14ac:dyDescent="0.3">
      <c r="A12" s="6" t="s">
        <v>8</v>
      </c>
      <c r="B12" s="1">
        <v>1.0000000000000001E-5</v>
      </c>
      <c r="C12" s="1">
        <v>0.01</v>
      </c>
      <c r="D12" s="32" t="s">
        <v>53</v>
      </c>
      <c r="E12" s="1">
        <v>0.5</v>
      </c>
      <c r="F12" s="1">
        <v>0.53</v>
      </c>
      <c r="G12" s="4">
        <v>231</v>
      </c>
      <c r="H12" s="1">
        <v>47.33</v>
      </c>
      <c r="I12" s="6" t="s">
        <v>54</v>
      </c>
      <c r="J12" s="1">
        <v>3</v>
      </c>
      <c r="K12" s="18" t="s">
        <v>44</v>
      </c>
      <c r="L12" s="1">
        <v>3</v>
      </c>
      <c r="M12" s="1">
        <v>0.86</v>
      </c>
      <c r="N12" s="1">
        <v>0.85</v>
      </c>
      <c r="O12" s="4">
        <v>36</v>
      </c>
      <c r="P12" s="1">
        <v>15.06</v>
      </c>
    </row>
    <row r="13" spans="1:24" ht="28.8" x14ac:dyDescent="0.3">
      <c r="A13" s="6" t="s">
        <v>8</v>
      </c>
      <c r="B13" s="1">
        <v>1.0000000000000001E-5</v>
      </c>
      <c r="C13" s="1">
        <v>0.1</v>
      </c>
      <c r="D13" s="32" t="s">
        <v>53</v>
      </c>
      <c r="E13" s="1">
        <v>0.5</v>
      </c>
      <c r="F13" s="1">
        <v>0.47</v>
      </c>
      <c r="G13" s="4">
        <v>220</v>
      </c>
      <c r="H13" s="1">
        <v>52.66</v>
      </c>
      <c r="I13" s="6" t="s">
        <v>54</v>
      </c>
      <c r="J13" s="1">
        <v>3</v>
      </c>
      <c r="K13" s="1" t="s">
        <v>46</v>
      </c>
      <c r="L13" s="1">
        <v>10</v>
      </c>
      <c r="M13" s="1">
        <v>0.86</v>
      </c>
      <c r="N13" s="1">
        <v>0.85</v>
      </c>
      <c r="O13" s="4">
        <v>38</v>
      </c>
      <c r="P13" s="1">
        <v>15.06</v>
      </c>
    </row>
    <row r="14" spans="1:24" ht="28.8" x14ac:dyDescent="0.3">
      <c r="A14" s="6" t="s">
        <v>8</v>
      </c>
      <c r="B14" s="1">
        <v>1.0000000000000001E-5</v>
      </c>
      <c r="C14" s="1">
        <v>1</v>
      </c>
      <c r="D14" s="32" t="s">
        <v>53</v>
      </c>
      <c r="E14" s="1">
        <v>0.5</v>
      </c>
      <c r="F14" s="1">
        <v>0.47</v>
      </c>
      <c r="G14" s="4">
        <v>218</v>
      </c>
      <c r="H14" s="1">
        <v>52.66</v>
      </c>
      <c r="I14" s="6" t="s">
        <v>54</v>
      </c>
      <c r="J14" s="1">
        <v>3</v>
      </c>
      <c r="K14" s="18" t="s">
        <v>48</v>
      </c>
      <c r="L14" s="1">
        <v>10</v>
      </c>
      <c r="M14" s="1">
        <v>0.86</v>
      </c>
      <c r="N14" s="1">
        <v>0.85</v>
      </c>
      <c r="O14" s="4">
        <v>41</v>
      </c>
      <c r="P14" s="1">
        <v>15.06</v>
      </c>
    </row>
    <row r="15" spans="1:24" x14ac:dyDescent="0.3">
      <c r="A15" s="19" t="s">
        <v>8</v>
      </c>
      <c r="B15" s="20">
        <v>1</v>
      </c>
      <c r="C15" s="20">
        <v>0</v>
      </c>
      <c r="D15" s="20">
        <v>12</v>
      </c>
      <c r="E15" s="20">
        <v>0.5</v>
      </c>
      <c r="F15" s="20">
        <v>0.53</v>
      </c>
      <c r="G15" s="21">
        <v>1</v>
      </c>
      <c r="H15" s="1">
        <v>52.66</v>
      </c>
      <c r="I15" s="6" t="s">
        <v>54</v>
      </c>
      <c r="J15" s="1">
        <v>3</v>
      </c>
      <c r="K15" s="1" t="s">
        <v>51</v>
      </c>
      <c r="L15" s="30">
        <v>1000000000</v>
      </c>
      <c r="M15" s="1">
        <v>0.86</v>
      </c>
      <c r="N15" s="1">
        <v>0.85</v>
      </c>
      <c r="O15" s="4">
        <v>43</v>
      </c>
      <c r="P15" s="1">
        <v>15.06</v>
      </c>
    </row>
    <row r="16" spans="1:24" x14ac:dyDescent="0.3">
      <c r="A16" s="19" t="s">
        <v>8</v>
      </c>
      <c r="B16" s="1">
        <v>0.1</v>
      </c>
      <c r="C16" s="20">
        <v>0</v>
      </c>
      <c r="D16" s="1">
        <v>24</v>
      </c>
      <c r="E16" s="1">
        <v>0.81</v>
      </c>
      <c r="F16" s="1">
        <v>0.8</v>
      </c>
      <c r="G16" s="4">
        <v>1</v>
      </c>
      <c r="H16" s="1">
        <v>20.399999999999999</v>
      </c>
      <c r="I16" s="6" t="s">
        <v>54</v>
      </c>
      <c r="J16" s="1">
        <v>3</v>
      </c>
      <c r="K16" s="18" t="s">
        <v>50</v>
      </c>
      <c r="L16" s="20">
        <v>2.5</v>
      </c>
      <c r="M16" s="1">
        <v>0.86</v>
      </c>
      <c r="N16" s="1">
        <v>0.85</v>
      </c>
      <c r="O16" s="4">
        <v>40</v>
      </c>
      <c r="P16" s="1">
        <v>15.06</v>
      </c>
    </row>
    <row r="17" spans="1:24" x14ac:dyDescent="0.3">
      <c r="A17" s="19" t="s">
        <v>8</v>
      </c>
      <c r="B17" s="1">
        <v>0.01</v>
      </c>
      <c r="C17" s="20">
        <v>0</v>
      </c>
      <c r="D17" s="1">
        <v>15</v>
      </c>
      <c r="E17" s="1">
        <v>0.76</v>
      </c>
      <c r="F17" s="1">
        <v>0.77</v>
      </c>
      <c r="G17" s="4">
        <v>1</v>
      </c>
      <c r="H17" s="1">
        <v>22.9</v>
      </c>
      <c r="I17" s="6" t="s">
        <v>54</v>
      </c>
      <c r="J17" s="20">
        <v>3</v>
      </c>
      <c r="K17" s="20" t="s">
        <v>52</v>
      </c>
      <c r="L17" s="30">
        <v>1.0000000000000001E+50</v>
      </c>
      <c r="M17" s="20">
        <v>0.86</v>
      </c>
      <c r="N17" s="20">
        <v>0.85</v>
      </c>
      <c r="O17" s="21">
        <v>40</v>
      </c>
      <c r="P17" s="20">
        <v>15.06</v>
      </c>
      <c r="S17" t="s">
        <v>39</v>
      </c>
    </row>
    <row r="18" spans="1:24" x14ac:dyDescent="0.3">
      <c r="A18" s="19" t="s">
        <v>8</v>
      </c>
      <c r="B18" s="1">
        <v>1E-3</v>
      </c>
      <c r="C18" s="20">
        <v>0</v>
      </c>
      <c r="D18" s="1">
        <v>44</v>
      </c>
      <c r="E18" s="1">
        <v>0.81</v>
      </c>
      <c r="F18" s="1">
        <v>0.81</v>
      </c>
      <c r="G18" s="4">
        <v>2</v>
      </c>
      <c r="H18" s="1">
        <v>19.059999999999999</v>
      </c>
      <c r="I18" s="39"/>
      <c r="J18" s="38"/>
      <c r="K18" s="38"/>
      <c r="L18" s="12" t="s">
        <v>57</v>
      </c>
      <c r="M18" s="37">
        <f>AVERAGE(Table5[Validation accuracy])</f>
        <v>0.85142857142857131</v>
      </c>
      <c r="N18" s="37">
        <f>AVERAGE(N1:N17)</f>
        <v>0.84714285714285698</v>
      </c>
      <c r="O18" s="1">
        <f>AVERAGE(O1:O17)</f>
        <v>36</v>
      </c>
      <c r="P18" s="37">
        <f>AVERAGE(P1:P17)</f>
        <v>15.463571428571429</v>
      </c>
      <c r="S18" t="s">
        <v>40</v>
      </c>
    </row>
    <row r="19" spans="1:24" x14ac:dyDescent="0.3">
      <c r="A19" s="19" t="s">
        <v>8</v>
      </c>
      <c r="B19" s="1">
        <v>1E-4</v>
      </c>
      <c r="C19" s="20">
        <v>0</v>
      </c>
      <c r="D19" s="1">
        <v>241</v>
      </c>
      <c r="E19" s="1">
        <v>0.81</v>
      </c>
      <c r="F19" s="1">
        <v>0.81</v>
      </c>
      <c r="G19" s="4">
        <v>10</v>
      </c>
      <c r="H19" s="1">
        <v>18.66</v>
      </c>
      <c r="L19" s="40" t="s">
        <v>58</v>
      </c>
      <c r="M19" s="42">
        <f>MAX(Table5[Validation accuracy])</f>
        <v>0.86</v>
      </c>
      <c r="N19" s="42">
        <f>MAX(N1:N18)</f>
        <v>0.85</v>
      </c>
      <c r="O19" s="42">
        <f>MAX(Table5[Computational Cost (Time;Min)])</f>
        <v>46</v>
      </c>
      <c r="P19" s="42">
        <f>MAX(Table5[Misclasified (%)])</f>
        <v>16.399999999999999</v>
      </c>
      <c r="S19" t="s">
        <v>41</v>
      </c>
    </row>
    <row r="20" spans="1:24" x14ac:dyDescent="0.3">
      <c r="A20" s="19" t="s">
        <v>8</v>
      </c>
      <c r="B20" s="20">
        <v>1.0000000000000001E-5</v>
      </c>
      <c r="C20" s="20">
        <v>0</v>
      </c>
      <c r="D20" s="20">
        <v>676</v>
      </c>
      <c r="E20" s="20">
        <v>0.83</v>
      </c>
      <c r="F20" s="20">
        <v>0.81</v>
      </c>
      <c r="G20" s="21">
        <v>199</v>
      </c>
      <c r="H20" s="20">
        <v>19.059999999999999</v>
      </c>
      <c r="L20" s="12" t="s">
        <v>34</v>
      </c>
      <c r="M20" s="1">
        <f>MIN(Table5[Validation accuracy])</f>
        <v>0.83</v>
      </c>
      <c r="N20" s="1">
        <f>MIN(Table5[Test accuracy])</f>
        <v>0.84</v>
      </c>
      <c r="O20" s="1">
        <f>MIN(Table5[Computational Cost (Time;Min)])</f>
        <v>27</v>
      </c>
      <c r="P20" s="1">
        <f>MIN(Table5[Misclasified (%)])</f>
        <v>14.93</v>
      </c>
    </row>
    <row r="21" spans="1:24" x14ac:dyDescent="0.3">
      <c r="B21" s="38"/>
      <c r="C21" s="38"/>
      <c r="D21" s="12" t="s">
        <v>57</v>
      </c>
      <c r="E21" s="37">
        <f>AVERAGE(Table4[Validation accuracy])</f>
        <v>0.72411764705882353</v>
      </c>
      <c r="F21" s="37">
        <f>AVERAGE(F4:F20)</f>
        <v>0.71882352941176475</v>
      </c>
      <c r="G21" s="2">
        <f>AVERAGE(G4:G20)</f>
        <v>76.294117647058826</v>
      </c>
      <c r="H21" s="37">
        <f>AVERAGE(H4:H20)</f>
        <v>28.392941176470583</v>
      </c>
    </row>
    <row r="22" spans="1:24" x14ac:dyDescent="0.3">
      <c r="D22" s="40" t="s">
        <v>58</v>
      </c>
      <c r="E22" s="41">
        <f>MAX(Table4[Validation accuracy])</f>
        <v>0.84</v>
      </c>
      <c r="F22" s="42">
        <f>MAX(F4:F20)</f>
        <v>0.84</v>
      </c>
      <c r="G22" s="42">
        <f>MAX(Table4[Computational Cost (Time;Min)])</f>
        <v>231</v>
      </c>
      <c r="H22" s="42">
        <f>MAX(Table4[Misclassified (%)])</f>
        <v>52.66</v>
      </c>
    </row>
    <row r="23" spans="1:24" x14ac:dyDescent="0.3">
      <c r="D23" s="12" t="s">
        <v>34</v>
      </c>
      <c r="E23" s="1">
        <f>MIN(Table4[Validation accuracy])</f>
        <v>0.5</v>
      </c>
      <c r="F23" s="1">
        <f>MIN(Table4[Test accuracy])</f>
        <v>0.47</v>
      </c>
      <c r="G23" s="1">
        <f>MIN(Table4[Computational Cost (Time;Min)])</f>
        <v>1</v>
      </c>
      <c r="H23" s="1">
        <f>MIN(Table4[Misclassified (%)])</f>
        <v>15.86</v>
      </c>
    </row>
    <row r="26" spans="1:24" x14ac:dyDescent="0.3">
      <c r="Q26" t="s">
        <v>42</v>
      </c>
      <c r="U26">
        <v>1</v>
      </c>
      <c r="X26">
        <v>60</v>
      </c>
    </row>
    <row r="27" spans="1:24" x14ac:dyDescent="0.3">
      <c r="J27">
        <f>60*3</f>
        <v>180</v>
      </c>
      <c r="M27">
        <f>180+40</f>
        <v>220</v>
      </c>
    </row>
    <row r="28" spans="1:24" x14ac:dyDescent="0.3">
      <c r="J28">
        <f>180+38</f>
        <v>218</v>
      </c>
      <c r="X28">
        <f>G32*$X$26</f>
        <v>2304</v>
      </c>
    </row>
    <row r="29" spans="1:24" x14ac:dyDescent="0.3">
      <c r="A29" s="22"/>
      <c r="B29" s="22"/>
      <c r="C29" s="22">
        <v>60</v>
      </c>
      <c r="D29" s="22">
        <v>60</v>
      </c>
      <c r="E29" s="22">
        <v>60</v>
      </c>
      <c r="G29" s="22">
        <v>60</v>
      </c>
    </row>
    <row r="30" spans="1:24" x14ac:dyDescent="0.3">
      <c r="A30" s="22" t="s">
        <v>34</v>
      </c>
      <c r="B30" s="22" t="s">
        <v>36</v>
      </c>
      <c r="C30" s="22" t="s">
        <v>35</v>
      </c>
      <c r="D30" s="22" t="s">
        <v>35</v>
      </c>
      <c r="E30" s="22"/>
    </row>
    <row r="31" spans="1:24" x14ac:dyDescent="0.3">
      <c r="A31" s="22">
        <f t="shared" ref="A31:A39" si="0">C31/$C$29</f>
        <v>1</v>
      </c>
      <c r="B31" s="22">
        <f t="shared" ref="B31:B39" si="1">D31/$D$29/$E$29</f>
        <v>1</v>
      </c>
      <c r="C31" s="22">
        <v>60</v>
      </c>
      <c r="D31" s="22">
        <v>3600</v>
      </c>
      <c r="E31" s="22"/>
    </row>
    <row r="32" spans="1:24" x14ac:dyDescent="0.3">
      <c r="A32" s="22">
        <f t="shared" si="0"/>
        <v>8.9833333333333325</v>
      </c>
      <c r="B32" s="22">
        <f t="shared" si="1"/>
        <v>1.7539093369245529</v>
      </c>
      <c r="C32">
        <v>539</v>
      </c>
      <c r="D32" s="28">
        <v>6314.0736129283896</v>
      </c>
      <c r="G32">
        <f>0.64*60</f>
        <v>38.4</v>
      </c>
    </row>
    <row r="33" spans="1:4" x14ac:dyDescent="0.3">
      <c r="A33" s="22">
        <f t="shared" si="0"/>
        <v>26.533333333333335</v>
      </c>
      <c r="B33" s="22">
        <f t="shared" si="1"/>
        <v>3.6461111111111113</v>
      </c>
      <c r="C33" s="22">
        <v>1592</v>
      </c>
      <c r="D33" s="22">
        <v>13126</v>
      </c>
    </row>
    <row r="34" spans="1:4" x14ac:dyDescent="0.3">
      <c r="A34" s="22">
        <f t="shared" si="0"/>
        <v>43.05</v>
      </c>
      <c r="B34" s="22">
        <f t="shared" si="1"/>
        <v>2.0325000000000002</v>
      </c>
      <c r="C34" s="22">
        <v>2583</v>
      </c>
      <c r="D34" s="22">
        <v>7317</v>
      </c>
    </row>
    <row r="35" spans="1:4" x14ac:dyDescent="0.3">
      <c r="A35" s="22">
        <f t="shared" si="0"/>
        <v>1.8</v>
      </c>
      <c r="B35" s="22">
        <f t="shared" si="1"/>
        <v>0</v>
      </c>
      <c r="C35" s="22">
        <v>108</v>
      </c>
    </row>
    <row r="36" spans="1:4" x14ac:dyDescent="0.3">
      <c r="A36" s="22">
        <f t="shared" si="0"/>
        <v>0</v>
      </c>
      <c r="B36" s="22">
        <f t="shared" si="1"/>
        <v>0</v>
      </c>
    </row>
    <row r="37" spans="1:4" x14ac:dyDescent="0.3">
      <c r="A37" s="22">
        <f t="shared" si="0"/>
        <v>0</v>
      </c>
      <c r="B37" s="22">
        <f t="shared" si="1"/>
        <v>0</v>
      </c>
    </row>
    <row r="38" spans="1:4" x14ac:dyDescent="0.3">
      <c r="A38" s="22">
        <f t="shared" si="0"/>
        <v>0</v>
      </c>
      <c r="B38" s="22">
        <f t="shared" si="1"/>
        <v>0</v>
      </c>
    </row>
    <row r="39" spans="1:4" x14ac:dyDescent="0.3">
      <c r="A39" s="22">
        <f t="shared" si="0"/>
        <v>0</v>
      </c>
      <c r="B39" s="22">
        <f t="shared" si="1"/>
        <v>0</v>
      </c>
    </row>
  </sheetData>
  <mergeCells count="3">
    <mergeCell ref="S3:W3"/>
    <mergeCell ref="A2:H2"/>
    <mergeCell ref="I2:P2"/>
  </mergeCells>
  <phoneticPr fontId="3" type="noConversion"/>
  <conditionalFormatting sqref="F4:F20">
    <cfRule type="colorScale" priority="10">
      <colorScale>
        <cfvo type="percentile" val="30"/>
        <cfvo type="percentile" val="60"/>
        <cfvo type="percentile" val="95"/>
        <color rgb="FFF8696B"/>
        <color rgb="FFFFEB84"/>
        <color rgb="FF63BE7B"/>
      </colorScale>
    </cfRule>
    <cfRule type="colorScale" priority="11">
      <colorScale>
        <cfvo type="percentile" val="50"/>
        <cfvo type="percentile" val="75"/>
        <cfvo type="percentile" val="95"/>
        <color rgb="FFF8696B"/>
        <color rgb="FFFFEB84"/>
        <color rgb="FF63BE7B"/>
      </colorScale>
    </cfRule>
    <cfRule type="colorScale" priority="1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top10" priority="15" rank="10"/>
  </conditionalFormatting>
  <conditionalFormatting sqref="F14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H4:H20">
    <cfRule type="colorScale" priority="3">
      <colorScale>
        <cfvo type="percentile" val="5"/>
        <cfvo type="percentile" val="50"/>
        <cfvo type="percentile" val="90"/>
        <color rgb="FF00B050"/>
        <color rgb="FFFFEB84"/>
        <color rgb="FFFE1B0A"/>
      </colorScale>
    </cfRule>
    <cfRule type="colorScale" priority="5">
      <colorScale>
        <cfvo type="percentile" val="30"/>
        <cfvo type="percentile" val="60"/>
        <cfvo type="percentile" val="95"/>
        <color theme="9"/>
        <color rgb="FFFFEB84"/>
        <color rgb="FFFE1B0A"/>
      </colorScale>
    </cfRule>
    <cfRule type="colorScale" priority="6">
      <colorScale>
        <cfvo type="percentile" val="30"/>
        <cfvo type="percentile" val="60"/>
        <cfvo type="percentile" val="95"/>
        <color rgb="FFF8696B"/>
        <color rgb="FFFFEB84"/>
        <color rgb="FF63BE7B"/>
      </colorScale>
    </cfRule>
    <cfRule type="colorScale" priority="7">
      <colorScale>
        <cfvo type="percentile" val="5"/>
        <cfvo type="percentile" val="50"/>
        <cfvo type="percentile" val="90"/>
        <color rgb="FF00B050"/>
        <color rgb="FFFFEB84"/>
        <color rgb="FFFE1B0A"/>
      </colorScale>
    </cfRule>
  </conditionalFormatting>
  <conditionalFormatting sqref="K12">
    <cfRule type="colorScale" priority="4">
      <colorScale>
        <cfvo type="percentile" val="5"/>
        <cfvo type="percentile" val="60"/>
        <cfvo type="percentile" val="90"/>
        <color theme="9"/>
        <color rgb="FFFFEB84"/>
        <color rgb="FFFE1B0A"/>
      </colorScale>
    </cfRule>
  </conditionalFormatting>
  <conditionalFormatting sqref="N4:N17">
    <cfRule type="colorScale" priority="2">
      <colorScale>
        <cfvo type="percentile" val="30"/>
        <cfvo type="percentile" val="60"/>
        <cfvo type="percentile" val="95"/>
        <color rgb="FFF8696B"/>
        <color rgb="FFFFEB84"/>
        <color rgb="FF63BE7B"/>
      </colorScale>
    </cfRule>
    <cfRule type="colorScale" priority="9">
      <colorScale>
        <cfvo type="percentile" val="30"/>
        <cfvo type="percentile" val="60"/>
        <cfvo type="percentile" val="95"/>
        <color rgb="FFF8696B"/>
        <color rgb="FFFFEB84"/>
        <color rgb="FF63BE7B"/>
      </colorScale>
    </cfRule>
  </conditionalFormatting>
  <conditionalFormatting sqref="P4:P17">
    <cfRule type="colorScale" priority="1">
      <colorScale>
        <cfvo type="percentile" val="5"/>
        <cfvo type="percentile" val="50"/>
        <cfvo type="percentile" val="90"/>
        <color rgb="FF00B050"/>
        <color rgb="FFFFEB84"/>
        <color rgb="FFFE1B0A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2678-5836-4EAD-B6AB-154D11776CAB}">
  <dimension ref="A1"/>
  <sheetViews>
    <sheetView workbookViewId="0">
      <selection activeCell="H9" sqref="H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C6BE-F2F1-4523-908F-E60EBFACFC9F}">
  <dimension ref="A1"/>
  <sheetViews>
    <sheetView topLeftCell="F1" workbookViewId="0">
      <selection activeCell="B5" sqref="B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70FC-2A93-4BEF-A75A-AD5D28A08E50}">
  <dimension ref="C5:H14"/>
  <sheetViews>
    <sheetView workbookViewId="0">
      <selection activeCell="G18" sqref="G18"/>
    </sheetView>
  </sheetViews>
  <sheetFormatPr defaultRowHeight="14.4" x14ac:dyDescent="0.3"/>
  <cols>
    <col min="3" max="3" width="20.44140625" bestFit="1" customWidth="1"/>
    <col min="6" max="6" width="10.5546875" bestFit="1" customWidth="1"/>
    <col min="8" max="8" width="12.44140625" customWidth="1"/>
  </cols>
  <sheetData>
    <row r="5" spans="3:8" ht="28.8" x14ac:dyDescent="0.3">
      <c r="C5" s="7" t="s">
        <v>18</v>
      </c>
      <c r="D5" s="7" t="s">
        <v>16</v>
      </c>
      <c r="E5" s="7" t="s">
        <v>17</v>
      </c>
      <c r="F5" s="7" t="s">
        <v>21</v>
      </c>
      <c r="G5" s="7" t="s">
        <v>20</v>
      </c>
      <c r="H5" s="8" t="s">
        <v>19</v>
      </c>
    </row>
    <row r="6" spans="3:8" hidden="1" x14ac:dyDescent="0.3">
      <c r="C6" s="4"/>
      <c r="D6" s="5"/>
      <c r="E6" s="5"/>
      <c r="F6" s="5"/>
      <c r="G6" s="5"/>
      <c r="H6" s="6"/>
    </row>
    <row r="7" spans="3:8" x14ac:dyDescent="0.3">
      <c r="C7" s="12" t="s">
        <v>14</v>
      </c>
      <c r="D7" s="1">
        <v>3</v>
      </c>
      <c r="E7" s="1">
        <v>824</v>
      </c>
      <c r="F7" s="2">
        <v>117.81908</v>
      </c>
      <c r="G7" s="2">
        <v>7385.8406619999996</v>
      </c>
      <c r="H7" s="2">
        <v>85.940914000000006</v>
      </c>
    </row>
    <row r="8" spans="3:8" x14ac:dyDescent="0.3">
      <c r="C8" s="11" t="s">
        <v>15</v>
      </c>
      <c r="D8" s="9">
        <v>6</v>
      </c>
      <c r="E8" s="9">
        <v>1429</v>
      </c>
      <c r="F8" s="10">
        <v>121.28256</v>
      </c>
      <c r="G8" s="10">
        <v>8905.3034119999993</v>
      </c>
      <c r="H8" s="10">
        <v>94.367914999999996</v>
      </c>
    </row>
    <row r="10" spans="3:8" x14ac:dyDescent="0.3">
      <c r="C10" s="13" t="s">
        <v>13</v>
      </c>
      <c r="F10" s="48" t="s">
        <v>22</v>
      </c>
      <c r="G10" s="48"/>
    </row>
    <row r="14" spans="3:8" x14ac:dyDescent="0.3">
      <c r="F14" s="3"/>
    </row>
  </sheetData>
  <mergeCells count="1">
    <mergeCell ref="F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Sheet3</vt:lpstr>
      <vt:lpstr>RESULTS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Lopez Roldan</dc:creator>
  <cp:lastModifiedBy>Antonio Jose Lopez Roldan</cp:lastModifiedBy>
  <dcterms:created xsi:type="dcterms:W3CDTF">2015-06-05T18:17:20Z</dcterms:created>
  <dcterms:modified xsi:type="dcterms:W3CDTF">2024-04-15T17:33:12Z</dcterms:modified>
</cp:coreProperties>
</file>