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tel.aj\Desktop\"/>
    </mc:Choice>
  </mc:AlternateContent>
  <bookViews>
    <workbookView xWindow="-105" yWindow="-105" windowWidth="23250" windowHeight="124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7" i="1" l="1"/>
  <c r="B14" i="1" l="1"/>
  <c r="B11" i="1"/>
  <c r="C20" i="1" s="1"/>
  <c r="B13" i="1"/>
  <c r="B12" i="1"/>
  <c r="C76" i="1" l="1"/>
  <c r="D76" i="1" s="1"/>
  <c r="C68" i="1"/>
  <c r="D68" i="1" s="1"/>
  <c r="C60" i="1"/>
  <c r="D60" i="1" s="1"/>
  <c r="C52" i="1"/>
  <c r="D52" i="1" s="1"/>
  <c r="C75" i="1"/>
  <c r="D75" i="1" s="1"/>
  <c r="C67" i="1"/>
  <c r="D67" i="1" s="1"/>
  <c r="C59" i="1"/>
  <c r="D59" i="1" s="1"/>
  <c r="C51" i="1"/>
  <c r="D51" i="1" s="1"/>
  <c r="C74" i="1"/>
  <c r="D74" i="1" s="1"/>
  <c r="C66" i="1"/>
  <c r="D66" i="1" s="1"/>
  <c r="C58" i="1"/>
  <c r="D58" i="1" s="1"/>
  <c r="C77" i="1"/>
  <c r="D77" i="1" s="1"/>
  <c r="C69" i="1"/>
  <c r="D69" i="1" s="1"/>
  <c r="C61" i="1"/>
  <c r="D61" i="1" s="1"/>
  <c r="C53" i="1"/>
  <c r="D53" i="1" s="1"/>
  <c r="C81" i="1"/>
  <c r="D81" i="1" s="1"/>
  <c r="C73" i="1"/>
  <c r="D73" i="1" s="1"/>
  <c r="C65" i="1"/>
  <c r="D65" i="1" s="1"/>
  <c r="C57" i="1"/>
  <c r="D57" i="1" s="1"/>
  <c r="C80" i="1"/>
  <c r="D80" i="1" s="1"/>
  <c r="C72" i="1"/>
  <c r="D72" i="1" s="1"/>
  <c r="C64" i="1"/>
  <c r="D64" i="1" s="1"/>
  <c r="C56" i="1"/>
  <c r="D56" i="1" s="1"/>
  <c r="C79" i="1"/>
  <c r="D79" i="1" s="1"/>
  <c r="C71" i="1"/>
  <c r="D71" i="1" s="1"/>
  <c r="C63" i="1"/>
  <c r="D63" i="1" s="1"/>
  <c r="C55" i="1"/>
  <c r="D55" i="1" s="1"/>
  <c r="C78" i="1"/>
  <c r="D78" i="1" s="1"/>
  <c r="C70" i="1"/>
  <c r="D70" i="1" s="1"/>
  <c r="C62" i="1"/>
  <c r="D62" i="1" s="1"/>
  <c r="C54" i="1"/>
  <c r="D54" i="1" s="1"/>
  <c r="D20" i="1"/>
  <c r="C41" i="1"/>
  <c r="D41" i="1" s="1"/>
  <c r="C47" i="1"/>
  <c r="D47" i="1" s="1"/>
  <c r="C43" i="1"/>
  <c r="D43" i="1" s="1"/>
  <c r="C39" i="1"/>
  <c r="D39" i="1" s="1"/>
  <c r="C35" i="1"/>
  <c r="D35" i="1" s="1"/>
  <c r="C31" i="1"/>
  <c r="D31" i="1" s="1"/>
  <c r="C27" i="1"/>
  <c r="D27" i="1" s="1"/>
  <c r="C23" i="1"/>
  <c r="D23" i="1" s="1"/>
  <c r="C50" i="1"/>
  <c r="D50" i="1" s="1"/>
  <c r="C46" i="1"/>
  <c r="D46" i="1" s="1"/>
  <c r="C42" i="1"/>
  <c r="D42" i="1" s="1"/>
  <c r="C38" i="1"/>
  <c r="D38" i="1" s="1"/>
  <c r="C34" i="1"/>
  <c r="D34" i="1" s="1"/>
  <c r="C30" i="1"/>
  <c r="D30" i="1" s="1"/>
  <c r="C26" i="1"/>
  <c r="D26" i="1" s="1"/>
  <c r="C22" i="1"/>
  <c r="D22" i="1" s="1"/>
  <c r="C49" i="1"/>
  <c r="D49" i="1" s="1"/>
  <c r="C45" i="1"/>
  <c r="D45" i="1" s="1"/>
  <c r="C37" i="1"/>
  <c r="D37" i="1" s="1"/>
  <c r="C33" i="1"/>
  <c r="D33" i="1" s="1"/>
  <c r="C29" i="1"/>
  <c r="D29" i="1" s="1"/>
  <c r="C25" i="1"/>
  <c r="D25" i="1" s="1"/>
  <c r="C21" i="1"/>
  <c r="D21" i="1" s="1"/>
  <c r="C19" i="1"/>
  <c r="D19" i="1" s="1"/>
  <c r="C48" i="1"/>
  <c r="D48" i="1" s="1"/>
  <c r="C44" i="1"/>
  <c r="D44" i="1" s="1"/>
  <c r="C40" i="1"/>
  <c r="D40" i="1" s="1"/>
  <c r="C36" i="1"/>
  <c r="D36" i="1" s="1"/>
  <c r="C32" i="1"/>
  <c r="D32" i="1" s="1"/>
  <c r="C28" i="1"/>
  <c r="D28" i="1" s="1"/>
  <c r="C24" i="1"/>
  <c r="D24" i="1" s="1"/>
  <c r="C18" i="1"/>
  <c r="D18" i="1" s="1"/>
  <c r="F18" i="1" s="1"/>
  <c r="H18" i="1" s="1"/>
  <c r="E19" i="1" l="1"/>
  <c r="F55" i="1"/>
  <c r="E56" i="1" s="1"/>
  <c r="F62" i="1"/>
  <c r="E63" i="1" s="1"/>
  <c r="H63" i="1" s="1"/>
  <c r="F80" i="1"/>
  <c r="E81" i="1" s="1"/>
  <c r="H81" i="1" s="1"/>
  <c r="F71" i="1"/>
  <c r="E72" i="1" s="1"/>
  <c r="H72" i="1" s="1"/>
  <c r="F20" i="1"/>
  <c r="E21" i="1" s="1"/>
  <c r="F78" i="1"/>
  <c r="E79" i="1" s="1"/>
  <c r="H79" i="1" s="1"/>
  <c r="F57" i="1"/>
  <c r="E58" i="1" s="1"/>
  <c r="H58" i="1" s="1"/>
  <c r="F74" i="1"/>
  <c r="E75" i="1" s="1"/>
  <c r="F64" i="1"/>
  <c r="E65" i="1" s="1"/>
  <c r="F56" i="1"/>
  <c r="E57" i="1" s="1"/>
  <c r="F72" i="1"/>
  <c r="E73" i="1" s="1"/>
  <c r="F59" i="1"/>
  <c r="E60" i="1" s="1"/>
  <c r="H60" i="1" s="1"/>
  <c r="F79" i="1"/>
  <c r="E80" i="1" s="1"/>
  <c r="H80" i="1" s="1"/>
  <c r="F67" i="1"/>
  <c r="E68" i="1" s="1"/>
  <c r="H68" i="1" s="1"/>
  <c r="F65" i="1"/>
  <c r="E66" i="1" s="1"/>
  <c r="H66" i="1" s="1"/>
  <c r="F63" i="1"/>
  <c r="E64" i="1" s="1"/>
  <c r="F75" i="1"/>
  <c r="E76" i="1" s="1"/>
  <c r="F70" i="1"/>
  <c r="E71" i="1" s="1"/>
  <c r="H71" i="1" s="1"/>
  <c r="F54" i="1"/>
  <c r="E55" i="1" s="1"/>
  <c r="H55" i="1" s="1"/>
  <c r="F39" i="1"/>
  <c r="E40" i="1" s="1"/>
  <c r="F73" i="1"/>
  <c r="E74" i="1" s="1"/>
  <c r="H74" i="1" s="1"/>
  <c r="F81" i="1"/>
  <c r="F53" i="1"/>
  <c r="E54" i="1" s="1"/>
  <c r="H54" i="1" s="1"/>
  <c r="F52" i="1"/>
  <c r="E53" i="1" s="1"/>
  <c r="F19" i="1"/>
  <c r="E20" i="1" s="1"/>
  <c r="F58" i="1"/>
  <c r="E59" i="1" s="1"/>
  <c r="H59" i="1" s="1"/>
  <c r="F60" i="1"/>
  <c r="E61" i="1" s="1"/>
  <c r="F61" i="1"/>
  <c r="E62" i="1" s="1"/>
  <c r="H62" i="1" s="1"/>
  <c r="F66" i="1"/>
  <c r="E67" i="1" s="1"/>
  <c r="F68" i="1"/>
  <c r="E69" i="1" s="1"/>
  <c r="F69" i="1"/>
  <c r="E70" i="1" s="1"/>
  <c r="H70" i="1" s="1"/>
  <c r="F51" i="1"/>
  <c r="E52" i="1" s="1"/>
  <c r="H52" i="1" s="1"/>
  <c r="F76" i="1"/>
  <c r="E77" i="1" s="1"/>
  <c r="F77" i="1"/>
  <c r="E78" i="1" s="1"/>
  <c r="F21" i="1"/>
  <c r="E22" i="1" s="1"/>
  <c r="F40" i="1"/>
  <c r="E41" i="1" s="1"/>
  <c r="F25" i="1"/>
  <c r="E26" i="1" s="1"/>
  <c r="F47" i="1"/>
  <c r="E48" i="1" s="1"/>
  <c r="H48" i="1" s="1"/>
  <c r="F37" i="1"/>
  <c r="E38" i="1" s="1"/>
  <c r="F29" i="1"/>
  <c r="E30" i="1" s="1"/>
  <c r="F35" i="1"/>
  <c r="E36" i="1" s="1"/>
  <c r="F32" i="1"/>
  <c r="E33" i="1" s="1"/>
  <c r="H33" i="1" s="1"/>
  <c r="F48" i="1"/>
  <c r="E49" i="1" s="1"/>
  <c r="F22" i="1"/>
  <c r="E23" i="1" s="1"/>
  <c r="H23" i="1" s="1"/>
  <c r="F23" i="1"/>
  <c r="E24" i="1" s="1"/>
  <c r="F26" i="1"/>
  <c r="E27" i="1" s="1"/>
  <c r="H27" i="1" s="1"/>
  <c r="F24" i="1"/>
  <c r="E25" i="1" s="1"/>
  <c r="H25" i="1" s="1"/>
  <c r="F30" i="1"/>
  <c r="E31" i="1" s="1"/>
  <c r="F31" i="1"/>
  <c r="E32" i="1" s="1"/>
  <c r="F28" i="1"/>
  <c r="E29" i="1" s="1"/>
  <c r="H29" i="1" s="1"/>
  <c r="F33" i="1"/>
  <c r="E34" i="1" s="1"/>
  <c r="F34" i="1"/>
  <c r="E35" i="1" s="1"/>
  <c r="H35" i="1" s="1"/>
  <c r="F49" i="1"/>
  <c r="E50" i="1" s="1"/>
  <c r="F50" i="1"/>
  <c r="E51" i="1" s="1"/>
  <c r="H51" i="1" s="1"/>
  <c r="F38" i="1"/>
  <c r="E39" i="1" s="1"/>
  <c r="H39" i="1" s="1"/>
  <c r="F27" i="1"/>
  <c r="E28" i="1" s="1"/>
  <c r="F36" i="1"/>
  <c r="E37" i="1" s="1"/>
  <c r="F41" i="1"/>
  <c r="E42" i="1" s="1"/>
  <c r="H42" i="1" s="1"/>
  <c r="F42" i="1"/>
  <c r="E43" i="1" s="1"/>
  <c r="F43" i="1"/>
  <c r="E44" i="1" s="1"/>
  <c r="H44" i="1" s="1"/>
  <c r="F44" i="1"/>
  <c r="E45" i="1" s="1"/>
  <c r="F45" i="1"/>
  <c r="E46" i="1" s="1"/>
  <c r="F46" i="1"/>
  <c r="E47" i="1" s="1"/>
  <c r="H47" i="1" s="1"/>
  <c r="H20" i="1" l="1"/>
  <c r="H45" i="1"/>
  <c r="H50" i="1"/>
  <c r="H24" i="1"/>
  <c r="H26" i="1"/>
  <c r="H67" i="1"/>
  <c r="H21" i="1"/>
  <c r="H38" i="1"/>
  <c r="H41" i="1"/>
  <c r="H69" i="1"/>
  <c r="H40" i="1"/>
  <c r="H43" i="1"/>
  <c r="H34" i="1"/>
  <c r="H49" i="1"/>
  <c r="H22" i="1"/>
  <c r="H61" i="1"/>
  <c r="H73" i="1"/>
  <c r="H78" i="1"/>
  <c r="H57" i="1"/>
  <c r="H36" i="1"/>
  <c r="H76" i="1"/>
  <c r="H65" i="1"/>
  <c r="H56" i="1"/>
  <c r="H46" i="1"/>
  <c r="H37" i="1"/>
  <c r="H32" i="1"/>
  <c r="H77" i="1"/>
  <c r="H28" i="1"/>
  <c r="H31" i="1"/>
  <c r="H30" i="1"/>
  <c r="H53" i="1"/>
  <c r="H64" i="1"/>
  <c r="H75" i="1"/>
  <c r="H19" i="1"/>
</calcChain>
</file>

<file path=xl/sharedStrings.xml><?xml version="1.0" encoding="utf-8"?>
<sst xmlns="http://schemas.openxmlformats.org/spreadsheetml/2006/main" count="32" uniqueCount="28">
  <si>
    <t>Sample Rate</t>
  </si>
  <si>
    <t>Hz</t>
  </si>
  <si>
    <t>Nyquist frequency</t>
  </si>
  <si>
    <t>Number of samples per second, dependent on ADC sample rate</t>
  </si>
  <si>
    <t>Width of each frequency bin</t>
  </si>
  <si>
    <t>Number of useable bins</t>
  </si>
  <si>
    <t>Number of samples</t>
  </si>
  <si>
    <t>Number of bands</t>
  </si>
  <si>
    <t>Number of bands to display</t>
  </si>
  <si>
    <t>Lowest frequency band</t>
  </si>
  <si>
    <t>Frequency mulitplier per band</t>
  </si>
  <si>
    <t>Center of lowest required band. Very low frequencies do not work well.</t>
  </si>
  <si>
    <t>Bin width</t>
  </si>
  <si>
    <t>Band</t>
  </si>
  <si>
    <t>Frequency</t>
  </si>
  <si>
    <t>Low bin</t>
  </si>
  <si>
    <t>High bin</t>
  </si>
  <si>
    <t>Highest frequency band</t>
  </si>
  <si>
    <t>Must be power of 2 for MCU FFT libraries, bigger = more bins so more bands, but slower</t>
  </si>
  <si>
    <t>Maximum frequency which can be detected</t>
  </si>
  <si>
    <t>We get useable (positive) values only for ((samples/2) -1) bins</t>
  </si>
  <si>
    <t>VU Meter FFT calculator</t>
  </si>
  <si>
    <t>Center bin</t>
  </si>
  <si>
    <t>What to multiply each band by to get the next band to give an exponential increase</t>
  </si>
  <si>
    <t>Complete the numbers in the green box. The table below will highlight in yellow showing your bands, and the low and high bin values to use in your code.</t>
  </si>
  <si>
    <t>These values will give you a good starting point, but you may want to calibrate your bin numbers using a tone generator.</t>
  </si>
  <si>
    <t>Center of highest required band. Set this to below the Nyquist frequency</t>
  </si>
  <si>
    <t>Copy the generated code below into your sketch: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</si>
</sst>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" fontId="0" fillId="0" borderId="5" xfId="0" applyNumberFormat="1" applyBorder="1"/>
    <xf numFmtId="1" fontId="0" fillId="0" borderId="7" xfId="0" applyNumberFormat="1" applyBorder="1"/>
    <xf numFmtId="0" fontId="0" fillId="0" borderId="4" xfId="0" applyBorder="1"/>
    <xf numFmtId="0" fontId="0" fillId="0" borderId="6" xfId="0" applyBorder="1"/>
    <xf numFmtId="1" fontId="0" fillId="0" borderId="8" xfId="0" applyNumberForma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0" fillId="0" borderId="0" xfId="0" applyBorder="1"/>
    <xf numFmtId="1" fontId="0" fillId="0" borderId="0" xfId="0" applyNumberFormat="1" applyBorder="1"/>
    <xf numFmtId="0" fontId="0" fillId="0" borderId="9" xfId="0" applyBorder="1"/>
    <xf numFmtId="1" fontId="0" fillId="0" borderId="10" xfId="0" applyNumberFormat="1" applyBorder="1"/>
    <xf numFmtId="1" fontId="0" fillId="0" borderId="11" xfId="0" applyNumberFormat="1" applyBorder="1"/>
    <xf numFmtId="0" fontId="1" fillId="0" borderId="0" xfId="0" applyFont="1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4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2"/>
  <sheetViews>
    <sheetView tabSelected="1" topLeftCell="A4" zoomScaleNormal="100" workbookViewId="0">
      <selection activeCell="K21" sqref="K21"/>
    </sheetView>
  </sheetViews>
  <sheetFormatPr defaultRowHeight="15" x14ac:dyDescent="0.25"/>
  <cols>
    <col min="1" max="1" width="25.42578125" bestFit="1" customWidth="1"/>
    <col min="3" max="3" width="10.7109375" customWidth="1"/>
    <col min="4" max="4" width="11.5703125" customWidth="1"/>
    <col min="5" max="6" width="12" bestFit="1" customWidth="1"/>
    <col min="8" max="8" width="67.140625" bestFit="1" customWidth="1"/>
  </cols>
  <sheetData>
    <row r="1" spans="1:8" ht="23.25" x14ac:dyDescent="0.35">
      <c r="A1" s="1" t="s">
        <v>21</v>
      </c>
    </row>
    <row r="2" spans="1:8" ht="15" customHeight="1" x14ac:dyDescent="0.25">
      <c r="A2" t="s">
        <v>24</v>
      </c>
    </row>
    <row r="3" spans="1:8" ht="15" customHeight="1" x14ac:dyDescent="0.25">
      <c r="A3" t="s">
        <v>25</v>
      </c>
    </row>
    <row r="4" spans="1:8" ht="15.75" thickBot="1" x14ac:dyDescent="0.3"/>
    <row r="5" spans="1:8" x14ac:dyDescent="0.25">
      <c r="A5" t="s">
        <v>0</v>
      </c>
      <c r="B5" s="2">
        <v>40000</v>
      </c>
      <c r="C5" t="s">
        <v>1</v>
      </c>
      <c r="D5" t="s">
        <v>3</v>
      </c>
    </row>
    <row r="6" spans="1:8" x14ac:dyDescent="0.25">
      <c r="A6" t="s">
        <v>9</v>
      </c>
      <c r="B6" s="3">
        <v>80</v>
      </c>
      <c r="C6" t="s">
        <v>1</v>
      </c>
      <c r="D6" t="s">
        <v>11</v>
      </c>
    </row>
    <row r="7" spans="1:8" x14ac:dyDescent="0.25">
      <c r="A7" t="s">
        <v>17</v>
      </c>
      <c r="B7" s="3">
        <v>12000</v>
      </c>
      <c r="C7" t="s">
        <v>1</v>
      </c>
      <c r="D7" t="s">
        <v>26</v>
      </c>
    </row>
    <row r="8" spans="1:8" x14ac:dyDescent="0.25">
      <c r="A8" t="s">
        <v>6</v>
      </c>
      <c r="B8" s="3">
        <v>1024</v>
      </c>
      <c r="D8" t="s">
        <v>18</v>
      </c>
    </row>
    <row r="9" spans="1:8" ht="15.75" thickBot="1" x14ac:dyDescent="0.3">
      <c r="A9" t="s">
        <v>7</v>
      </c>
      <c r="B9" s="4">
        <v>8</v>
      </c>
      <c r="D9" t="s">
        <v>8</v>
      </c>
    </row>
    <row r="11" spans="1:8" x14ac:dyDescent="0.25">
      <c r="A11" t="s">
        <v>10</v>
      </c>
      <c r="B11">
        <f>POWER(B7/B6,1/(B9-1))</f>
        <v>2.0458330010106924</v>
      </c>
      <c r="D11" t="s">
        <v>23</v>
      </c>
    </row>
    <row r="12" spans="1:8" x14ac:dyDescent="0.25">
      <c r="A12" t="s">
        <v>2</v>
      </c>
      <c r="B12">
        <f>B5/2</f>
        <v>20000</v>
      </c>
      <c r="C12" t="s">
        <v>1</v>
      </c>
      <c r="D12" t="s">
        <v>19</v>
      </c>
    </row>
    <row r="13" spans="1:8" x14ac:dyDescent="0.25">
      <c r="A13" t="s">
        <v>12</v>
      </c>
      <c r="B13">
        <f>B5/B8</f>
        <v>39.0625</v>
      </c>
      <c r="C13" t="s">
        <v>1</v>
      </c>
      <c r="D13" t="s">
        <v>4</v>
      </c>
    </row>
    <row r="14" spans="1:8" x14ac:dyDescent="0.25">
      <c r="A14" t="s">
        <v>5</v>
      </c>
      <c r="B14">
        <f>B8/2-1</f>
        <v>511</v>
      </c>
      <c r="D14" t="s">
        <v>20</v>
      </c>
    </row>
    <row r="16" spans="1:8" ht="15.75" thickBot="1" x14ac:dyDescent="0.3">
      <c r="H16" s="18" t="s">
        <v>27</v>
      </c>
    </row>
    <row r="17" spans="2:8" ht="15.75" thickBot="1" x14ac:dyDescent="0.3">
      <c r="B17" s="10" t="s">
        <v>13</v>
      </c>
      <c r="C17" s="11" t="s">
        <v>14</v>
      </c>
      <c r="D17" s="11" t="s">
        <v>22</v>
      </c>
      <c r="E17" s="11" t="s">
        <v>15</v>
      </c>
      <c r="F17" s="12" t="s">
        <v>16</v>
      </c>
      <c r="H17" s="19" t="str">
        <f>"//"&amp;B9&amp;" bands, "&amp;B7/1000&amp;"kHz top band"</f>
        <v>//8 bands, 12kHz top band</v>
      </c>
    </row>
    <row r="18" spans="2:8" x14ac:dyDescent="0.25">
      <c r="B18" s="15">
        <v>0</v>
      </c>
      <c r="C18" s="16">
        <f t="shared" ref="C18:C81" si="0">$B$6*POWER($B$11,B18)</f>
        <v>80</v>
      </c>
      <c r="D18" s="16">
        <f t="shared" ref="D18:D81" si="1">C18/$B$13</f>
        <v>2.048</v>
      </c>
      <c r="E18" s="16">
        <v>0</v>
      </c>
      <c r="F18" s="17">
        <f>((D19-D18)/2)+D18</f>
        <v>3.118932993034949</v>
      </c>
      <c r="H18" s="20" t="str">
        <f>"      if (i&lt;="&amp;ROUND(F18,0)&amp;" )           bandValues["&amp;B18&amp;"]  += (int)vReal[i];            //" &amp;C18&amp;"Hz"</f>
        <v xml:space="preserve">      if (i&lt;=3 )           bandValues[0]  += (int)vReal[i];            //80Hz</v>
      </c>
    </row>
    <row r="19" spans="2:8" x14ac:dyDescent="0.25">
      <c r="B19" s="7">
        <v>1</v>
      </c>
      <c r="C19" s="14">
        <f t="shared" si="0"/>
        <v>163.66664008085539</v>
      </c>
      <c r="D19" s="14">
        <f t="shared" si="1"/>
        <v>4.1898659860698979</v>
      </c>
      <c r="E19" s="14">
        <f>F18</f>
        <v>3.118932993034949</v>
      </c>
      <c r="F19" s="5">
        <f>((D20-D19)/2)+D19</f>
        <v>6.3808160450919509</v>
      </c>
      <c r="H19" s="20" t="str">
        <f>IF(($B$9-1)&lt;B19,"",IF(($B$9-1)=B19,"      if (i&gt;"&amp;ROUND(E19,0)&amp;"             ) bandValues["&amp;B19&amp;"]  += (int)vReal[i];            //" &amp;ROUND(C19,0)&amp;"Hz","      if (i&gt;"&amp;ROUND(E19,0)&amp;"   &amp;&amp; i&lt;="&amp;ROUND(F19,0)&amp;"  ) bandValues["&amp;B19&amp;"]  += (int)vReal[i];            //" &amp;ROUND(C19,0)&amp;"Hz"))</f>
        <v xml:space="preserve">      if (i&gt;3   &amp;&amp; i&lt;=6  ) bandValues[1]  += (int)vReal[i];            //164Hz</v>
      </c>
    </row>
    <row r="20" spans="2:8" x14ac:dyDescent="0.25">
      <c r="B20" s="7">
        <v>2</v>
      </c>
      <c r="C20" s="14">
        <f t="shared" si="0"/>
        <v>334.83461344195325</v>
      </c>
      <c r="D20" s="14">
        <f t="shared" si="1"/>
        <v>8.571766104114003</v>
      </c>
      <c r="E20" s="14">
        <f t="shared" ref="E20:E81" si="2">F19</f>
        <v>6.3808160450919509</v>
      </c>
      <c r="F20" s="5">
        <f t="shared" ref="F20:F81" si="3">((D21-D20)/2)+D20</f>
        <v>13.054084038427643</v>
      </c>
      <c r="H20" s="20" t="str">
        <f t="shared" ref="H20:H81" si="4">IF(($B$9-1)&lt;B20,"",IF(($B$9-1)=B20,"      if (i&gt;"&amp;ROUND(E20,0)&amp;"             ) bandValues["&amp;B20&amp;"]  += (int)vReal[i];            //" &amp;ROUND(C20,0)&amp;"Hz","      if (i&gt;"&amp;ROUND(E20,0)&amp;"   &amp;&amp; i&lt;="&amp;ROUND(F20,0)&amp;"  ) bandValues["&amp;B20&amp;"]  += (int)vReal[i];            //" &amp;ROUND(C20,0)&amp;"Hz"))</f>
        <v xml:space="preserve">      if (i&gt;6   &amp;&amp; i&lt;=13  ) bandValues[2]  += (int)vReal[i];            //335Hz</v>
      </c>
    </row>
    <row r="21" spans="2:8" x14ac:dyDescent="0.25">
      <c r="B21" s="7">
        <v>3</v>
      </c>
      <c r="C21" s="14">
        <f t="shared" si="0"/>
        <v>685.01570206020642</v>
      </c>
      <c r="D21" s="14">
        <f t="shared" si="1"/>
        <v>17.536401972741285</v>
      </c>
      <c r="E21" s="14">
        <f t="shared" si="2"/>
        <v>13.054084038427643</v>
      </c>
      <c r="F21" s="5">
        <f t="shared" si="3"/>
        <v>26.706475923782207</v>
      </c>
      <c r="H21" s="20" t="str">
        <f t="shared" si="4"/>
        <v xml:space="preserve">      if (i&gt;13   &amp;&amp; i&lt;=27  ) bandValues[3]  += (int)vReal[i];            //685Hz</v>
      </c>
    </row>
    <row r="22" spans="2:8" x14ac:dyDescent="0.25">
      <c r="B22" s="7">
        <v>4</v>
      </c>
      <c r="C22" s="14">
        <f t="shared" si="0"/>
        <v>1401.4277294852784</v>
      </c>
      <c r="D22" s="14">
        <f t="shared" si="1"/>
        <v>35.876549874823127</v>
      </c>
      <c r="E22" s="14">
        <f t="shared" si="2"/>
        <v>26.706475923782207</v>
      </c>
      <c r="F22" s="5">
        <f t="shared" si="3"/>
        <v>54.636989785571146</v>
      </c>
      <c r="H22" s="20" t="str">
        <f t="shared" si="4"/>
        <v xml:space="preserve">      if (i&gt;27   &amp;&amp; i&lt;=55  ) bandValues[4]  += (int)vReal[i];            //1401Hz</v>
      </c>
    </row>
    <row r="23" spans="2:8" x14ac:dyDescent="0.25">
      <c r="B23" s="7">
        <v>5</v>
      </c>
      <c r="C23" s="14">
        <f t="shared" si="0"/>
        <v>2867.0870975124676</v>
      </c>
      <c r="D23" s="14">
        <f t="shared" si="1"/>
        <v>73.397429696319165</v>
      </c>
      <c r="E23" s="14">
        <f t="shared" si="2"/>
        <v>54.636989785571146</v>
      </c>
      <c r="F23" s="5">
        <f t="shared" si="3"/>
        <v>111.77815677920557</v>
      </c>
      <c r="H23" s="20" t="str">
        <f t="shared" si="4"/>
        <v xml:space="preserve">      if (i&gt;55   &amp;&amp; i&lt;=112  ) bandValues[5]  += (int)vReal[i];            //2867Hz</v>
      </c>
    </row>
    <row r="24" spans="2:8" x14ac:dyDescent="0.25">
      <c r="B24" s="7">
        <v>6</v>
      </c>
      <c r="C24" s="14">
        <f t="shared" si="0"/>
        <v>5865.5814008629677</v>
      </c>
      <c r="D24" s="14">
        <f t="shared" si="1"/>
        <v>150.15888386209198</v>
      </c>
      <c r="E24" s="14">
        <f t="shared" si="2"/>
        <v>111.77815677920557</v>
      </c>
      <c r="F24" s="5">
        <f t="shared" si="3"/>
        <v>228.67944193104586</v>
      </c>
      <c r="H24" s="20" t="str">
        <f t="shared" si="4"/>
        <v xml:space="preserve">      if (i&gt;112   &amp;&amp; i&lt;=229  ) bandValues[6]  += (int)vReal[i];            //5866Hz</v>
      </c>
    </row>
    <row r="25" spans="2:8" x14ac:dyDescent="0.25">
      <c r="B25" s="7">
        <v>7</v>
      </c>
      <c r="C25" s="14">
        <f t="shared" si="0"/>
        <v>11999.999999999989</v>
      </c>
      <c r="D25" s="14">
        <f t="shared" si="1"/>
        <v>307.1999999999997</v>
      </c>
      <c r="E25" s="14">
        <f t="shared" si="2"/>
        <v>228.67944193104586</v>
      </c>
      <c r="F25" s="5">
        <f t="shared" si="3"/>
        <v>467.83994895524188</v>
      </c>
      <c r="H25" s="20" t="str">
        <f t="shared" si="4"/>
        <v xml:space="preserve">      if (i&gt;229             ) bandValues[7]  += (int)vReal[i];            //12000Hz</v>
      </c>
    </row>
    <row r="26" spans="2:8" x14ac:dyDescent="0.25">
      <c r="B26" s="7">
        <v>8</v>
      </c>
      <c r="C26" s="14">
        <f t="shared" si="0"/>
        <v>24549.996012128282</v>
      </c>
      <c r="D26" s="14">
        <f t="shared" si="1"/>
        <v>628.47989791048406</v>
      </c>
      <c r="E26" s="14">
        <f t="shared" si="2"/>
        <v>467.83994895524188</v>
      </c>
      <c r="F26" s="5">
        <f t="shared" si="3"/>
        <v>957.12240676379156</v>
      </c>
      <c r="H26" s="20" t="str">
        <f t="shared" si="4"/>
        <v/>
      </c>
    </row>
    <row r="27" spans="2:8" x14ac:dyDescent="0.25">
      <c r="B27" s="7">
        <v>9</v>
      </c>
      <c r="C27" s="14">
        <f t="shared" si="0"/>
        <v>50225.192016292931</v>
      </c>
      <c r="D27" s="14">
        <f t="shared" si="1"/>
        <v>1285.7649156170989</v>
      </c>
      <c r="E27" s="14">
        <f t="shared" si="2"/>
        <v>957.12240676379156</v>
      </c>
      <c r="F27" s="5">
        <f t="shared" si="3"/>
        <v>1958.1126057641441</v>
      </c>
      <c r="H27" s="20" t="str">
        <f t="shared" si="4"/>
        <v/>
      </c>
    </row>
    <row r="28" spans="2:8" x14ac:dyDescent="0.25">
      <c r="B28" s="7">
        <v>10</v>
      </c>
      <c r="C28" s="14">
        <f t="shared" si="0"/>
        <v>102752.35530903084</v>
      </c>
      <c r="D28" s="14">
        <f t="shared" si="1"/>
        <v>2630.4602959111894</v>
      </c>
      <c r="E28" s="14">
        <f t="shared" si="2"/>
        <v>1958.1126057641441</v>
      </c>
      <c r="F28" s="5">
        <f t="shared" si="3"/>
        <v>4005.9713885673264</v>
      </c>
      <c r="H28" s="20" t="str">
        <f t="shared" si="4"/>
        <v/>
      </c>
    </row>
    <row r="29" spans="2:8" x14ac:dyDescent="0.25">
      <c r="B29" s="7">
        <v>11</v>
      </c>
      <c r="C29" s="14">
        <f t="shared" si="0"/>
        <v>210214.15942279153</v>
      </c>
      <c r="D29" s="14">
        <f t="shared" si="1"/>
        <v>5381.4824812234629</v>
      </c>
      <c r="E29" s="14">
        <f t="shared" si="2"/>
        <v>4005.9713885673264</v>
      </c>
      <c r="F29" s="5">
        <f t="shared" si="3"/>
        <v>8195.5484678356643</v>
      </c>
      <c r="H29" s="20" t="str">
        <f t="shared" si="4"/>
        <v/>
      </c>
    </row>
    <row r="30" spans="2:8" x14ac:dyDescent="0.25">
      <c r="B30" s="7">
        <v>12</v>
      </c>
      <c r="C30" s="14">
        <f t="shared" si="0"/>
        <v>430063.06462686969</v>
      </c>
      <c r="D30" s="14">
        <f t="shared" si="1"/>
        <v>11009.614454447865</v>
      </c>
      <c r="E30" s="14">
        <f t="shared" si="2"/>
        <v>8195.5484678356643</v>
      </c>
      <c r="F30" s="5">
        <f t="shared" si="3"/>
        <v>16766.723516880818</v>
      </c>
      <c r="H30" s="20" t="str">
        <f t="shared" si="4"/>
        <v/>
      </c>
    </row>
    <row r="31" spans="2:8" x14ac:dyDescent="0.25">
      <c r="B31" s="7">
        <v>13</v>
      </c>
      <c r="C31" s="14">
        <f t="shared" si="0"/>
        <v>879837.21012944414</v>
      </c>
      <c r="D31" s="14">
        <f t="shared" si="1"/>
        <v>22523.83257931377</v>
      </c>
      <c r="E31" s="14">
        <f t="shared" si="2"/>
        <v>16766.723516880818</v>
      </c>
      <c r="F31" s="5">
        <f t="shared" si="3"/>
        <v>34301.91628965683</v>
      </c>
      <c r="H31" s="20" t="str">
        <f t="shared" si="4"/>
        <v/>
      </c>
    </row>
    <row r="32" spans="2:8" x14ac:dyDescent="0.25">
      <c r="B32" s="7">
        <v>14</v>
      </c>
      <c r="C32" s="14">
        <f t="shared" si="0"/>
        <v>1799999.9999999958</v>
      </c>
      <c r="D32" s="14">
        <f t="shared" si="1"/>
        <v>46079.999999999891</v>
      </c>
      <c r="E32" s="14">
        <f t="shared" si="2"/>
        <v>34301.91628965683</v>
      </c>
      <c r="F32" s="5">
        <f t="shared" si="3"/>
        <v>70175.992343286198</v>
      </c>
      <c r="H32" s="20" t="str">
        <f t="shared" si="4"/>
        <v/>
      </c>
    </row>
    <row r="33" spans="2:8" x14ac:dyDescent="0.25">
      <c r="B33" s="7">
        <v>15</v>
      </c>
      <c r="C33" s="14">
        <f t="shared" si="0"/>
        <v>3682499.4018192384</v>
      </c>
      <c r="D33" s="14">
        <f t="shared" si="1"/>
        <v>94271.984686572498</v>
      </c>
      <c r="E33" s="14">
        <f t="shared" si="2"/>
        <v>70175.992343286198</v>
      </c>
      <c r="F33" s="5">
        <f t="shared" si="3"/>
        <v>143568.36101456857</v>
      </c>
      <c r="H33" s="20" t="str">
        <f t="shared" si="4"/>
        <v/>
      </c>
    </row>
    <row r="34" spans="2:8" x14ac:dyDescent="0.25">
      <c r="B34" s="7">
        <v>16</v>
      </c>
      <c r="C34" s="14">
        <f t="shared" si="0"/>
        <v>7533778.8024439309</v>
      </c>
      <c r="D34" s="14">
        <f t="shared" si="1"/>
        <v>192864.73734256462</v>
      </c>
      <c r="E34" s="14">
        <f t="shared" si="2"/>
        <v>143568.36101456857</v>
      </c>
      <c r="F34" s="5">
        <f t="shared" si="3"/>
        <v>293716.89086462127</v>
      </c>
      <c r="H34" s="20" t="str">
        <f t="shared" si="4"/>
        <v/>
      </c>
    </row>
    <row r="35" spans="2:8" x14ac:dyDescent="0.25">
      <c r="B35" s="7">
        <v>17</v>
      </c>
      <c r="C35" s="14">
        <f t="shared" si="0"/>
        <v>15412853.296354609</v>
      </c>
      <c r="D35" s="14">
        <f t="shared" si="1"/>
        <v>394569.04438667797</v>
      </c>
      <c r="E35" s="14">
        <f t="shared" si="2"/>
        <v>293716.89086462127</v>
      </c>
      <c r="F35" s="5">
        <f t="shared" si="3"/>
        <v>600895.7082850982</v>
      </c>
      <c r="H35" s="20" t="str">
        <f t="shared" si="4"/>
        <v/>
      </c>
    </row>
    <row r="36" spans="2:8" x14ac:dyDescent="0.25">
      <c r="B36" s="7">
        <v>18</v>
      </c>
      <c r="C36" s="14">
        <f t="shared" si="0"/>
        <v>31532123.913418692</v>
      </c>
      <c r="D36" s="14">
        <f t="shared" si="1"/>
        <v>807222.37218351848</v>
      </c>
      <c r="E36" s="14">
        <f t="shared" si="2"/>
        <v>600895.7082850982</v>
      </c>
      <c r="F36" s="5">
        <f t="shared" si="3"/>
        <v>1229332.2701753483</v>
      </c>
      <c r="H36" s="20" t="str">
        <f t="shared" si="4"/>
        <v/>
      </c>
    </row>
    <row r="37" spans="2:8" x14ac:dyDescent="0.25">
      <c r="B37" s="7">
        <v>19</v>
      </c>
      <c r="C37" s="14">
        <f t="shared" si="0"/>
        <v>64509459.694030389</v>
      </c>
      <c r="D37" s="14">
        <f t="shared" si="1"/>
        <v>1651442.1681671781</v>
      </c>
      <c r="E37" s="14">
        <f t="shared" si="2"/>
        <v>1229332.2701753483</v>
      </c>
      <c r="F37" s="5">
        <f t="shared" si="3"/>
        <v>2515008.5275321202</v>
      </c>
      <c r="H37" s="20" t="str">
        <f t="shared" si="4"/>
        <v/>
      </c>
    </row>
    <row r="38" spans="2:8" x14ac:dyDescent="0.25">
      <c r="B38" s="7">
        <v>20</v>
      </c>
      <c r="C38" s="14">
        <f t="shared" si="0"/>
        <v>131975581.51941648</v>
      </c>
      <c r="D38" s="14">
        <f t="shared" si="1"/>
        <v>3378574.886897062</v>
      </c>
      <c r="E38" s="14">
        <f t="shared" si="2"/>
        <v>2515008.5275321202</v>
      </c>
      <c r="F38" s="5">
        <f t="shared" si="3"/>
        <v>5145287.4434485193</v>
      </c>
      <c r="H38" s="20" t="str">
        <f t="shared" si="4"/>
        <v/>
      </c>
    </row>
    <row r="39" spans="2:8" x14ac:dyDescent="0.25">
      <c r="B39" s="7">
        <v>21</v>
      </c>
      <c r="C39" s="14">
        <f t="shared" si="0"/>
        <v>269999999.99999905</v>
      </c>
      <c r="D39" s="14">
        <f t="shared" si="1"/>
        <v>6911999.9999999758</v>
      </c>
      <c r="E39" s="14">
        <f t="shared" si="2"/>
        <v>5145287.4434485193</v>
      </c>
      <c r="F39" s="5">
        <f t="shared" si="3"/>
        <v>10526398.851492917</v>
      </c>
      <c r="H39" s="20" t="str">
        <f t="shared" si="4"/>
        <v/>
      </c>
    </row>
    <row r="40" spans="2:8" x14ac:dyDescent="0.25">
      <c r="B40" s="7">
        <v>22</v>
      </c>
      <c r="C40" s="14">
        <f t="shared" si="0"/>
        <v>552374910.27288508</v>
      </c>
      <c r="D40" s="14">
        <f t="shared" si="1"/>
        <v>14140797.702985859</v>
      </c>
      <c r="E40" s="14">
        <f t="shared" si="2"/>
        <v>10526398.851492917</v>
      </c>
      <c r="F40" s="5">
        <f t="shared" si="3"/>
        <v>21535254.152185265</v>
      </c>
      <c r="H40" s="20" t="str">
        <f t="shared" si="4"/>
        <v/>
      </c>
    </row>
    <row r="41" spans="2:8" x14ac:dyDescent="0.25">
      <c r="B41" s="7">
        <v>23</v>
      </c>
      <c r="C41" s="14">
        <f t="shared" si="0"/>
        <v>1130066820.3665886</v>
      </c>
      <c r="D41" s="14">
        <f t="shared" si="1"/>
        <v>28929710.60138467</v>
      </c>
      <c r="E41" s="14">
        <f t="shared" si="2"/>
        <v>21535254.152185265</v>
      </c>
      <c r="F41" s="5">
        <f t="shared" si="3"/>
        <v>44057533.629693151</v>
      </c>
      <c r="H41" s="20" t="str">
        <f t="shared" si="4"/>
        <v/>
      </c>
    </row>
    <row r="42" spans="2:8" x14ac:dyDescent="0.25">
      <c r="B42" s="7">
        <v>24</v>
      </c>
      <c r="C42" s="14">
        <f t="shared" si="0"/>
        <v>2311927994.4531889</v>
      </c>
      <c r="D42" s="14">
        <f t="shared" si="1"/>
        <v>59185356.658001639</v>
      </c>
      <c r="E42" s="14">
        <f t="shared" si="2"/>
        <v>44057533.629693151</v>
      </c>
      <c r="F42" s="5">
        <f t="shared" si="3"/>
        <v>90134356.242764637</v>
      </c>
      <c r="H42" s="20" t="str">
        <f t="shared" si="4"/>
        <v/>
      </c>
    </row>
    <row r="43" spans="2:8" x14ac:dyDescent="0.25">
      <c r="B43" s="7">
        <v>25</v>
      </c>
      <c r="C43" s="14">
        <f t="shared" si="0"/>
        <v>4729818587.0127983</v>
      </c>
      <c r="D43" s="14">
        <f t="shared" si="1"/>
        <v>121083355.82752764</v>
      </c>
      <c r="E43" s="14">
        <f t="shared" si="2"/>
        <v>90134356.242764637</v>
      </c>
      <c r="F43" s="5">
        <f t="shared" si="3"/>
        <v>184399840.52630201</v>
      </c>
      <c r="H43" s="20" t="str">
        <f t="shared" si="4"/>
        <v/>
      </c>
    </row>
    <row r="44" spans="2:8" x14ac:dyDescent="0.25">
      <c r="B44" s="7">
        <v>26</v>
      </c>
      <c r="C44" s="14">
        <f t="shared" si="0"/>
        <v>9676418954.1045456</v>
      </c>
      <c r="D44" s="14">
        <f t="shared" si="1"/>
        <v>247716325.22507638</v>
      </c>
      <c r="E44" s="14">
        <f t="shared" si="2"/>
        <v>184399840.52630201</v>
      </c>
      <c r="F44" s="5">
        <f t="shared" si="3"/>
        <v>377251279.12981755</v>
      </c>
      <c r="H44" s="20" t="str">
        <f t="shared" si="4"/>
        <v/>
      </c>
    </row>
    <row r="45" spans="2:8" x14ac:dyDescent="0.25">
      <c r="B45" s="7">
        <v>27</v>
      </c>
      <c r="C45" s="14">
        <f t="shared" si="0"/>
        <v>19796337227.912449</v>
      </c>
      <c r="D45" s="14">
        <f t="shared" si="1"/>
        <v>506786233.03455871</v>
      </c>
      <c r="E45" s="14">
        <f t="shared" si="2"/>
        <v>377251279.12981755</v>
      </c>
      <c r="F45" s="5">
        <f t="shared" si="3"/>
        <v>771793116.517277</v>
      </c>
      <c r="H45" s="20" t="str">
        <f t="shared" si="4"/>
        <v/>
      </c>
    </row>
    <row r="46" spans="2:8" x14ac:dyDescent="0.25">
      <c r="B46" s="7">
        <v>28</v>
      </c>
      <c r="C46" s="14">
        <f t="shared" si="0"/>
        <v>40499999999.999817</v>
      </c>
      <c r="D46" s="14">
        <f t="shared" si="1"/>
        <v>1036799999.9999954</v>
      </c>
      <c r="E46" s="14">
        <f t="shared" si="2"/>
        <v>771793116.517277</v>
      </c>
      <c r="F46" s="5">
        <f t="shared" si="3"/>
        <v>1578959827.7239356</v>
      </c>
      <c r="H46" s="20" t="str">
        <f t="shared" si="4"/>
        <v/>
      </c>
    </row>
    <row r="47" spans="2:8" x14ac:dyDescent="0.25">
      <c r="B47" s="7">
        <v>29</v>
      </c>
      <c r="C47" s="14">
        <f t="shared" si="0"/>
        <v>82856236540.932663</v>
      </c>
      <c r="D47" s="14">
        <f t="shared" si="1"/>
        <v>2121119655.4478762</v>
      </c>
      <c r="E47" s="14">
        <f t="shared" si="2"/>
        <v>1578959827.7239356</v>
      </c>
      <c r="F47" s="5">
        <f t="shared" si="3"/>
        <v>3230288122.8277855</v>
      </c>
      <c r="H47" s="20" t="str">
        <f t="shared" si="4"/>
        <v/>
      </c>
    </row>
    <row r="48" spans="2:8" x14ac:dyDescent="0.25">
      <c r="B48" s="7">
        <v>30</v>
      </c>
      <c r="C48" s="14">
        <f t="shared" si="0"/>
        <v>169510023054.98807</v>
      </c>
      <c r="D48" s="14">
        <f t="shared" si="1"/>
        <v>4339456590.207695</v>
      </c>
      <c r="E48" s="14">
        <f t="shared" si="2"/>
        <v>3230288122.8277855</v>
      </c>
      <c r="F48" s="5">
        <f t="shared" si="3"/>
        <v>6608630044.4539652</v>
      </c>
      <c r="H48" s="20" t="str">
        <f t="shared" si="4"/>
        <v/>
      </c>
    </row>
    <row r="49" spans="2:8" x14ac:dyDescent="0.25">
      <c r="B49" s="7">
        <v>31</v>
      </c>
      <c r="C49" s="14">
        <f t="shared" si="0"/>
        <v>346789199167.97797</v>
      </c>
      <c r="D49" s="14">
        <f t="shared" si="1"/>
        <v>8877803498.7002354</v>
      </c>
      <c r="E49" s="14">
        <f t="shared" si="2"/>
        <v>6608630044.4539652</v>
      </c>
      <c r="F49" s="5">
        <f t="shared" si="3"/>
        <v>13520153436.41468</v>
      </c>
      <c r="H49" s="20" t="str">
        <f t="shared" si="4"/>
        <v/>
      </c>
    </row>
    <row r="50" spans="2:8" x14ac:dyDescent="0.25">
      <c r="B50" s="7">
        <v>32</v>
      </c>
      <c r="C50" s="14">
        <f t="shared" si="0"/>
        <v>709472788051.91895</v>
      </c>
      <c r="D50" s="14">
        <f t="shared" si="1"/>
        <v>18162503374.129124</v>
      </c>
      <c r="E50" s="14">
        <f t="shared" si="2"/>
        <v>13520153436.41468</v>
      </c>
      <c r="F50" s="5">
        <f t="shared" si="3"/>
        <v>27659976078.945267</v>
      </c>
      <c r="H50" s="20" t="str">
        <f t="shared" si="4"/>
        <v/>
      </c>
    </row>
    <row r="51" spans="2:8" x14ac:dyDescent="0.25">
      <c r="B51" s="7">
        <v>33</v>
      </c>
      <c r="C51" s="14">
        <f t="shared" si="0"/>
        <v>1451462843115.6802</v>
      </c>
      <c r="D51" s="14">
        <f t="shared" si="1"/>
        <v>37157448783.761414</v>
      </c>
      <c r="E51" s="14">
        <f t="shared" si="2"/>
        <v>27659976078.945267</v>
      </c>
      <c r="F51" s="5">
        <f t="shared" si="3"/>
        <v>56587691869.472572</v>
      </c>
      <c r="H51" s="20" t="str">
        <f t="shared" si="4"/>
        <v/>
      </c>
    </row>
    <row r="52" spans="2:8" x14ac:dyDescent="0.25">
      <c r="B52" s="7">
        <v>34</v>
      </c>
      <c r="C52" s="14">
        <f t="shared" si="0"/>
        <v>2969450584186.8643</v>
      </c>
      <c r="D52" s="14">
        <f t="shared" si="1"/>
        <v>76017934955.183731</v>
      </c>
      <c r="E52" s="14">
        <f t="shared" si="2"/>
        <v>56587691869.472572</v>
      </c>
      <c r="F52" s="5">
        <f t="shared" si="3"/>
        <v>115768967477.59143</v>
      </c>
      <c r="H52" s="20" t="str">
        <f t="shared" si="4"/>
        <v/>
      </c>
    </row>
    <row r="53" spans="2:8" x14ac:dyDescent="0.25">
      <c r="B53" s="7">
        <v>35</v>
      </c>
      <c r="C53" s="14">
        <f t="shared" si="0"/>
        <v>6074999999999.9658</v>
      </c>
      <c r="D53" s="14">
        <f t="shared" si="1"/>
        <v>155519999999.99911</v>
      </c>
      <c r="E53" s="14">
        <f t="shared" si="2"/>
        <v>115768967477.59143</v>
      </c>
      <c r="F53" s="5">
        <f t="shared" si="3"/>
        <v>236843974158.59009</v>
      </c>
      <c r="H53" s="20" t="str">
        <f t="shared" si="4"/>
        <v/>
      </c>
    </row>
    <row r="54" spans="2:8" x14ac:dyDescent="0.25">
      <c r="B54" s="7">
        <v>36</v>
      </c>
      <c r="C54" s="14">
        <f t="shared" si="0"/>
        <v>12428435481139.885</v>
      </c>
      <c r="D54" s="14">
        <f t="shared" si="1"/>
        <v>318167948317.18103</v>
      </c>
      <c r="E54" s="14">
        <f t="shared" si="2"/>
        <v>236843974158.59009</v>
      </c>
      <c r="F54" s="5">
        <f t="shared" si="3"/>
        <v>484543218424.16724</v>
      </c>
      <c r="H54" s="20" t="str">
        <f t="shared" si="4"/>
        <v/>
      </c>
    </row>
    <row r="55" spans="2:8" x14ac:dyDescent="0.25">
      <c r="B55" s="7">
        <v>37</v>
      </c>
      <c r="C55" s="14">
        <f t="shared" si="0"/>
        <v>25426503458248.18</v>
      </c>
      <c r="D55" s="14">
        <f t="shared" si="1"/>
        <v>650918488531.15344</v>
      </c>
      <c r="E55" s="14">
        <f t="shared" si="2"/>
        <v>484543218424.16724</v>
      </c>
      <c r="F55" s="5">
        <f t="shared" si="3"/>
        <v>991294506668.09351</v>
      </c>
      <c r="H55" s="20" t="str">
        <f t="shared" si="4"/>
        <v/>
      </c>
    </row>
    <row r="56" spans="2:8" x14ac:dyDescent="0.25">
      <c r="B56" s="7">
        <v>38</v>
      </c>
      <c r="C56" s="14">
        <f t="shared" si="0"/>
        <v>52018379875196.633</v>
      </c>
      <c r="D56" s="14">
        <f t="shared" si="1"/>
        <v>1331670524805.0337</v>
      </c>
      <c r="E56" s="14">
        <f t="shared" si="2"/>
        <v>991294506668.09351</v>
      </c>
      <c r="F56" s="5">
        <f t="shared" si="3"/>
        <v>2028023015462.2</v>
      </c>
      <c r="H56" s="20" t="str">
        <f t="shared" si="4"/>
        <v/>
      </c>
    </row>
    <row r="57" spans="2:8" x14ac:dyDescent="0.25">
      <c r="B57" s="7">
        <v>39</v>
      </c>
      <c r="C57" s="14">
        <f t="shared" si="0"/>
        <v>106420918207787.73</v>
      </c>
      <c r="D57" s="14">
        <f t="shared" si="1"/>
        <v>2724375506119.3662</v>
      </c>
      <c r="E57" s="14">
        <f t="shared" si="2"/>
        <v>2028023015462.2</v>
      </c>
      <c r="F57" s="5">
        <f t="shared" si="3"/>
        <v>4148996411841.7861</v>
      </c>
      <c r="H57" s="20" t="str">
        <f t="shared" si="4"/>
        <v/>
      </c>
    </row>
    <row r="58" spans="2:8" x14ac:dyDescent="0.25">
      <c r="B58" s="7">
        <v>40</v>
      </c>
      <c r="C58" s="14">
        <f t="shared" si="0"/>
        <v>217719426467351.81</v>
      </c>
      <c r="D58" s="14">
        <f t="shared" si="1"/>
        <v>5573617317564.2061</v>
      </c>
      <c r="E58" s="14">
        <f t="shared" si="2"/>
        <v>4148996411841.7861</v>
      </c>
      <c r="F58" s="5">
        <f t="shared" si="3"/>
        <v>8488153780420.875</v>
      </c>
      <c r="H58" s="20" t="str">
        <f t="shared" si="4"/>
        <v/>
      </c>
    </row>
    <row r="59" spans="2:8" x14ac:dyDescent="0.25">
      <c r="B59" s="7">
        <v>41</v>
      </c>
      <c r="C59" s="14">
        <f t="shared" si="0"/>
        <v>445417587628029.06</v>
      </c>
      <c r="D59" s="14">
        <f t="shared" si="1"/>
        <v>11402690243277.545</v>
      </c>
      <c r="E59" s="14">
        <f t="shared" si="2"/>
        <v>8488153780420.875</v>
      </c>
      <c r="F59" s="5">
        <f t="shared" si="3"/>
        <v>17365345121638.695</v>
      </c>
      <c r="H59" s="20" t="str">
        <f t="shared" si="4"/>
        <v/>
      </c>
    </row>
    <row r="60" spans="2:8" x14ac:dyDescent="0.25">
      <c r="B60" s="7">
        <v>42</v>
      </c>
      <c r="C60" s="14">
        <f t="shared" si="0"/>
        <v>911249999999993.87</v>
      </c>
      <c r="D60" s="14">
        <f t="shared" si="1"/>
        <v>23327999999999.844</v>
      </c>
      <c r="E60" s="14">
        <f t="shared" si="2"/>
        <v>17365345121638.695</v>
      </c>
      <c r="F60" s="5">
        <f t="shared" si="3"/>
        <v>35526596123788.484</v>
      </c>
      <c r="H60" s="20" t="str">
        <f t="shared" si="4"/>
        <v/>
      </c>
    </row>
    <row r="61" spans="2:8" x14ac:dyDescent="0.25">
      <c r="B61" s="7">
        <v>43</v>
      </c>
      <c r="C61" s="14">
        <f t="shared" si="0"/>
        <v>1864265322170981</v>
      </c>
      <c r="D61" s="14">
        <f t="shared" si="1"/>
        <v>47725192247577.117</v>
      </c>
      <c r="E61" s="14">
        <f t="shared" si="2"/>
        <v>35526596123788.484</v>
      </c>
      <c r="F61" s="5">
        <f t="shared" si="3"/>
        <v>72681482763625.016</v>
      </c>
      <c r="H61" s="20" t="str">
        <f t="shared" si="4"/>
        <v/>
      </c>
    </row>
    <row r="62" spans="2:8" x14ac:dyDescent="0.25">
      <c r="B62" s="7">
        <v>44</v>
      </c>
      <c r="C62" s="14">
        <f t="shared" si="0"/>
        <v>3813975518737223</v>
      </c>
      <c r="D62" s="14">
        <f t="shared" si="1"/>
        <v>97637773279672.906</v>
      </c>
      <c r="E62" s="14">
        <f t="shared" si="2"/>
        <v>72681482763625.016</v>
      </c>
      <c r="F62" s="5">
        <f t="shared" si="3"/>
        <v>148694176000213.87</v>
      </c>
      <c r="H62" s="20" t="str">
        <f t="shared" si="4"/>
        <v/>
      </c>
    </row>
    <row r="63" spans="2:8" x14ac:dyDescent="0.25">
      <c r="B63" s="7">
        <v>45</v>
      </c>
      <c r="C63" s="14">
        <f t="shared" si="0"/>
        <v>7802756981279485</v>
      </c>
      <c r="D63" s="14">
        <f t="shared" si="1"/>
        <v>199750578720754.81</v>
      </c>
      <c r="E63" s="14">
        <f t="shared" si="2"/>
        <v>148694176000213.87</v>
      </c>
      <c r="F63" s="5">
        <f t="shared" si="3"/>
        <v>304203452319329.62</v>
      </c>
      <c r="H63" s="20" t="str">
        <f t="shared" si="4"/>
        <v/>
      </c>
    </row>
    <row r="64" spans="2:8" x14ac:dyDescent="0.25">
      <c r="B64" s="7">
        <v>46</v>
      </c>
      <c r="C64" s="14">
        <f t="shared" si="0"/>
        <v>1.596313773116814E+16</v>
      </c>
      <c r="D64" s="14">
        <f t="shared" si="1"/>
        <v>408656325917904.37</v>
      </c>
      <c r="E64" s="14">
        <f t="shared" si="2"/>
        <v>304203452319329.62</v>
      </c>
      <c r="F64" s="5">
        <f t="shared" si="3"/>
        <v>622349461776267.25</v>
      </c>
      <c r="H64" s="20" t="str">
        <f t="shared" si="4"/>
        <v/>
      </c>
    </row>
    <row r="65" spans="2:8" x14ac:dyDescent="0.25">
      <c r="B65" s="7">
        <v>47</v>
      </c>
      <c r="C65" s="14">
        <f t="shared" si="0"/>
        <v>3.2657913970102736E+16</v>
      </c>
      <c r="D65" s="14">
        <f t="shared" si="1"/>
        <v>836042597634630</v>
      </c>
      <c r="E65" s="14">
        <f t="shared" si="2"/>
        <v>622349461776267.25</v>
      </c>
      <c r="F65" s="5">
        <f t="shared" si="3"/>
        <v>1273223067063130</v>
      </c>
      <c r="H65" s="20" t="str">
        <f t="shared" si="4"/>
        <v/>
      </c>
    </row>
    <row r="66" spans="2:8" x14ac:dyDescent="0.25">
      <c r="B66" s="7">
        <v>48</v>
      </c>
      <c r="C66" s="14">
        <f t="shared" si="0"/>
        <v>6.6812638144204288E+16</v>
      </c>
      <c r="D66" s="14">
        <f t="shared" si="1"/>
        <v>1710403536491629.7</v>
      </c>
      <c r="E66" s="14">
        <f t="shared" si="2"/>
        <v>1273223067063130</v>
      </c>
      <c r="F66" s="5">
        <f t="shared" si="3"/>
        <v>2604801768245801</v>
      </c>
      <c r="H66" s="20" t="str">
        <f t="shared" si="4"/>
        <v/>
      </c>
    </row>
    <row r="67" spans="2:8" x14ac:dyDescent="0.25">
      <c r="B67" s="7">
        <v>49</v>
      </c>
      <c r="C67" s="14">
        <f t="shared" si="0"/>
        <v>1.3668749999999891E+17</v>
      </c>
      <c r="D67" s="14">
        <f t="shared" si="1"/>
        <v>3499199999999972</v>
      </c>
      <c r="E67" s="14">
        <f t="shared" si="2"/>
        <v>2604801768245801</v>
      </c>
      <c r="F67" s="5">
        <f t="shared" si="3"/>
        <v>5328989418568265</v>
      </c>
      <c r="H67" s="20" t="str">
        <f t="shared" si="4"/>
        <v/>
      </c>
    </row>
    <row r="68" spans="2:8" x14ac:dyDescent="0.25">
      <c r="B68" s="7">
        <v>50</v>
      </c>
      <c r="C68" s="14">
        <f t="shared" si="0"/>
        <v>2.7963979832564678E+17</v>
      </c>
      <c r="D68" s="14">
        <f t="shared" si="1"/>
        <v>7158778837136558</v>
      </c>
      <c r="E68" s="14">
        <f t="shared" si="2"/>
        <v>5328989418568265</v>
      </c>
      <c r="F68" s="5">
        <f t="shared" si="3"/>
        <v>1.090222241454374E+16</v>
      </c>
      <c r="H68" s="20" t="str">
        <f t="shared" si="4"/>
        <v/>
      </c>
    </row>
    <row r="69" spans="2:8" x14ac:dyDescent="0.25">
      <c r="B69" s="7">
        <v>51</v>
      </c>
      <c r="C69" s="14">
        <f t="shared" si="0"/>
        <v>5.7209632781058291E+17</v>
      </c>
      <c r="D69" s="14">
        <f t="shared" si="1"/>
        <v>1.4645665991950922E+16</v>
      </c>
      <c r="E69" s="14">
        <f t="shared" si="2"/>
        <v>1.090222241454374E+16</v>
      </c>
      <c r="F69" s="5">
        <f t="shared" si="3"/>
        <v>2.2304126400032056E+16</v>
      </c>
      <c r="H69" s="20" t="str">
        <f t="shared" si="4"/>
        <v/>
      </c>
    </row>
    <row r="70" spans="2:8" x14ac:dyDescent="0.25">
      <c r="B70" s="7">
        <v>52</v>
      </c>
      <c r="C70" s="14">
        <f t="shared" si="0"/>
        <v>1.1704135471919214E+18</v>
      </c>
      <c r="D70" s="14">
        <f t="shared" si="1"/>
        <v>2.9962586808113188E+16</v>
      </c>
      <c r="E70" s="14">
        <f t="shared" si="2"/>
        <v>2.2304126400032056E+16</v>
      </c>
      <c r="F70" s="5">
        <f t="shared" si="3"/>
        <v>4.5630517847899392E+16</v>
      </c>
      <c r="H70" s="20" t="str">
        <f t="shared" si="4"/>
        <v/>
      </c>
    </row>
    <row r="71" spans="2:8" x14ac:dyDescent="0.25">
      <c r="B71" s="7">
        <v>53</v>
      </c>
      <c r="C71" s="14">
        <f t="shared" si="0"/>
        <v>2.3944706596752184E+18</v>
      </c>
      <c r="D71" s="14">
        <f t="shared" si="1"/>
        <v>6.1298448887685592E+16</v>
      </c>
      <c r="E71" s="14">
        <f t="shared" si="2"/>
        <v>4.5630517847899392E+16</v>
      </c>
      <c r="F71" s="5">
        <f t="shared" si="3"/>
        <v>9.3352419266439968E+16</v>
      </c>
      <c r="H71" s="20" t="str">
        <f t="shared" si="4"/>
        <v/>
      </c>
    </row>
    <row r="72" spans="2:8" x14ac:dyDescent="0.25">
      <c r="B72" s="7">
        <v>54</v>
      </c>
      <c r="C72" s="14">
        <f t="shared" si="0"/>
        <v>4.8986870955154043E+18</v>
      </c>
      <c r="D72" s="14">
        <f t="shared" si="1"/>
        <v>1.2540638964519435E+17</v>
      </c>
      <c r="E72" s="14">
        <f t="shared" si="2"/>
        <v>9.3352419266439968E+16</v>
      </c>
      <c r="F72" s="5">
        <f t="shared" si="3"/>
        <v>1.9098346005946928E+17</v>
      </c>
      <c r="H72" s="20" t="str">
        <f t="shared" si="4"/>
        <v/>
      </c>
    </row>
    <row r="73" spans="2:8" x14ac:dyDescent="0.25">
      <c r="B73" s="7">
        <v>55</v>
      </c>
      <c r="C73" s="14">
        <f t="shared" si="0"/>
        <v>1.0021895721630634E+19</v>
      </c>
      <c r="D73" s="14">
        <f t="shared" si="1"/>
        <v>2.5656053047374422E+17</v>
      </c>
      <c r="E73" s="14">
        <f t="shared" si="2"/>
        <v>1.9098346005946928E+17</v>
      </c>
      <c r="F73" s="5">
        <f t="shared" si="3"/>
        <v>3.9072026523686976E+17</v>
      </c>
      <c r="H73" s="20" t="str">
        <f t="shared" si="4"/>
        <v/>
      </c>
    </row>
    <row r="74" spans="2:8" x14ac:dyDescent="0.25">
      <c r="B74" s="7">
        <v>56</v>
      </c>
      <c r="C74" s="14">
        <f t="shared" si="0"/>
        <v>2.0503124999999816E+19</v>
      </c>
      <c r="D74" s="14">
        <f t="shared" si="1"/>
        <v>5.2487999999999526E+17</v>
      </c>
      <c r="E74" s="14">
        <f t="shared" si="2"/>
        <v>3.9072026523686976E+17</v>
      </c>
      <c r="F74" s="5">
        <f t="shared" si="3"/>
        <v>7.9934841278523878E+17</v>
      </c>
      <c r="H74" s="20" t="str">
        <f t="shared" si="4"/>
        <v/>
      </c>
    </row>
    <row r="75" spans="2:8" x14ac:dyDescent="0.25">
      <c r="B75" s="7">
        <v>57</v>
      </c>
      <c r="C75" s="14">
        <f t="shared" si="0"/>
        <v>4.1945969748846969E+19</v>
      </c>
      <c r="D75" s="14">
        <f t="shared" si="1"/>
        <v>1.0738168255704824E+18</v>
      </c>
      <c r="E75" s="14">
        <f t="shared" si="2"/>
        <v>7.9934841278523878E+17</v>
      </c>
      <c r="F75" s="5">
        <f t="shared" si="3"/>
        <v>1.635333362181559E+18</v>
      </c>
      <c r="H75" s="20" t="str">
        <f t="shared" si="4"/>
        <v/>
      </c>
    </row>
    <row r="76" spans="2:8" x14ac:dyDescent="0.25">
      <c r="B76" s="7">
        <v>58</v>
      </c>
      <c r="C76" s="14">
        <f t="shared" si="0"/>
        <v>8.5814449171587334E+19</v>
      </c>
      <c r="D76" s="14">
        <f t="shared" si="1"/>
        <v>2.1968498987926356E+18</v>
      </c>
      <c r="E76" s="14">
        <f t="shared" si="2"/>
        <v>1.635333362181559E+18</v>
      </c>
      <c r="F76" s="5">
        <f t="shared" si="3"/>
        <v>3.3456189600048046E+18</v>
      </c>
      <c r="H76" s="20" t="str">
        <f t="shared" si="4"/>
        <v/>
      </c>
    </row>
    <row r="77" spans="2:8" x14ac:dyDescent="0.25">
      <c r="B77" s="7">
        <v>59</v>
      </c>
      <c r="C77" s="14">
        <f t="shared" si="0"/>
        <v>1.7556203207878803E+20</v>
      </c>
      <c r="D77" s="14">
        <f t="shared" si="1"/>
        <v>4.4943880212169738E+18</v>
      </c>
      <c r="E77" s="14">
        <f t="shared" si="2"/>
        <v>3.3456189600048046E+18</v>
      </c>
      <c r="F77" s="5">
        <f t="shared" si="3"/>
        <v>6.8445776771849011E+18</v>
      </c>
      <c r="H77" s="20" t="str">
        <f t="shared" si="4"/>
        <v/>
      </c>
    </row>
    <row r="78" spans="2:8" x14ac:dyDescent="0.25">
      <c r="B78" s="7">
        <v>60</v>
      </c>
      <c r="C78" s="14">
        <f t="shared" si="0"/>
        <v>3.5917059895128234E+20</v>
      </c>
      <c r="D78" s="14">
        <f t="shared" si="1"/>
        <v>9.1947673331528284E+18</v>
      </c>
      <c r="E78" s="14">
        <f t="shared" si="2"/>
        <v>6.8445776771849011E+18</v>
      </c>
      <c r="F78" s="5">
        <f t="shared" si="3"/>
        <v>1.4002862889965978E+19</v>
      </c>
      <c r="H78" s="20" t="str">
        <f t="shared" si="4"/>
        <v/>
      </c>
    </row>
    <row r="79" spans="2:8" x14ac:dyDescent="0.25">
      <c r="B79" s="7">
        <v>61</v>
      </c>
      <c r="C79" s="14">
        <f t="shared" si="0"/>
        <v>7.3480306432730975E+20</v>
      </c>
      <c r="D79" s="14">
        <f t="shared" si="1"/>
        <v>1.881095844677913E+19</v>
      </c>
      <c r="E79" s="14">
        <f t="shared" si="2"/>
        <v>1.4002862889965978E+19</v>
      </c>
      <c r="F79" s="5">
        <f t="shared" si="3"/>
        <v>2.8647519008920355E+19</v>
      </c>
      <c r="H79" s="20" t="str">
        <f t="shared" si="4"/>
        <v/>
      </c>
    </row>
    <row r="80" spans="2:8" x14ac:dyDescent="0.25">
      <c r="B80" s="7">
        <v>62</v>
      </c>
      <c r="C80" s="14">
        <f t="shared" si="0"/>
        <v>1.503284358244593E+21</v>
      </c>
      <c r="D80" s="14">
        <f t="shared" si="1"/>
        <v>3.848407957106158E+19</v>
      </c>
      <c r="E80" s="14">
        <f t="shared" si="2"/>
        <v>2.8647519008920355E+19</v>
      </c>
      <c r="F80" s="5">
        <f t="shared" si="3"/>
        <v>5.8608039785530393E+19</v>
      </c>
      <c r="H80" s="20" t="str">
        <f t="shared" si="4"/>
        <v/>
      </c>
    </row>
    <row r="81" spans="2:8" ht="15.75" thickBot="1" x14ac:dyDescent="0.3">
      <c r="B81" s="8">
        <v>63</v>
      </c>
      <c r="C81" s="9">
        <f t="shared" si="0"/>
        <v>3.0754687499999694E+21</v>
      </c>
      <c r="D81" s="9">
        <f t="shared" si="1"/>
        <v>7.8731999999999214E+19</v>
      </c>
      <c r="E81" s="9">
        <f t="shared" si="2"/>
        <v>5.8608039785530393E+19</v>
      </c>
      <c r="F81" s="6">
        <f t="shared" si="3"/>
        <v>3.9365999999999607E+19</v>
      </c>
      <c r="H81" s="20" t="str">
        <f t="shared" si="4"/>
        <v/>
      </c>
    </row>
    <row r="82" spans="2:8" x14ac:dyDescent="0.25">
      <c r="B82" s="13"/>
      <c r="C82" s="14"/>
      <c r="D82" s="14"/>
      <c r="E82" s="14"/>
      <c r="F82" s="14"/>
    </row>
  </sheetData>
  <conditionalFormatting sqref="B18:F18 H17 H18">
    <cfRule type="expression" dxfId="2" priority="3">
      <formula>$B$18&lt;$B$9</formula>
    </cfRule>
  </conditionalFormatting>
  <conditionalFormatting sqref="B19:F81 H19:H81">
    <cfRule type="expression" dxfId="3" priority="2">
      <formula>$B19&lt;$B$9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Marley</dc:creator>
  <cp:lastModifiedBy>martel.aj</cp:lastModifiedBy>
  <dcterms:created xsi:type="dcterms:W3CDTF">2020-07-17T10:56:46Z</dcterms:created>
  <dcterms:modified xsi:type="dcterms:W3CDTF">2022-10-14T11:27:14Z</dcterms:modified>
</cp:coreProperties>
</file>