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esktop\CDI Inverter\Good\V3.0_Final\"/>
    </mc:Choice>
  </mc:AlternateContent>
  <bookViews>
    <workbookView xWindow="0" yWindow="0" windowWidth="21456" windowHeight="9168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1" i="2"/>
  <c r="C22" i="3" l="1"/>
  <c r="C18" i="3" l="1"/>
  <c r="J9" i="3"/>
  <c r="D8" i="2"/>
  <c r="H2" i="2"/>
  <c r="D2" i="2"/>
  <c r="D3" i="2"/>
  <c r="D4" i="2"/>
  <c r="D5" i="2"/>
  <c r="D6" i="2"/>
  <c r="D9" i="2"/>
  <c r="D7" i="2"/>
  <c r="H11" i="2" l="1"/>
  <c r="H12" i="2"/>
  <c r="H7" i="2"/>
  <c r="H10" i="2"/>
  <c r="H3" i="2"/>
  <c r="H4" i="2"/>
  <c r="H5" i="2"/>
  <c r="H6" i="2"/>
  <c r="H8" i="2"/>
  <c r="H9" i="2"/>
  <c r="H14" i="2" l="1"/>
  <c r="I14" i="2" s="1"/>
</calcChain>
</file>

<file path=xl/sharedStrings.xml><?xml version="1.0" encoding="utf-8"?>
<sst xmlns="http://schemas.openxmlformats.org/spreadsheetml/2006/main" count="141" uniqueCount="113">
  <si>
    <t>Part</t>
  </si>
  <si>
    <t>Unit cost</t>
  </si>
  <si>
    <t>25 cost</t>
  </si>
  <si>
    <t>100 cost</t>
  </si>
  <si>
    <t>min Voltage</t>
  </si>
  <si>
    <t>MIC29150-3.3WT</t>
  </si>
  <si>
    <t>MIC2937A-3.3WT</t>
  </si>
  <si>
    <t>In Cap</t>
  </si>
  <si>
    <t>Out Cap</t>
  </si>
  <si>
    <t>10μF</t>
  </si>
  <si>
    <t>TR05S3V3</t>
  </si>
  <si>
    <t>VX7803-500</t>
  </si>
  <si>
    <t>22μF</t>
  </si>
  <si>
    <t>VR05S3V3</t>
  </si>
  <si>
    <t>PM-500A33</t>
  </si>
  <si>
    <t>TSR 1-2433</t>
  </si>
  <si>
    <t>K7803-500R3</t>
  </si>
  <si>
    <t>MIC2920A-3.3WS</t>
  </si>
  <si>
    <t>Total Parts Cost</t>
  </si>
  <si>
    <t>Total ea per 100</t>
  </si>
  <si>
    <t>Parts to receive and test</t>
  </si>
  <si>
    <t>Parts have been tested</t>
  </si>
  <si>
    <t>Colour Legend</t>
  </si>
  <si>
    <t>Test/Cost Comparison Chart</t>
  </si>
  <si>
    <t>Best choice Cost vs Performance</t>
  </si>
  <si>
    <t>MIC2940A-3.3WT</t>
  </si>
  <si>
    <t>--</t>
  </si>
  <si>
    <t>36-1289-SCT-ND
1289-STR
MALE .250" QUICK FIT TERMINAL ST</t>
  </si>
  <si>
    <t>2092-SX1100-B-ND
SX1100-B
CONN SHUNT BLACK OPEN TOP</t>
  </si>
  <si>
    <t>1849-PR20203VBDN-ND
PR20203VBDN
PIN HEADER, THR, DUAL ROW, .100"</t>
  </si>
  <si>
    <t>399-3684-2-ND
T491A106K010AT
CAP TANT 10UF 10% 10V 1206</t>
  </si>
  <si>
    <t>Circuit Board</t>
  </si>
  <si>
    <t>Epoxy</t>
  </si>
  <si>
    <t>2.54mm 40 Pin Male Single Row Pin Header Strip</t>
  </si>
  <si>
    <t>3V Relay</t>
  </si>
  <si>
    <t>Misc (Shipping)</t>
  </si>
  <si>
    <t>TABS</t>
  </si>
  <si>
    <t>Jumpers</t>
  </si>
  <si>
    <t>Jumper Pins</t>
  </si>
  <si>
    <t>Capacitor</t>
  </si>
  <si>
    <t>Buck-Converter</t>
  </si>
  <si>
    <t>Relay</t>
  </si>
  <si>
    <t>Board Connectors</t>
  </si>
  <si>
    <t>Circuit Boards</t>
  </si>
  <si>
    <t>Potting Compound</t>
  </si>
  <si>
    <t>MIC2940A-3.3WU-TR-ND
MIC2940A-3.3WU-TR
IC REG LINEAR 3.3V 1.25A TO263-3</t>
  </si>
  <si>
    <t>Description</t>
  </si>
  <si>
    <t>Order#Parts</t>
  </si>
  <si>
    <t>Cost/Part</t>
  </si>
  <si>
    <t>Parts Req</t>
  </si>
  <si>
    <t>Order$</t>
  </si>
  <si>
    <t>Cost/Relay</t>
  </si>
  <si>
    <t>Subtotal:</t>
  </si>
  <si>
    <t>Shipping:</t>
  </si>
  <si>
    <t>GST:</t>
  </si>
  <si>
    <t>HST:</t>
  </si>
  <si>
    <t>QST:</t>
  </si>
  <si>
    <t>Total:</t>
  </si>
  <si>
    <t>Index</t>
  </si>
  <si>
    <t>Quantity</t>
  </si>
  <si>
    <t>Part Number</t>
  </si>
  <si>
    <t>Manufacturer Part Number</t>
  </si>
  <si>
    <t>Customer Reference</t>
  </si>
  <si>
    <t>Available</t>
  </si>
  <si>
    <t>Backorder</t>
  </si>
  <si>
    <t>Unit Price</t>
  </si>
  <si>
    <t>Extended Price CAD</t>
  </si>
  <si>
    <t>1849-PR20203VBDN-ND</t>
  </si>
  <si>
    <t>PR20203VBDN</t>
  </si>
  <si>
    <t>PIN HEADER, THR, DUAL ROW, .100"</t>
  </si>
  <si>
    <t>2092-SX1100-B-ND</t>
  </si>
  <si>
    <t>SX1100-B</t>
  </si>
  <si>
    <t>CONN SHUNT BLACK OPEN TOP</t>
  </si>
  <si>
    <t>36-1289-SCT-ND</t>
  </si>
  <si>
    <t>1289-STR</t>
  </si>
  <si>
    <t>MALE .250" QUICK FIT TERMINAL ST</t>
  </si>
  <si>
    <t>399-3684-1-ND</t>
  </si>
  <si>
    <t>T491A106K010AT</t>
  </si>
  <si>
    <t>CAP TANT 10UF 10% 10V 1206</t>
  </si>
  <si>
    <t>MIC2940A-3.3WU-CT-ND</t>
  </si>
  <si>
    <t>MIC2940A-3.3WU-TR</t>
  </si>
  <si>
    <t>IC REG LINEAR 3.3V 1.25A TO263-3</t>
  </si>
  <si>
    <t>5PCS 2.54mm 40 Pin Male Single Row Pin Header Strip</t>
  </si>
  <si>
    <t>50PCS SRD-03VDC-SL-C 10A 250VAC PCB 5PINS 3V DC Coil Power Relay</t>
  </si>
  <si>
    <t>SRD-03VDC-SL-C</t>
  </si>
  <si>
    <t>2.54mm 40 Pin Male Pin Header</t>
  </si>
  <si>
    <t>Digikey.ca</t>
  </si>
  <si>
    <t>Ebay.ca</t>
  </si>
  <si>
    <t>SeeedStudio.com</t>
  </si>
  <si>
    <t>Grand Total</t>
  </si>
  <si>
    <t>To Make 100</t>
  </si>
  <si>
    <t>dhl.com</t>
  </si>
  <si>
    <t>import duty</t>
  </si>
  <si>
    <t>release Voltage</t>
  </si>
  <si>
    <t>1.86V</t>
  </si>
  <si>
    <t>1.41V</t>
  </si>
  <si>
    <t>1.91V</t>
  </si>
  <si>
    <t>1.45V</t>
  </si>
  <si>
    <t>2.05V</t>
  </si>
  <si>
    <t>1.44V</t>
  </si>
  <si>
    <t>2.21V</t>
  </si>
  <si>
    <t>3.34V</t>
  </si>
  <si>
    <t>2.80V</t>
  </si>
  <si>
    <t>3.45V</t>
  </si>
  <si>
    <t>3.16V</t>
  </si>
  <si>
    <t>3.46V</t>
  </si>
  <si>
    <t>3.17V</t>
  </si>
  <si>
    <t>3.49V</t>
  </si>
  <si>
    <t>3.20V</t>
  </si>
  <si>
    <t>3.96V</t>
  </si>
  <si>
    <t>3.93V</t>
  </si>
  <si>
    <t>4.16V</t>
  </si>
  <si>
    <t>Misc Duties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</si>
</sst>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7"/>
      <color rgb="FF000000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0" fontId="0" fillId="0" borderId="1" xfId="0" applyFill="1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3" fillId="4" borderId="1" xfId="0" applyFont="1" applyFill="1" applyBorder="1"/>
    <xf numFmtId="164" fontId="0" fillId="0" borderId="1" xfId="0" applyNumberFormat="1" applyFill="1" applyBorder="1"/>
    <xf numFmtId="0" fontId="0" fillId="4" borderId="1" xfId="0" quotePrefix="1" applyFill="1" applyBorder="1"/>
    <xf numFmtId="0" fontId="0" fillId="0" borderId="0" xfId="0" applyAlignment="1">
      <alignment wrapText="1"/>
    </xf>
    <xf numFmtId="164" fontId="0" fillId="0" borderId="0" xfId="0" applyNumberFormat="1"/>
    <xf numFmtId="0" fontId="4" fillId="0" borderId="0" xfId="0" applyFont="1"/>
    <xf numFmtId="0" fontId="5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2" borderId="1" xfId="0" applyFill="1" applyBorder="1" applyAlignment="1">
      <alignment wrapText="1"/>
    </xf>
    <xf numFmtId="0" fontId="2" fillId="2" borderId="1" xfId="0" quotePrefix="1" applyFont="1" applyFill="1" applyBorder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3" xfId="0" applyFill="1" applyBorder="1" applyAlignment="1"/>
    <xf numFmtId="0" fontId="0" fillId="3" borderId="3" xfId="0" applyFill="1" applyBorder="1" applyAlignment="1"/>
    <xf numFmtId="0" fontId="0" fillId="2" borderId="3" xfId="0" applyFill="1" applyBorder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L13" sqref="L13"/>
    </sheetView>
  </sheetViews>
  <sheetFormatPr defaultRowHeight="14.4" x14ac:dyDescent="0.3"/>
  <cols>
    <col min="1" max="1" width="16.109375" customWidth="1"/>
    <col min="2" max="2" width="8.21875" customWidth="1"/>
    <col min="3" max="3" width="6.77734375" customWidth="1"/>
    <col min="4" max="4" width="7.5546875" customWidth="1"/>
    <col min="5" max="5" width="10.21875" customWidth="1"/>
    <col min="6" max="6" width="13.6640625" bestFit="1" customWidth="1"/>
    <col min="7" max="7" width="7.109375" customWidth="1"/>
    <col min="8" max="8" width="13.6640625" customWidth="1"/>
    <col min="9" max="9" width="13.5546875" bestFit="1" customWidth="1"/>
    <col min="10" max="10" width="14.33203125" bestFit="1" customWidth="1"/>
  </cols>
  <sheetData>
    <row r="1" spans="1:10" x14ac:dyDescent="0.3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93</v>
      </c>
      <c r="G2" s="1" t="s">
        <v>7</v>
      </c>
      <c r="H2" s="1" t="s">
        <v>8</v>
      </c>
      <c r="I2" s="1" t="s">
        <v>18</v>
      </c>
      <c r="J2" s="5" t="s">
        <v>19</v>
      </c>
    </row>
    <row r="3" spans="1:10" x14ac:dyDescent="0.3">
      <c r="A3" s="2" t="s">
        <v>5</v>
      </c>
      <c r="B3" s="4">
        <v>5.29</v>
      </c>
      <c r="C3" s="4">
        <v>4.4000000000000004</v>
      </c>
      <c r="D3" s="4">
        <v>4.01</v>
      </c>
      <c r="E3" s="2" t="s">
        <v>94</v>
      </c>
      <c r="F3" s="2" t="s">
        <v>95</v>
      </c>
      <c r="G3" s="3" t="s">
        <v>9</v>
      </c>
      <c r="H3" s="3" t="s">
        <v>9</v>
      </c>
      <c r="I3" s="4">
        <v>9.44</v>
      </c>
      <c r="J3" s="6">
        <v>6.04</v>
      </c>
    </row>
    <row r="4" spans="1:10" x14ac:dyDescent="0.3">
      <c r="A4" s="19" t="s">
        <v>25</v>
      </c>
      <c r="B4" s="8">
        <v>2.98</v>
      </c>
      <c r="C4" s="8">
        <v>2.4900000000000002</v>
      </c>
      <c r="D4" s="8">
        <v>2.2599999999999998</v>
      </c>
      <c r="E4" s="7" t="s">
        <v>96</v>
      </c>
      <c r="F4" s="7" t="s">
        <v>97</v>
      </c>
      <c r="G4" s="20" t="s">
        <v>26</v>
      </c>
      <c r="H4" s="7" t="s">
        <v>9</v>
      </c>
      <c r="I4" s="8">
        <v>6.54</v>
      </c>
      <c r="J4" s="8">
        <v>4.04</v>
      </c>
    </row>
    <row r="5" spans="1:10" x14ac:dyDescent="0.3">
      <c r="A5" s="2" t="s">
        <v>6</v>
      </c>
      <c r="B5" s="4">
        <v>3.38</v>
      </c>
      <c r="C5" s="4">
        <v>2.81</v>
      </c>
      <c r="D5" s="4">
        <v>2.56</v>
      </c>
      <c r="E5" s="2" t="s">
        <v>98</v>
      </c>
      <c r="F5" s="2" t="s">
        <v>99</v>
      </c>
      <c r="G5" s="11" t="s">
        <v>26</v>
      </c>
      <c r="H5" s="3" t="s">
        <v>9</v>
      </c>
      <c r="I5" s="4">
        <v>6.94</v>
      </c>
      <c r="J5" s="4">
        <v>4.34</v>
      </c>
    </row>
    <row r="6" spans="1:10" x14ac:dyDescent="0.3">
      <c r="A6" s="9" t="s">
        <v>17</v>
      </c>
      <c r="B6" s="4">
        <v>4.13</v>
      </c>
      <c r="C6" s="4">
        <v>3.45</v>
      </c>
      <c r="D6" s="4">
        <v>3.13</v>
      </c>
      <c r="E6" s="2" t="s">
        <v>100</v>
      </c>
      <c r="F6" s="2" t="s">
        <v>97</v>
      </c>
      <c r="G6" s="11" t="s">
        <v>26</v>
      </c>
      <c r="H6" s="3" t="s">
        <v>9</v>
      </c>
      <c r="I6" s="4">
        <v>7.69</v>
      </c>
      <c r="J6" s="6">
        <v>4.91</v>
      </c>
    </row>
    <row r="7" spans="1:10" x14ac:dyDescent="0.3">
      <c r="A7" s="2" t="s">
        <v>10</v>
      </c>
      <c r="B7" s="4">
        <v>5.55</v>
      </c>
      <c r="C7" s="4">
        <v>4.99</v>
      </c>
      <c r="D7" s="4">
        <v>4.66</v>
      </c>
      <c r="E7" s="2" t="s">
        <v>101</v>
      </c>
      <c r="F7" s="2" t="s">
        <v>102</v>
      </c>
      <c r="G7" s="2" t="s">
        <v>9</v>
      </c>
      <c r="H7" s="11" t="s">
        <v>26</v>
      </c>
      <c r="I7" s="4">
        <v>9.11</v>
      </c>
      <c r="J7" s="6">
        <v>6.44</v>
      </c>
    </row>
    <row r="8" spans="1:10" x14ac:dyDescent="0.3">
      <c r="A8" s="2" t="s">
        <v>11</v>
      </c>
      <c r="B8" s="4">
        <v>3.93</v>
      </c>
      <c r="C8" s="4">
        <v>3.71</v>
      </c>
      <c r="D8" s="4">
        <v>3.48</v>
      </c>
      <c r="E8" s="2" t="s">
        <v>103</v>
      </c>
      <c r="F8" s="2" t="s">
        <v>104</v>
      </c>
      <c r="G8" s="2" t="s">
        <v>9</v>
      </c>
      <c r="H8" s="2" t="s">
        <v>12</v>
      </c>
      <c r="I8" s="4">
        <v>7.93</v>
      </c>
      <c r="J8" s="6">
        <v>5.43</v>
      </c>
    </row>
    <row r="9" spans="1:10" x14ac:dyDescent="0.3">
      <c r="A9" s="2" t="s">
        <v>13</v>
      </c>
      <c r="B9" s="4">
        <v>3.85</v>
      </c>
      <c r="C9" s="4">
        <v>3.47</v>
      </c>
      <c r="D9" s="4">
        <v>3.24</v>
      </c>
      <c r="E9" s="2" t="s">
        <v>105</v>
      </c>
      <c r="F9" s="2" t="s">
        <v>106</v>
      </c>
      <c r="G9" s="2" t="s">
        <v>9</v>
      </c>
      <c r="H9" s="2" t="s">
        <v>12</v>
      </c>
      <c r="I9" s="4">
        <v>7.85</v>
      </c>
      <c r="J9" s="6">
        <v>5.19</v>
      </c>
    </row>
    <row r="10" spans="1:10" x14ac:dyDescent="0.3">
      <c r="A10" s="2" t="s">
        <v>16</v>
      </c>
      <c r="B10" s="4">
        <v>1.71</v>
      </c>
      <c r="C10" s="4">
        <v>1.61</v>
      </c>
      <c r="D10" s="4">
        <v>1.51</v>
      </c>
      <c r="E10" s="2" t="s">
        <v>107</v>
      </c>
      <c r="F10" s="2" t="s">
        <v>108</v>
      </c>
      <c r="G10" s="2" t="s">
        <v>9</v>
      </c>
      <c r="H10" s="2" t="s">
        <v>12</v>
      </c>
      <c r="I10" s="4">
        <v>5.71</v>
      </c>
      <c r="J10" s="10">
        <v>3.46</v>
      </c>
    </row>
    <row r="11" spans="1:10" x14ac:dyDescent="0.3">
      <c r="A11" s="2" t="s">
        <v>14</v>
      </c>
      <c r="B11" s="4">
        <v>4.83</v>
      </c>
      <c r="C11" s="4">
        <v>4.55</v>
      </c>
      <c r="D11" s="4">
        <v>4.28</v>
      </c>
      <c r="E11" s="2" t="s">
        <v>109</v>
      </c>
      <c r="F11" s="2" t="s">
        <v>110</v>
      </c>
      <c r="G11" s="3" t="s">
        <v>9</v>
      </c>
      <c r="H11" s="3" t="s">
        <v>9</v>
      </c>
      <c r="I11" s="4">
        <v>8.98</v>
      </c>
      <c r="J11" s="6">
        <v>6.31</v>
      </c>
    </row>
    <row r="12" spans="1:10" ht="14.4" customHeight="1" x14ac:dyDescent="0.3">
      <c r="A12" s="2" t="s">
        <v>15</v>
      </c>
      <c r="B12" s="4">
        <v>7.68</v>
      </c>
      <c r="C12" s="4">
        <v>7.23</v>
      </c>
      <c r="D12" s="4">
        <v>6.8</v>
      </c>
      <c r="E12" s="2" t="s">
        <v>111</v>
      </c>
      <c r="F12" s="2" t="s">
        <v>101</v>
      </c>
      <c r="G12" s="3" t="s">
        <v>9</v>
      </c>
      <c r="H12" s="11" t="s">
        <v>26</v>
      </c>
      <c r="I12" s="4">
        <v>11.24</v>
      </c>
      <c r="J12" s="6">
        <v>8.58</v>
      </c>
    </row>
    <row r="14" spans="1:10" x14ac:dyDescent="0.3">
      <c r="A14" s="21" t="s">
        <v>22</v>
      </c>
      <c r="B14" s="22"/>
      <c r="C14" s="23"/>
    </row>
    <row r="15" spans="1:10" x14ac:dyDescent="0.3">
      <c r="A15" s="24" t="s">
        <v>21</v>
      </c>
      <c r="B15" s="22"/>
      <c r="C15" s="23"/>
    </row>
    <row r="16" spans="1:10" x14ac:dyDescent="0.3">
      <c r="A16" s="25" t="s">
        <v>20</v>
      </c>
      <c r="B16" s="22"/>
      <c r="C16" s="23"/>
    </row>
    <row r="17" spans="1:3" x14ac:dyDescent="0.3">
      <c r="A17" s="26" t="s">
        <v>24</v>
      </c>
      <c r="B17" s="22"/>
      <c r="C17" s="23"/>
    </row>
  </sheetData>
  <mergeCells count="5">
    <mergeCell ref="A14:C14"/>
    <mergeCell ref="A15:C15"/>
    <mergeCell ref="A16:C16"/>
    <mergeCell ref="A17:C17"/>
    <mergeCell ref="A1:J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17" sqref="F17"/>
    </sheetView>
  </sheetViews>
  <sheetFormatPr defaultRowHeight="14.4" x14ac:dyDescent="0.3"/>
  <cols>
    <col min="1" max="1" width="16.21875" bestFit="1" customWidth="1"/>
    <col min="2" max="2" width="41.88671875" customWidth="1"/>
    <col min="3" max="3" width="10.77734375" bestFit="1" customWidth="1"/>
    <col min="8" max="8" width="9.88671875" bestFit="1" customWidth="1"/>
  </cols>
  <sheetData>
    <row r="1" spans="1:9" x14ac:dyDescent="0.3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H1" t="s">
        <v>51</v>
      </c>
    </row>
    <row r="2" spans="1:9" ht="43.2" customHeight="1" x14ac:dyDescent="0.3">
      <c r="A2" t="s">
        <v>36</v>
      </c>
      <c r="B2" s="12" t="s">
        <v>27</v>
      </c>
      <c r="C2">
        <v>250</v>
      </c>
      <c r="D2">
        <f t="shared" ref="D2:D6" si="0">SUM(F2/C2)</f>
        <v>0.13316</v>
      </c>
      <c r="E2">
        <v>5</v>
      </c>
      <c r="F2">
        <v>33.29</v>
      </c>
      <c r="H2" s="13">
        <f>SUM(D2*E2)</f>
        <v>0.66579999999999995</v>
      </c>
    </row>
    <row r="3" spans="1:9" ht="43.2" x14ac:dyDescent="0.3">
      <c r="A3" t="s">
        <v>37</v>
      </c>
      <c r="B3" s="12" t="s">
        <v>28</v>
      </c>
      <c r="C3">
        <v>100</v>
      </c>
      <c r="D3">
        <f t="shared" si="0"/>
        <v>5.3699999999999998E-2</v>
      </c>
      <c r="E3">
        <v>2</v>
      </c>
      <c r="F3">
        <v>5.37</v>
      </c>
      <c r="H3" s="13">
        <f t="shared" ref="H3:H12" si="1">SUM(D3*E3)</f>
        <v>0.1074</v>
      </c>
    </row>
    <row r="4" spans="1:9" ht="43.2" x14ac:dyDescent="0.3">
      <c r="A4" t="s">
        <v>38</v>
      </c>
      <c r="B4" s="12" t="s">
        <v>29</v>
      </c>
      <c r="C4">
        <v>100</v>
      </c>
      <c r="D4">
        <f t="shared" si="0"/>
        <v>9.9499999999999991E-2</v>
      </c>
      <c r="E4">
        <v>1</v>
      </c>
      <c r="F4">
        <v>9.9499999999999993</v>
      </c>
      <c r="H4" s="13">
        <f t="shared" si="1"/>
        <v>9.9499999999999991E-2</v>
      </c>
    </row>
    <row r="5" spans="1:9" ht="43.2" x14ac:dyDescent="0.3">
      <c r="A5" t="s">
        <v>39</v>
      </c>
      <c r="B5" s="12" t="s">
        <v>30</v>
      </c>
      <c r="C5">
        <v>100</v>
      </c>
      <c r="D5">
        <f t="shared" si="0"/>
        <v>0.2069</v>
      </c>
      <c r="E5">
        <v>1</v>
      </c>
      <c r="F5">
        <v>20.69</v>
      </c>
      <c r="H5" s="13">
        <f t="shared" si="1"/>
        <v>0.2069</v>
      </c>
    </row>
    <row r="6" spans="1:9" ht="43.2" x14ac:dyDescent="0.3">
      <c r="A6" t="s">
        <v>40</v>
      </c>
      <c r="B6" s="12" t="s">
        <v>45</v>
      </c>
      <c r="C6">
        <v>100</v>
      </c>
      <c r="D6">
        <f t="shared" si="0"/>
        <v>2.2603999999999997</v>
      </c>
      <c r="E6">
        <v>1</v>
      </c>
      <c r="F6">
        <v>226.04</v>
      </c>
      <c r="H6" s="13">
        <f t="shared" si="1"/>
        <v>2.2603999999999997</v>
      </c>
    </row>
    <row r="7" spans="1:9" x14ac:dyDescent="0.3">
      <c r="A7" t="s">
        <v>41</v>
      </c>
      <c r="B7" s="12" t="s">
        <v>34</v>
      </c>
      <c r="C7">
        <v>50</v>
      </c>
      <c r="D7">
        <f>SUM(F7/C7)</f>
        <v>0.49880000000000002</v>
      </c>
      <c r="E7">
        <v>1</v>
      </c>
      <c r="F7">
        <v>24.94</v>
      </c>
      <c r="H7" s="13">
        <f t="shared" si="1"/>
        <v>0.49880000000000002</v>
      </c>
    </row>
    <row r="8" spans="1:9" x14ac:dyDescent="0.3">
      <c r="A8" t="s">
        <v>42</v>
      </c>
      <c r="B8" s="12" t="s">
        <v>33</v>
      </c>
      <c r="C8">
        <v>20</v>
      </c>
      <c r="D8">
        <f>SUM((F8/C8)/40)</f>
        <v>5.9499999999999996E-3</v>
      </c>
      <c r="E8">
        <v>5</v>
      </c>
      <c r="F8">
        <v>4.76</v>
      </c>
      <c r="H8" s="13">
        <f t="shared" si="1"/>
        <v>2.9749999999999999E-2</v>
      </c>
    </row>
    <row r="9" spans="1:9" x14ac:dyDescent="0.3">
      <c r="A9" t="s">
        <v>43</v>
      </c>
      <c r="B9" s="12" t="s">
        <v>31</v>
      </c>
      <c r="C9">
        <v>240</v>
      </c>
      <c r="D9">
        <f t="shared" ref="D9:D12" si="2">SUM(F9/C9)</f>
        <v>0.16595833333333332</v>
      </c>
      <c r="E9">
        <v>2</v>
      </c>
      <c r="F9">
        <v>39.83</v>
      </c>
      <c r="H9" s="13">
        <f t="shared" si="1"/>
        <v>0.33191666666666664</v>
      </c>
    </row>
    <row r="10" spans="1:9" x14ac:dyDescent="0.3">
      <c r="A10" t="s">
        <v>44</v>
      </c>
      <c r="B10" s="12" t="s">
        <v>32</v>
      </c>
      <c r="H10" s="13">
        <f t="shared" si="1"/>
        <v>0</v>
      </c>
    </row>
    <row r="11" spans="1:9" x14ac:dyDescent="0.3">
      <c r="B11" s="12" t="s">
        <v>112</v>
      </c>
      <c r="C11">
        <v>240</v>
      </c>
      <c r="D11">
        <f t="shared" si="2"/>
        <v>8.0083333333333326E-2</v>
      </c>
      <c r="E11">
        <v>2</v>
      </c>
      <c r="F11">
        <v>19.22</v>
      </c>
      <c r="H11" s="13">
        <f t="shared" si="1"/>
        <v>0.16016666666666665</v>
      </c>
    </row>
    <row r="12" spans="1:9" x14ac:dyDescent="0.3">
      <c r="B12" s="12" t="s">
        <v>35</v>
      </c>
      <c r="C12">
        <v>200</v>
      </c>
      <c r="D12">
        <f t="shared" si="2"/>
        <v>0.08</v>
      </c>
      <c r="E12">
        <v>2</v>
      </c>
      <c r="F12">
        <v>16</v>
      </c>
      <c r="H12" s="13">
        <f t="shared" si="1"/>
        <v>0.16</v>
      </c>
    </row>
    <row r="13" spans="1:9" x14ac:dyDescent="0.3">
      <c r="B13" s="12"/>
      <c r="H13" s="13"/>
    </row>
    <row r="14" spans="1:9" x14ac:dyDescent="0.3">
      <c r="H14" s="13">
        <f>SUM(H2:H12)</f>
        <v>4.5206333333333335</v>
      </c>
      <c r="I14">
        <f>SUM(H14-H6)</f>
        <v>2.2602333333333338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6" workbookViewId="0">
      <selection activeCell="C23" sqref="C23"/>
    </sheetView>
  </sheetViews>
  <sheetFormatPr defaultRowHeight="14.4" x14ac:dyDescent="0.3"/>
  <cols>
    <col min="1" max="1" width="15.21875" bestFit="1" customWidth="1"/>
    <col min="2" max="2" width="10.5546875" bestFit="1" customWidth="1"/>
    <col min="3" max="4" width="27.21875" bestFit="1" customWidth="1"/>
    <col min="5" max="5" width="31.109375" bestFit="1" customWidth="1"/>
    <col min="6" max="6" width="18.21875" bestFit="1" customWidth="1"/>
    <col min="7" max="7" width="8.6640625" bestFit="1" customWidth="1"/>
    <col min="9" max="9" width="9.109375" bestFit="1" customWidth="1"/>
    <col min="10" max="10" width="17.6640625" bestFit="1" customWidth="1"/>
  </cols>
  <sheetData>
    <row r="1" spans="1:10" x14ac:dyDescent="0.3">
      <c r="A1" s="15" t="s">
        <v>58</v>
      </c>
      <c r="B1" s="15" t="s">
        <v>59</v>
      </c>
      <c r="C1" s="15" t="s">
        <v>60</v>
      </c>
      <c r="D1" s="15" t="s">
        <v>61</v>
      </c>
      <c r="E1" s="15" t="s">
        <v>46</v>
      </c>
      <c r="F1" s="15" t="s">
        <v>62</v>
      </c>
      <c r="G1" s="15" t="s">
        <v>63</v>
      </c>
      <c r="H1" s="15" t="s">
        <v>64</v>
      </c>
      <c r="I1" s="15" t="s">
        <v>65</v>
      </c>
      <c r="J1" s="15" t="s">
        <v>66</v>
      </c>
    </row>
    <row r="2" spans="1:10" x14ac:dyDescent="0.3">
      <c r="A2" s="16">
        <v>1</v>
      </c>
      <c r="B2" s="16">
        <v>100</v>
      </c>
      <c r="C2" s="17" t="s">
        <v>67</v>
      </c>
      <c r="D2" s="17" t="s">
        <v>68</v>
      </c>
      <c r="E2" s="17" t="s">
        <v>69</v>
      </c>
      <c r="F2" s="17"/>
      <c r="G2" s="16">
        <v>100</v>
      </c>
      <c r="H2" s="16">
        <v>0</v>
      </c>
      <c r="I2" s="17">
        <v>9.8900000000000002E-2</v>
      </c>
      <c r="J2" s="18">
        <v>9.89</v>
      </c>
    </row>
    <row r="3" spans="1:10" x14ac:dyDescent="0.3">
      <c r="A3" s="16">
        <v>2</v>
      </c>
      <c r="B3" s="16">
        <v>250</v>
      </c>
      <c r="C3" s="17" t="s">
        <v>70</v>
      </c>
      <c r="D3" s="17" t="s">
        <v>71</v>
      </c>
      <c r="E3" s="17" t="s">
        <v>72</v>
      </c>
      <c r="F3" s="17"/>
      <c r="G3" s="16">
        <v>250</v>
      </c>
      <c r="H3" s="16">
        <v>0</v>
      </c>
      <c r="I3" s="17">
        <v>4.5999999999999999E-2</v>
      </c>
      <c r="J3" s="18">
        <v>11.5</v>
      </c>
    </row>
    <row r="4" spans="1:10" x14ac:dyDescent="0.3">
      <c r="A4" s="16">
        <v>3</v>
      </c>
      <c r="B4" s="16">
        <v>500</v>
      </c>
      <c r="C4" s="17" t="s">
        <v>73</v>
      </c>
      <c r="D4" s="17" t="s">
        <v>74</v>
      </c>
      <c r="E4" s="17" t="s">
        <v>75</v>
      </c>
      <c r="F4" s="17"/>
      <c r="G4" s="16">
        <v>500</v>
      </c>
      <c r="H4" s="16">
        <v>0</v>
      </c>
      <c r="I4" s="17">
        <v>0.12701999999999999</v>
      </c>
      <c r="J4" s="18">
        <v>63.51</v>
      </c>
    </row>
    <row r="5" spans="1:10" x14ac:dyDescent="0.3">
      <c r="A5" s="16">
        <v>4</v>
      </c>
      <c r="B5" s="16">
        <v>100</v>
      </c>
      <c r="C5" s="17" t="s">
        <v>76</v>
      </c>
      <c r="D5" s="17" t="s">
        <v>77</v>
      </c>
      <c r="E5" s="17" t="s">
        <v>78</v>
      </c>
      <c r="F5" s="17"/>
      <c r="G5" s="16">
        <v>100</v>
      </c>
      <c r="H5" s="16">
        <v>0</v>
      </c>
      <c r="I5" s="17">
        <v>0.2069</v>
      </c>
      <c r="J5" s="18">
        <v>20.69</v>
      </c>
    </row>
    <row r="6" spans="1:10" x14ac:dyDescent="0.3">
      <c r="A6" s="16">
        <v>5</v>
      </c>
      <c r="B6" s="16">
        <v>100</v>
      </c>
      <c r="C6" s="17" t="s">
        <v>79</v>
      </c>
      <c r="D6" s="17" t="s">
        <v>80</v>
      </c>
      <c r="E6" s="17" t="s">
        <v>81</v>
      </c>
      <c r="F6" s="17"/>
      <c r="G6" s="16">
        <v>100</v>
      </c>
      <c r="H6" s="16">
        <v>0</v>
      </c>
      <c r="I6" s="17">
        <v>2.2604000000000002</v>
      </c>
      <c r="J6" s="18">
        <v>226.04</v>
      </c>
    </row>
    <row r="8" spans="1:10" x14ac:dyDescent="0.3">
      <c r="B8" s="16">
        <v>4</v>
      </c>
      <c r="C8" t="s">
        <v>85</v>
      </c>
      <c r="D8" t="s">
        <v>85</v>
      </c>
      <c r="E8" t="s">
        <v>82</v>
      </c>
      <c r="J8" s="18">
        <v>4.76</v>
      </c>
    </row>
    <row r="9" spans="1:10" x14ac:dyDescent="0.3">
      <c r="B9" s="16">
        <v>2</v>
      </c>
      <c r="C9" t="s">
        <v>84</v>
      </c>
      <c r="D9" t="s">
        <v>84</v>
      </c>
      <c r="E9" t="s">
        <v>83</v>
      </c>
      <c r="J9">
        <f>SUM(24.94*2)</f>
        <v>49.88</v>
      </c>
    </row>
    <row r="11" spans="1:10" x14ac:dyDescent="0.3">
      <c r="A11" t="s">
        <v>86</v>
      </c>
      <c r="B11" s="14" t="s">
        <v>52</v>
      </c>
      <c r="C11" s="13">
        <v>331.63</v>
      </c>
    </row>
    <row r="12" spans="1:10" x14ac:dyDescent="0.3">
      <c r="A12" t="s">
        <v>86</v>
      </c>
      <c r="B12" s="14" t="s">
        <v>53</v>
      </c>
      <c r="C12" s="13">
        <v>0</v>
      </c>
    </row>
    <row r="13" spans="1:10" x14ac:dyDescent="0.3">
      <c r="A13" t="s">
        <v>86</v>
      </c>
      <c r="B13" s="14" t="s">
        <v>54</v>
      </c>
      <c r="C13" s="13">
        <v>16.579999999999998</v>
      </c>
    </row>
    <row r="14" spans="1:10" x14ac:dyDescent="0.3">
      <c r="A14" t="s">
        <v>86</v>
      </c>
      <c r="B14" s="14" t="s">
        <v>55</v>
      </c>
      <c r="C14" s="13">
        <v>0</v>
      </c>
    </row>
    <row r="15" spans="1:10" x14ac:dyDescent="0.3">
      <c r="A15" t="s">
        <v>86</v>
      </c>
      <c r="B15" s="14" t="s">
        <v>56</v>
      </c>
      <c r="C15" s="13">
        <v>33.08</v>
      </c>
    </row>
    <row r="16" spans="1:10" x14ac:dyDescent="0.3">
      <c r="A16" t="s">
        <v>86</v>
      </c>
      <c r="B16" s="14" t="s">
        <v>57</v>
      </c>
      <c r="C16" s="13">
        <v>381.29</v>
      </c>
    </row>
    <row r="17" spans="1:4" x14ac:dyDescent="0.3">
      <c r="C17" s="13"/>
    </row>
    <row r="18" spans="1:4" x14ac:dyDescent="0.3">
      <c r="A18" t="s">
        <v>87</v>
      </c>
      <c r="C18" s="13">
        <f>SUM(J8+J9)</f>
        <v>54.64</v>
      </c>
    </row>
    <row r="19" spans="1:4" x14ac:dyDescent="0.3">
      <c r="C19" s="13"/>
    </row>
    <row r="20" spans="1:4" x14ac:dyDescent="0.3">
      <c r="A20" t="s">
        <v>88</v>
      </c>
      <c r="C20" s="13">
        <v>39.83</v>
      </c>
    </row>
    <row r="21" spans="1:4" x14ac:dyDescent="0.3">
      <c r="A21" t="s">
        <v>91</v>
      </c>
      <c r="C21" s="13">
        <v>19.22</v>
      </c>
      <c r="D21" t="s">
        <v>92</v>
      </c>
    </row>
    <row r="22" spans="1:4" x14ac:dyDescent="0.3">
      <c r="B22" t="s">
        <v>89</v>
      </c>
      <c r="C22" s="13">
        <f>SUM(C16+C18+C20+C21)</f>
        <v>494.98</v>
      </c>
      <c r="D2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2020-12-07T14:05:26Z</dcterms:created>
  <dcterms:modified xsi:type="dcterms:W3CDTF">2020-12-31T15:24:27Z</dcterms:modified>
</cp:coreProperties>
</file>