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n\Downloads\"/>
    </mc:Choice>
  </mc:AlternateContent>
  <xr:revisionPtr revIDLastSave="0" documentId="13_ncr:1_{CCB8050D-5108-49BA-92EB-08726034B6A3}" xr6:coauthVersionLast="43" xr6:coauthVersionMax="43" xr10:uidLastSave="{00000000-0000-0000-0000-000000000000}"/>
  <bookViews>
    <workbookView xWindow="1500" yWindow="1500" windowWidth="17280" windowHeight="9072" activeTab="6" xr2:uid="{00000000-000D-0000-FFFF-FFFF00000000}"/>
  </bookViews>
  <sheets>
    <sheet name="2014" sheetId="3" r:id="rId1"/>
    <sheet name="2015" sheetId="2" r:id="rId2"/>
    <sheet name="2016" sheetId="4" r:id="rId3"/>
    <sheet name="2017" sheetId="5" r:id="rId4"/>
    <sheet name="2018" sheetId="6" r:id="rId5"/>
    <sheet name="2014-2018" sheetId="1" r:id="rId6"/>
    <sheet name="check" sheetId="9" r:id="rId7"/>
    <sheet name="finding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9" l="1"/>
  <c r="I1" i="9"/>
  <c r="I2" i="9"/>
  <c r="I3" i="9"/>
  <c r="I4" i="9"/>
  <c r="I5" i="9"/>
  <c r="I6" i="9"/>
  <c r="I7" i="9"/>
  <c r="H1" i="9"/>
  <c r="H2" i="9"/>
  <c r="H3" i="9"/>
  <c r="H4" i="9"/>
  <c r="H5" i="9"/>
  <c r="H6" i="9"/>
  <c r="H7" i="9"/>
  <c r="B1" i="9"/>
  <c r="C1" i="9"/>
  <c r="D1" i="9"/>
  <c r="E1" i="9"/>
  <c r="F1" i="9"/>
  <c r="G1" i="9"/>
  <c r="B2" i="9"/>
  <c r="C2" i="9"/>
  <c r="D2" i="9"/>
  <c r="E2" i="9"/>
  <c r="F2" i="9"/>
  <c r="G2" i="9"/>
  <c r="B3" i="9"/>
  <c r="C3" i="9"/>
  <c r="D3" i="9"/>
  <c r="E3" i="9"/>
  <c r="F3" i="9"/>
  <c r="G3" i="9"/>
  <c r="B4" i="9"/>
  <c r="C4" i="9"/>
  <c r="D4" i="9"/>
  <c r="E4" i="9"/>
  <c r="F4" i="9"/>
  <c r="G4" i="9"/>
  <c r="B5" i="9"/>
  <c r="C5" i="9"/>
  <c r="D5" i="9"/>
  <c r="E5" i="9"/>
  <c r="F5" i="9"/>
  <c r="B6" i="9"/>
  <c r="C6" i="9"/>
  <c r="D6" i="9"/>
  <c r="E6" i="9"/>
  <c r="F6" i="9"/>
  <c r="G6" i="9"/>
  <c r="B7" i="9"/>
  <c r="C7" i="9"/>
  <c r="D7" i="9"/>
  <c r="E7" i="9"/>
  <c r="F7" i="9"/>
  <c r="G7" i="9"/>
  <c r="A3" i="9"/>
  <c r="A4" i="9"/>
  <c r="A5" i="9"/>
  <c r="A6" i="9"/>
  <c r="A7" i="9"/>
  <c r="A1" i="9"/>
  <c r="A2" i="9"/>
  <c r="B3" i="8"/>
  <c r="C2" i="8"/>
  <c r="D2" i="8"/>
  <c r="E2" i="8"/>
  <c r="T20" i="2"/>
  <c r="C3" i="8" s="1"/>
  <c r="C4" i="8" s="1"/>
  <c r="T20" i="4"/>
  <c r="D3" i="8" s="1"/>
  <c r="D4" i="8" s="1"/>
  <c r="T20" i="5"/>
  <c r="E3" i="8" s="1"/>
  <c r="T20" i="6"/>
  <c r="F3" i="8" s="1"/>
  <c r="T20" i="3"/>
  <c r="S20" i="2"/>
  <c r="S20" i="4"/>
  <c r="S20" i="5"/>
  <c r="S20" i="6"/>
  <c r="F2" i="8" s="1"/>
  <c r="S20" i="3"/>
  <c r="B2" i="8" s="1"/>
  <c r="C18" i="6"/>
  <c r="G19" i="6"/>
  <c r="F19" i="6"/>
  <c r="E19" i="6"/>
  <c r="D19" i="6"/>
  <c r="C19" i="6"/>
  <c r="B19" i="6"/>
  <c r="F18" i="6"/>
  <c r="E18" i="6"/>
  <c r="D18" i="6"/>
  <c r="B18" i="6"/>
  <c r="E17" i="6"/>
  <c r="D17" i="6"/>
  <c r="C17" i="6"/>
  <c r="B17" i="6"/>
  <c r="D16" i="6"/>
  <c r="C16" i="6"/>
  <c r="B16" i="6"/>
  <c r="C15" i="6"/>
  <c r="B15" i="6"/>
  <c r="B14" i="6"/>
  <c r="Q1" i="6"/>
  <c r="P1" i="6"/>
  <c r="P8" i="6" s="1"/>
  <c r="P19" i="6" s="1"/>
  <c r="P21" i="6" s="1"/>
  <c r="O1" i="6"/>
  <c r="O8" i="6" s="1"/>
  <c r="N1" i="6"/>
  <c r="N7" i="6" s="1"/>
  <c r="M1" i="6"/>
  <c r="M8" i="6" s="1"/>
  <c r="L1" i="6"/>
  <c r="L6" i="6" s="1"/>
  <c r="K1" i="6"/>
  <c r="K4" i="6" s="1"/>
  <c r="G19" i="5"/>
  <c r="F19" i="5"/>
  <c r="E19" i="5"/>
  <c r="D19" i="5"/>
  <c r="C19" i="5"/>
  <c r="B19" i="5"/>
  <c r="F18" i="5"/>
  <c r="E18" i="5"/>
  <c r="D18" i="5"/>
  <c r="C18" i="5"/>
  <c r="B18" i="5"/>
  <c r="E17" i="5"/>
  <c r="D17" i="5"/>
  <c r="C17" i="5"/>
  <c r="B17" i="5"/>
  <c r="D16" i="5"/>
  <c r="C16" i="5"/>
  <c r="B16" i="5"/>
  <c r="C15" i="5"/>
  <c r="B15" i="5"/>
  <c r="B14" i="5"/>
  <c r="Q1" i="5"/>
  <c r="P1" i="5"/>
  <c r="P8" i="5" s="1"/>
  <c r="O1" i="5"/>
  <c r="O8" i="5" s="1"/>
  <c r="N1" i="5"/>
  <c r="N7" i="5" s="1"/>
  <c r="M1" i="5"/>
  <c r="M8" i="5" s="1"/>
  <c r="L1" i="5"/>
  <c r="L7" i="5" s="1"/>
  <c r="K1" i="5"/>
  <c r="K4" i="5" s="1"/>
  <c r="G19" i="4"/>
  <c r="F19" i="4"/>
  <c r="E19" i="4"/>
  <c r="D19" i="4"/>
  <c r="C19" i="4"/>
  <c r="B19" i="4"/>
  <c r="F18" i="4"/>
  <c r="E18" i="4"/>
  <c r="D18" i="4"/>
  <c r="C18" i="4"/>
  <c r="B18" i="4"/>
  <c r="E17" i="4"/>
  <c r="D17" i="4"/>
  <c r="C17" i="4"/>
  <c r="B17" i="4"/>
  <c r="D16" i="4"/>
  <c r="C16" i="4"/>
  <c r="B16" i="4"/>
  <c r="C15" i="4"/>
  <c r="B15" i="4"/>
  <c r="B14" i="4"/>
  <c r="M8" i="4"/>
  <c r="O7" i="4"/>
  <c r="Q1" i="4"/>
  <c r="P1" i="4"/>
  <c r="P8" i="4" s="1"/>
  <c r="P19" i="4" s="1"/>
  <c r="P21" i="4" s="1"/>
  <c r="O1" i="4"/>
  <c r="O8" i="4" s="1"/>
  <c r="O19" i="4" s="1"/>
  <c r="N1" i="4"/>
  <c r="N7" i="4" s="1"/>
  <c r="M1" i="4"/>
  <c r="M6" i="4" s="1"/>
  <c r="L1" i="4"/>
  <c r="L8" i="4" s="1"/>
  <c r="L19" i="4" s="1"/>
  <c r="K1" i="4"/>
  <c r="K4" i="4" s="1"/>
  <c r="G19" i="3"/>
  <c r="F19" i="3"/>
  <c r="E19" i="3"/>
  <c r="D19" i="3"/>
  <c r="C19" i="3"/>
  <c r="B19" i="3"/>
  <c r="F18" i="3"/>
  <c r="E18" i="3"/>
  <c r="D18" i="3"/>
  <c r="C18" i="3"/>
  <c r="B18" i="3"/>
  <c r="E17" i="3"/>
  <c r="D17" i="3"/>
  <c r="C17" i="3"/>
  <c r="B17" i="3"/>
  <c r="D16" i="3"/>
  <c r="C16" i="3"/>
  <c r="B16" i="3"/>
  <c r="C15" i="3"/>
  <c r="B15" i="3"/>
  <c r="B14" i="3"/>
  <c r="Q1" i="3"/>
  <c r="P1" i="3"/>
  <c r="P8" i="3" s="1"/>
  <c r="P19" i="3" s="1"/>
  <c r="P21" i="3" s="1"/>
  <c r="O1" i="3"/>
  <c r="O8" i="3" s="1"/>
  <c r="N1" i="3"/>
  <c r="N7" i="3" s="1"/>
  <c r="M1" i="3"/>
  <c r="M8" i="3" s="1"/>
  <c r="L1" i="3"/>
  <c r="L7" i="3" s="1"/>
  <c r="K1" i="3"/>
  <c r="K4" i="3" s="1"/>
  <c r="K4" i="2"/>
  <c r="K15" i="2" s="1"/>
  <c r="K6" i="2"/>
  <c r="K17" i="2" s="1"/>
  <c r="N6" i="2"/>
  <c r="N17" i="2" s="1"/>
  <c r="N7" i="2"/>
  <c r="O7" i="2"/>
  <c r="N8" i="2"/>
  <c r="B14" i="2"/>
  <c r="B15" i="2"/>
  <c r="C15" i="2"/>
  <c r="B16" i="2"/>
  <c r="C16" i="2"/>
  <c r="D16" i="2"/>
  <c r="B17" i="2"/>
  <c r="C17" i="2"/>
  <c r="D17" i="2"/>
  <c r="E17" i="2"/>
  <c r="B18" i="2"/>
  <c r="C18" i="2"/>
  <c r="D18" i="2"/>
  <c r="E18" i="2"/>
  <c r="F18" i="2"/>
  <c r="N18" i="2"/>
  <c r="O18" i="2"/>
  <c r="B19" i="2"/>
  <c r="C19" i="2"/>
  <c r="D19" i="2"/>
  <c r="E19" i="2"/>
  <c r="F19" i="2"/>
  <c r="G19" i="2"/>
  <c r="Q1" i="2"/>
  <c r="P1" i="2"/>
  <c r="P8" i="2" s="1"/>
  <c r="P19" i="2" s="1"/>
  <c r="P21" i="2" s="1"/>
  <c r="O1" i="2"/>
  <c r="O8" i="2" s="1"/>
  <c r="N1" i="2"/>
  <c r="M1" i="2"/>
  <c r="M6" i="2" s="1"/>
  <c r="M17" i="2" s="1"/>
  <c r="L1" i="2"/>
  <c r="L5" i="2" s="1"/>
  <c r="K1" i="2"/>
  <c r="K3" i="2" s="1"/>
  <c r="K14" i="2" s="1"/>
  <c r="N17" i="1"/>
  <c r="O18" i="1"/>
  <c r="O1" i="1"/>
  <c r="P1" i="1"/>
  <c r="Q1" i="1"/>
  <c r="M6" i="1"/>
  <c r="N6" i="1"/>
  <c r="M7" i="1"/>
  <c r="N7" i="1"/>
  <c r="N18" i="1" s="1"/>
  <c r="O7" i="1"/>
  <c r="N8" i="1"/>
  <c r="N19" i="1" s="1"/>
  <c r="O8" i="1"/>
  <c r="O19" i="1" s="1"/>
  <c r="P8" i="1"/>
  <c r="P19" i="1" s="1"/>
  <c r="P21" i="1" s="1"/>
  <c r="K1" i="1"/>
  <c r="K3" i="1" s="1"/>
  <c r="K14" i="1" s="1"/>
  <c r="L1" i="1"/>
  <c r="L4" i="1" s="1"/>
  <c r="M1" i="1"/>
  <c r="M5" i="1" s="1"/>
  <c r="M16" i="1" s="1"/>
  <c r="N1" i="1"/>
  <c r="F19" i="1"/>
  <c r="F18" i="1"/>
  <c r="E19" i="1"/>
  <c r="E18" i="1"/>
  <c r="E17" i="1"/>
  <c r="D19" i="1"/>
  <c r="D18" i="1"/>
  <c r="D17" i="1"/>
  <c r="D16" i="1"/>
  <c r="C19" i="1"/>
  <c r="C18" i="1"/>
  <c r="C17" i="1"/>
  <c r="C16" i="1"/>
  <c r="C15" i="1"/>
  <c r="B19" i="1"/>
  <c r="B18" i="1"/>
  <c r="B17" i="1"/>
  <c r="B16" i="1"/>
  <c r="B15" i="1"/>
  <c r="B14" i="1"/>
  <c r="G19" i="1"/>
  <c r="L16" i="2" l="1"/>
  <c r="L15" i="1"/>
  <c r="M17" i="1"/>
  <c r="M18" i="1"/>
  <c r="O19" i="2"/>
  <c r="K6" i="1"/>
  <c r="K17" i="1" s="1"/>
  <c r="K8" i="1"/>
  <c r="K19" i="1" s="1"/>
  <c r="K7" i="1"/>
  <c r="K18" i="1" s="1"/>
  <c r="K5" i="1"/>
  <c r="K16" i="1" s="1"/>
  <c r="K4" i="1"/>
  <c r="K15" i="1" s="1"/>
  <c r="K7" i="2"/>
  <c r="K18" i="2" s="1"/>
  <c r="K3" i="4"/>
  <c r="K5" i="6"/>
  <c r="K8" i="6"/>
  <c r="L5" i="1"/>
  <c r="L16" i="1" s="1"/>
  <c r="L8" i="1"/>
  <c r="L19" i="1" s="1"/>
  <c r="L7" i="1"/>
  <c r="L18" i="1" s="1"/>
  <c r="L6" i="1"/>
  <c r="L17" i="1" s="1"/>
  <c r="E4" i="8"/>
  <c r="F4" i="8"/>
  <c r="M8" i="1"/>
  <c r="M19" i="1" s="1"/>
  <c r="M21" i="1" s="1"/>
  <c r="B4" i="8"/>
  <c r="O7" i="3"/>
  <c r="N21" i="1"/>
  <c r="O21" i="1"/>
  <c r="N19" i="2"/>
  <c r="N21" i="2"/>
  <c r="O7" i="6"/>
  <c r="O18" i="6" s="1"/>
  <c r="O19" i="6"/>
  <c r="O21" i="6" s="1"/>
  <c r="N8" i="6"/>
  <c r="N19" i="6" s="1"/>
  <c r="N18" i="6"/>
  <c r="K6" i="6"/>
  <c r="K19" i="6"/>
  <c r="K7" i="6"/>
  <c r="K16" i="6"/>
  <c r="K17" i="6"/>
  <c r="L8" i="5"/>
  <c r="L19" i="5" s="1"/>
  <c r="K18" i="6"/>
  <c r="M19" i="6"/>
  <c r="L17" i="6"/>
  <c r="K15" i="6"/>
  <c r="M18" i="6"/>
  <c r="L4" i="6"/>
  <c r="L15" i="6" s="1"/>
  <c r="S16" i="6" s="1"/>
  <c r="E9" i="8" s="1"/>
  <c r="L7" i="6"/>
  <c r="L18" i="6" s="1"/>
  <c r="K3" i="6"/>
  <c r="K14" i="6" s="1"/>
  <c r="L5" i="6"/>
  <c r="L16" i="6" s="1"/>
  <c r="M6" i="6"/>
  <c r="M17" i="6" s="1"/>
  <c r="M7" i="6"/>
  <c r="L8" i="6"/>
  <c r="L19" i="6" s="1"/>
  <c r="M5" i="6"/>
  <c r="M16" i="6" s="1"/>
  <c r="N6" i="6"/>
  <c r="N17" i="6" s="1"/>
  <c r="M6" i="5"/>
  <c r="M17" i="5" s="1"/>
  <c r="M7" i="5"/>
  <c r="M18" i="5" s="1"/>
  <c r="N18" i="5"/>
  <c r="M19" i="5"/>
  <c r="P19" i="5"/>
  <c r="P21" i="5" s="1"/>
  <c r="L18" i="5"/>
  <c r="K15" i="5"/>
  <c r="K3" i="5"/>
  <c r="K14" i="5" s="1"/>
  <c r="L5" i="5"/>
  <c r="L16" i="5" s="1"/>
  <c r="O19" i="5"/>
  <c r="L4" i="5"/>
  <c r="L15" i="5" s="1"/>
  <c r="S16" i="5" s="1"/>
  <c r="D9" i="8" s="1"/>
  <c r="K6" i="5"/>
  <c r="K17" i="5" s="1"/>
  <c r="K7" i="5"/>
  <c r="K18" i="5" s="1"/>
  <c r="O7" i="5"/>
  <c r="O18" i="5" s="1"/>
  <c r="N8" i="5"/>
  <c r="N19" i="5" s="1"/>
  <c r="K5" i="5"/>
  <c r="K16" i="5" s="1"/>
  <c r="L6" i="5"/>
  <c r="L17" i="5" s="1"/>
  <c r="K8" i="5"/>
  <c r="K19" i="5" s="1"/>
  <c r="M5" i="5"/>
  <c r="M16" i="5" s="1"/>
  <c r="N6" i="5"/>
  <c r="N17" i="5" s="1"/>
  <c r="O18" i="4"/>
  <c r="N18" i="4"/>
  <c r="N6" i="4"/>
  <c r="N17" i="4" s="1"/>
  <c r="N8" i="4"/>
  <c r="N19" i="4" s="1"/>
  <c r="M7" i="4"/>
  <c r="M18" i="4" s="1"/>
  <c r="M5" i="4"/>
  <c r="M16" i="4" s="1"/>
  <c r="M17" i="4"/>
  <c r="M19" i="4"/>
  <c r="K7" i="4"/>
  <c r="K18" i="4" s="1"/>
  <c r="K6" i="4"/>
  <c r="K17" i="4" s="1"/>
  <c r="K15" i="4"/>
  <c r="O21" i="4"/>
  <c r="L4" i="4"/>
  <c r="L15" i="4" s="1"/>
  <c r="K5" i="4"/>
  <c r="K16" i="4" s="1"/>
  <c r="L6" i="4"/>
  <c r="L17" i="4" s="1"/>
  <c r="L7" i="4"/>
  <c r="L18" i="4" s="1"/>
  <c r="K8" i="4"/>
  <c r="K19" i="4" s="1"/>
  <c r="K14" i="4"/>
  <c r="L5" i="4"/>
  <c r="L16" i="4" s="1"/>
  <c r="O18" i="3"/>
  <c r="O19" i="3"/>
  <c r="O21" i="3" s="1"/>
  <c r="M19" i="3"/>
  <c r="N18" i="3"/>
  <c r="N8" i="3"/>
  <c r="N19" i="3" s="1"/>
  <c r="K7" i="3"/>
  <c r="K18" i="3" s="1"/>
  <c r="K6" i="3"/>
  <c r="K17" i="3" s="1"/>
  <c r="K19" i="3"/>
  <c r="K5" i="3"/>
  <c r="K16" i="3" s="1"/>
  <c r="K8" i="3"/>
  <c r="L18" i="3"/>
  <c r="K15" i="3"/>
  <c r="L6" i="3"/>
  <c r="L17" i="3" s="1"/>
  <c r="K3" i="3"/>
  <c r="K14" i="3" s="1"/>
  <c r="L5" i="3"/>
  <c r="L16" i="3" s="1"/>
  <c r="M6" i="3"/>
  <c r="M17" i="3" s="1"/>
  <c r="M7" i="3"/>
  <c r="M18" i="3" s="1"/>
  <c r="L8" i="3"/>
  <c r="L19" i="3" s="1"/>
  <c r="L4" i="3"/>
  <c r="L15" i="3" s="1"/>
  <c r="M5" i="3"/>
  <c r="M16" i="3" s="1"/>
  <c r="N6" i="3"/>
  <c r="N17" i="3" s="1"/>
  <c r="O21" i="2"/>
  <c r="M5" i="2"/>
  <c r="M16" i="2" s="1"/>
  <c r="K8" i="2"/>
  <c r="K19" i="2" s="1"/>
  <c r="T17" i="2" s="1"/>
  <c r="B11" i="8" s="1"/>
  <c r="L7" i="2"/>
  <c r="L18" i="2" s="1"/>
  <c r="L6" i="2"/>
  <c r="L17" i="2" s="1"/>
  <c r="K5" i="2"/>
  <c r="K16" i="2" s="1"/>
  <c r="L4" i="2"/>
  <c r="L15" i="2" s="1"/>
  <c r="S16" i="2" s="1"/>
  <c r="B9" i="8" s="1"/>
  <c r="M8" i="2"/>
  <c r="M19" i="2" s="1"/>
  <c r="L8" i="2"/>
  <c r="L19" i="2" s="1"/>
  <c r="M7" i="2"/>
  <c r="M18" i="2" s="1"/>
  <c r="T17" i="1" l="1"/>
  <c r="K21" i="1"/>
  <c r="Q21" i="1" s="1"/>
  <c r="S17" i="1"/>
  <c r="L21" i="1"/>
  <c r="S16" i="1"/>
  <c r="S16" i="3"/>
  <c r="S16" i="4"/>
  <c r="C9" i="8" s="1"/>
  <c r="S17" i="4"/>
  <c r="C10" i="8" s="1"/>
  <c r="T17" i="4"/>
  <c r="C11" i="8" s="1"/>
  <c r="K21" i="2"/>
  <c r="T17" i="5"/>
  <c r="D11" i="8" s="1"/>
  <c r="S17" i="5"/>
  <c r="D10" i="8" s="1"/>
  <c r="T17" i="6"/>
  <c r="E11" i="8" s="1"/>
  <c r="S17" i="2"/>
  <c r="B10" i="8" s="1"/>
  <c r="T17" i="3"/>
  <c r="S17" i="3"/>
  <c r="S17" i="6"/>
  <c r="E10" i="8" s="1"/>
  <c r="N21" i="6"/>
  <c r="M21" i="6"/>
  <c r="L21" i="6"/>
  <c r="K21" i="6"/>
  <c r="M21" i="5"/>
  <c r="O21" i="5"/>
  <c r="N21" i="5"/>
  <c r="K21" i="5"/>
  <c r="L21" i="5"/>
  <c r="M21" i="4"/>
  <c r="N21" i="4"/>
  <c r="K21" i="4"/>
  <c r="L21" i="4"/>
  <c r="N21" i="3"/>
  <c r="K21" i="3"/>
  <c r="M21" i="3"/>
  <c r="L21" i="3"/>
  <c r="L21" i="2"/>
  <c r="M21" i="2"/>
  <c r="Q21" i="2" l="1"/>
  <c r="Q21" i="6"/>
  <c r="Q21" i="5"/>
  <c r="Q21" i="4"/>
  <c r="Q21" i="3"/>
</calcChain>
</file>

<file path=xl/sharedStrings.xml><?xml version="1.0" encoding="utf-8"?>
<sst xmlns="http://schemas.openxmlformats.org/spreadsheetml/2006/main" count="208" uniqueCount="12">
  <si>
    <t>index</t>
  </si>
  <si>
    <t>origo</t>
  </si>
  <si>
    <t>vs</t>
  </si>
  <si>
    <t>ps</t>
  </si>
  <si>
    <t>hvg</t>
  </si>
  <si>
    <t>pestisracok</t>
  </si>
  <si>
    <t>right</t>
  </si>
  <si>
    <t>left</t>
  </si>
  <si>
    <t>rightwing</t>
  </si>
  <si>
    <t xml:space="preserve">leftwing </t>
  </si>
  <si>
    <t>between rightwing</t>
  </si>
  <si>
    <t>between left-wing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</si>
</sst>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articles</a:t>
            </a:r>
            <a:r>
              <a:rPr lang="en-GB" baseline="0"/>
              <a:t> per year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findings!$A$2</c:f>
              <c:strCache>
                <c:ptCount val="1"/>
                <c:pt idx="0">
                  <c:v>rightwing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findings!$B$1:$F$1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findings!$B$2:$F$2</c:f>
              <c:numCache>
                <c:formatCode>General</c:formatCode>
                <c:ptCount val="5"/>
                <c:pt idx="0">
                  <c:v>100</c:v>
                </c:pt>
                <c:pt idx="1">
                  <c:v>3117</c:v>
                </c:pt>
                <c:pt idx="2">
                  <c:v>2669</c:v>
                </c:pt>
                <c:pt idx="3">
                  <c:v>2138</c:v>
                </c:pt>
                <c:pt idx="4">
                  <c:v>1877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2-4CB9-8307-2815517E11E5}"/>
            </c:ext>
          </c:extLst>
        </c:ser>
        <c:ser>
          <c:idx val="1"/>
          <c:order val="1"/>
          <c:tx>
            <c:strRef>
              <c:f>findings!$A$3</c:f>
              <c:strCache>
                <c:ptCount val="1"/>
                <c:pt idx="0">
                  <c:v>leftwing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findings!$B$1:$F$1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findings!$B$3:$F$3</c:f>
              <c:numCache>
                <c:formatCode>General</c:formatCode>
                <c:ptCount val="5"/>
                <c:pt idx="0">
                  <c:v>286</c:v>
                </c:pt>
                <c:pt idx="1">
                  <c:v>9916</c:v>
                </c:pt>
                <c:pt idx="2">
                  <c:v>5330</c:v>
                </c:pt>
                <c:pt idx="3">
                  <c:v>2106</c:v>
                </c:pt>
                <c:pt idx="4">
                  <c:v>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52-4CB9-8307-2815517E1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8821208"/>
        <c:axId val="478821864"/>
      </c:barChart>
      <c:catAx>
        <c:axId val="47882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8821864"/>
        <c:crosses val="autoZero"/>
        <c:auto val="1"/>
        <c:lblAlgn val="ctr"/>
        <c:lblOffset val="100"/>
        <c:noMultiLvlLbl val="0"/>
      </c:catAx>
      <c:valAx>
        <c:axId val="47882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882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findings!$A$9</c:f>
              <c:strCache>
                <c:ptCount val="1"/>
                <c:pt idx="0">
                  <c:v>between rightwing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findings!$B$8:$E$8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findings!$B$9:$E$9</c:f>
              <c:numCache>
                <c:formatCode>General</c:formatCode>
                <c:ptCount val="4"/>
                <c:pt idx="0">
                  <c:v>3.1190256286959119</c:v>
                </c:pt>
                <c:pt idx="1">
                  <c:v>2.3274636736997745</c:v>
                </c:pt>
                <c:pt idx="2">
                  <c:v>2.6035519856582447</c:v>
                </c:pt>
                <c:pt idx="3">
                  <c:v>4.9914529914529915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C9-489F-8E83-EAA26ECE5002}"/>
            </c:ext>
          </c:extLst>
        </c:ser>
        <c:ser>
          <c:idx val="1"/>
          <c:order val="1"/>
          <c:tx>
            <c:strRef>
              <c:f>findings!$A$10</c:f>
              <c:strCache>
                <c:ptCount val="1"/>
                <c:pt idx="0">
                  <c:v>between left-wing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findings!$B$8:$E$8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findings!$B$10:$E$10</c:f>
              <c:numCache>
                <c:formatCode>General</c:formatCode>
                <c:ptCount val="4"/>
                <c:pt idx="0">
                  <c:v>5.2634000500125717</c:v>
                </c:pt>
                <c:pt idx="1">
                  <c:v>3.4173407935330609</c:v>
                </c:pt>
                <c:pt idx="2">
                  <c:v>3.1315727095400443</c:v>
                </c:pt>
                <c:pt idx="3">
                  <c:v>4.8009652181158557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C9-489F-8E83-EAA26ECE5002}"/>
            </c:ext>
          </c:extLst>
        </c:ser>
        <c:ser>
          <c:idx val="2"/>
          <c:order val="2"/>
          <c:tx>
            <c:strRef>
              <c:f>findings!$A$11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findings!$B$8:$E$8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findings!$B$11:$E$11</c:f>
              <c:numCache>
                <c:formatCode>General</c:formatCode>
                <c:ptCount val="4"/>
                <c:pt idx="0">
                  <c:v>15.01833149014888</c:v>
                </c:pt>
                <c:pt idx="1">
                  <c:v>12.204006447943755</c:v>
                </c:pt>
                <c:pt idx="2">
                  <c:v>21.207379135263832</c:v>
                </c:pt>
                <c:pt idx="3">
                  <c:v>32.54466503392721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C9-489F-8E83-EAA26ECE5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818584"/>
        <c:axId val="478820552"/>
      </c:lineChart>
      <c:catAx>
        <c:axId val="47881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8820552"/>
        <c:crosses val="autoZero"/>
        <c:auto val="1"/>
        <c:lblAlgn val="ctr"/>
        <c:lblOffset val="100"/>
        <c:noMultiLvlLbl val="0"/>
      </c:catAx>
      <c:valAx>
        <c:axId val="47882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881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16</xdr:row>
      <xdr:rowOff>22860</xdr:rowOff>
    </xdr:from>
    <xdr:to>
      <xdr:col>15</xdr:col>
      <xdr:colOff>198120</xdr:colOff>
      <xdr:row>31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0AD29-2992-4CA2-827D-FEDC51EA9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525780</xdr:colOff>
      <xdr:row>1</xdr:row>
      <xdr:rowOff>53340</xdr:rowOff>
    </xdr:from>
    <xdr:to>
      <xdr:col>15</xdr:col>
      <xdr:colOff>220980</xdr:colOff>
      <xdr:row>16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D69CEA-F972-4B90-8E37-3C88700A6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"/>
  <sheetViews>
    <sheetView workbookViewId="0">
      <selection activeCell="J4" sqref="J4"/>
    </sheetView>
  </sheetViews>
  <sheetFormatPr defaultRowHeight="14.4" x14ac:dyDescent="0.3"/>
  <cols>
    <col min="7" max="7" width="10.21875" bestFit="1" customWidth="1"/>
  </cols>
  <sheetData>
    <row r="1" spans="1:20" x14ac:dyDescent="0.3">
      <c r="B1" t="s">
        <v>0</v>
      </c>
      <c r="C1" t="s">
        <v>1</v>
      </c>
      <c r="D1" t="s">
        <v>2</v>
      </c>
      <c r="E1">
        <v>444</v>
      </c>
      <c r="F1">
        <v>24</v>
      </c>
      <c r="G1" t="s">
        <v>5</v>
      </c>
      <c r="H1" t="s">
        <v>4</v>
      </c>
      <c r="K1">
        <f>J2</f>
        <v>30</v>
      </c>
      <c r="L1">
        <f>J3</f>
        <v>90</v>
      </c>
      <c r="M1">
        <f>J4</f>
        <v>0</v>
      </c>
      <c r="N1">
        <f>J5</f>
        <v>46</v>
      </c>
      <c r="O1">
        <f>J6</f>
        <v>82</v>
      </c>
      <c r="P1">
        <f>J7</f>
        <v>10</v>
      </c>
      <c r="Q1">
        <f>J8</f>
        <v>128</v>
      </c>
    </row>
    <row r="2" spans="1:20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30</v>
      </c>
    </row>
    <row r="3" spans="1:20" x14ac:dyDescent="0.3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90</v>
      </c>
      <c r="K3">
        <f t="shared" ref="K3:P8" si="0">$J3+K$1</f>
        <v>120</v>
      </c>
    </row>
    <row r="4" spans="1:2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f t="shared" si="0"/>
        <v>30</v>
      </c>
      <c r="L4">
        <f t="shared" si="0"/>
        <v>90</v>
      </c>
    </row>
    <row r="5" spans="1:20" x14ac:dyDescent="0.3">
      <c r="A5">
        <v>444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46</v>
      </c>
      <c r="K5">
        <f t="shared" si="0"/>
        <v>76</v>
      </c>
      <c r="L5">
        <f t="shared" si="0"/>
        <v>136</v>
      </c>
      <c r="M5">
        <f t="shared" si="0"/>
        <v>46</v>
      </c>
    </row>
    <row r="6" spans="1:20" x14ac:dyDescent="0.3">
      <c r="A6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82</v>
      </c>
      <c r="K6">
        <f t="shared" si="0"/>
        <v>112</v>
      </c>
      <c r="L6">
        <f t="shared" si="0"/>
        <v>172</v>
      </c>
      <c r="M6">
        <f t="shared" si="0"/>
        <v>82</v>
      </c>
      <c r="N6">
        <f t="shared" si="0"/>
        <v>128</v>
      </c>
    </row>
    <row r="7" spans="1:20" x14ac:dyDescent="0.3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10</v>
      </c>
      <c r="K7">
        <f t="shared" si="0"/>
        <v>40</v>
      </c>
      <c r="L7">
        <f t="shared" si="0"/>
        <v>100</v>
      </c>
      <c r="M7">
        <f t="shared" si="0"/>
        <v>10</v>
      </c>
      <c r="N7">
        <f t="shared" si="0"/>
        <v>56</v>
      </c>
      <c r="O7">
        <f t="shared" si="0"/>
        <v>92</v>
      </c>
    </row>
    <row r="8" spans="1:20" x14ac:dyDescent="0.3">
      <c r="A8" t="s">
        <v>4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J8">
        <v>128</v>
      </c>
      <c r="K8">
        <f t="shared" si="0"/>
        <v>158</v>
      </c>
      <c r="L8">
        <f t="shared" si="0"/>
        <v>218</v>
      </c>
      <c r="M8">
        <f t="shared" si="0"/>
        <v>128</v>
      </c>
      <c r="N8">
        <f t="shared" si="0"/>
        <v>174</v>
      </c>
      <c r="O8">
        <f t="shared" si="0"/>
        <v>210</v>
      </c>
      <c r="P8">
        <f t="shared" si="0"/>
        <v>138</v>
      </c>
    </row>
    <row r="12" spans="1:20" x14ac:dyDescent="0.3">
      <c r="B12" t="s">
        <v>0</v>
      </c>
      <c r="C12" t="s">
        <v>1</v>
      </c>
      <c r="D12" t="s">
        <v>2</v>
      </c>
      <c r="E12">
        <v>444</v>
      </c>
      <c r="F12">
        <v>24</v>
      </c>
      <c r="G12" t="s">
        <v>5</v>
      </c>
      <c r="H12" t="s">
        <v>4</v>
      </c>
      <c r="K12" t="s">
        <v>0</v>
      </c>
      <c r="L12" t="s">
        <v>1</v>
      </c>
      <c r="M12" t="s">
        <v>2</v>
      </c>
      <c r="N12">
        <v>444</v>
      </c>
      <c r="O12">
        <v>24</v>
      </c>
      <c r="P12" t="s">
        <v>5</v>
      </c>
      <c r="Q12" t="s">
        <v>4</v>
      </c>
    </row>
    <row r="13" spans="1:20" x14ac:dyDescent="0.3">
      <c r="A13" t="s">
        <v>0</v>
      </c>
      <c r="J13" t="s">
        <v>0</v>
      </c>
    </row>
    <row r="14" spans="1:20" x14ac:dyDescent="0.3">
      <c r="A14" t="s">
        <v>1</v>
      </c>
      <c r="B14">
        <f>(B3+C2)</f>
        <v>2</v>
      </c>
      <c r="J14" t="s">
        <v>1</v>
      </c>
      <c r="K14">
        <f>(B14/K3)*1000</f>
        <v>16.666666666666668</v>
      </c>
    </row>
    <row r="15" spans="1:20" x14ac:dyDescent="0.3">
      <c r="A15" t="s">
        <v>2</v>
      </c>
      <c r="B15">
        <f>B4+D2</f>
        <v>0</v>
      </c>
      <c r="C15">
        <f>C4+D3</f>
        <v>0</v>
      </c>
      <c r="J15" t="s">
        <v>2</v>
      </c>
      <c r="K15">
        <f>(B15/K4)*1000</f>
        <v>0</v>
      </c>
      <c r="L15">
        <f>(C15/L4)*1000</f>
        <v>0</v>
      </c>
      <c r="S15" t="s">
        <v>6</v>
      </c>
      <c r="T15" t="s">
        <v>7</v>
      </c>
    </row>
    <row r="16" spans="1:20" x14ac:dyDescent="0.3">
      <c r="A16">
        <v>444</v>
      </c>
      <c r="B16">
        <f>B5+E2</f>
        <v>1</v>
      </c>
      <c r="C16">
        <f>C5+E3</f>
        <v>0</v>
      </c>
      <c r="D16">
        <f>D5+E4</f>
        <v>0</v>
      </c>
      <c r="J16">
        <v>444</v>
      </c>
      <c r="K16">
        <f>(B16/K5)*1000</f>
        <v>13.157894736842104</v>
      </c>
      <c r="L16">
        <f>(C16/L5)*1000</f>
        <v>0</v>
      </c>
      <c r="M16">
        <f>(D16/M5)*1000</f>
        <v>0</v>
      </c>
      <c r="R16" t="s">
        <v>6</v>
      </c>
      <c r="S16">
        <f>(L15+L18+M18)/3</f>
        <v>0</v>
      </c>
    </row>
    <row r="17" spans="1:20" x14ac:dyDescent="0.3">
      <c r="A17">
        <v>24</v>
      </c>
      <c r="B17">
        <f>B6+F2</f>
        <v>0</v>
      </c>
      <c r="C17">
        <f>C6+F3</f>
        <v>0</v>
      </c>
      <c r="D17">
        <f>D6+F4</f>
        <v>0</v>
      </c>
      <c r="E17">
        <f>E6+F5</f>
        <v>0</v>
      </c>
      <c r="J17">
        <v>24</v>
      </c>
      <c r="K17">
        <f>(B17/K6)*1000</f>
        <v>0</v>
      </c>
      <c r="L17">
        <f>(C17/L6)*1000</f>
        <v>0</v>
      </c>
      <c r="M17">
        <f>(D17/M6)*1000</f>
        <v>0</v>
      </c>
      <c r="N17">
        <f>(E17/N6)*1000</f>
        <v>0</v>
      </c>
      <c r="R17" t="s">
        <v>7</v>
      </c>
      <c r="S17">
        <f>(K14+K15+K18+L16+L17+L19+M16+M17+M19+N18+O19+P19)/12</f>
        <v>2.0399305555555558</v>
      </c>
      <c r="T17">
        <f>(K16+K17+K19+N17+N19+O19)/6</f>
        <v>4.2056891829457248</v>
      </c>
    </row>
    <row r="18" spans="1:20" x14ac:dyDescent="0.3">
      <c r="A18" t="s">
        <v>3</v>
      </c>
      <c r="B18">
        <f>B7+G2</f>
        <v>0</v>
      </c>
      <c r="C18">
        <f>C7+G3</f>
        <v>0</v>
      </c>
      <c r="D18">
        <f>D7+G4</f>
        <v>0</v>
      </c>
      <c r="E18">
        <f>E7+G5</f>
        <v>0</v>
      </c>
      <c r="F18">
        <f>F7+G6</f>
        <v>0</v>
      </c>
      <c r="J18" t="s">
        <v>3</v>
      </c>
      <c r="K18">
        <f>(B18/K7)*1000</f>
        <v>0</v>
      </c>
      <c r="L18">
        <f>(C18/L7)*1000</f>
        <v>0</v>
      </c>
      <c r="M18">
        <f>(D18/M7)*1000</f>
        <v>0</v>
      </c>
      <c r="N18">
        <f>(E18/N7)*1000</f>
        <v>0</v>
      </c>
      <c r="O18">
        <f>(F18/O7)*1000</f>
        <v>0</v>
      </c>
    </row>
    <row r="19" spans="1:20" x14ac:dyDescent="0.3">
      <c r="A19" t="s">
        <v>4</v>
      </c>
      <c r="B19">
        <f>B8+H2</f>
        <v>1</v>
      </c>
      <c r="C19">
        <f>C8+H3</f>
        <v>0</v>
      </c>
      <c r="D19">
        <f>D8+H4</f>
        <v>1</v>
      </c>
      <c r="E19">
        <f>E8+H5</f>
        <v>1</v>
      </c>
      <c r="F19">
        <f>F8+H6</f>
        <v>0</v>
      </c>
      <c r="G19">
        <f>G8+H7</f>
        <v>0</v>
      </c>
      <c r="J19" t="s">
        <v>4</v>
      </c>
      <c r="K19">
        <f>(B19/K8)*1000</f>
        <v>6.3291139240506329</v>
      </c>
      <c r="L19">
        <f>(C19/L8)*1000</f>
        <v>0</v>
      </c>
      <c r="M19">
        <f>(D19/M8)*1000</f>
        <v>7.8125</v>
      </c>
      <c r="N19">
        <f>(E19/N8)*1000</f>
        <v>5.7471264367816088</v>
      </c>
      <c r="O19">
        <f>(F19/O8)*1000</f>
        <v>0</v>
      </c>
      <c r="P19">
        <f>(G19/P8)*1000</f>
        <v>0</v>
      </c>
    </row>
    <row r="20" spans="1:20" x14ac:dyDescent="0.3">
      <c r="S20">
        <f>J7+J4+J3</f>
        <v>100</v>
      </c>
      <c r="T20">
        <f>J2+J5+J6+J8</f>
        <v>286</v>
      </c>
    </row>
    <row r="21" spans="1:20" x14ac:dyDescent="0.3">
      <c r="K21">
        <f>SUM(K14:K19)</f>
        <v>36.153675327559405</v>
      </c>
      <c r="L21">
        <f t="shared" ref="L21:P21" si="1">SUM(L14:L19)</f>
        <v>0</v>
      </c>
      <c r="M21">
        <f t="shared" si="1"/>
        <v>7.8125</v>
      </c>
      <c r="N21">
        <f t="shared" si="1"/>
        <v>5.7471264367816088</v>
      </c>
      <c r="O21">
        <f t="shared" si="1"/>
        <v>0</v>
      </c>
      <c r="P21">
        <f t="shared" si="1"/>
        <v>0</v>
      </c>
      <c r="Q21">
        <f>SUM(K21:O21)/21</f>
        <v>2.3673000840162386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selection activeCell="D9" sqref="D9"/>
    </sheetView>
  </sheetViews>
  <sheetFormatPr defaultRowHeight="14.4" x14ac:dyDescent="0.3"/>
  <cols>
    <col min="7" max="7" width="10.21875" bestFit="1" customWidth="1"/>
  </cols>
  <sheetData>
    <row r="1" spans="1:20" x14ac:dyDescent="0.3">
      <c r="B1" t="s">
        <v>0</v>
      </c>
      <c r="C1" t="s">
        <v>1</v>
      </c>
      <c r="D1" t="s">
        <v>2</v>
      </c>
      <c r="E1">
        <v>444</v>
      </c>
      <c r="F1">
        <v>24</v>
      </c>
      <c r="G1" t="s">
        <v>5</v>
      </c>
      <c r="H1" t="s">
        <v>4</v>
      </c>
      <c r="K1">
        <f>J2</f>
        <v>985</v>
      </c>
      <c r="L1">
        <f>J3</f>
        <v>1890</v>
      </c>
      <c r="M1">
        <f>J4</f>
        <v>346</v>
      </c>
      <c r="N1">
        <f>J5</f>
        <v>1849</v>
      </c>
      <c r="O1">
        <f>J6</f>
        <v>3739</v>
      </c>
      <c r="P1">
        <f>J7</f>
        <v>881</v>
      </c>
      <c r="Q1">
        <f>J8</f>
        <v>3343</v>
      </c>
    </row>
    <row r="2" spans="1:20" x14ac:dyDescent="0.3">
      <c r="A2" t="s">
        <v>0</v>
      </c>
      <c r="B2">
        <v>0</v>
      </c>
      <c r="C2">
        <v>1</v>
      </c>
      <c r="D2">
        <v>3</v>
      </c>
      <c r="E2">
        <v>2</v>
      </c>
      <c r="F2">
        <v>2</v>
      </c>
      <c r="G2">
        <v>0</v>
      </c>
      <c r="H2">
        <v>4</v>
      </c>
      <c r="J2">
        <v>985</v>
      </c>
    </row>
    <row r="3" spans="1:20" x14ac:dyDescent="0.3">
      <c r="A3" t="s">
        <v>1</v>
      </c>
      <c r="B3">
        <v>9</v>
      </c>
      <c r="C3">
        <v>0</v>
      </c>
      <c r="D3">
        <v>6</v>
      </c>
      <c r="E3">
        <v>3</v>
      </c>
      <c r="F3">
        <v>7</v>
      </c>
      <c r="G3">
        <v>1</v>
      </c>
      <c r="H3">
        <v>6</v>
      </c>
      <c r="J3">
        <v>1890</v>
      </c>
      <c r="K3">
        <f t="shared" ref="K3:P8" si="0">$J3+K$1</f>
        <v>2875</v>
      </c>
    </row>
    <row r="4" spans="1:20" x14ac:dyDescent="0.3">
      <c r="A4" t="s">
        <v>2</v>
      </c>
      <c r="B4">
        <v>9</v>
      </c>
      <c r="C4">
        <v>3</v>
      </c>
      <c r="D4">
        <v>0</v>
      </c>
      <c r="E4">
        <v>1</v>
      </c>
      <c r="F4">
        <v>0</v>
      </c>
      <c r="G4">
        <v>1</v>
      </c>
      <c r="H4">
        <v>3</v>
      </c>
      <c r="J4">
        <v>346</v>
      </c>
      <c r="K4">
        <f t="shared" si="0"/>
        <v>1331</v>
      </c>
      <c r="L4">
        <f t="shared" si="0"/>
        <v>2236</v>
      </c>
    </row>
    <row r="5" spans="1:20" x14ac:dyDescent="0.3">
      <c r="A5">
        <v>444</v>
      </c>
      <c r="B5">
        <v>55</v>
      </c>
      <c r="C5">
        <v>27</v>
      </c>
      <c r="D5">
        <v>12</v>
      </c>
      <c r="E5">
        <v>0</v>
      </c>
      <c r="F5">
        <v>10</v>
      </c>
      <c r="G5">
        <v>1</v>
      </c>
      <c r="H5">
        <v>28</v>
      </c>
      <c r="J5">
        <v>1849</v>
      </c>
      <c r="K5">
        <f t="shared" si="0"/>
        <v>2834</v>
      </c>
      <c r="L5">
        <f t="shared" si="0"/>
        <v>3739</v>
      </c>
      <c r="M5">
        <f t="shared" si="0"/>
        <v>2195</v>
      </c>
    </row>
    <row r="6" spans="1:20" x14ac:dyDescent="0.3">
      <c r="A6">
        <v>24</v>
      </c>
      <c r="B6">
        <v>101</v>
      </c>
      <c r="C6">
        <v>18</v>
      </c>
      <c r="D6">
        <v>22</v>
      </c>
      <c r="E6">
        <v>55</v>
      </c>
      <c r="F6">
        <v>0</v>
      </c>
      <c r="G6">
        <v>1</v>
      </c>
      <c r="H6">
        <v>80</v>
      </c>
      <c r="J6">
        <v>3739</v>
      </c>
      <c r="K6">
        <f t="shared" si="0"/>
        <v>4724</v>
      </c>
      <c r="L6">
        <f t="shared" si="0"/>
        <v>5629</v>
      </c>
      <c r="M6">
        <f t="shared" si="0"/>
        <v>4085</v>
      </c>
      <c r="N6">
        <f t="shared" si="0"/>
        <v>5588</v>
      </c>
    </row>
    <row r="7" spans="1:20" x14ac:dyDescent="0.3">
      <c r="A7" t="s">
        <v>3</v>
      </c>
      <c r="B7">
        <v>4</v>
      </c>
      <c r="C7">
        <v>7</v>
      </c>
      <c r="D7">
        <v>2</v>
      </c>
      <c r="E7">
        <v>2</v>
      </c>
      <c r="F7">
        <v>3</v>
      </c>
      <c r="G7">
        <v>0</v>
      </c>
      <c r="H7">
        <v>12</v>
      </c>
      <c r="J7">
        <v>881</v>
      </c>
      <c r="K7">
        <f t="shared" si="0"/>
        <v>1866</v>
      </c>
      <c r="L7">
        <f t="shared" si="0"/>
        <v>2771</v>
      </c>
      <c r="M7">
        <f t="shared" si="0"/>
        <v>1227</v>
      </c>
      <c r="N7">
        <f t="shared" si="0"/>
        <v>2730</v>
      </c>
      <c r="O7">
        <f t="shared" si="0"/>
        <v>4620</v>
      </c>
    </row>
    <row r="8" spans="1:20" x14ac:dyDescent="0.3">
      <c r="A8" t="s">
        <v>4</v>
      </c>
      <c r="B8">
        <v>55</v>
      </c>
      <c r="C8">
        <v>14</v>
      </c>
      <c r="D8">
        <v>14</v>
      </c>
      <c r="E8">
        <v>28</v>
      </c>
      <c r="F8">
        <v>6</v>
      </c>
      <c r="G8">
        <v>1</v>
      </c>
      <c r="H8">
        <v>0</v>
      </c>
      <c r="J8">
        <v>3343</v>
      </c>
      <c r="K8">
        <f t="shared" si="0"/>
        <v>4328</v>
      </c>
      <c r="L8">
        <f t="shared" si="0"/>
        <v>5233</v>
      </c>
      <c r="M8">
        <f t="shared" si="0"/>
        <v>3689</v>
      </c>
      <c r="N8">
        <f t="shared" si="0"/>
        <v>5192</v>
      </c>
      <c r="O8">
        <f t="shared" si="0"/>
        <v>7082</v>
      </c>
      <c r="P8">
        <f t="shared" si="0"/>
        <v>4224</v>
      </c>
    </row>
    <row r="12" spans="1:20" x14ac:dyDescent="0.3">
      <c r="B12" t="s">
        <v>0</v>
      </c>
      <c r="C12" t="s">
        <v>1</v>
      </c>
      <c r="D12" t="s">
        <v>2</v>
      </c>
      <c r="E12">
        <v>444</v>
      </c>
      <c r="F12">
        <v>24</v>
      </c>
      <c r="G12" t="s">
        <v>5</v>
      </c>
      <c r="H12" t="s">
        <v>4</v>
      </c>
      <c r="K12" t="s">
        <v>0</v>
      </c>
      <c r="L12" t="s">
        <v>1</v>
      </c>
      <c r="M12" t="s">
        <v>2</v>
      </c>
      <c r="N12">
        <v>444</v>
      </c>
      <c r="O12">
        <v>24</v>
      </c>
      <c r="P12" t="s">
        <v>5</v>
      </c>
      <c r="Q12" t="s">
        <v>4</v>
      </c>
    </row>
    <row r="13" spans="1:20" x14ac:dyDescent="0.3">
      <c r="A13" t="s">
        <v>0</v>
      </c>
      <c r="J13" t="s">
        <v>0</v>
      </c>
    </row>
    <row r="14" spans="1:20" x14ac:dyDescent="0.3">
      <c r="A14" t="s">
        <v>1</v>
      </c>
      <c r="B14">
        <f>(B3+C2)</f>
        <v>10</v>
      </c>
      <c r="J14" t="s">
        <v>1</v>
      </c>
      <c r="K14">
        <f>(B14/K3)*1000</f>
        <v>3.4782608695652177</v>
      </c>
    </row>
    <row r="15" spans="1:20" x14ac:dyDescent="0.3">
      <c r="A15" t="s">
        <v>2</v>
      </c>
      <c r="B15">
        <f>B4+D2</f>
        <v>12</v>
      </c>
      <c r="C15">
        <f>C4+D3</f>
        <v>9</v>
      </c>
      <c r="J15" t="s">
        <v>2</v>
      </c>
      <c r="K15">
        <f>(B15/K4)*1000</f>
        <v>9.0157776108189331</v>
      </c>
      <c r="L15">
        <f>(C15/L4)*1000</f>
        <v>4.0250447227191417</v>
      </c>
      <c r="S15" t="s">
        <v>6</v>
      </c>
      <c r="T15" t="s">
        <v>7</v>
      </c>
    </row>
    <row r="16" spans="1:20" x14ac:dyDescent="0.3">
      <c r="A16">
        <v>444</v>
      </c>
      <c r="B16">
        <f>B5+E2</f>
        <v>57</v>
      </c>
      <c r="C16">
        <f>C5+E3</f>
        <v>30</v>
      </c>
      <c r="D16">
        <f>D5+E4</f>
        <v>13</v>
      </c>
      <c r="J16">
        <v>444</v>
      </c>
      <c r="K16">
        <f>(B16/K5)*1000</f>
        <v>20.112914608327454</v>
      </c>
      <c r="L16">
        <f>(C16/L5)*1000</f>
        <v>8.0235357047338862</v>
      </c>
      <c r="M16">
        <f>(D16/M5)*1000</f>
        <v>5.9225512528473798</v>
      </c>
      <c r="R16" t="s">
        <v>6</v>
      </c>
      <c r="S16">
        <f>(L15+L18+M18)/3</f>
        <v>3.1190256286959119</v>
      </c>
    </row>
    <row r="17" spans="1:20" x14ac:dyDescent="0.3">
      <c r="A17">
        <v>24</v>
      </c>
      <c r="B17">
        <f>B6+F2</f>
        <v>103</v>
      </c>
      <c r="C17">
        <f>C6+F3</f>
        <v>25</v>
      </c>
      <c r="D17">
        <f>D6+F4</f>
        <v>22</v>
      </c>
      <c r="E17">
        <f>E6+F5</f>
        <v>65</v>
      </c>
      <c r="J17">
        <v>24</v>
      </c>
      <c r="K17">
        <f>(B17/K6)*1000</f>
        <v>21.803556308213381</v>
      </c>
      <c r="L17">
        <f>(C17/L6)*1000</f>
        <v>4.4412861964825012</v>
      </c>
      <c r="M17">
        <f>(D17/M6)*1000</f>
        <v>5.385556915544675</v>
      </c>
      <c r="N17">
        <f>(E17/N6)*1000</f>
        <v>11.632068718682891</v>
      </c>
      <c r="R17" t="s">
        <v>7</v>
      </c>
      <c r="S17">
        <f>(K14+K15+K18+L16+L17+L19+M16+M17+M19+N18+O19+P19)/12</f>
        <v>5.2634000500125717</v>
      </c>
      <c r="T17">
        <f>(K16+K17+K19+N17+N19+O19)/6</f>
        <v>15.01833149014888</v>
      </c>
    </row>
    <row r="18" spans="1:20" x14ac:dyDescent="0.3">
      <c r="A18" t="s">
        <v>3</v>
      </c>
      <c r="B18">
        <f>B7+G2</f>
        <v>4</v>
      </c>
      <c r="C18">
        <f>C7+G3</f>
        <v>8</v>
      </c>
      <c r="D18">
        <f>D7+G4</f>
        <v>3</v>
      </c>
      <c r="E18">
        <f>E7+G5</f>
        <v>3</v>
      </c>
      <c r="F18">
        <f>F7+G6</f>
        <v>4</v>
      </c>
      <c r="J18" t="s">
        <v>3</v>
      </c>
      <c r="K18">
        <f>(B18/K7)*1000</f>
        <v>2.1436227224008575</v>
      </c>
      <c r="L18">
        <f>(C18/L7)*1000</f>
        <v>2.8870443883074701</v>
      </c>
      <c r="M18">
        <f>(D18/M7)*1000</f>
        <v>2.4449877750611249</v>
      </c>
      <c r="N18">
        <f>(E18/N7)*1000</f>
        <v>1.098901098901099</v>
      </c>
      <c r="O18">
        <f>(F18/O7)*1000</f>
        <v>0.86580086580086579</v>
      </c>
    </row>
    <row r="19" spans="1:20" x14ac:dyDescent="0.3">
      <c r="A19" t="s">
        <v>4</v>
      </c>
      <c r="B19">
        <f>B8+H2</f>
        <v>59</v>
      </c>
      <c r="C19">
        <f>C8+H3</f>
        <v>20</v>
      </c>
      <c r="D19">
        <f>D8+H4</f>
        <v>17</v>
      </c>
      <c r="E19">
        <f>E8+H5</f>
        <v>56</v>
      </c>
      <c r="F19">
        <f>F8+H6</f>
        <v>86</v>
      </c>
      <c r="G19">
        <f>G8+H7</f>
        <v>13</v>
      </c>
      <c r="J19" t="s">
        <v>4</v>
      </c>
      <c r="K19">
        <f>(B19/K8)*1000</f>
        <v>13.632162661737524</v>
      </c>
      <c r="L19">
        <f>(C19/L8)*1000</f>
        <v>3.8218994840435698</v>
      </c>
      <c r="M19">
        <f>(D19/M8)*1000</f>
        <v>4.6082949308755756</v>
      </c>
      <c r="N19">
        <f>(E19/N8)*1000</f>
        <v>10.785824345146379</v>
      </c>
      <c r="O19">
        <f>(F19/O8)*1000</f>
        <v>12.143462298785654</v>
      </c>
      <c r="P19">
        <f>(G19/P8)*1000</f>
        <v>3.0776515151515151</v>
      </c>
    </row>
    <row r="20" spans="1:20" x14ac:dyDescent="0.3">
      <c r="S20">
        <f>J7+J4+J3</f>
        <v>3117</v>
      </c>
      <c r="T20">
        <f>J2+J5+J6+J8</f>
        <v>9916</v>
      </c>
    </row>
    <row r="21" spans="1:20" x14ac:dyDescent="0.3">
      <c r="K21">
        <f>SUM(K14:K19)</f>
        <v>70.186294781063367</v>
      </c>
      <c r="L21">
        <f t="shared" ref="L21:P21" si="1">SUM(L14:L19)</f>
        <v>23.198810496286569</v>
      </c>
      <c r="M21">
        <f t="shared" si="1"/>
        <v>18.361390874328755</v>
      </c>
      <c r="N21">
        <f t="shared" si="1"/>
        <v>23.51679416273037</v>
      </c>
      <c r="O21">
        <f t="shared" si="1"/>
        <v>13.009263164586519</v>
      </c>
      <c r="P21">
        <f t="shared" si="1"/>
        <v>3.0776515151515151</v>
      </c>
      <c r="Q21">
        <f>SUM(K21:O21)/21</f>
        <v>7.0605977847140746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DEE5-4046-4278-AA92-CE726B02F90A}">
  <dimension ref="A1:T21"/>
  <sheetViews>
    <sheetView workbookViewId="0">
      <selection activeCell="B3" sqref="B3"/>
    </sheetView>
  </sheetViews>
  <sheetFormatPr defaultRowHeight="14.4" x14ac:dyDescent="0.3"/>
  <cols>
    <col min="7" max="7" width="10.21875" bestFit="1" customWidth="1"/>
  </cols>
  <sheetData>
    <row r="1" spans="1:20" x14ac:dyDescent="0.3">
      <c r="B1" t="s">
        <v>0</v>
      </c>
      <c r="C1" t="s">
        <v>1</v>
      </c>
      <c r="D1" t="s">
        <v>2</v>
      </c>
      <c r="E1">
        <v>444</v>
      </c>
      <c r="F1">
        <v>24</v>
      </c>
      <c r="G1" t="s">
        <v>5</v>
      </c>
      <c r="H1" t="s">
        <v>4</v>
      </c>
      <c r="K1">
        <f>J2</f>
        <v>1047</v>
      </c>
      <c r="L1">
        <f>J3</f>
        <v>1251</v>
      </c>
      <c r="M1">
        <f>J4</f>
        <v>236</v>
      </c>
      <c r="N1">
        <f>J5</f>
        <v>736</v>
      </c>
      <c r="O1">
        <f>J6</f>
        <v>2269</v>
      </c>
      <c r="P1">
        <f>J7</f>
        <v>1182</v>
      </c>
      <c r="Q1">
        <f>J8</f>
        <v>1278</v>
      </c>
    </row>
    <row r="2" spans="1:20" x14ac:dyDescent="0.3">
      <c r="A2" t="s">
        <v>0</v>
      </c>
      <c r="B2">
        <v>0</v>
      </c>
      <c r="C2">
        <v>4</v>
      </c>
      <c r="D2">
        <v>5</v>
      </c>
      <c r="E2">
        <v>6</v>
      </c>
      <c r="F2">
        <v>1</v>
      </c>
      <c r="G2">
        <v>3</v>
      </c>
      <c r="H2">
        <v>7</v>
      </c>
      <c r="J2">
        <v>1047</v>
      </c>
    </row>
    <row r="3" spans="1:20" x14ac:dyDescent="0.3">
      <c r="A3" t="s">
        <v>1</v>
      </c>
      <c r="B3">
        <v>4</v>
      </c>
      <c r="C3">
        <v>0</v>
      </c>
      <c r="D3">
        <v>1</v>
      </c>
      <c r="E3">
        <v>0</v>
      </c>
      <c r="F3">
        <v>2</v>
      </c>
      <c r="G3">
        <v>3</v>
      </c>
      <c r="H3">
        <v>1</v>
      </c>
      <c r="J3">
        <v>1251</v>
      </c>
      <c r="K3">
        <f>$J3+K$1</f>
        <v>2298</v>
      </c>
    </row>
    <row r="4" spans="1:20" x14ac:dyDescent="0.3">
      <c r="A4" t="s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J4">
        <v>236</v>
      </c>
      <c r="K4">
        <f t="shared" ref="K3:P8" si="0">$J4+K$1</f>
        <v>1283</v>
      </c>
      <c r="L4">
        <f t="shared" si="0"/>
        <v>1487</v>
      </c>
    </row>
    <row r="5" spans="1:20" x14ac:dyDescent="0.3">
      <c r="A5">
        <v>444</v>
      </c>
      <c r="B5">
        <v>23</v>
      </c>
      <c r="C5">
        <v>3</v>
      </c>
      <c r="D5">
        <v>3</v>
      </c>
      <c r="E5">
        <v>0</v>
      </c>
      <c r="F5">
        <v>8</v>
      </c>
      <c r="G5">
        <v>1</v>
      </c>
      <c r="H5">
        <v>8</v>
      </c>
      <c r="J5">
        <v>736</v>
      </c>
      <c r="K5">
        <f t="shared" si="0"/>
        <v>1783</v>
      </c>
      <c r="L5">
        <f t="shared" si="0"/>
        <v>1987</v>
      </c>
      <c r="M5">
        <f t="shared" si="0"/>
        <v>972</v>
      </c>
    </row>
    <row r="6" spans="1:20" x14ac:dyDescent="0.3">
      <c r="A6">
        <v>24</v>
      </c>
      <c r="B6">
        <v>34</v>
      </c>
      <c r="C6">
        <v>9</v>
      </c>
      <c r="D6">
        <v>6</v>
      </c>
      <c r="E6">
        <v>30</v>
      </c>
      <c r="F6">
        <v>0</v>
      </c>
      <c r="G6">
        <v>0</v>
      </c>
      <c r="H6">
        <v>25</v>
      </c>
      <c r="J6">
        <v>2269</v>
      </c>
      <c r="K6">
        <f t="shared" si="0"/>
        <v>3316</v>
      </c>
      <c r="L6">
        <f t="shared" si="0"/>
        <v>3520</v>
      </c>
      <c r="M6">
        <f t="shared" si="0"/>
        <v>2505</v>
      </c>
      <c r="N6">
        <f t="shared" si="0"/>
        <v>3005</v>
      </c>
    </row>
    <row r="7" spans="1:20" x14ac:dyDescent="0.3">
      <c r="A7" t="s">
        <v>3</v>
      </c>
      <c r="B7">
        <v>7</v>
      </c>
      <c r="C7">
        <v>9</v>
      </c>
      <c r="D7">
        <v>1</v>
      </c>
      <c r="E7">
        <v>4</v>
      </c>
      <c r="F7">
        <v>4</v>
      </c>
      <c r="G7">
        <v>0</v>
      </c>
      <c r="H7">
        <v>5</v>
      </c>
      <c r="J7">
        <v>1182</v>
      </c>
      <c r="K7">
        <f t="shared" si="0"/>
        <v>2229</v>
      </c>
      <c r="L7">
        <f t="shared" si="0"/>
        <v>2433</v>
      </c>
      <c r="M7">
        <f t="shared" si="0"/>
        <v>1418</v>
      </c>
      <c r="N7">
        <f t="shared" si="0"/>
        <v>1918</v>
      </c>
      <c r="O7">
        <f t="shared" si="0"/>
        <v>3451</v>
      </c>
    </row>
    <row r="8" spans="1:20" x14ac:dyDescent="0.3">
      <c r="A8" t="s">
        <v>4</v>
      </c>
      <c r="B8">
        <v>20</v>
      </c>
      <c r="C8">
        <v>6</v>
      </c>
      <c r="D8">
        <v>2</v>
      </c>
      <c r="E8">
        <v>19</v>
      </c>
      <c r="F8">
        <v>6</v>
      </c>
      <c r="G8">
        <v>0</v>
      </c>
      <c r="H8">
        <v>0</v>
      </c>
      <c r="J8">
        <v>1278</v>
      </c>
      <c r="K8">
        <f t="shared" si="0"/>
        <v>2325</v>
      </c>
      <c r="L8">
        <f t="shared" si="0"/>
        <v>2529</v>
      </c>
      <c r="M8">
        <f t="shared" si="0"/>
        <v>1514</v>
      </c>
      <c r="N8">
        <f t="shared" si="0"/>
        <v>2014</v>
      </c>
      <c r="O8">
        <f t="shared" si="0"/>
        <v>3547</v>
      </c>
      <c r="P8">
        <f t="shared" si="0"/>
        <v>2460</v>
      </c>
    </row>
    <row r="12" spans="1:20" x14ac:dyDescent="0.3">
      <c r="B12" t="s">
        <v>0</v>
      </c>
      <c r="C12" t="s">
        <v>1</v>
      </c>
      <c r="D12" t="s">
        <v>2</v>
      </c>
      <c r="E12">
        <v>444</v>
      </c>
      <c r="F12">
        <v>24</v>
      </c>
      <c r="G12" t="s">
        <v>5</v>
      </c>
      <c r="H12" t="s">
        <v>4</v>
      </c>
      <c r="K12" t="s">
        <v>0</v>
      </c>
      <c r="L12" t="s">
        <v>1</v>
      </c>
      <c r="M12" t="s">
        <v>2</v>
      </c>
      <c r="N12">
        <v>444</v>
      </c>
      <c r="O12">
        <v>24</v>
      </c>
      <c r="P12" t="s">
        <v>5</v>
      </c>
      <c r="Q12" t="s">
        <v>4</v>
      </c>
    </row>
    <row r="13" spans="1:20" x14ac:dyDescent="0.3">
      <c r="A13" t="s">
        <v>0</v>
      </c>
      <c r="J13" t="s">
        <v>0</v>
      </c>
    </row>
    <row r="14" spans="1:20" x14ac:dyDescent="0.3">
      <c r="A14" t="s">
        <v>1</v>
      </c>
      <c r="B14">
        <f>(B3+C2)</f>
        <v>8</v>
      </c>
      <c r="J14" t="s">
        <v>1</v>
      </c>
      <c r="K14">
        <f>(B14/K3)*1000</f>
        <v>3.4812880765883376</v>
      </c>
    </row>
    <row r="15" spans="1:20" x14ac:dyDescent="0.3">
      <c r="A15" t="s">
        <v>2</v>
      </c>
      <c r="B15">
        <f>B4+D2</f>
        <v>7</v>
      </c>
      <c r="C15">
        <f>C4+D3</f>
        <v>2</v>
      </c>
      <c r="J15" t="s">
        <v>2</v>
      </c>
      <c r="K15">
        <f>(B15/K4)*1000</f>
        <v>5.4559625876851134</v>
      </c>
      <c r="L15">
        <f>(C15/L4)*1000</f>
        <v>1.3449899125756557</v>
      </c>
      <c r="S15" t="s">
        <v>6</v>
      </c>
      <c r="T15" t="s">
        <v>7</v>
      </c>
    </row>
    <row r="16" spans="1:20" x14ac:dyDescent="0.3">
      <c r="A16">
        <v>444</v>
      </c>
      <c r="B16">
        <f>B5+E2</f>
        <v>29</v>
      </c>
      <c r="C16">
        <f>C5+E3</f>
        <v>3</v>
      </c>
      <c r="D16">
        <f>D5+E4</f>
        <v>3</v>
      </c>
      <c r="J16">
        <v>444</v>
      </c>
      <c r="K16">
        <f>(B16/K5)*1000</f>
        <v>16.264722378014582</v>
      </c>
      <c r="L16">
        <f>(C16/L5)*1000</f>
        <v>1.509813789632612</v>
      </c>
      <c r="M16">
        <f>(D16/M5)*1000</f>
        <v>3.0864197530864197</v>
      </c>
      <c r="R16" t="s">
        <v>6</v>
      </c>
      <c r="S16">
        <f>(L15+L18+M18)/3</f>
        <v>2.3274636736997745</v>
      </c>
    </row>
    <row r="17" spans="1:20" x14ac:dyDescent="0.3">
      <c r="A17">
        <v>24</v>
      </c>
      <c r="B17">
        <f>B6+F2</f>
        <v>35</v>
      </c>
      <c r="C17">
        <f>C6+F3</f>
        <v>11</v>
      </c>
      <c r="D17">
        <f>D6+F4</f>
        <v>6</v>
      </c>
      <c r="E17">
        <f>E6+F5</f>
        <v>38</v>
      </c>
      <c r="J17">
        <v>24</v>
      </c>
      <c r="K17">
        <f>(B17/K6)*1000</f>
        <v>10.554885404101327</v>
      </c>
      <c r="L17">
        <f>(C17/L6)*1000</f>
        <v>3.125</v>
      </c>
      <c r="M17">
        <f>(D17/M6)*1000</f>
        <v>2.3952095808383231</v>
      </c>
      <c r="N17">
        <f>(E17/N6)*1000</f>
        <v>12.645590682196339</v>
      </c>
      <c r="R17" t="s">
        <v>7</v>
      </c>
      <c r="S17">
        <f>(K14+K15+K18+L16+L17+L19+M16+M17+M19+N18+O19+P19)/12</f>
        <v>3.4173407935330609</v>
      </c>
      <c r="T17">
        <f>(K16+K17+K19+N17+N19+O19)/6</f>
        <v>12.204006447943755</v>
      </c>
    </row>
    <row r="18" spans="1:20" x14ac:dyDescent="0.3">
      <c r="A18" t="s">
        <v>3</v>
      </c>
      <c r="B18">
        <f>B7+G2</f>
        <v>10</v>
      </c>
      <c r="C18">
        <f>C7+G3</f>
        <v>12</v>
      </c>
      <c r="D18">
        <f>D7+G4</f>
        <v>1</v>
      </c>
      <c r="E18">
        <f>E7+G5</f>
        <v>5</v>
      </c>
      <c r="F18">
        <f>F7+G6</f>
        <v>4</v>
      </c>
      <c r="J18" t="s">
        <v>3</v>
      </c>
      <c r="K18">
        <f>(B18/K7)*1000</f>
        <v>4.4863167339614174</v>
      </c>
      <c r="L18">
        <f>(C18/L7)*1000</f>
        <v>4.9321824907521581</v>
      </c>
      <c r="M18">
        <f>(D18/M7)*1000</f>
        <v>0.70521861777150918</v>
      </c>
      <c r="N18">
        <f>(E18/N7)*1000</f>
        <v>2.6068821689259645</v>
      </c>
      <c r="O18">
        <f>(F18/O7)*1000</f>
        <v>1.1590843233845263</v>
      </c>
    </row>
    <row r="19" spans="1:20" x14ac:dyDescent="0.3">
      <c r="A19" t="s">
        <v>4</v>
      </c>
      <c r="B19">
        <f>B8+H2</f>
        <v>27</v>
      </c>
      <c r="C19">
        <f>C8+H3</f>
        <v>7</v>
      </c>
      <c r="D19">
        <f>D8+H4</f>
        <v>2</v>
      </c>
      <c r="E19">
        <f>E8+H5</f>
        <v>27</v>
      </c>
      <c r="F19">
        <f>F8+H6</f>
        <v>31</v>
      </c>
      <c r="G19">
        <f>G8+H7</f>
        <v>5</v>
      </c>
      <c r="J19" t="s">
        <v>4</v>
      </c>
      <c r="K19">
        <f>(B19/K8)*1000</f>
        <v>11.612903225806452</v>
      </c>
      <c r="L19">
        <f>(C19/L8)*1000</f>
        <v>2.7678924476077502</v>
      </c>
      <c r="M19">
        <f>(D19/M8)*1000</f>
        <v>1.321003963011889</v>
      </c>
      <c r="N19">
        <f>(E19/N8)*1000</f>
        <v>13.406156901688183</v>
      </c>
      <c r="O19">
        <f>(F19/O8)*1000</f>
        <v>8.739780095855652</v>
      </c>
      <c r="P19">
        <f>(G19/P8)*1000</f>
        <v>2.0325203252032522</v>
      </c>
    </row>
    <row r="20" spans="1:20" x14ac:dyDescent="0.3">
      <c r="S20">
        <f>J7+J4+J3</f>
        <v>2669</v>
      </c>
      <c r="T20">
        <f>J2+J5+J6+J8</f>
        <v>5330</v>
      </c>
    </row>
    <row r="21" spans="1:20" x14ac:dyDescent="0.3">
      <c r="K21">
        <f>SUM(K14:K19)</f>
        <v>51.856078406157224</v>
      </c>
      <c r="L21">
        <f t="shared" ref="L21:P21" si="1">SUM(L14:L19)</f>
        <v>13.679878640568177</v>
      </c>
      <c r="M21">
        <f t="shared" si="1"/>
        <v>7.5078519147081408</v>
      </c>
      <c r="N21">
        <f t="shared" si="1"/>
        <v>28.658629752810484</v>
      </c>
      <c r="O21">
        <f t="shared" si="1"/>
        <v>9.8988644192401782</v>
      </c>
      <c r="P21">
        <f t="shared" si="1"/>
        <v>2.0325203252032522</v>
      </c>
      <c r="Q21">
        <f>SUM(K21:O21)/21</f>
        <v>5.3143477682611531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AA7D-48DC-4AAD-AFFA-D74ABB41D9B2}">
  <dimension ref="A1:T21"/>
  <sheetViews>
    <sheetView zoomScaleNormal="100" workbookViewId="0">
      <selection activeCell="C4" sqref="C4"/>
    </sheetView>
  </sheetViews>
  <sheetFormatPr defaultRowHeight="14.4" x14ac:dyDescent="0.3"/>
  <cols>
    <col min="7" max="7" width="10.21875" bestFit="1" customWidth="1"/>
  </cols>
  <sheetData>
    <row r="1" spans="1:20" x14ac:dyDescent="0.3">
      <c r="B1" t="s">
        <v>0</v>
      </c>
      <c r="C1" t="s">
        <v>1</v>
      </c>
      <c r="D1" t="s">
        <v>2</v>
      </c>
      <c r="E1">
        <v>444</v>
      </c>
      <c r="F1">
        <v>24</v>
      </c>
      <c r="G1" t="s">
        <v>5</v>
      </c>
      <c r="H1" t="s">
        <v>4</v>
      </c>
      <c r="K1">
        <f>J2</f>
        <v>556</v>
      </c>
      <c r="L1">
        <f>J3</f>
        <v>1015</v>
      </c>
      <c r="M1">
        <f>J4</f>
        <v>117</v>
      </c>
      <c r="N1">
        <f>J5</f>
        <v>363</v>
      </c>
      <c r="O1">
        <f>J6</f>
        <v>668</v>
      </c>
      <c r="P1">
        <f>J7</f>
        <v>1006</v>
      </c>
      <c r="Q1">
        <f>J8</f>
        <v>519</v>
      </c>
    </row>
    <row r="2" spans="1:20" x14ac:dyDescent="0.3">
      <c r="A2" t="s">
        <v>0</v>
      </c>
      <c r="B2">
        <v>0</v>
      </c>
      <c r="C2">
        <v>1</v>
      </c>
      <c r="D2">
        <v>0</v>
      </c>
      <c r="E2">
        <v>12</v>
      </c>
      <c r="F2">
        <v>5</v>
      </c>
      <c r="G2">
        <v>0</v>
      </c>
      <c r="H2">
        <v>11</v>
      </c>
      <c r="J2">
        <v>556</v>
      </c>
    </row>
    <row r="3" spans="1:20" x14ac:dyDescent="0.3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4</v>
      </c>
      <c r="H3">
        <v>1</v>
      </c>
      <c r="J3">
        <v>1015</v>
      </c>
      <c r="K3">
        <f>$J3+K$1</f>
        <v>1571</v>
      </c>
    </row>
    <row r="4" spans="1:20" x14ac:dyDescent="0.3">
      <c r="A4" t="s">
        <v>2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J4">
        <v>117</v>
      </c>
      <c r="K4">
        <f t="shared" ref="K4:P9" si="0">$J4+K$1</f>
        <v>673</v>
      </c>
      <c r="L4">
        <f t="shared" si="0"/>
        <v>1132</v>
      </c>
    </row>
    <row r="5" spans="1:20" x14ac:dyDescent="0.3">
      <c r="A5">
        <v>444</v>
      </c>
      <c r="B5">
        <v>18</v>
      </c>
      <c r="C5">
        <v>0</v>
      </c>
      <c r="D5">
        <v>0</v>
      </c>
      <c r="E5">
        <v>0</v>
      </c>
      <c r="F5">
        <v>5</v>
      </c>
      <c r="G5">
        <v>0</v>
      </c>
      <c r="H5">
        <v>4</v>
      </c>
      <c r="J5">
        <v>363</v>
      </c>
      <c r="K5">
        <f t="shared" si="0"/>
        <v>919</v>
      </c>
      <c r="L5">
        <f t="shared" si="0"/>
        <v>1378</v>
      </c>
      <c r="M5">
        <f t="shared" si="0"/>
        <v>480</v>
      </c>
    </row>
    <row r="6" spans="1:20" x14ac:dyDescent="0.3">
      <c r="A6">
        <v>24</v>
      </c>
      <c r="B6">
        <v>17</v>
      </c>
      <c r="C6">
        <v>1</v>
      </c>
      <c r="D6">
        <v>1</v>
      </c>
      <c r="E6">
        <v>15</v>
      </c>
      <c r="F6">
        <v>0</v>
      </c>
      <c r="G6">
        <v>1</v>
      </c>
      <c r="H6">
        <v>19</v>
      </c>
      <c r="J6">
        <v>668</v>
      </c>
      <c r="K6">
        <f t="shared" si="0"/>
        <v>1224</v>
      </c>
      <c r="L6">
        <f t="shared" si="0"/>
        <v>1683</v>
      </c>
      <c r="M6">
        <f t="shared" si="0"/>
        <v>785</v>
      </c>
      <c r="N6">
        <f t="shared" si="0"/>
        <v>1031</v>
      </c>
    </row>
    <row r="7" spans="1:20" x14ac:dyDescent="0.3">
      <c r="A7" t="s">
        <v>3</v>
      </c>
      <c r="B7">
        <v>4</v>
      </c>
      <c r="C7">
        <v>10</v>
      </c>
      <c r="D7">
        <v>0</v>
      </c>
      <c r="E7">
        <v>3</v>
      </c>
      <c r="F7">
        <v>2</v>
      </c>
      <c r="G7">
        <v>0</v>
      </c>
      <c r="H7">
        <v>6</v>
      </c>
      <c r="J7">
        <v>1006</v>
      </c>
      <c r="K7">
        <f t="shared" si="0"/>
        <v>1562</v>
      </c>
      <c r="L7">
        <f t="shared" si="0"/>
        <v>2021</v>
      </c>
      <c r="M7">
        <f t="shared" si="0"/>
        <v>1123</v>
      </c>
      <c r="N7">
        <f t="shared" si="0"/>
        <v>1369</v>
      </c>
      <c r="O7">
        <f t="shared" si="0"/>
        <v>1674</v>
      </c>
    </row>
    <row r="8" spans="1:20" x14ac:dyDescent="0.3">
      <c r="A8" t="s">
        <v>4</v>
      </c>
      <c r="B8">
        <v>12</v>
      </c>
      <c r="C8">
        <v>1</v>
      </c>
      <c r="D8">
        <v>1</v>
      </c>
      <c r="E8">
        <v>12</v>
      </c>
      <c r="F8">
        <v>2</v>
      </c>
      <c r="G8">
        <v>0</v>
      </c>
      <c r="H8">
        <v>0</v>
      </c>
      <c r="J8">
        <v>519</v>
      </c>
      <c r="K8">
        <f t="shared" si="0"/>
        <v>1075</v>
      </c>
      <c r="L8">
        <f t="shared" si="0"/>
        <v>1534</v>
      </c>
      <c r="M8">
        <f t="shared" si="0"/>
        <v>636</v>
      </c>
      <c r="N8">
        <f t="shared" si="0"/>
        <v>882</v>
      </c>
      <c r="O8">
        <f t="shared" si="0"/>
        <v>1187</v>
      </c>
      <c r="P8">
        <f t="shared" si="0"/>
        <v>1525</v>
      </c>
    </row>
    <row r="12" spans="1:20" x14ac:dyDescent="0.3">
      <c r="B12" t="s">
        <v>0</v>
      </c>
      <c r="C12" t="s">
        <v>1</v>
      </c>
      <c r="D12" t="s">
        <v>2</v>
      </c>
      <c r="E12">
        <v>444</v>
      </c>
      <c r="F12">
        <v>24</v>
      </c>
      <c r="G12" t="s">
        <v>5</v>
      </c>
      <c r="H12" t="s">
        <v>4</v>
      </c>
      <c r="K12" t="s">
        <v>0</v>
      </c>
      <c r="L12" t="s">
        <v>1</v>
      </c>
      <c r="M12" t="s">
        <v>2</v>
      </c>
      <c r="N12">
        <v>444</v>
      </c>
      <c r="O12">
        <v>24</v>
      </c>
      <c r="P12" t="s">
        <v>5</v>
      </c>
      <c r="Q12" t="s">
        <v>4</v>
      </c>
    </row>
    <row r="13" spans="1:20" x14ac:dyDescent="0.3">
      <c r="A13" t="s">
        <v>0</v>
      </c>
      <c r="J13" t="s">
        <v>0</v>
      </c>
    </row>
    <row r="14" spans="1:20" x14ac:dyDescent="0.3">
      <c r="A14" t="s">
        <v>1</v>
      </c>
      <c r="B14">
        <f>(B3+C2)</f>
        <v>2</v>
      </c>
      <c r="J14" t="s">
        <v>1</v>
      </c>
      <c r="K14">
        <f>(B14/K3)*1000</f>
        <v>1.273074474856779</v>
      </c>
    </row>
    <row r="15" spans="1:20" x14ac:dyDescent="0.3">
      <c r="A15" t="s">
        <v>2</v>
      </c>
      <c r="B15">
        <f>B4+D2</f>
        <v>3</v>
      </c>
      <c r="C15">
        <f>C4+D3</f>
        <v>1</v>
      </c>
      <c r="J15" t="s">
        <v>2</v>
      </c>
      <c r="K15">
        <f>(B15/K4)*1000</f>
        <v>4.4576523031203568</v>
      </c>
      <c r="L15">
        <f>(C15/L4)*1000</f>
        <v>0.88339222614840984</v>
      </c>
      <c r="S15" t="s">
        <v>6</v>
      </c>
      <c r="T15" t="s">
        <v>7</v>
      </c>
    </row>
    <row r="16" spans="1:20" x14ac:dyDescent="0.3">
      <c r="A16">
        <v>444</v>
      </c>
      <c r="B16">
        <f>B5+E2</f>
        <v>30</v>
      </c>
      <c r="C16">
        <f>C5+E3</f>
        <v>1</v>
      </c>
      <c r="D16">
        <f>D5+E4</f>
        <v>0</v>
      </c>
      <c r="J16">
        <v>444</v>
      </c>
      <c r="K16">
        <f>(B16/K5)*1000</f>
        <v>32.644178454842219</v>
      </c>
      <c r="L16">
        <f>(C16/L5)*1000</f>
        <v>0.72568940493468792</v>
      </c>
      <c r="M16">
        <f>(D16/M5)*1000</f>
        <v>0</v>
      </c>
      <c r="R16" t="s">
        <v>6</v>
      </c>
      <c r="S16">
        <f>(L15+L18+M18)/3</f>
        <v>2.6035519856582447</v>
      </c>
    </row>
    <row r="17" spans="1:20" x14ac:dyDescent="0.3">
      <c r="A17">
        <v>24</v>
      </c>
      <c r="B17">
        <f>B6+F2</f>
        <v>22</v>
      </c>
      <c r="C17">
        <f>C6+F3</f>
        <v>1</v>
      </c>
      <c r="D17">
        <f>D6+F4</f>
        <v>1</v>
      </c>
      <c r="E17">
        <f>E6+F5</f>
        <v>20</v>
      </c>
      <c r="J17">
        <v>24</v>
      </c>
      <c r="K17">
        <f>(B17/K6)*1000</f>
        <v>17.973856209150327</v>
      </c>
      <c r="L17">
        <f>(C17/L6)*1000</f>
        <v>0.59417706476530008</v>
      </c>
      <c r="M17">
        <f>(D17/M6)*1000</f>
        <v>1.2738853503184713</v>
      </c>
      <c r="N17">
        <f>(E17/N6)*1000</f>
        <v>19.398642095053347</v>
      </c>
      <c r="R17" t="s">
        <v>7</v>
      </c>
      <c r="S17">
        <f>(K14+K15+K18+L16+L17+L19+M16+M17+M19+N18+O19+P19)/12</f>
        <v>3.1315727095400443</v>
      </c>
      <c r="T17">
        <f>(K16+K17+K19+N17+N19+O19)/6</f>
        <v>21.207379135263832</v>
      </c>
    </row>
    <row r="18" spans="1:20" x14ac:dyDescent="0.3">
      <c r="A18" t="s">
        <v>3</v>
      </c>
      <c r="B18">
        <f>B7+G2</f>
        <v>4</v>
      </c>
      <c r="C18">
        <f>C7+G3</f>
        <v>14</v>
      </c>
      <c r="D18">
        <f>D7+G4</f>
        <v>0</v>
      </c>
      <c r="E18">
        <f>E7+G5</f>
        <v>3</v>
      </c>
      <c r="F18">
        <f>F7+G6</f>
        <v>3</v>
      </c>
      <c r="J18" t="s">
        <v>3</v>
      </c>
      <c r="K18">
        <f>(B18/K7)*1000</f>
        <v>2.5608194622279128</v>
      </c>
      <c r="L18">
        <f>(C18/L7)*1000</f>
        <v>6.9272637308263239</v>
      </c>
      <c r="M18">
        <f>(D18/M7)*1000</f>
        <v>0</v>
      </c>
      <c r="N18">
        <f>(E18/N7)*1000</f>
        <v>2.1913805697589481</v>
      </c>
      <c r="O18">
        <f>(F18/O7)*1000</f>
        <v>1.7921146953405018</v>
      </c>
    </row>
    <row r="19" spans="1:20" x14ac:dyDescent="0.3">
      <c r="A19" t="s">
        <v>4</v>
      </c>
      <c r="B19">
        <f>B8+H2</f>
        <v>23</v>
      </c>
      <c r="C19">
        <f>C8+H3</f>
        <v>2</v>
      </c>
      <c r="D19">
        <f>D8+H4</f>
        <v>1</v>
      </c>
      <c r="E19">
        <f>E8+H5</f>
        <v>16</v>
      </c>
      <c r="F19">
        <f>F8+H6</f>
        <v>21</v>
      </c>
      <c r="G19">
        <f>G8+H7</f>
        <v>6</v>
      </c>
      <c r="J19" t="s">
        <v>4</v>
      </c>
      <c r="K19">
        <f>(B19/K8)*1000</f>
        <v>21.395348837209305</v>
      </c>
      <c r="L19">
        <f>(C19/L8)*1000</f>
        <v>1.3037809647979139</v>
      </c>
      <c r="M19">
        <f>(D19/M8)*1000</f>
        <v>1.5723270440251573</v>
      </c>
      <c r="N19">
        <f>(E19/N8)*1000</f>
        <v>18.140589569160998</v>
      </c>
      <c r="O19">
        <f>(F19/O8)*1000</f>
        <v>17.691659646166805</v>
      </c>
      <c r="P19">
        <f>(G19/P8)*1000</f>
        <v>3.9344262295081966</v>
      </c>
    </row>
    <row r="20" spans="1:20" x14ac:dyDescent="0.3">
      <c r="S20">
        <f>J7+J4+J3</f>
        <v>2138</v>
      </c>
      <c r="T20">
        <f>J2+J5+J6+J8</f>
        <v>2106</v>
      </c>
    </row>
    <row r="21" spans="1:20" x14ac:dyDescent="0.3">
      <c r="K21">
        <f>SUM(K14:K19)</f>
        <v>80.304929741406909</v>
      </c>
      <c r="L21">
        <f t="shared" ref="L21:P21" si="1">SUM(L14:L19)</f>
        <v>10.434303391472636</v>
      </c>
      <c r="M21">
        <f t="shared" si="1"/>
        <v>2.8462123943436284</v>
      </c>
      <c r="N21">
        <f t="shared" si="1"/>
        <v>39.730612233973289</v>
      </c>
      <c r="O21">
        <f t="shared" si="1"/>
        <v>19.483774341507306</v>
      </c>
      <c r="P21">
        <f t="shared" si="1"/>
        <v>3.9344262295081966</v>
      </c>
      <c r="Q21">
        <f>SUM(K21:O21)/21</f>
        <v>7.2761824810811326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C29F-1A37-4410-8F36-09ACD5E17749}">
  <dimension ref="A1:T21"/>
  <sheetViews>
    <sheetView workbookViewId="0">
      <selection activeCell="C5" sqref="C5"/>
    </sheetView>
  </sheetViews>
  <sheetFormatPr defaultRowHeight="14.4" x14ac:dyDescent="0.3"/>
  <cols>
    <col min="7" max="7" width="10.21875" bestFit="1" customWidth="1"/>
  </cols>
  <sheetData>
    <row r="1" spans="1:20" x14ac:dyDescent="0.3">
      <c r="B1" t="s">
        <v>0</v>
      </c>
      <c r="C1" t="s">
        <v>1</v>
      </c>
      <c r="D1" t="s">
        <v>2</v>
      </c>
      <c r="E1">
        <v>444</v>
      </c>
      <c r="F1">
        <v>24</v>
      </c>
      <c r="G1" t="s">
        <v>5</v>
      </c>
      <c r="H1" t="s">
        <v>4</v>
      </c>
      <c r="K1">
        <f>J2</f>
        <v>203</v>
      </c>
      <c r="L1">
        <f>J3</f>
        <v>873</v>
      </c>
      <c r="M1">
        <f>J4</f>
        <v>252</v>
      </c>
      <c r="N1">
        <f>J5</f>
        <v>145</v>
      </c>
      <c r="O1">
        <f>J6</f>
        <v>292</v>
      </c>
      <c r="P1">
        <f>J7</f>
        <v>752</v>
      </c>
      <c r="Q1">
        <f>J8</f>
        <v>362</v>
      </c>
    </row>
    <row r="2" spans="1:20" x14ac:dyDescent="0.3">
      <c r="A2" t="s">
        <v>0</v>
      </c>
      <c r="B2">
        <v>0</v>
      </c>
      <c r="C2">
        <v>2</v>
      </c>
      <c r="D2">
        <v>0</v>
      </c>
      <c r="E2">
        <v>6</v>
      </c>
      <c r="F2">
        <v>3</v>
      </c>
      <c r="G2">
        <v>1</v>
      </c>
      <c r="H2">
        <v>10</v>
      </c>
      <c r="J2">
        <v>203</v>
      </c>
    </row>
    <row r="3" spans="1:2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J3">
        <v>873</v>
      </c>
      <c r="K3">
        <f>$J3+K$1</f>
        <v>1076</v>
      </c>
    </row>
    <row r="4" spans="1:20" x14ac:dyDescent="0.3">
      <c r="A4" t="s">
        <v>2</v>
      </c>
      <c r="B4">
        <v>2</v>
      </c>
      <c r="C4">
        <v>3</v>
      </c>
      <c r="D4">
        <v>0</v>
      </c>
      <c r="E4">
        <v>0</v>
      </c>
      <c r="F4">
        <v>1</v>
      </c>
      <c r="G4">
        <v>0</v>
      </c>
      <c r="H4">
        <v>2</v>
      </c>
      <c r="J4">
        <v>252</v>
      </c>
      <c r="K4">
        <f t="shared" ref="K4:P8" si="0">$J4+K$1</f>
        <v>455</v>
      </c>
      <c r="L4">
        <f t="shared" si="0"/>
        <v>1125</v>
      </c>
    </row>
    <row r="5" spans="1:20" x14ac:dyDescent="0.3">
      <c r="A5">
        <v>444</v>
      </c>
      <c r="B5">
        <v>9</v>
      </c>
      <c r="C5">
        <v>3</v>
      </c>
      <c r="D5">
        <v>0</v>
      </c>
      <c r="E5">
        <v>0</v>
      </c>
      <c r="F5">
        <v>4</v>
      </c>
      <c r="G5">
        <v>0</v>
      </c>
      <c r="H5">
        <v>6</v>
      </c>
      <c r="J5">
        <v>145</v>
      </c>
      <c r="K5">
        <f t="shared" si="0"/>
        <v>348</v>
      </c>
      <c r="L5">
        <f t="shared" si="0"/>
        <v>1018</v>
      </c>
      <c r="M5">
        <f t="shared" si="0"/>
        <v>397</v>
      </c>
    </row>
    <row r="6" spans="1:20" x14ac:dyDescent="0.3">
      <c r="A6">
        <v>24</v>
      </c>
      <c r="B6">
        <v>8</v>
      </c>
      <c r="C6">
        <v>2</v>
      </c>
      <c r="D6">
        <v>0</v>
      </c>
      <c r="E6">
        <v>9</v>
      </c>
      <c r="F6">
        <v>0</v>
      </c>
      <c r="G6">
        <v>0</v>
      </c>
      <c r="H6">
        <v>13</v>
      </c>
      <c r="J6">
        <v>292</v>
      </c>
      <c r="K6">
        <f t="shared" si="0"/>
        <v>495</v>
      </c>
      <c r="L6">
        <f t="shared" si="0"/>
        <v>1165</v>
      </c>
      <c r="M6">
        <f t="shared" si="0"/>
        <v>544</v>
      </c>
      <c r="N6">
        <f t="shared" si="0"/>
        <v>437</v>
      </c>
    </row>
    <row r="7" spans="1:20" x14ac:dyDescent="0.3">
      <c r="A7" t="s">
        <v>3</v>
      </c>
      <c r="B7">
        <v>3</v>
      </c>
      <c r="C7">
        <v>16</v>
      </c>
      <c r="D7">
        <v>0</v>
      </c>
      <c r="E7">
        <v>5</v>
      </c>
      <c r="F7">
        <v>2</v>
      </c>
      <c r="G7">
        <v>0</v>
      </c>
      <c r="H7">
        <v>3</v>
      </c>
      <c r="J7">
        <v>752</v>
      </c>
      <c r="K7">
        <f t="shared" si="0"/>
        <v>955</v>
      </c>
      <c r="L7">
        <f t="shared" si="0"/>
        <v>1625</v>
      </c>
      <c r="M7">
        <f t="shared" si="0"/>
        <v>1004</v>
      </c>
      <c r="N7">
        <f t="shared" si="0"/>
        <v>897</v>
      </c>
      <c r="O7">
        <f t="shared" si="0"/>
        <v>1044</v>
      </c>
    </row>
    <row r="8" spans="1:20" x14ac:dyDescent="0.3">
      <c r="A8" t="s">
        <v>4</v>
      </c>
      <c r="B8">
        <v>11</v>
      </c>
      <c r="C8">
        <v>2</v>
      </c>
      <c r="D8">
        <v>0</v>
      </c>
      <c r="E8">
        <v>12</v>
      </c>
      <c r="F8">
        <v>5</v>
      </c>
      <c r="G8">
        <v>0</v>
      </c>
      <c r="H8">
        <v>0</v>
      </c>
      <c r="J8">
        <v>362</v>
      </c>
      <c r="K8">
        <f t="shared" si="0"/>
        <v>565</v>
      </c>
      <c r="L8">
        <f t="shared" si="0"/>
        <v>1235</v>
      </c>
      <c r="M8">
        <f t="shared" si="0"/>
        <v>614</v>
      </c>
      <c r="N8">
        <f t="shared" si="0"/>
        <v>507</v>
      </c>
      <c r="O8">
        <f t="shared" si="0"/>
        <v>654</v>
      </c>
      <c r="P8">
        <f t="shared" si="0"/>
        <v>1114</v>
      </c>
    </row>
    <row r="12" spans="1:20" x14ac:dyDescent="0.3">
      <c r="B12" t="s">
        <v>0</v>
      </c>
      <c r="C12" t="s">
        <v>1</v>
      </c>
      <c r="D12" t="s">
        <v>2</v>
      </c>
      <c r="E12">
        <v>444</v>
      </c>
      <c r="F12">
        <v>24</v>
      </c>
      <c r="G12" t="s">
        <v>5</v>
      </c>
      <c r="H12" t="s">
        <v>4</v>
      </c>
      <c r="K12" t="s">
        <v>0</v>
      </c>
      <c r="L12" t="s">
        <v>1</v>
      </c>
      <c r="M12" t="s">
        <v>2</v>
      </c>
      <c r="N12">
        <v>444</v>
      </c>
      <c r="O12">
        <v>24</v>
      </c>
      <c r="P12" t="s">
        <v>5</v>
      </c>
      <c r="Q12" t="s">
        <v>4</v>
      </c>
    </row>
    <row r="13" spans="1:20" x14ac:dyDescent="0.3">
      <c r="A13" t="s">
        <v>0</v>
      </c>
      <c r="J13" t="s">
        <v>0</v>
      </c>
    </row>
    <row r="14" spans="1:20" x14ac:dyDescent="0.3">
      <c r="A14" t="s">
        <v>1</v>
      </c>
      <c r="B14">
        <f>(B3+C2)</f>
        <v>2</v>
      </c>
      <c r="J14" t="s">
        <v>1</v>
      </c>
      <c r="K14">
        <f>(B14/K3)*1000</f>
        <v>1.8587360594795539</v>
      </c>
    </row>
    <row r="15" spans="1:20" x14ac:dyDescent="0.3">
      <c r="A15" t="s">
        <v>2</v>
      </c>
      <c r="B15">
        <f>B4+D2</f>
        <v>2</v>
      </c>
      <c r="C15">
        <f>C4+D3</f>
        <v>3</v>
      </c>
      <c r="J15" t="s">
        <v>2</v>
      </c>
      <c r="K15">
        <f>(B15/K4)*1000</f>
        <v>4.395604395604396</v>
      </c>
      <c r="L15">
        <f>(C15/L4)*1000</f>
        <v>2.6666666666666665</v>
      </c>
      <c r="S15" t="s">
        <v>6</v>
      </c>
      <c r="T15" t="s">
        <v>7</v>
      </c>
    </row>
    <row r="16" spans="1:20" x14ac:dyDescent="0.3">
      <c r="A16">
        <v>444</v>
      </c>
      <c r="B16">
        <f>B5+E2</f>
        <v>15</v>
      </c>
      <c r="C16">
        <f>C5+E3</f>
        <v>3</v>
      </c>
      <c r="D16">
        <f>D5+E4</f>
        <v>0</v>
      </c>
      <c r="J16">
        <v>444</v>
      </c>
      <c r="K16">
        <f>(B16/K5)*1000</f>
        <v>43.103448275862071</v>
      </c>
      <c r="L16">
        <f>(C16/L5)*1000</f>
        <v>2.9469548133595285</v>
      </c>
      <c r="M16">
        <f>(D16/M5)*1000</f>
        <v>0</v>
      </c>
      <c r="R16" t="s">
        <v>6</v>
      </c>
      <c r="S16">
        <f>(L15+L18+M18)/3</f>
        <v>4.9914529914529915</v>
      </c>
    </row>
    <row r="17" spans="1:20" x14ac:dyDescent="0.3">
      <c r="A17">
        <v>24</v>
      </c>
      <c r="B17">
        <f>B6+F2</f>
        <v>11</v>
      </c>
      <c r="C17">
        <f>C6+F3</f>
        <v>2</v>
      </c>
      <c r="D17">
        <f>D6+F4</f>
        <v>1</v>
      </c>
      <c r="E17">
        <f>E6+F5</f>
        <v>13</v>
      </c>
      <c r="J17">
        <v>24</v>
      </c>
      <c r="K17">
        <f>(B17/K6)*1000</f>
        <v>22.222222222222221</v>
      </c>
      <c r="L17">
        <f>(C17/L6)*1000</f>
        <v>1.7167381974248925</v>
      </c>
      <c r="M17">
        <f>(D17/M6)*1000</f>
        <v>1.838235294117647</v>
      </c>
      <c r="N17">
        <f>(E17/N6)*1000</f>
        <v>29.748283752860413</v>
      </c>
      <c r="R17" t="s">
        <v>7</v>
      </c>
      <c r="S17">
        <f>(K14+K15+K18+L16+L17+L19+M16+M17+M19+N18+O19+P19)/12</f>
        <v>4.8009652181158557</v>
      </c>
      <c r="T17">
        <f>(K16+K17+K19+N17+N19+O19)/6</f>
        <v>32.54466503392721</v>
      </c>
    </row>
    <row r="18" spans="1:20" x14ac:dyDescent="0.3">
      <c r="A18" t="s">
        <v>3</v>
      </c>
      <c r="B18">
        <f>B7+G2</f>
        <v>4</v>
      </c>
      <c r="C18">
        <f>C7+G3</f>
        <v>20</v>
      </c>
      <c r="D18">
        <f>D7+G4</f>
        <v>0</v>
      </c>
      <c r="E18">
        <f>E7+G5</f>
        <v>5</v>
      </c>
      <c r="F18">
        <f>F7+G6</f>
        <v>2</v>
      </c>
      <c r="J18" t="s">
        <v>3</v>
      </c>
      <c r="K18">
        <f>(B18/K7)*1000</f>
        <v>4.188481675392671</v>
      </c>
      <c r="L18">
        <f>(C18/L7)*1000</f>
        <v>12.307692307692308</v>
      </c>
      <c r="M18">
        <f>(D18/M7)*1000</f>
        <v>0</v>
      </c>
      <c r="N18">
        <f>(E18/N7)*1000</f>
        <v>5.574136008918618</v>
      </c>
      <c r="O18">
        <f>(F18/O7)*1000</f>
        <v>1.9157088122605364</v>
      </c>
    </row>
    <row r="19" spans="1:20" x14ac:dyDescent="0.3">
      <c r="A19" t="s">
        <v>4</v>
      </c>
      <c r="B19">
        <f>B8+H2</f>
        <v>21</v>
      </c>
      <c r="C19">
        <f>C8+H3</f>
        <v>2</v>
      </c>
      <c r="D19">
        <f>D8+H4</f>
        <v>2</v>
      </c>
      <c r="E19">
        <f>E8+H5</f>
        <v>18</v>
      </c>
      <c r="F19">
        <f>F8+H6</f>
        <v>18</v>
      </c>
      <c r="G19">
        <f>G8+H7</f>
        <v>3</v>
      </c>
      <c r="J19" t="s">
        <v>4</v>
      </c>
      <c r="K19">
        <f>(B19/K8)*1000</f>
        <v>37.168141592920357</v>
      </c>
      <c r="L19">
        <f>(C19/L8)*1000</f>
        <v>1.6194331983805668</v>
      </c>
      <c r="M19">
        <f>(D19/M8)*1000</f>
        <v>3.2573289902280131</v>
      </c>
      <c r="N19">
        <f>(E19/N8)*1000</f>
        <v>35.502958579881657</v>
      </c>
      <c r="O19">
        <f>(F19/O8)*1000</f>
        <v>27.522935779816514</v>
      </c>
      <c r="P19">
        <f>(G19/P8)*1000</f>
        <v>2.6929982046678638</v>
      </c>
    </row>
    <row r="20" spans="1:20" x14ac:dyDescent="0.3">
      <c r="S20">
        <f>J7+J4+J3</f>
        <v>1877</v>
      </c>
      <c r="T20">
        <f>J2+J5+J6+J8</f>
        <v>1002</v>
      </c>
    </row>
    <row r="21" spans="1:20" x14ac:dyDescent="0.3">
      <c r="K21">
        <f>SUM(K14:K19)</f>
        <v>112.93663422148126</v>
      </c>
      <c r="L21">
        <f t="shared" ref="L21:P21" si="1">SUM(L14:L19)</f>
        <v>21.257485183523961</v>
      </c>
      <c r="M21">
        <f t="shared" si="1"/>
        <v>5.0955642843456603</v>
      </c>
      <c r="N21">
        <f t="shared" si="1"/>
        <v>70.825378341660695</v>
      </c>
      <c r="O21">
        <f t="shared" si="1"/>
        <v>29.438644592077051</v>
      </c>
      <c r="P21">
        <f t="shared" si="1"/>
        <v>2.6929982046678638</v>
      </c>
      <c r="Q21">
        <f>SUM(K21:O21)/21</f>
        <v>11.40731936300422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activeCell="C5" sqref="C5"/>
    </sheetView>
  </sheetViews>
  <sheetFormatPr defaultRowHeight="14.4" x14ac:dyDescent="0.3"/>
  <cols>
    <col min="7" max="7" width="10.21875" bestFit="1" customWidth="1"/>
  </cols>
  <sheetData>
    <row r="1" spans="1:20" x14ac:dyDescent="0.3">
      <c r="B1" t="s">
        <v>0</v>
      </c>
      <c r="C1" t="s">
        <v>1</v>
      </c>
      <c r="D1" t="s">
        <v>2</v>
      </c>
      <c r="E1">
        <v>444</v>
      </c>
      <c r="F1">
        <v>24</v>
      </c>
      <c r="G1" t="s">
        <v>5</v>
      </c>
      <c r="H1" t="s">
        <v>4</v>
      </c>
      <c r="K1">
        <f>J2</f>
        <v>2821</v>
      </c>
      <c r="L1">
        <f>J3</f>
        <v>5119</v>
      </c>
      <c r="M1">
        <f>J4</f>
        <v>951</v>
      </c>
      <c r="N1">
        <f>J5</f>
        <v>3139</v>
      </c>
      <c r="O1">
        <f>J6</f>
        <v>7050</v>
      </c>
      <c r="P1">
        <f>J7</f>
        <v>3831</v>
      </c>
      <c r="Q1">
        <f>J8</f>
        <v>5630</v>
      </c>
    </row>
    <row r="2" spans="1:20" x14ac:dyDescent="0.3">
      <c r="A2" t="s">
        <v>0</v>
      </c>
      <c r="B2">
        <v>0</v>
      </c>
      <c r="C2">
        <v>8</v>
      </c>
      <c r="D2">
        <v>8</v>
      </c>
      <c r="E2">
        <v>26</v>
      </c>
      <c r="F2">
        <v>11</v>
      </c>
      <c r="G2">
        <v>4</v>
      </c>
      <c r="H2">
        <v>32</v>
      </c>
      <c r="J2">
        <v>2821</v>
      </c>
    </row>
    <row r="3" spans="1:20" x14ac:dyDescent="0.3">
      <c r="A3" t="s">
        <v>1</v>
      </c>
      <c r="B3">
        <v>16</v>
      </c>
      <c r="C3">
        <v>0</v>
      </c>
      <c r="D3">
        <v>7</v>
      </c>
      <c r="E3">
        <v>4</v>
      </c>
      <c r="F3">
        <v>9</v>
      </c>
      <c r="G3">
        <v>12</v>
      </c>
      <c r="H3">
        <v>8</v>
      </c>
      <c r="J3">
        <v>5119</v>
      </c>
      <c r="K3">
        <f t="shared" ref="K3:K8" si="0">$J3+K$1</f>
        <v>7940</v>
      </c>
    </row>
    <row r="4" spans="1:20" x14ac:dyDescent="0.3">
      <c r="A4" t="s">
        <v>2</v>
      </c>
      <c r="B4">
        <v>16</v>
      </c>
      <c r="C4">
        <v>8</v>
      </c>
      <c r="D4">
        <v>0</v>
      </c>
      <c r="E4">
        <v>1</v>
      </c>
      <c r="F4">
        <v>1</v>
      </c>
      <c r="G4">
        <v>1</v>
      </c>
      <c r="H4">
        <v>5</v>
      </c>
      <c r="J4">
        <v>951</v>
      </c>
      <c r="K4">
        <f t="shared" si="0"/>
        <v>3772</v>
      </c>
      <c r="L4">
        <f t="shared" ref="L2:Q8" si="1">$J4+L$1</f>
        <v>6070</v>
      </c>
    </row>
    <row r="5" spans="1:20" x14ac:dyDescent="0.3">
      <c r="A5">
        <v>444</v>
      </c>
      <c r="B5">
        <v>106</v>
      </c>
      <c r="C5">
        <v>33</v>
      </c>
      <c r="D5">
        <v>15</v>
      </c>
      <c r="E5">
        <v>0</v>
      </c>
      <c r="F5">
        <v>27</v>
      </c>
      <c r="G5">
        <v>2</v>
      </c>
      <c r="H5">
        <v>46</v>
      </c>
      <c r="J5">
        <v>3139</v>
      </c>
      <c r="K5">
        <f t="shared" si="0"/>
        <v>5960</v>
      </c>
      <c r="L5">
        <f t="shared" si="1"/>
        <v>8258</v>
      </c>
      <c r="M5">
        <f t="shared" si="1"/>
        <v>4090</v>
      </c>
    </row>
    <row r="6" spans="1:20" x14ac:dyDescent="0.3">
      <c r="A6">
        <v>24</v>
      </c>
      <c r="B6">
        <v>160</v>
      </c>
      <c r="C6">
        <v>30</v>
      </c>
      <c r="D6">
        <v>29</v>
      </c>
      <c r="E6">
        <v>109</v>
      </c>
      <c r="F6">
        <v>0</v>
      </c>
      <c r="G6">
        <v>2</v>
      </c>
      <c r="H6">
        <v>137</v>
      </c>
      <c r="J6">
        <v>7050</v>
      </c>
      <c r="K6">
        <f t="shared" si="0"/>
        <v>9871</v>
      </c>
      <c r="L6">
        <f t="shared" si="1"/>
        <v>12169</v>
      </c>
      <c r="M6">
        <f t="shared" si="1"/>
        <v>8001</v>
      </c>
      <c r="N6">
        <f t="shared" si="1"/>
        <v>10189</v>
      </c>
    </row>
    <row r="7" spans="1:20" x14ac:dyDescent="0.3">
      <c r="A7" t="s">
        <v>3</v>
      </c>
      <c r="B7">
        <v>18</v>
      </c>
      <c r="C7">
        <v>42</v>
      </c>
      <c r="D7">
        <v>3</v>
      </c>
      <c r="E7">
        <v>14</v>
      </c>
      <c r="F7">
        <v>11</v>
      </c>
      <c r="G7">
        <v>0</v>
      </c>
      <c r="H7">
        <v>26</v>
      </c>
      <c r="J7">
        <v>3831</v>
      </c>
      <c r="K7">
        <f t="shared" si="0"/>
        <v>6652</v>
      </c>
      <c r="L7">
        <f t="shared" si="1"/>
        <v>8950</v>
      </c>
      <c r="M7">
        <f t="shared" si="1"/>
        <v>4782</v>
      </c>
      <c r="N7">
        <f t="shared" si="1"/>
        <v>6970</v>
      </c>
      <c r="O7">
        <f t="shared" si="1"/>
        <v>10881</v>
      </c>
    </row>
    <row r="8" spans="1:20" x14ac:dyDescent="0.3">
      <c r="A8" t="s">
        <v>4</v>
      </c>
      <c r="B8">
        <v>99</v>
      </c>
      <c r="C8">
        <v>23</v>
      </c>
      <c r="D8">
        <v>18</v>
      </c>
      <c r="E8">
        <v>72</v>
      </c>
      <c r="F8">
        <v>19</v>
      </c>
      <c r="G8">
        <v>1</v>
      </c>
      <c r="H8">
        <v>0</v>
      </c>
      <c r="J8">
        <v>5630</v>
      </c>
      <c r="K8">
        <f t="shared" si="0"/>
        <v>8451</v>
      </c>
      <c r="L8">
        <f t="shared" si="1"/>
        <v>10749</v>
      </c>
      <c r="M8">
        <f t="shared" si="1"/>
        <v>6581</v>
      </c>
      <c r="N8">
        <f t="shared" si="1"/>
        <v>8769</v>
      </c>
      <c r="O8">
        <f t="shared" si="1"/>
        <v>12680</v>
      </c>
      <c r="P8">
        <f t="shared" si="1"/>
        <v>9461</v>
      </c>
    </row>
    <row r="12" spans="1:20" x14ac:dyDescent="0.3">
      <c r="B12" t="s">
        <v>0</v>
      </c>
      <c r="C12" t="s">
        <v>1</v>
      </c>
      <c r="D12" t="s">
        <v>2</v>
      </c>
      <c r="E12">
        <v>444</v>
      </c>
      <c r="F12">
        <v>24</v>
      </c>
      <c r="G12" t="s">
        <v>5</v>
      </c>
      <c r="H12" t="s">
        <v>4</v>
      </c>
      <c r="K12" t="s">
        <v>0</v>
      </c>
      <c r="L12" t="s">
        <v>1</v>
      </c>
      <c r="M12" t="s">
        <v>2</v>
      </c>
      <c r="N12">
        <v>444</v>
      </c>
      <c r="O12">
        <v>24</v>
      </c>
      <c r="P12" t="s">
        <v>5</v>
      </c>
      <c r="Q12" t="s">
        <v>4</v>
      </c>
    </row>
    <row r="13" spans="1:20" x14ac:dyDescent="0.3">
      <c r="A13" t="s">
        <v>0</v>
      </c>
      <c r="J13" t="s">
        <v>0</v>
      </c>
    </row>
    <row r="14" spans="1:20" x14ac:dyDescent="0.3">
      <c r="A14" t="s">
        <v>1</v>
      </c>
      <c r="B14">
        <f>(B3+C2)</f>
        <v>24</v>
      </c>
      <c r="J14" t="s">
        <v>1</v>
      </c>
      <c r="K14">
        <f>(B14/K3)*1000</f>
        <v>3.0226700251889169</v>
      </c>
    </row>
    <row r="15" spans="1:20" x14ac:dyDescent="0.3">
      <c r="A15" t="s">
        <v>2</v>
      </c>
      <c r="B15">
        <f>B4+D2</f>
        <v>24</v>
      </c>
      <c r="C15">
        <f>C4+D3</f>
        <v>15</v>
      </c>
      <c r="J15" t="s">
        <v>2</v>
      </c>
      <c r="K15">
        <f>(B15/K4)*1000</f>
        <v>6.3626723223753983</v>
      </c>
      <c r="L15">
        <f>(C15/L4)*1000</f>
        <v>2.4711696869851729</v>
      </c>
      <c r="S15" t="s">
        <v>6</v>
      </c>
      <c r="T15" t="s">
        <v>7</v>
      </c>
    </row>
    <row r="16" spans="1:20" x14ac:dyDescent="0.3">
      <c r="A16">
        <v>444</v>
      </c>
      <c r="B16">
        <f>B5+E2</f>
        <v>132</v>
      </c>
      <c r="C16">
        <f>C5+E3</f>
        <v>37</v>
      </c>
      <c r="D16">
        <f>D5+E4</f>
        <v>16</v>
      </c>
      <c r="J16">
        <v>444</v>
      </c>
      <c r="K16">
        <f>(B16/K5)*1000</f>
        <v>22.14765100671141</v>
      </c>
      <c r="L16">
        <f>(C16/L5)*1000</f>
        <v>4.4805037539355776</v>
      </c>
      <c r="M16">
        <f>(D16/M5)*1000</f>
        <v>3.9119804400977993</v>
      </c>
      <c r="R16" t="s">
        <v>6</v>
      </c>
      <c r="S16">
        <f>(L15+L18+M18)/3</f>
        <v>3.1137197787506197</v>
      </c>
    </row>
    <row r="17" spans="1:20" x14ac:dyDescent="0.3">
      <c r="A17">
        <v>24</v>
      </c>
      <c r="B17">
        <f>B6+F2</f>
        <v>171</v>
      </c>
      <c r="C17">
        <f>C6+F3</f>
        <v>39</v>
      </c>
      <c r="D17">
        <f>D6+F4</f>
        <v>30</v>
      </c>
      <c r="E17">
        <f>E6+F5</f>
        <v>136</v>
      </c>
      <c r="J17">
        <v>24</v>
      </c>
      <c r="K17">
        <f>(B17/K6)*1000</f>
        <v>17.323472799108501</v>
      </c>
      <c r="L17">
        <f>(C17/L6)*1000</f>
        <v>3.204864820445394</v>
      </c>
      <c r="M17">
        <f>(D17/M6)*1000</f>
        <v>3.7495313085864268</v>
      </c>
      <c r="N17">
        <f>(E17/N6)*1000</f>
        <v>13.347727941898127</v>
      </c>
      <c r="R17" t="s">
        <v>7</v>
      </c>
      <c r="S17">
        <f>(K14+K15+K18+L16+L17+L19+M16+M17+M19+N18+O19+P19)/12</f>
        <v>4.322550825626637</v>
      </c>
      <c r="T17">
        <f>(K16+K17+K19+N17+N19+O19)/6</f>
        <v>15.679884910152033</v>
      </c>
    </row>
    <row r="18" spans="1:20" x14ac:dyDescent="0.3">
      <c r="A18" t="s">
        <v>3</v>
      </c>
      <c r="B18">
        <f>B7+G2</f>
        <v>22</v>
      </c>
      <c r="C18">
        <f>C7+G3</f>
        <v>54</v>
      </c>
      <c r="D18">
        <f>D7+G4</f>
        <v>4</v>
      </c>
      <c r="E18">
        <f>E7+G5</f>
        <v>16</v>
      </c>
      <c r="F18">
        <f>F7+G6</f>
        <v>13</v>
      </c>
      <c r="J18" t="s">
        <v>3</v>
      </c>
      <c r="K18">
        <f>(B18/K7)*1000</f>
        <v>3.3072760072158749</v>
      </c>
      <c r="L18">
        <f>(C18/L7)*1000</f>
        <v>6.033519553072626</v>
      </c>
      <c r="M18">
        <f>(D18/M7)*1000</f>
        <v>0.83647009619406099</v>
      </c>
      <c r="N18">
        <f>(E18/N7)*1000</f>
        <v>2.2955523672883786</v>
      </c>
      <c r="O18">
        <f>(F18/O7)*1000</f>
        <v>1.1947431302270011</v>
      </c>
    </row>
    <row r="19" spans="1:20" x14ac:dyDescent="0.3">
      <c r="A19" t="s">
        <v>4</v>
      </c>
      <c r="B19">
        <f>B8+H2</f>
        <v>131</v>
      </c>
      <c r="C19">
        <f>C8+H3</f>
        <v>31</v>
      </c>
      <c r="D19">
        <f>D8+H4</f>
        <v>23</v>
      </c>
      <c r="E19">
        <f>E8+H5</f>
        <v>118</v>
      </c>
      <c r="F19">
        <f>F8+H6</f>
        <v>156</v>
      </c>
      <c r="G19">
        <f>G8+H7</f>
        <v>27</v>
      </c>
      <c r="J19" t="s">
        <v>4</v>
      </c>
      <c r="K19">
        <f>(B19/K8)*1000</f>
        <v>15.50112412732221</v>
      </c>
      <c r="L19">
        <f>(C19/L8)*1000</f>
        <v>2.8839892082984462</v>
      </c>
      <c r="M19">
        <f>(D19/M8)*1000</f>
        <v>3.4949095882084791</v>
      </c>
      <c r="N19">
        <f>(E19/N8)*1000</f>
        <v>13.456494469152696</v>
      </c>
      <c r="O19">
        <f>(F19/O8)*1000</f>
        <v>12.302839116719243</v>
      </c>
      <c r="P19">
        <f>(G19/P8)*1000</f>
        <v>2.8538209491597084</v>
      </c>
    </row>
    <row r="21" spans="1:20" x14ac:dyDescent="0.3">
      <c r="K21">
        <f>SUM(K14:K19)</f>
        <v>67.664866287922308</v>
      </c>
      <c r="L21">
        <f t="shared" ref="L21:P21" si="2">SUM(L14:L19)</f>
        <v>19.074047022737215</v>
      </c>
      <c r="M21">
        <f t="shared" si="2"/>
        <v>11.992891433086767</v>
      </c>
      <c r="N21">
        <f t="shared" si="2"/>
        <v>29.099774778339203</v>
      </c>
      <c r="O21">
        <f t="shared" si="2"/>
        <v>13.497582246946244</v>
      </c>
      <c r="P21">
        <f t="shared" si="2"/>
        <v>2.8538209491597084</v>
      </c>
      <c r="Q21">
        <f>SUM(K21:O21)/21</f>
        <v>6.7299600842396066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B807-4ACB-4FE5-BECD-8643B34B7908}">
  <dimension ref="A1:I7"/>
  <sheetViews>
    <sheetView tabSelected="1" workbookViewId="0">
      <selection activeCell="M7" sqref="L6:M7"/>
    </sheetView>
  </sheetViews>
  <sheetFormatPr defaultRowHeight="14.4" x14ac:dyDescent="0.3"/>
  <sheetData>
    <row r="1" spans="1:9" x14ac:dyDescent="0.3">
      <c r="A1">
        <f>IF(SUM('2014'!B2,'2015'!B2,'2016'!B2,'2017'!B2,'2018'!B2)='2014-2018'!B2,1,0)</f>
        <v>1</v>
      </c>
      <c r="B1">
        <f>IF(SUM('2014'!C2,'2015'!C2,'2016'!C2,'2017'!C2,'2018'!C2)='2014-2018'!C2,1,0)</f>
        <v>1</v>
      </c>
      <c r="C1">
        <f>IF(SUM('2014'!D2,'2015'!D2,'2016'!D2,'2017'!D2,'2018'!D2)='2014-2018'!D2,1,0)</f>
        <v>1</v>
      </c>
      <c r="D1">
        <f>IF(SUM('2014'!E2,'2015'!E2,'2016'!E2,'2017'!E2,'2018'!E2)='2014-2018'!E2,1,0)</f>
        <v>1</v>
      </c>
      <c r="E1">
        <f>IF(SUM('2014'!F2,'2015'!F2,'2016'!F2,'2017'!F2,'2018'!F2)='2014-2018'!F2,1,0)</f>
        <v>1</v>
      </c>
      <c r="F1">
        <f>IF(SUM('2014'!G2,'2015'!G2,'2016'!G2,'2017'!G2,'2018'!G2)='2014-2018'!G2,1,0)</f>
        <v>1</v>
      </c>
      <c r="G1">
        <f>IF(SUM('2014'!H2,'2015'!H2,'2016'!H2,'2017'!H2,'2018'!H2)='2014-2018'!H2,1,0)</f>
        <v>1</v>
      </c>
      <c r="H1">
        <f>IF(SUM('2014'!I2,'2015'!I2,'2016'!I2,'2017'!I2,'2018'!I2)='2014-2018'!I2,1,0)</f>
        <v>1</v>
      </c>
      <c r="I1">
        <f>IF(SUM('2014'!J2,'2015'!J2,'2016'!J2,'2017'!J2,'2018'!J2)='2014-2018'!J2,1,0)</f>
        <v>1</v>
      </c>
    </row>
    <row r="2" spans="1:9" x14ac:dyDescent="0.3">
      <c r="A2">
        <f>IF(SUM('2014'!B3,'2015'!B3,'2016'!B3,'2017'!B3,'2018'!B3)='2014-2018'!B3,1,0)</f>
        <v>1</v>
      </c>
      <c r="B2">
        <f>IF(SUM('2014'!C3,'2015'!C3,'2016'!C3,'2017'!C3,'2018'!C3)='2014-2018'!C3,1,0)</f>
        <v>1</v>
      </c>
      <c r="C2">
        <f>IF(SUM('2014'!D3,'2015'!D3,'2016'!D3,'2017'!D3,'2018'!D3)='2014-2018'!D3,1,0)</f>
        <v>1</v>
      </c>
      <c r="D2">
        <f>IF(SUM('2014'!E3,'2015'!E3,'2016'!E3,'2017'!E3,'2018'!E3)='2014-2018'!E3,1,0)</f>
        <v>1</v>
      </c>
      <c r="E2">
        <f>IF(SUM('2014'!F3,'2015'!F3,'2016'!F3,'2017'!F3,'2018'!F3)='2014-2018'!F3,1,0)</f>
        <v>1</v>
      </c>
      <c r="F2">
        <f>IF(SUM('2014'!G3,'2015'!G3,'2016'!G3,'2017'!G3,'2018'!G3)='2014-2018'!G3,1,0)</f>
        <v>1</v>
      </c>
      <c r="G2">
        <f>IF(SUM('2014'!H3,'2015'!H3,'2016'!H3,'2017'!H3,'2018'!H3)='2014-2018'!H3,1,0)</f>
        <v>1</v>
      </c>
      <c r="H2">
        <f>IF(SUM('2014'!I3,'2015'!I3,'2016'!I3,'2017'!I3,'2018'!I3)='2014-2018'!I3,1,0)</f>
        <v>1</v>
      </c>
      <c r="I2">
        <f>IF(SUM('2014'!J3,'2015'!J3,'2016'!J3,'2017'!J3,'2018'!J3)='2014-2018'!J3,1,0)</f>
        <v>1</v>
      </c>
    </row>
    <row r="3" spans="1:9" x14ac:dyDescent="0.3">
      <c r="A3">
        <f>IF(SUM('2014'!B4,'2015'!B4,'2016'!B4,'2017'!B4,'2018'!B4)='2014-2018'!B4,1,0)</f>
        <v>1</v>
      </c>
      <c r="B3">
        <f>IF(SUM('2014'!C4,'2015'!C4,'2016'!C4,'2017'!C4,'2018'!C4)='2014-2018'!C4,1,0)</f>
        <v>1</v>
      </c>
      <c r="C3">
        <f>IF(SUM('2014'!D4,'2015'!D4,'2016'!D4,'2017'!D4,'2018'!D4)='2014-2018'!D4,1,0)</f>
        <v>1</v>
      </c>
      <c r="D3">
        <f>IF(SUM('2014'!E4,'2015'!E4,'2016'!E4,'2017'!E4,'2018'!E4)='2014-2018'!E4,1,0)</f>
        <v>1</v>
      </c>
      <c r="E3">
        <f>IF(SUM('2014'!F4,'2015'!F4,'2016'!F4,'2017'!F4,'2018'!F4)='2014-2018'!F4,1,0)</f>
        <v>1</v>
      </c>
      <c r="F3">
        <f>IF(SUM('2014'!G4,'2015'!G4,'2016'!G4,'2017'!G4,'2018'!G4)='2014-2018'!G4,1,0)</f>
        <v>1</v>
      </c>
      <c r="G3">
        <f>IF(SUM('2014'!H4,'2015'!H4,'2016'!H4,'2017'!H4,'2018'!H4)='2014-2018'!H4,1,0)</f>
        <v>1</v>
      </c>
      <c r="H3">
        <f>IF(SUM('2014'!I4,'2015'!I4,'2016'!I4,'2017'!I4,'2018'!I4)='2014-2018'!I4,1,0)</f>
        <v>1</v>
      </c>
      <c r="I3">
        <f>IF(SUM('2014'!J4,'2015'!J4,'2016'!J4,'2017'!J4,'2018'!J4)='2014-2018'!J4,1,0)</f>
        <v>1</v>
      </c>
    </row>
    <row r="4" spans="1:9" x14ac:dyDescent="0.3">
      <c r="A4">
        <f>IF(SUM('2014'!B5,'2015'!B5,'2016'!B5,'2017'!B5,'2018'!B5)='2014-2018'!B5,1,0)</f>
        <v>1</v>
      </c>
      <c r="B4">
        <f>IF(SUM('2014'!C5,'2015'!C5,'2016'!C5,'2017'!C5,'2018'!C5)='2014-2018'!C5,1,0)</f>
        <v>1</v>
      </c>
      <c r="C4">
        <f>IF(SUM('2014'!D5,'2015'!D5,'2016'!D5,'2017'!D5,'2018'!D5)='2014-2018'!D5,1,0)</f>
        <v>1</v>
      </c>
      <c r="D4">
        <f>IF(SUM('2014'!E5,'2015'!E5,'2016'!E5,'2017'!E5,'2018'!E5)='2014-2018'!E5,1,0)</f>
        <v>1</v>
      </c>
      <c r="E4">
        <f>IF(SUM('2014'!F5,'2015'!F5,'2016'!F5,'2017'!F5,'2018'!F5)='2014-2018'!F5,1,0)</f>
        <v>1</v>
      </c>
      <c r="F4">
        <f>IF(SUM('2014'!G5,'2015'!G5,'2016'!G5,'2017'!G5,'2018'!G5)='2014-2018'!G5,1,0)</f>
        <v>1</v>
      </c>
      <c r="G4">
        <f>IF(SUM('2014'!H5,'2015'!H5,'2016'!H5,'2017'!H5,'2018'!H5)='2014-2018'!H5,1,0)</f>
        <v>1</v>
      </c>
      <c r="H4">
        <f>IF(SUM('2014'!I5,'2015'!I5,'2016'!I5,'2017'!I5,'2018'!I5)='2014-2018'!I5,1,0)</f>
        <v>1</v>
      </c>
      <c r="I4">
        <f>IF(SUM('2014'!J5,'2015'!J5,'2016'!J5,'2017'!J5,'2018'!J5)='2014-2018'!J5,1,0)</f>
        <v>1</v>
      </c>
    </row>
    <row r="5" spans="1:9" x14ac:dyDescent="0.3">
      <c r="A5">
        <f>IF(SUM('2014'!B6,'2015'!B6,'2016'!B6,'2017'!B6,'2018'!B6)='2014-2018'!B6,1,0)</f>
        <v>1</v>
      </c>
      <c r="B5">
        <f>IF(SUM('2014'!C6,'2015'!C6,'2016'!C6,'2017'!C6,'2018'!C6)='2014-2018'!C6,1,0)</f>
        <v>1</v>
      </c>
      <c r="C5">
        <f>IF(SUM('2014'!D6,'2015'!D6,'2016'!D6,'2017'!D6,'2018'!D6)='2014-2018'!D6,1,0)</f>
        <v>1</v>
      </c>
      <c r="D5">
        <f>IF(SUM('2014'!E6,'2015'!E6,'2016'!E6,'2017'!E6,'2018'!E6)='2014-2018'!E6,1,0)</f>
        <v>1</v>
      </c>
      <c r="E5">
        <f>IF(SUM('2014'!F6,'2015'!F6,'2016'!F6,'2017'!F6,'2018'!F6)='2014-2018'!F6,1,0)</f>
        <v>1</v>
      </c>
      <c r="F5">
        <f>IF(SUM('2014'!G6,'2015'!G6,'2016'!G6,'2017'!G6,'2018'!G6)='2014-2018'!G6,1,0)</f>
        <v>1</v>
      </c>
      <c r="G5">
        <f>IF(SUM('2014'!H6,'2015'!H6,'2016'!H6,'2017'!H6,'2018'!H6)='2014-2018'!H6,1,0)</f>
        <v>1</v>
      </c>
      <c r="H5">
        <f>IF(SUM('2014'!I6,'2015'!I6,'2016'!I6,'2017'!I6,'2018'!I6)='2014-2018'!I6,1,0)</f>
        <v>1</v>
      </c>
      <c r="I5">
        <f>IF(SUM('2014'!J6,'2015'!J6,'2016'!J6,'2017'!J6,'2018'!J6)='2014-2018'!J6,1,0)</f>
        <v>1</v>
      </c>
    </row>
    <row r="6" spans="1:9" x14ac:dyDescent="0.3">
      <c r="A6">
        <f>IF(SUM('2014'!B7,'2015'!B7,'2016'!B7,'2017'!B7,'2018'!B7)='2014-2018'!B7,1,0)</f>
        <v>1</v>
      </c>
      <c r="B6">
        <f>IF(SUM('2014'!C7,'2015'!C7,'2016'!C7,'2017'!C7,'2018'!C7)='2014-2018'!C7,1,0)</f>
        <v>1</v>
      </c>
      <c r="C6">
        <f>IF(SUM('2014'!D7,'2015'!D7,'2016'!D7,'2017'!D7,'2018'!D7)='2014-2018'!D7,1,0)</f>
        <v>1</v>
      </c>
      <c r="D6">
        <f>IF(SUM('2014'!E7,'2015'!E7,'2016'!E7,'2017'!E7,'2018'!E7)='2014-2018'!E7,1,0)</f>
        <v>1</v>
      </c>
      <c r="E6">
        <f>IF(SUM('2014'!F7,'2015'!F7,'2016'!F7,'2017'!F7,'2018'!F7)='2014-2018'!F7,1,0)</f>
        <v>1</v>
      </c>
      <c r="F6">
        <f>IF(SUM('2014'!G7,'2015'!G7,'2016'!G7,'2017'!G7,'2018'!G7)='2014-2018'!G7,1,0)</f>
        <v>1</v>
      </c>
      <c r="G6">
        <f>IF(SUM('2014'!H7,'2015'!H7,'2016'!H7,'2017'!H7,'2018'!H7)='2014-2018'!H7,1,0)</f>
        <v>1</v>
      </c>
      <c r="H6">
        <f>IF(SUM('2014'!I7,'2015'!I7,'2016'!I7,'2017'!I7,'2018'!I7)='2014-2018'!I7,1,0)</f>
        <v>1</v>
      </c>
      <c r="I6">
        <f>IF(SUM('2014'!J7,'2015'!J7,'2016'!J7,'2017'!J7,'2018'!J7)='2014-2018'!J7,1,0)</f>
        <v>1</v>
      </c>
    </row>
    <row r="7" spans="1:9" x14ac:dyDescent="0.3">
      <c r="A7">
        <f>IF(SUM('2014'!B8,'2015'!B8,'2016'!B8,'2017'!B8,'2018'!B8)='2014-2018'!B8,1,0)</f>
        <v>1</v>
      </c>
      <c r="B7">
        <f>IF(SUM('2014'!C8,'2015'!C8,'2016'!C8,'2017'!C8,'2018'!C8)='2014-2018'!C8,1,0)</f>
        <v>1</v>
      </c>
      <c r="C7">
        <f>IF(SUM('2014'!D8,'2015'!D8,'2016'!D8,'2017'!D8,'2018'!D8)='2014-2018'!D8,1,0)</f>
        <v>1</v>
      </c>
      <c r="D7">
        <f>IF(SUM('2014'!E8,'2015'!E8,'2016'!E8,'2017'!E8,'2018'!E8)='2014-2018'!E8,1,0)</f>
        <v>1</v>
      </c>
      <c r="E7">
        <f>IF(SUM('2014'!F8,'2015'!F8,'2016'!F8,'2017'!F8,'2018'!F8)='2014-2018'!F8,1,0)</f>
        <v>1</v>
      </c>
      <c r="F7">
        <f>IF(SUM('2014'!G8,'2015'!G8,'2016'!G8,'2017'!G8,'2018'!G8)='2014-2018'!G8,1,0)</f>
        <v>1</v>
      </c>
      <c r="G7">
        <f>IF(SUM('2014'!H8,'2015'!H8,'2016'!H8,'2017'!H8,'2018'!H8)='2014-2018'!H8,1,0)</f>
        <v>1</v>
      </c>
      <c r="H7">
        <f>IF(SUM('2014'!I8,'2015'!I8,'2016'!I8,'2017'!I8,'2018'!I8)='2014-2018'!I8,1,0)</f>
        <v>1</v>
      </c>
      <c r="I7">
        <f>IF(SUM('2014'!J8,'2015'!J8,'2016'!J8,'2017'!J8,'2018'!J8)='2014-2018'!J8,1,0)</f>
        <v>1</v>
      </c>
    </row>
  </sheetData>
  <conditionalFormatting sqref="A1:I7">
    <cfRule type="cellIs" dxfId="0" priority="1" operator="lessThan">
      <formula>0.5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19D2-CFD4-4D4F-A24B-A16388C5720F}">
  <dimension ref="A1:F11"/>
  <sheetViews>
    <sheetView workbookViewId="0">
      <selection activeCell="B4" sqref="B4"/>
    </sheetView>
  </sheetViews>
  <sheetFormatPr defaultRowHeight="14.4" x14ac:dyDescent="0.3"/>
  <sheetData>
    <row r="1" spans="1:6" x14ac:dyDescent="0.3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">
      <c r="A2" t="s">
        <v>8</v>
      </c>
      <c r="B2">
        <f>'2014'!S20</f>
        <v>100</v>
      </c>
      <c r="C2">
        <f>'2015'!S20</f>
        <v>3117</v>
      </c>
      <c r="D2">
        <f>'2016'!S20</f>
        <v>2669</v>
      </c>
      <c r="E2">
        <f>'2017'!S20</f>
        <v>2138</v>
      </c>
      <c r="F2">
        <f>'2018'!S20</f>
        <v>1877</v>
      </c>
    </row>
    <row r="3" spans="1:6" x14ac:dyDescent="0.3">
      <c r="A3" t="s">
        <v>9</v>
      </c>
      <c r="B3">
        <f>'2014'!T20</f>
        <v>286</v>
      </c>
      <c r="C3">
        <f>'2015'!T20</f>
        <v>9916</v>
      </c>
      <c r="D3">
        <f>'2016'!T20</f>
        <v>5330</v>
      </c>
      <c r="E3">
        <f>'2017'!T20</f>
        <v>2106</v>
      </c>
      <c r="F3">
        <f>'2018'!T20</f>
        <v>1002</v>
      </c>
    </row>
    <row r="4" spans="1:6" x14ac:dyDescent="0.3">
      <c r="B4">
        <f>SUM(B2:B3)</f>
        <v>386</v>
      </c>
      <c r="C4">
        <f t="shared" ref="C4:F4" si="0">SUM(C2:C3)</f>
        <v>13033</v>
      </c>
      <c r="D4">
        <f t="shared" si="0"/>
        <v>7999</v>
      </c>
      <c r="E4">
        <f t="shared" si="0"/>
        <v>4244</v>
      </c>
      <c r="F4">
        <f t="shared" si="0"/>
        <v>2879</v>
      </c>
    </row>
    <row r="8" spans="1:6" x14ac:dyDescent="0.3">
      <c r="B8">
        <v>2015</v>
      </c>
      <c r="C8">
        <v>2016</v>
      </c>
      <c r="D8">
        <v>2017</v>
      </c>
      <c r="E8">
        <v>2018</v>
      </c>
    </row>
    <row r="9" spans="1:6" x14ac:dyDescent="0.3">
      <c r="A9" t="s">
        <v>10</v>
      </c>
      <c r="B9">
        <f>'2015'!S16</f>
        <v>3.1190256286959119</v>
      </c>
      <c r="C9">
        <f>'2016'!S16</f>
        <v>2.3274636736997745</v>
      </c>
      <c r="D9">
        <f>'2017'!S16</f>
        <v>2.6035519856582447</v>
      </c>
      <c r="E9">
        <f>'2018'!S16</f>
        <v>4.9914529914529915</v>
      </c>
    </row>
    <row r="10" spans="1:6" x14ac:dyDescent="0.3">
      <c r="A10" t="s">
        <v>11</v>
      </c>
      <c r="B10">
        <f>'2015'!S17</f>
        <v>5.2634000500125717</v>
      </c>
      <c r="C10">
        <f>'2016'!S17</f>
        <v>3.4173407935330609</v>
      </c>
      <c r="D10">
        <f>'2017'!S17</f>
        <v>3.1315727095400443</v>
      </c>
      <c r="E10">
        <f>'2018'!S17</f>
        <v>4.8009652181158557</v>
      </c>
    </row>
    <row r="11" spans="1:6" x14ac:dyDescent="0.3">
      <c r="B11">
        <f>'2015'!T17</f>
        <v>15.01833149014888</v>
      </c>
      <c r="C11">
        <f>'2016'!T17</f>
        <v>12.204006447943755</v>
      </c>
      <c r="D11">
        <f>'2017'!T17</f>
        <v>21.207379135263832</v>
      </c>
      <c r="E11">
        <f>'2018'!T17</f>
        <v>32.54466503392721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2014</vt:lpstr>
      <vt:lpstr>2015</vt:lpstr>
      <vt:lpstr>2016</vt:lpstr>
      <vt:lpstr>2017</vt:lpstr>
      <vt:lpstr>2018</vt:lpstr>
      <vt:lpstr>2014-2018</vt:lpstr>
      <vt:lpstr>check</vt:lpstr>
      <vt:lpstr>findings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Domos</dc:creator>
  <cp:lastModifiedBy>Szabó András</cp:lastModifiedBy>
  <dcterms:created xsi:type="dcterms:W3CDTF">2019-05-06T15:01:57Z</dcterms:created>
  <dcterms:modified xsi:type="dcterms:W3CDTF">2019-05-07T19:02:15Z</dcterms:modified>
</cp:coreProperties>
</file>