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TPET" sheetId="1" state="visible" r:id="rId2"/>
    <sheet name="No. of Days" sheetId="2" state="visible" r:id="rId3"/>
  </sheets>
  <definedNames>
    <definedName function="false" hidden="true" localSheetId="0" name="_xlnm._FilterDatabase" vbProcedure="false">NATPET!$A$2:$AJ$27</definedName>
    <definedName function="false" hidden="false" localSheetId="0" name="_xlnm._FilterDatabase" vbProcedure="false">NATPET!$A$2:$AJ$27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<sst xmlns="http://schemas.openxmlformats.org/spreadsheetml/2006/main" count="308" uniqueCount="143">
  <si>
    <t xml:space="preserve">DAILY SHIPMENT STATUS REPORT 26/11/2017 -  NETPET </t>
  </si>
  <si>
    <t xml:space="preserve">S. no.</t>
  </si>
  <si>
    <t xml:space="preserve">Our Job No</t>
  </si>
  <si>
    <t xml:space="preserve">Customer Name</t>
  </si>
  <si>
    <t xml:space="preserve">Order No.</t>
  </si>
  <si>
    <t xml:space="preserve">Shipment Recived Date </t>
  </si>
  <si>
    <t xml:space="preserve">B/L Number</t>
  </si>
  <si>
    <t xml:space="preserve">Number Of Containers</t>
  </si>
  <si>
    <t xml:space="preserve">Terminal</t>
  </si>
  <si>
    <t xml:space="preserve">Shipping Line</t>
  </si>
  <si>
    <t xml:space="preserve">Vessel Name</t>
  </si>
  <si>
    <t xml:space="preserve">ETA</t>
  </si>
  <si>
    <t xml:space="preserve">CC Days</t>
  </si>
  <si>
    <t xml:space="preserve">Manifest documents Recived Date</t>
  </si>
  <si>
    <t xml:space="preserve">Bayan NO. </t>
  </si>
  <si>
    <t xml:space="preserve">Rotation NO.</t>
  </si>
  <si>
    <t xml:space="preserve">Initial Bayan Date</t>
  </si>
  <si>
    <t xml:space="preserve">Pre-Bayan</t>
  </si>
  <si>
    <t xml:space="preserve">Manifest to Initial Bayan Printed </t>
  </si>
  <si>
    <t xml:space="preserve">Initial Bayan to Pre Bayan Printed </t>
  </si>
  <si>
    <t xml:space="preserve">Shuttling</t>
  </si>
  <si>
    <t xml:space="preserve">Final Bayan Date</t>
  </si>
  <si>
    <t xml:space="preserve">Shuttle to final bayan</t>
  </si>
  <si>
    <t xml:space="preserve">Random Inspection</t>
  </si>
  <si>
    <t xml:space="preserve">Custom Exam Of Containers no.</t>
  </si>
  <si>
    <t xml:space="preserve">New Seal no.</t>
  </si>
  <si>
    <t xml:space="preserve">Load Permit Printed On</t>
  </si>
  <si>
    <t xml:space="preserve">Total Expenses</t>
  </si>
  <si>
    <t xml:space="preserve">Status</t>
  </si>
  <si>
    <t xml:space="preserve">Remarks</t>
  </si>
  <si>
    <t xml:space="preserve">Reason for the delay (Shutout) (If any)</t>
  </si>
  <si>
    <t xml:space="preserve">20 ft.</t>
  </si>
  <si>
    <t xml:space="preserve">40 ft.</t>
  </si>
  <si>
    <t xml:space="preserve">On or About</t>
  </si>
  <si>
    <t xml:space="preserve">Revised ETA Date</t>
  </si>
  <si>
    <t xml:space="preserve">Start Date</t>
  </si>
  <si>
    <t xml:space="preserve">End Date</t>
  </si>
  <si>
    <t xml:space="preserve">Custom Duty</t>
  </si>
  <si>
    <t xml:space="preserve">Inspection</t>
  </si>
  <si>
    <t xml:space="preserve">Container Seal</t>
  </si>
  <si>
    <t xml:space="preserve">Total</t>
  </si>
  <si>
    <t xml:space="preserve">NAT1</t>
  </si>
  <si>
    <t xml:space="preserve">NATPET</t>
  </si>
  <si>
    <t xml:space="preserve">24/8/2017</t>
  </si>
  <si>
    <t xml:space="preserve">MSCUL5488802</t>
  </si>
  <si>
    <t xml:space="preserve">MEDITERRANEAN SHIPPING COMPANY</t>
  </si>
  <si>
    <t xml:space="preserve">MSC RITA</t>
  </si>
  <si>
    <t xml:space="preserve">27/8/2017</t>
  </si>
  <si>
    <t xml:space="preserve">28/8/2017</t>
  </si>
  <si>
    <t xml:space="preserve">24-8-2017</t>
  </si>
  <si>
    <t xml:space="preserve">26-8-2017</t>
  </si>
  <si>
    <t xml:space="preserve">26-08-2017</t>
  </si>
  <si>
    <t xml:space="preserve">28-08-2017</t>
  </si>
  <si>
    <t xml:space="preserve">Non</t>
  </si>
  <si>
    <t xml:space="preserve">-</t>
  </si>
  <si>
    <t xml:space="preserve">Completed</t>
  </si>
  <si>
    <t xml:space="preserve">NAT207</t>
  </si>
  <si>
    <t xml:space="preserve">MSCUJ5525157</t>
  </si>
  <si>
    <t xml:space="preserve">MSC HEIDI</t>
  </si>
  <si>
    <t xml:space="preserve">836/31</t>
  </si>
  <si>
    <t xml:space="preserve">NON</t>
  </si>
  <si>
    <t xml:space="preserve">NAT208</t>
  </si>
  <si>
    <t xml:space="preserve">MSCUJ5525611</t>
  </si>
  <si>
    <t xml:space="preserve">MAERSK EUREKA</t>
  </si>
  <si>
    <t xml:space="preserve">853/7</t>
  </si>
  <si>
    <t xml:space="preserve">UNDER PROCESS</t>
  </si>
  <si>
    <t xml:space="preserve">Waiting for container to reach at port</t>
  </si>
  <si>
    <t xml:space="preserve">NAT209</t>
  </si>
  <si>
    <t xml:space="preserve">MSCUJ5525652</t>
  </si>
  <si>
    <t xml:space="preserve">853/8</t>
  </si>
  <si>
    <t xml:space="preserve">NAT210</t>
  </si>
  <si>
    <t xml:space="preserve">MSCUJ5525223</t>
  </si>
  <si>
    <t xml:space="preserve">MSC SAVERIA</t>
  </si>
  <si>
    <t xml:space="preserve">849/5</t>
  </si>
  <si>
    <t xml:space="preserve">NAT211</t>
  </si>
  <si>
    <t xml:space="preserve">MSCUJ5525140</t>
  </si>
  <si>
    <t xml:space="preserve">849/3</t>
  </si>
  <si>
    <t xml:space="preserve">NAT212</t>
  </si>
  <si>
    <t xml:space="preserve">MSCUJ5525165</t>
  </si>
  <si>
    <t xml:space="preserve">849/4</t>
  </si>
  <si>
    <t xml:space="preserve">NAT213</t>
  </si>
  <si>
    <t xml:space="preserve">MSCUJ5525132</t>
  </si>
  <si>
    <t xml:space="preserve">849/2</t>
  </si>
  <si>
    <t xml:space="preserve">NAT214</t>
  </si>
  <si>
    <t xml:space="preserve">MSCUJ5527096</t>
  </si>
  <si>
    <t xml:space="preserve">CSAV TYNDALL</t>
  </si>
  <si>
    <t xml:space="preserve">B/L not updated in Saudi EDI</t>
  </si>
  <si>
    <t xml:space="preserve">NAT215</t>
  </si>
  <si>
    <t xml:space="preserve">MSCUJ5527104</t>
  </si>
  <si>
    <t xml:space="preserve">NAT216</t>
  </si>
  <si>
    <t xml:space="preserve">MSCUJ5526163</t>
  </si>
  <si>
    <t xml:space="preserve">MSC MELISSA</t>
  </si>
  <si>
    <t xml:space="preserve">840/34</t>
  </si>
  <si>
    <t xml:space="preserve">NAT217</t>
  </si>
  <si>
    <t xml:space="preserve">MSCUJ5526155</t>
  </si>
  <si>
    <t xml:space="preserve">853/11</t>
  </si>
  <si>
    <t xml:space="preserve">NAT218</t>
  </si>
  <si>
    <t xml:space="preserve">MSCUJ5526122</t>
  </si>
  <si>
    <t xml:space="preserve">853/10</t>
  </si>
  <si>
    <t xml:space="preserve">NAT219</t>
  </si>
  <si>
    <t xml:space="preserve">MSCUJ5526098</t>
  </si>
  <si>
    <t xml:space="preserve">853/13</t>
  </si>
  <si>
    <t xml:space="preserve">NAT225</t>
  </si>
  <si>
    <t xml:space="preserve">MSCUJ5526908</t>
  </si>
  <si>
    <t xml:space="preserve">840/56</t>
  </si>
  <si>
    <t xml:space="preserve">Waiting for final bayan copy</t>
  </si>
  <si>
    <t xml:space="preserve">NAT227</t>
  </si>
  <si>
    <t xml:space="preserve">MSCUJ5526676</t>
  </si>
  <si>
    <t xml:space="preserve">840/43</t>
  </si>
  <si>
    <t xml:space="preserve">Under taking department </t>
  </si>
  <si>
    <t xml:space="preserve">NAT228</t>
  </si>
  <si>
    <t xml:space="preserve">MSCUJ5527393</t>
  </si>
  <si>
    <t xml:space="preserve">862/3</t>
  </si>
  <si>
    <t xml:space="preserve">NAT229</t>
  </si>
  <si>
    <t xml:space="preserve">MSCUJ5527468</t>
  </si>
  <si>
    <t xml:space="preserve">NAT230</t>
  </si>
  <si>
    <t xml:space="preserve">MSCUJ5527617</t>
  </si>
  <si>
    <t xml:space="preserve">840/70</t>
  </si>
  <si>
    <t xml:space="preserve">NAT231</t>
  </si>
  <si>
    <t xml:space="preserve">MSCUJ5527641</t>
  </si>
  <si>
    <t xml:space="preserve">840/86</t>
  </si>
  <si>
    <t xml:space="preserve">NAT232</t>
  </si>
  <si>
    <t xml:space="preserve">MSCUJ5527484</t>
  </si>
  <si>
    <t xml:space="preserve">840/69</t>
  </si>
  <si>
    <t xml:space="preserve">NAT233</t>
  </si>
  <si>
    <t xml:space="preserve">MSC MARIA SAVERIA</t>
  </si>
  <si>
    <t xml:space="preserve">No manifest</t>
  </si>
  <si>
    <t xml:space="preserve">NAT234</t>
  </si>
  <si>
    <t xml:space="preserve">MSCUJ5527567</t>
  </si>
  <si>
    <t xml:space="preserve">NAT235</t>
  </si>
  <si>
    <t xml:space="preserve">MSCUJ5528201</t>
  </si>
  <si>
    <t xml:space="preserve">853/26</t>
  </si>
  <si>
    <t xml:space="preserve">Waiting for pre bayan to print at port</t>
  </si>
  <si>
    <t xml:space="preserve">MANIFESST - Intial Bayan</t>
  </si>
  <si>
    <t xml:space="preserve">Intial Bayan - Pre Bayan</t>
  </si>
  <si>
    <t xml:space="preserve">Shuttling - Final Bayan</t>
  </si>
  <si>
    <t xml:space="preserve">Max</t>
  </si>
  <si>
    <t xml:space="preserve">Min</t>
  </si>
  <si>
    <t xml:space="preserve">Avg</t>
  </si>
  <si>
    <t xml:space="preserve">Same Day</t>
  </si>
  <si>
    <t xml:space="preserve">After 1 Day</t>
  </si>
  <si>
    <t xml:space="preserve">After 2 Days</t>
  </si>
  <si>
    <t xml:space="preserve">After 5 Days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</si>
</sst>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@"/>
    <numFmt numFmtId="167" formatCode="DD/MM/YYYY;@"/>
    <numFmt numFmtId="168" formatCode="M/D/YYYY"/>
    <numFmt numFmtId="169" formatCode="D\-MMM\-YY;@"/>
    <numFmt numFmtId="170" formatCode="0%"/>
    <numFmt numFmtId="171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2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78"/>
    </font>
    <font>
      <sz val="11"/>
      <color rgb="FF9C0006"/>
      <name val="Calibri"/>
      <family val="2"/>
      <charset val="178"/>
    </font>
    <font>
      <sz val="11"/>
      <name val="Calibri"/>
      <family val="2"/>
      <charset val="178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Malgun Gothic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FFC7CE"/>
        <bgColor rgb="FFD9D9D9"/>
      </patternFill>
    </fill>
    <fill>
      <patternFill patternType="solid">
        <fgColor rgb="FF7030A0"/>
        <bgColor rgb="FF993366"/>
      </patternFill>
    </fill>
    <fill>
      <patternFill patternType="solid">
        <fgColor rgb="FF548235"/>
        <bgColor rgb="FF339966"/>
      </patternFill>
    </fill>
    <fill>
      <patternFill patternType="solid">
        <fgColor rgb="FFC5E0B4"/>
        <bgColor rgb="FFC6EFCE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7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1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9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9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Good" xfId="21" builtinId="53" customBuiltin="true"/>
    <cellStyle name="Excel Built-in Bad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C5E0B4"/>
      <rgbColor rgb="FF808080"/>
      <rgbColor rgb="FF5B9BD5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Documents - Pre Bayan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</c:dLbl>
            <c:dLblPos val="bestFit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'No. of Days'!$B$6:$B$9</c:f>
              <c:strCache>
                <c:ptCount val="4"/>
                <c:pt idx="0">
                  <c:v>Same Day</c:v>
                </c:pt>
                <c:pt idx="1">
                  <c:v>After 1 Day</c:v>
                </c:pt>
                <c:pt idx="2">
                  <c:v>After 2 Days</c:v>
                </c:pt>
                <c:pt idx="3">
                  <c:v>After 5 Days</c:v>
                </c:pt>
              </c:strCache>
            </c:strRef>
          </c:cat>
          <c:val>
            <c:numRef>
              <c:f>'No. of Days'!$F$6:$F$9</c:f>
              <c:numCache>
                <c:formatCode>General</c:formatCode>
                <c:ptCount val="4"/>
                <c:pt idx="0">
                  <c:v>0.25</c:v>
                </c:pt>
                <c:pt idx="1">
                  <c:v>0.4</c:v>
                </c:pt>
                <c:pt idx="2">
                  <c:v>0.25</c:v>
                </c:pt>
                <c:pt idx="3">
                  <c:v>0.1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Shuttling - Final Bayan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</c:dLbl>
            <c:dLblPos val="bestFit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'No. of Days'!$R$6:$R$9</c:f>
              <c:strCache>
                <c:ptCount val="4"/>
                <c:pt idx="0">
                  <c:v>Same Day</c:v>
                </c:pt>
                <c:pt idx="1">
                  <c:v>After 1 Day</c:v>
                </c:pt>
                <c:pt idx="2">
                  <c:v>After 2 Days</c:v>
                </c:pt>
                <c:pt idx="3">
                  <c:v>After 5 Days</c:v>
                </c:pt>
              </c:strCache>
            </c:strRef>
          </c:cat>
          <c:val>
            <c:numRef>
              <c:f>'No. of Days'!$V$6:$V$9</c:f>
              <c:numCache>
                <c:formatCode>General</c:formatCode>
                <c:ptCount val="4"/>
                <c:pt idx="0">
                  <c:v>0.428571428571429</c:v>
                </c:pt>
                <c:pt idx="1">
                  <c:v>0.214285714285714</c:v>
                </c:pt>
                <c:pt idx="2">
                  <c:v>0.285714285714286</c:v>
                </c:pt>
                <c:pt idx="3">
                  <c:v>0.0714285714285714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Documents - Pre Bayan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</c:dLbl>
            <c:dLblPos val="bestFit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'No. of Days'!$B$6:$B$9</c:f>
              <c:strCache>
                <c:ptCount val="4"/>
                <c:pt idx="0">
                  <c:v>Same Day</c:v>
                </c:pt>
                <c:pt idx="1">
                  <c:v>After 1 Day</c:v>
                </c:pt>
                <c:pt idx="2">
                  <c:v>After 2 Days</c:v>
                </c:pt>
                <c:pt idx="3">
                  <c:v>After 5 Days</c:v>
                </c:pt>
              </c:strCache>
            </c:strRef>
          </c:cat>
          <c:val>
            <c:numRef>
              <c:f>'No. of Days'!$F$6:$F$9</c:f>
              <c:numCache>
                <c:formatCode>General</c:formatCode>
                <c:ptCount val="4"/>
                <c:pt idx="0">
                  <c:v>0.25</c:v>
                </c:pt>
                <c:pt idx="1">
                  <c:v>0.4</c:v>
                </c:pt>
                <c:pt idx="2">
                  <c:v>0.25</c:v>
                </c:pt>
                <c:pt idx="3">
                  <c:v>0.1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7560</xdr:colOff>
      <xdr:row>12</xdr:row>
      <xdr:rowOff>7560</xdr:rowOff>
    </xdr:from>
    <xdr:to>
      <xdr:col>7</xdr:col>
      <xdr:colOff>812520</xdr:colOff>
      <xdr:row>27</xdr:row>
      <xdr:rowOff>7200</xdr:rowOff>
    </xdr:to>
    <xdr:graphicFrame>
      <xdr:nvGraphicFramePr>
        <xdr:cNvPr id="0" name="Chart 1"/>
        <xdr:cNvGraphicFramePr/>
      </xdr:nvGraphicFramePr>
      <xdr:xfrm>
        <a:off x="820080" y="2293560"/>
        <a:ext cx="568188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12</xdr:row>
      <xdr:rowOff>0</xdr:rowOff>
    </xdr:from>
    <xdr:to>
      <xdr:col>23</xdr:col>
      <xdr:colOff>812520</xdr:colOff>
      <xdr:row>26</xdr:row>
      <xdr:rowOff>190080</xdr:rowOff>
    </xdr:to>
    <xdr:graphicFrame>
      <xdr:nvGraphicFramePr>
        <xdr:cNvPr id="1" name="Chart 2"/>
        <xdr:cNvGraphicFramePr/>
      </xdr:nvGraphicFramePr>
      <xdr:xfrm>
        <a:off x="13817520" y="2286000"/>
        <a:ext cx="614628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12</xdr:row>
      <xdr:rowOff>0</xdr:rowOff>
    </xdr:from>
    <xdr:to>
      <xdr:col>15</xdr:col>
      <xdr:colOff>601560</xdr:colOff>
      <xdr:row>26</xdr:row>
      <xdr:rowOff>190080</xdr:rowOff>
    </xdr:to>
    <xdr:graphicFrame>
      <xdr:nvGraphicFramePr>
        <xdr:cNvPr id="2" name="Chart 3"/>
        <xdr:cNvGraphicFramePr/>
      </xdr:nvGraphicFramePr>
      <xdr:xfrm>
        <a:off x="7315200" y="2286000"/>
        <a:ext cx="547812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J34"/>
  <sheetViews>
    <sheetView showFormulas="false" showGridLines="true" showRowColHeaders="true" showZeros="true" rightToLeft="false" tabSelected="true" showOutlineSymbols="true" defaultGridColor="true" view="normal" topLeftCell="AG1" colorId="64" zoomScale="85" zoomScaleNormal="85" zoomScalePageLayoutView="100" workbookViewId="0">
      <selection pane="topLeft" activeCell="AJ2" activeCellId="0" sqref="AJ2"/>
    </sheetView>
  </sheetViews>
  <sheetFormatPr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2" min="2" style="2" width="9.85"/>
    <col collapsed="false" customWidth="true" hidden="false" outlineLevel="0" max="3" min="3" style="3" width="12.14"/>
    <col collapsed="false" customWidth="true" hidden="false" outlineLevel="0" max="4" min="4" style="4" width="14.57"/>
    <col collapsed="false" customWidth="true" hidden="false" outlineLevel="0" max="5" min="5" style="4" width="15.14"/>
    <col collapsed="false" customWidth="true" hidden="false" outlineLevel="0" max="6" min="6" style="4" width="16.57"/>
    <col collapsed="false" customWidth="true" hidden="false" outlineLevel="0" max="7" min="7" style="4" width="7.43"/>
    <col collapsed="false" customWidth="true" hidden="false" outlineLevel="0" max="8" min="8" style="4" width="8.14"/>
    <col collapsed="false" customWidth="true" hidden="false" outlineLevel="0" max="9" min="9" style="4" width="15.14"/>
    <col collapsed="false" customWidth="true" hidden="false" outlineLevel="0" max="10" min="10" style="4" width="45.57"/>
    <col collapsed="false" customWidth="true" hidden="false" outlineLevel="0" max="11" min="11" style="5" width="20.28"/>
    <col collapsed="false" customWidth="true" hidden="false" outlineLevel="0" max="12" min="12" style="6" width="15.14"/>
    <col collapsed="false" customWidth="true" hidden="false" outlineLevel="0" max="13" min="13" style="7" width="16.14"/>
    <col collapsed="false" customWidth="true" hidden="false" outlineLevel="0" max="14" min="14" style="4" width="15.14"/>
    <col collapsed="false" customWidth="true" hidden="false" outlineLevel="0" max="15" min="15" style="4" width="21.43"/>
    <col collapsed="false" customWidth="true" hidden="false" outlineLevel="0" max="16" min="16" style="4" width="15.57"/>
    <col collapsed="false" customWidth="true" hidden="false" outlineLevel="0" max="17" min="17" style="4" width="12.71"/>
    <col collapsed="false" customWidth="true" hidden="false" outlineLevel="0" max="18" min="18" style="1" width="16.57"/>
    <col collapsed="false" customWidth="true" hidden="false" outlineLevel="0" max="19" min="19" style="4" width="16.14"/>
    <col collapsed="false" customWidth="true" hidden="false" outlineLevel="0" max="20" min="20" style="8" width="29.42"/>
    <col collapsed="false" customWidth="true" hidden="false" outlineLevel="0" max="21" min="21" style="9" width="31.43"/>
    <col collapsed="false" customWidth="true" hidden="false" outlineLevel="0" max="23" min="22" style="4" width="19.28"/>
    <col collapsed="false" customWidth="true" hidden="false" outlineLevel="0" max="26" min="24" style="4" width="16.28"/>
    <col collapsed="false" customWidth="true" hidden="false" outlineLevel="0" max="27" min="27" style="4" width="29.29"/>
    <col collapsed="false" customWidth="true" hidden="false" outlineLevel="0" max="28" min="28" style="4" width="14.43"/>
    <col collapsed="false" customWidth="true" hidden="false" outlineLevel="0" max="29" min="29" style="4" width="19.28"/>
    <col collapsed="false" customWidth="true" hidden="false" outlineLevel="0" max="30" min="30" style="4" width="12.43"/>
    <col collapsed="false" customWidth="true" hidden="false" outlineLevel="0" max="31" min="31" style="4" width="10.28"/>
    <col collapsed="false" customWidth="true" hidden="false" outlineLevel="0" max="32" min="32" style="4" width="14"/>
    <col collapsed="false" customWidth="true" hidden="false" outlineLevel="0" max="33" min="33" style="4" width="5.43"/>
    <col collapsed="false" customWidth="true" hidden="false" outlineLevel="0" max="34" min="34" style="4" width="17.57"/>
    <col collapsed="false" customWidth="true" hidden="false" outlineLevel="0" max="35" min="35" style="4" width="41.14"/>
    <col collapsed="false" customWidth="true" hidden="false" outlineLevel="0" max="36" min="36" style="10" width="71"/>
    <col collapsed="false" customWidth="true" hidden="false" outlineLevel="0" max="38" min="37" style="8" width="9.14"/>
    <col collapsed="false" customWidth="true" hidden="false" outlineLevel="0" max="39" min="39" style="8" width="11.71"/>
    <col collapsed="false" customWidth="true" hidden="false" outlineLevel="0" max="1025" min="40" style="8" width="9.14"/>
  </cols>
  <sheetData>
    <row r="1" customFormat="false" ht="50.25" hidden="false" customHeight="true" outlineLevel="0" collapsed="false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customFormat="false" ht="15" hidden="false" customHeight="true" outlineLevel="0" collapsed="false">
      <c r="A2" s="12" t="s">
        <v>1</v>
      </c>
      <c r="B2" s="13" t="s">
        <v>2</v>
      </c>
      <c r="C2" s="14" t="s">
        <v>3</v>
      </c>
      <c r="D2" s="14" t="s">
        <v>4</v>
      </c>
      <c r="E2" s="14" t="s">
        <v>5</v>
      </c>
      <c r="F2" s="15" t="s">
        <v>6</v>
      </c>
      <c r="G2" s="16" t="s">
        <v>7</v>
      </c>
      <c r="H2" s="16"/>
      <c r="I2" s="14" t="s">
        <v>8</v>
      </c>
      <c r="J2" s="14" t="s">
        <v>9</v>
      </c>
      <c r="K2" s="17" t="s">
        <v>10</v>
      </c>
      <c r="L2" s="16" t="s">
        <v>11</v>
      </c>
      <c r="M2" s="16"/>
      <c r="N2" s="14" t="s">
        <v>12</v>
      </c>
      <c r="O2" s="14" t="s">
        <v>13</v>
      </c>
      <c r="P2" s="14" t="s">
        <v>14</v>
      </c>
      <c r="Q2" s="14" t="s">
        <v>15</v>
      </c>
      <c r="R2" s="14" t="s">
        <v>16</v>
      </c>
      <c r="S2" s="15" t="s">
        <v>17</v>
      </c>
      <c r="T2" s="18" t="s">
        <v>18</v>
      </c>
      <c r="U2" s="15" t="s">
        <v>19</v>
      </c>
      <c r="V2" s="16" t="s">
        <v>20</v>
      </c>
      <c r="W2" s="16"/>
      <c r="X2" s="15" t="s">
        <v>21</v>
      </c>
      <c r="Y2" s="14" t="s">
        <v>22</v>
      </c>
      <c r="Z2" s="14" t="s">
        <v>23</v>
      </c>
      <c r="AA2" s="14" t="s">
        <v>24</v>
      </c>
      <c r="AB2" s="14" t="s">
        <v>25</v>
      </c>
      <c r="AC2" s="14" t="s">
        <v>26</v>
      </c>
      <c r="AD2" s="16" t="s">
        <v>27</v>
      </c>
      <c r="AE2" s="16"/>
      <c r="AF2" s="16"/>
      <c r="AG2" s="16"/>
      <c r="AH2" s="14" t="s">
        <v>28</v>
      </c>
      <c r="AI2" s="14" t="s">
        <v>29</v>
      </c>
      <c r="AJ2" s="17" t="s">
        <v>30</v>
      </c>
    </row>
    <row r="3" customFormat="false" ht="19.9" hidden="true" customHeight="true" outlineLevel="0" collapsed="false">
      <c r="A3" s="12"/>
      <c r="B3" s="13"/>
      <c r="C3" s="14"/>
      <c r="D3" s="14"/>
      <c r="E3" s="14"/>
      <c r="F3" s="15"/>
      <c r="G3" s="19" t="s">
        <v>31</v>
      </c>
      <c r="H3" s="19" t="s">
        <v>32</v>
      </c>
      <c r="I3" s="14"/>
      <c r="J3" s="14"/>
      <c r="K3" s="17"/>
      <c r="L3" s="20" t="s">
        <v>33</v>
      </c>
      <c r="M3" s="21" t="s">
        <v>34</v>
      </c>
      <c r="N3" s="14"/>
      <c r="O3" s="14"/>
      <c r="P3" s="14"/>
      <c r="Q3" s="14"/>
      <c r="R3" s="14"/>
      <c r="S3" s="15"/>
      <c r="T3" s="18"/>
      <c r="U3" s="15"/>
      <c r="V3" s="19" t="s">
        <v>35</v>
      </c>
      <c r="W3" s="19" t="s">
        <v>36</v>
      </c>
      <c r="X3" s="15"/>
      <c r="Y3" s="14"/>
      <c r="Z3" s="14"/>
      <c r="AA3" s="14"/>
      <c r="AB3" s="14"/>
      <c r="AC3" s="14"/>
      <c r="AD3" s="19" t="s">
        <v>37</v>
      </c>
      <c r="AE3" s="19" t="s">
        <v>38</v>
      </c>
      <c r="AF3" s="19" t="s">
        <v>39</v>
      </c>
      <c r="AG3" s="19" t="s">
        <v>40</v>
      </c>
      <c r="AH3" s="14"/>
      <c r="AI3" s="14"/>
      <c r="AJ3" s="17"/>
    </row>
    <row r="4" s="39" customFormat="true" ht="15" hidden="false" customHeight="true" outlineLevel="0" collapsed="false">
      <c r="A4" s="22" t="n">
        <v>1</v>
      </c>
      <c r="B4" s="23" t="s">
        <v>41</v>
      </c>
      <c r="C4" s="24" t="s">
        <v>42</v>
      </c>
      <c r="D4" s="25" t="n">
        <v>8107611</v>
      </c>
      <c r="E4" s="26" t="s">
        <v>43</v>
      </c>
      <c r="F4" s="25" t="s">
        <v>44</v>
      </c>
      <c r="G4" s="25"/>
      <c r="H4" s="25" t="n">
        <v>4</v>
      </c>
      <c r="I4" s="26"/>
      <c r="J4" s="27" t="s">
        <v>45</v>
      </c>
      <c r="K4" s="28" t="s">
        <v>46</v>
      </c>
      <c r="L4" s="29" t="s">
        <v>47</v>
      </c>
      <c r="M4" s="30" t="s">
        <v>48</v>
      </c>
      <c r="N4" s="31" t="n">
        <f aca="false">L4-E4</f>
        <v>3</v>
      </c>
      <c r="O4" s="26" t="s">
        <v>43</v>
      </c>
      <c r="P4" s="25" t="n">
        <v>9224</v>
      </c>
      <c r="Q4" s="25"/>
      <c r="R4" s="26" t="s">
        <v>49</v>
      </c>
      <c r="S4" s="26" t="s">
        <v>50</v>
      </c>
      <c r="T4" s="31" t="n">
        <f aca="false">R4-O4</f>
        <v>0</v>
      </c>
      <c r="U4" s="31" t="n">
        <f aca="false">S4-R4</f>
        <v>2</v>
      </c>
      <c r="V4" s="32" t="s">
        <v>51</v>
      </c>
      <c r="W4" s="29" t="s">
        <v>47</v>
      </c>
      <c r="X4" s="33" t="s">
        <v>52</v>
      </c>
      <c r="Y4" s="31" t="n">
        <f aca="false">X4-V4</f>
        <v>2</v>
      </c>
      <c r="Z4" s="25"/>
      <c r="AA4" s="34" t="s">
        <v>53</v>
      </c>
      <c r="AB4" s="35" t="s">
        <v>54</v>
      </c>
      <c r="AC4" s="25"/>
      <c r="AD4" s="25"/>
      <c r="AE4" s="25"/>
      <c r="AF4" s="25"/>
      <c r="AG4" s="25"/>
      <c r="AH4" s="36" t="s">
        <v>55</v>
      </c>
      <c r="AI4" s="37" t="s">
        <v>55</v>
      </c>
      <c r="AJ4" s="38"/>
    </row>
    <row r="5" s="49" customFormat="true" ht="15" hidden="false" customHeight="false" outlineLevel="0" collapsed="false">
      <c r="A5" s="40" t="n">
        <v>207</v>
      </c>
      <c r="B5" s="40" t="s">
        <v>56</v>
      </c>
      <c r="C5" s="41" t="s">
        <v>42</v>
      </c>
      <c r="D5" s="40" t="n">
        <v>8108215</v>
      </c>
      <c r="E5" s="42" t="n">
        <v>43055</v>
      </c>
      <c r="F5" s="40" t="s">
        <v>57</v>
      </c>
      <c r="G5" s="40"/>
      <c r="H5" s="40" t="n">
        <v>5</v>
      </c>
      <c r="I5" s="40"/>
      <c r="J5" s="40" t="s">
        <v>45</v>
      </c>
      <c r="K5" s="43" t="s">
        <v>58</v>
      </c>
      <c r="L5" s="44" t="n">
        <v>43053</v>
      </c>
      <c r="M5" s="42" t="n">
        <v>43061</v>
      </c>
      <c r="N5" s="40" t="n">
        <f aca="false">L5-E5</f>
        <v>-2</v>
      </c>
      <c r="O5" s="42" t="n">
        <v>43057</v>
      </c>
      <c r="P5" s="40" t="n">
        <v>12835</v>
      </c>
      <c r="Q5" s="40" t="s">
        <v>59</v>
      </c>
      <c r="R5" s="42" t="n">
        <v>43058</v>
      </c>
      <c r="S5" s="42" t="n">
        <v>43059</v>
      </c>
      <c r="T5" s="40" t="n">
        <f aca="false">R5-O5</f>
        <v>1</v>
      </c>
      <c r="U5" s="45" t="n">
        <f aca="false">S5-R5</f>
        <v>1</v>
      </c>
      <c r="V5" s="42" t="n">
        <v>43059</v>
      </c>
      <c r="W5" s="42" t="n">
        <v>43060</v>
      </c>
      <c r="X5" s="42" t="n">
        <v>43060</v>
      </c>
      <c r="Y5" s="45" t="n">
        <f aca="false">X5-V5</f>
        <v>1</v>
      </c>
      <c r="Z5" s="40"/>
      <c r="AA5" s="40" t="s">
        <v>60</v>
      </c>
      <c r="AB5" s="46" t="s">
        <v>54</v>
      </c>
      <c r="AC5" s="40"/>
      <c r="AD5" s="40"/>
      <c r="AE5" s="40"/>
      <c r="AF5" s="40"/>
      <c r="AG5" s="40"/>
      <c r="AH5" s="40" t="s">
        <v>55</v>
      </c>
      <c r="AI5" s="47" t="s">
        <v>55</v>
      </c>
      <c r="AJ5" s="48"/>
    </row>
    <row r="6" customFormat="false" ht="15" hidden="false" customHeight="false" outlineLevel="0" collapsed="false">
      <c r="A6" s="50" t="n">
        <v>208</v>
      </c>
      <c r="B6" s="50" t="s">
        <v>61</v>
      </c>
      <c r="C6" s="51" t="s">
        <v>42</v>
      </c>
      <c r="D6" s="50" t="n">
        <v>8108254</v>
      </c>
      <c r="E6" s="52" t="n">
        <v>43057</v>
      </c>
      <c r="F6" s="53" t="s">
        <v>62</v>
      </c>
      <c r="G6" s="53"/>
      <c r="H6" s="53" t="n">
        <v>1</v>
      </c>
      <c r="I6" s="53"/>
      <c r="J6" s="50" t="s">
        <v>45</v>
      </c>
      <c r="K6" s="54" t="s">
        <v>63</v>
      </c>
      <c r="L6" s="55" t="n">
        <v>43067</v>
      </c>
      <c r="M6" s="52" t="n">
        <v>43068</v>
      </c>
      <c r="N6" s="53" t="n">
        <f aca="false">L6-E6</f>
        <v>10</v>
      </c>
      <c r="O6" s="56" t="n">
        <v>43057</v>
      </c>
      <c r="P6" s="50" t="n">
        <v>12959</v>
      </c>
      <c r="Q6" s="50" t="s">
        <v>64</v>
      </c>
      <c r="R6" s="52" t="n">
        <v>43061</v>
      </c>
      <c r="S6" s="52" t="n">
        <v>43064</v>
      </c>
      <c r="T6" s="50" t="n">
        <f aca="false">R6-O6</f>
        <v>4</v>
      </c>
      <c r="U6" s="57" t="n">
        <f aca="false">S6-R6</f>
        <v>3</v>
      </c>
      <c r="V6" s="52" t="n">
        <v>43064</v>
      </c>
      <c r="W6" s="53"/>
      <c r="X6" s="53"/>
      <c r="Y6" s="57" t="n">
        <f aca="false">X6-V24</f>
        <v>-43064</v>
      </c>
      <c r="Z6" s="53"/>
      <c r="AA6" s="50" t="s">
        <v>60</v>
      </c>
      <c r="AB6" s="58" t="s">
        <v>54</v>
      </c>
      <c r="AC6" s="53"/>
      <c r="AD6" s="53"/>
      <c r="AE6" s="53"/>
      <c r="AF6" s="53"/>
      <c r="AG6" s="53"/>
      <c r="AH6" s="50" t="s">
        <v>65</v>
      </c>
      <c r="AI6" s="53" t="s">
        <v>66</v>
      </c>
      <c r="AJ6" s="59"/>
    </row>
    <row r="7" customFormat="false" ht="15" hidden="false" customHeight="false" outlineLevel="0" collapsed="false">
      <c r="A7" s="50" t="n">
        <v>209</v>
      </c>
      <c r="B7" s="50" t="s">
        <v>67</v>
      </c>
      <c r="C7" s="51" t="s">
        <v>42</v>
      </c>
      <c r="D7" s="50" t="n">
        <v>8108259</v>
      </c>
      <c r="E7" s="52" t="n">
        <v>43057</v>
      </c>
      <c r="F7" s="53" t="s">
        <v>68</v>
      </c>
      <c r="G7" s="53"/>
      <c r="H7" s="53" t="n">
        <v>1</v>
      </c>
      <c r="I7" s="53"/>
      <c r="J7" s="50" t="s">
        <v>45</v>
      </c>
      <c r="K7" s="54" t="s">
        <v>63</v>
      </c>
      <c r="L7" s="55" t="n">
        <v>43067</v>
      </c>
      <c r="M7" s="52" t="n">
        <v>43068</v>
      </c>
      <c r="N7" s="53" t="n">
        <f aca="false">L7-E7</f>
        <v>10</v>
      </c>
      <c r="O7" s="56" t="n">
        <v>43057</v>
      </c>
      <c r="P7" s="50" t="n">
        <v>12957</v>
      </c>
      <c r="Q7" s="50" t="s">
        <v>69</v>
      </c>
      <c r="R7" s="52" t="n">
        <v>43061</v>
      </c>
      <c r="S7" s="52" t="n">
        <v>43064</v>
      </c>
      <c r="T7" s="50" t="n">
        <f aca="false">R7-O7</f>
        <v>4</v>
      </c>
      <c r="U7" s="57" t="n">
        <f aca="false">S7-R7</f>
        <v>3</v>
      </c>
      <c r="V7" s="52" t="n">
        <v>43064</v>
      </c>
      <c r="W7" s="53"/>
      <c r="X7" s="53"/>
      <c r="Y7" s="57" t="n">
        <f aca="false">X7-V7</f>
        <v>-43064</v>
      </c>
      <c r="Z7" s="53"/>
      <c r="AA7" s="50" t="s">
        <v>60</v>
      </c>
      <c r="AB7" s="58" t="s">
        <v>54</v>
      </c>
      <c r="AC7" s="53"/>
      <c r="AD7" s="53"/>
      <c r="AE7" s="53"/>
      <c r="AF7" s="53"/>
      <c r="AG7" s="53"/>
      <c r="AH7" s="50" t="s">
        <v>65</v>
      </c>
      <c r="AI7" s="53" t="s">
        <v>66</v>
      </c>
      <c r="AJ7" s="59"/>
    </row>
    <row r="8" customFormat="false" ht="15" hidden="false" customHeight="false" outlineLevel="0" collapsed="false">
      <c r="A8" s="47" t="n">
        <v>210</v>
      </c>
      <c r="B8" s="47" t="s">
        <v>70</v>
      </c>
      <c r="C8" s="60" t="s">
        <v>42</v>
      </c>
      <c r="D8" s="47" t="n">
        <v>8108244</v>
      </c>
      <c r="E8" s="61" t="n">
        <v>43057</v>
      </c>
      <c r="F8" s="47" t="s">
        <v>71</v>
      </c>
      <c r="G8" s="47"/>
      <c r="H8" s="47" t="n">
        <v>4</v>
      </c>
      <c r="I8" s="47"/>
      <c r="J8" s="47" t="s">
        <v>45</v>
      </c>
      <c r="K8" s="62" t="s">
        <v>72</v>
      </c>
      <c r="L8" s="63" t="n">
        <v>43068</v>
      </c>
      <c r="M8" s="61" t="n">
        <v>43068</v>
      </c>
      <c r="N8" s="47" t="n">
        <f aca="false">L8-E8</f>
        <v>11</v>
      </c>
      <c r="O8" s="61" t="n">
        <v>43057</v>
      </c>
      <c r="P8" s="47" t="n">
        <v>12833</v>
      </c>
      <c r="Q8" s="47" t="s">
        <v>73</v>
      </c>
      <c r="R8" s="61" t="n">
        <v>43058</v>
      </c>
      <c r="S8" s="42" t="n">
        <v>43059</v>
      </c>
      <c r="T8" s="47" t="n">
        <f aca="false">R8-O8</f>
        <v>1</v>
      </c>
      <c r="U8" s="64" t="n">
        <f aca="false">S8-R8</f>
        <v>1</v>
      </c>
      <c r="V8" s="42" t="n">
        <v>43059</v>
      </c>
      <c r="W8" s="42" t="n">
        <v>43060</v>
      </c>
      <c r="X8" s="42" t="n">
        <v>43061</v>
      </c>
      <c r="Y8" s="64" t="n">
        <f aca="false">X8-V8</f>
        <v>2</v>
      </c>
      <c r="Z8" s="47"/>
      <c r="AA8" s="47" t="s">
        <v>60</v>
      </c>
      <c r="AB8" s="65" t="s">
        <v>54</v>
      </c>
      <c r="AC8" s="47"/>
      <c r="AD8" s="47"/>
      <c r="AE8" s="47"/>
      <c r="AF8" s="47"/>
      <c r="AG8" s="47"/>
      <c r="AH8" s="40" t="s">
        <v>55</v>
      </c>
      <c r="AI8" s="40" t="s">
        <v>55</v>
      </c>
      <c r="AJ8" s="66"/>
    </row>
    <row r="9" customFormat="false" ht="15" hidden="false" customHeight="false" outlineLevel="0" collapsed="false">
      <c r="A9" s="47" t="n">
        <v>211</v>
      </c>
      <c r="B9" s="47" t="s">
        <v>74</v>
      </c>
      <c r="C9" s="60" t="s">
        <v>42</v>
      </c>
      <c r="D9" s="47" t="n">
        <v>8108245</v>
      </c>
      <c r="E9" s="61" t="n">
        <v>43057</v>
      </c>
      <c r="F9" s="47" t="s">
        <v>75</v>
      </c>
      <c r="G9" s="47"/>
      <c r="H9" s="47" t="n">
        <v>5</v>
      </c>
      <c r="I9" s="47"/>
      <c r="J9" s="47" t="s">
        <v>45</v>
      </c>
      <c r="K9" s="62" t="s">
        <v>72</v>
      </c>
      <c r="L9" s="63" t="n">
        <v>43068</v>
      </c>
      <c r="M9" s="61" t="n">
        <v>43068</v>
      </c>
      <c r="N9" s="47" t="n">
        <f aca="false">L9-E9</f>
        <v>11</v>
      </c>
      <c r="O9" s="61" t="n">
        <v>43057</v>
      </c>
      <c r="P9" s="47" t="n">
        <v>12832</v>
      </c>
      <c r="Q9" s="47" t="s">
        <v>76</v>
      </c>
      <c r="R9" s="61" t="n">
        <v>43058</v>
      </c>
      <c r="S9" s="42" t="n">
        <v>43059</v>
      </c>
      <c r="T9" s="47" t="n">
        <f aca="false">R9-O9</f>
        <v>1</v>
      </c>
      <c r="U9" s="64" t="n">
        <f aca="false">S9-R9</f>
        <v>1</v>
      </c>
      <c r="V9" s="42" t="n">
        <v>43059</v>
      </c>
      <c r="W9" s="42" t="n">
        <v>43060</v>
      </c>
      <c r="X9" s="42" t="n">
        <v>43061</v>
      </c>
      <c r="Y9" s="64" t="n">
        <f aca="false">X9-V9</f>
        <v>2</v>
      </c>
      <c r="Z9" s="47"/>
      <c r="AA9" s="47" t="s">
        <v>60</v>
      </c>
      <c r="AB9" s="65" t="s">
        <v>54</v>
      </c>
      <c r="AC9" s="47"/>
      <c r="AD9" s="47"/>
      <c r="AE9" s="47"/>
      <c r="AF9" s="47"/>
      <c r="AG9" s="47"/>
      <c r="AH9" s="40" t="s">
        <v>55</v>
      </c>
      <c r="AI9" s="40" t="s">
        <v>55</v>
      </c>
      <c r="AJ9" s="66"/>
    </row>
    <row r="10" s="67" customFormat="true" ht="15" hidden="false" customHeight="false" outlineLevel="0" collapsed="false">
      <c r="A10" s="40" t="n">
        <v>212</v>
      </c>
      <c r="B10" s="40" t="s">
        <v>77</v>
      </c>
      <c r="C10" s="41" t="s">
        <v>42</v>
      </c>
      <c r="D10" s="40" t="n">
        <v>8108246</v>
      </c>
      <c r="E10" s="42" t="n">
        <v>43057</v>
      </c>
      <c r="F10" s="40" t="s">
        <v>78</v>
      </c>
      <c r="G10" s="40"/>
      <c r="H10" s="40" t="n">
        <v>5</v>
      </c>
      <c r="I10" s="40"/>
      <c r="J10" s="40" t="s">
        <v>45</v>
      </c>
      <c r="K10" s="43" t="s">
        <v>72</v>
      </c>
      <c r="L10" s="44" t="n">
        <v>43068</v>
      </c>
      <c r="M10" s="42" t="n">
        <v>43068</v>
      </c>
      <c r="N10" s="40" t="n">
        <f aca="false">L10-E10</f>
        <v>11</v>
      </c>
      <c r="O10" s="42" t="n">
        <v>43057</v>
      </c>
      <c r="P10" s="40" t="n">
        <v>12872</v>
      </c>
      <c r="Q10" s="40" t="s">
        <v>79</v>
      </c>
      <c r="R10" s="42" t="n">
        <v>43059</v>
      </c>
      <c r="S10" s="42" t="n">
        <v>43061</v>
      </c>
      <c r="T10" s="40" t="n">
        <f aca="false">R10-O10</f>
        <v>2</v>
      </c>
      <c r="U10" s="45" t="n">
        <f aca="false">S10-R10</f>
        <v>2</v>
      </c>
      <c r="V10" s="42" t="n">
        <v>43061</v>
      </c>
      <c r="W10" s="42" t="n">
        <v>43062</v>
      </c>
      <c r="X10" s="42" t="n">
        <v>43062</v>
      </c>
      <c r="Y10" s="45" t="n">
        <f aca="false">X10-V10</f>
        <v>1</v>
      </c>
      <c r="Z10" s="40"/>
      <c r="AA10" s="40" t="s">
        <v>60</v>
      </c>
      <c r="AB10" s="46" t="s">
        <v>54</v>
      </c>
      <c r="AC10" s="40"/>
      <c r="AD10" s="40"/>
      <c r="AE10" s="40"/>
      <c r="AF10" s="40"/>
      <c r="AG10" s="40"/>
      <c r="AH10" s="40" t="s">
        <v>55</v>
      </c>
      <c r="AI10" s="40" t="s">
        <v>55</v>
      </c>
      <c r="AJ10" s="48"/>
    </row>
    <row r="11" customFormat="false" ht="15" hidden="false" customHeight="false" outlineLevel="0" collapsed="false">
      <c r="A11" s="47" t="n">
        <v>213</v>
      </c>
      <c r="B11" s="47" t="s">
        <v>80</v>
      </c>
      <c r="C11" s="60" t="s">
        <v>42</v>
      </c>
      <c r="D11" s="47" t="n">
        <v>8108247</v>
      </c>
      <c r="E11" s="61" t="n">
        <v>43057</v>
      </c>
      <c r="F11" s="47" t="s">
        <v>81</v>
      </c>
      <c r="G11" s="47"/>
      <c r="H11" s="47" t="n">
        <v>4</v>
      </c>
      <c r="I11" s="47"/>
      <c r="J11" s="47" t="s">
        <v>45</v>
      </c>
      <c r="K11" s="62" t="s">
        <v>72</v>
      </c>
      <c r="L11" s="63" t="n">
        <v>43068</v>
      </c>
      <c r="M11" s="61" t="n">
        <v>43068</v>
      </c>
      <c r="N11" s="47" t="n">
        <f aca="false">L11-E11</f>
        <v>11</v>
      </c>
      <c r="O11" s="61" t="n">
        <v>43057</v>
      </c>
      <c r="P11" s="47" t="n">
        <v>12834</v>
      </c>
      <c r="Q11" s="47" t="s">
        <v>82</v>
      </c>
      <c r="R11" s="61" t="n">
        <v>43058</v>
      </c>
      <c r="S11" s="42" t="n">
        <v>43059</v>
      </c>
      <c r="T11" s="47" t="n">
        <f aca="false">R11-O11</f>
        <v>1</v>
      </c>
      <c r="U11" s="64" t="n">
        <f aca="false">S11-R11</f>
        <v>1</v>
      </c>
      <c r="V11" s="42" t="n">
        <v>43059</v>
      </c>
      <c r="W11" s="42" t="n">
        <v>43060</v>
      </c>
      <c r="X11" s="61" t="n">
        <v>43060</v>
      </c>
      <c r="Y11" s="64" t="n">
        <f aca="false">X11-V11</f>
        <v>1</v>
      </c>
      <c r="Z11" s="47"/>
      <c r="AA11" s="47" t="s">
        <v>60</v>
      </c>
      <c r="AB11" s="65" t="s">
        <v>54</v>
      </c>
      <c r="AC11" s="47"/>
      <c r="AD11" s="47"/>
      <c r="AE11" s="47"/>
      <c r="AF11" s="47"/>
      <c r="AG11" s="47"/>
      <c r="AH11" s="47" t="s">
        <v>55</v>
      </c>
      <c r="AI11" s="47" t="s">
        <v>55</v>
      </c>
      <c r="AJ11" s="66"/>
    </row>
    <row r="12" s="77" customFormat="true" ht="15" hidden="false" customHeight="false" outlineLevel="0" collapsed="false">
      <c r="A12" s="68" t="n">
        <v>214</v>
      </c>
      <c r="B12" s="68" t="s">
        <v>83</v>
      </c>
      <c r="C12" s="69" t="s">
        <v>42</v>
      </c>
      <c r="D12" s="68" t="n">
        <v>8108267</v>
      </c>
      <c r="E12" s="70" t="n">
        <v>43057</v>
      </c>
      <c r="F12" s="71" t="s">
        <v>84</v>
      </c>
      <c r="G12" s="71"/>
      <c r="H12" s="71" t="n">
        <v>1</v>
      </c>
      <c r="I12" s="71"/>
      <c r="J12" s="68" t="s">
        <v>45</v>
      </c>
      <c r="K12" s="72" t="s">
        <v>85</v>
      </c>
      <c r="L12" s="73" t="n">
        <v>43067</v>
      </c>
      <c r="M12" s="73" t="n">
        <v>43068</v>
      </c>
      <c r="N12" s="71" t="n">
        <f aca="false">L12-E12</f>
        <v>10</v>
      </c>
      <c r="O12" s="70" t="n">
        <v>43060</v>
      </c>
      <c r="P12" s="68"/>
      <c r="Q12" s="68"/>
      <c r="R12" s="70" t="n">
        <v>43061</v>
      </c>
      <c r="S12" s="71"/>
      <c r="T12" s="68" t="n">
        <f aca="false">R12-O12</f>
        <v>1</v>
      </c>
      <c r="U12" s="74" t="n">
        <f aca="false">S12-R12</f>
        <v>-43061</v>
      </c>
      <c r="V12" s="71"/>
      <c r="W12" s="71"/>
      <c r="X12" s="71"/>
      <c r="Y12" s="74" t="n">
        <f aca="false">X12-V12</f>
        <v>0</v>
      </c>
      <c r="Z12" s="71"/>
      <c r="AA12" s="68" t="s">
        <v>60</v>
      </c>
      <c r="AB12" s="75" t="s">
        <v>54</v>
      </c>
      <c r="AC12" s="71"/>
      <c r="AD12" s="71"/>
      <c r="AE12" s="71"/>
      <c r="AF12" s="71"/>
      <c r="AG12" s="71"/>
      <c r="AH12" s="68" t="s">
        <v>65</v>
      </c>
      <c r="AI12" s="71" t="s">
        <v>86</v>
      </c>
      <c r="AJ12" s="76"/>
    </row>
    <row r="13" s="77" customFormat="true" ht="15" hidden="false" customHeight="false" outlineLevel="0" collapsed="false">
      <c r="A13" s="68" t="n">
        <v>215</v>
      </c>
      <c r="B13" s="68" t="s">
        <v>87</v>
      </c>
      <c r="C13" s="69" t="s">
        <v>42</v>
      </c>
      <c r="D13" s="68" t="n">
        <v>8108266</v>
      </c>
      <c r="E13" s="70" t="n">
        <v>43057</v>
      </c>
      <c r="F13" s="71" t="s">
        <v>88</v>
      </c>
      <c r="G13" s="71"/>
      <c r="H13" s="71" t="n">
        <v>1</v>
      </c>
      <c r="I13" s="71"/>
      <c r="J13" s="68" t="s">
        <v>45</v>
      </c>
      <c r="K13" s="72" t="s">
        <v>85</v>
      </c>
      <c r="L13" s="73" t="n">
        <v>43067</v>
      </c>
      <c r="M13" s="73" t="n">
        <v>43068</v>
      </c>
      <c r="N13" s="71" t="n">
        <f aca="false">L13-E13</f>
        <v>10</v>
      </c>
      <c r="O13" s="70" t="n">
        <v>43060</v>
      </c>
      <c r="P13" s="71"/>
      <c r="Q13" s="71"/>
      <c r="R13" s="71"/>
      <c r="S13" s="71"/>
      <c r="T13" s="68" t="n">
        <f aca="false">R13-O13</f>
        <v>-43060</v>
      </c>
      <c r="U13" s="74" t="n">
        <f aca="false">S13-R13</f>
        <v>0</v>
      </c>
      <c r="V13" s="71"/>
      <c r="W13" s="71"/>
      <c r="X13" s="71"/>
      <c r="Y13" s="74" t="n">
        <f aca="false">X13-V13</f>
        <v>0</v>
      </c>
      <c r="Z13" s="71"/>
      <c r="AA13" s="68" t="s">
        <v>60</v>
      </c>
      <c r="AB13" s="75" t="s">
        <v>54</v>
      </c>
      <c r="AC13" s="71"/>
      <c r="AD13" s="71"/>
      <c r="AE13" s="71"/>
      <c r="AF13" s="71"/>
      <c r="AG13" s="71"/>
      <c r="AH13" s="68" t="s">
        <v>65</v>
      </c>
      <c r="AI13" s="71" t="s">
        <v>86</v>
      </c>
      <c r="AJ13" s="76"/>
    </row>
    <row r="14" customFormat="false" ht="15" hidden="false" customHeight="false" outlineLevel="0" collapsed="false">
      <c r="A14" s="47" t="n">
        <v>216</v>
      </c>
      <c r="B14" s="47" t="s">
        <v>89</v>
      </c>
      <c r="C14" s="60" t="s">
        <v>42</v>
      </c>
      <c r="D14" s="47" t="n">
        <v>8108262</v>
      </c>
      <c r="E14" s="61" t="n">
        <v>43057</v>
      </c>
      <c r="F14" s="47" t="s">
        <v>90</v>
      </c>
      <c r="G14" s="47"/>
      <c r="H14" s="47" t="n">
        <v>8</v>
      </c>
      <c r="I14" s="47"/>
      <c r="J14" s="47" t="s">
        <v>45</v>
      </c>
      <c r="K14" s="62" t="s">
        <v>91</v>
      </c>
      <c r="L14" s="63" t="n">
        <v>43065</v>
      </c>
      <c r="M14" s="63" t="n">
        <v>43065</v>
      </c>
      <c r="N14" s="47" t="n">
        <f aca="false">L14-E14</f>
        <v>8</v>
      </c>
      <c r="O14" s="61" t="n">
        <v>43059</v>
      </c>
      <c r="P14" s="47" t="n">
        <v>12856</v>
      </c>
      <c r="Q14" s="47" t="s">
        <v>92</v>
      </c>
      <c r="R14" s="61" t="n">
        <v>43059</v>
      </c>
      <c r="S14" s="42" t="n">
        <v>43060</v>
      </c>
      <c r="T14" s="47" t="n">
        <f aca="false">R14-O14</f>
        <v>0</v>
      </c>
      <c r="U14" s="64" t="n">
        <f aca="false">S14-R14</f>
        <v>1</v>
      </c>
      <c r="V14" s="42" t="n">
        <v>43060</v>
      </c>
      <c r="W14" s="42" t="n">
        <v>43062</v>
      </c>
      <c r="X14" s="42" t="n">
        <v>43062</v>
      </c>
      <c r="Y14" s="64" t="n">
        <f aca="false">X14-V14</f>
        <v>2</v>
      </c>
      <c r="Z14" s="47"/>
      <c r="AA14" s="47" t="s">
        <v>60</v>
      </c>
      <c r="AB14" s="65" t="s">
        <v>54</v>
      </c>
      <c r="AC14" s="47"/>
      <c r="AD14" s="47"/>
      <c r="AE14" s="47"/>
      <c r="AF14" s="47"/>
      <c r="AG14" s="47"/>
      <c r="AH14" s="47" t="s">
        <v>55</v>
      </c>
      <c r="AI14" s="40" t="s">
        <v>55</v>
      </c>
      <c r="AJ14" s="66"/>
    </row>
    <row r="15" customFormat="false" ht="15" hidden="false" customHeight="false" outlineLevel="0" collapsed="false">
      <c r="A15" s="50" t="n">
        <v>217</v>
      </c>
      <c r="B15" s="50" t="s">
        <v>93</v>
      </c>
      <c r="C15" s="51" t="s">
        <v>42</v>
      </c>
      <c r="D15" s="50" t="n">
        <v>8108257</v>
      </c>
      <c r="E15" s="52" t="n">
        <v>43057</v>
      </c>
      <c r="F15" s="53" t="s">
        <v>94</v>
      </c>
      <c r="G15" s="53"/>
      <c r="H15" s="53" t="n">
        <v>2</v>
      </c>
      <c r="I15" s="53"/>
      <c r="J15" s="50" t="s">
        <v>45</v>
      </c>
      <c r="K15" s="54" t="s">
        <v>63</v>
      </c>
      <c r="L15" s="55" t="n">
        <v>43067</v>
      </c>
      <c r="M15" s="55" t="n">
        <v>43068</v>
      </c>
      <c r="N15" s="53" t="n">
        <f aca="false">L15-E15</f>
        <v>10</v>
      </c>
      <c r="O15" s="56" t="n">
        <v>43059</v>
      </c>
      <c r="P15" s="50" t="n">
        <v>12955</v>
      </c>
      <c r="Q15" s="50" t="s">
        <v>95</v>
      </c>
      <c r="R15" s="52" t="n">
        <v>43061</v>
      </c>
      <c r="S15" s="52" t="n">
        <v>43064</v>
      </c>
      <c r="T15" s="50" t="n">
        <f aca="false">R15-O15</f>
        <v>2</v>
      </c>
      <c r="U15" s="57" t="n">
        <f aca="false">S15-R15</f>
        <v>3</v>
      </c>
      <c r="V15" s="52" t="n">
        <v>43064</v>
      </c>
      <c r="W15" s="53"/>
      <c r="X15" s="53"/>
      <c r="Y15" s="57" t="n">
        <f aca="false">X15-V15</f>
        <v>-43064</v>
      </c>
      <c r="Z15" s="53"/>
      <c r="AA15" s="50" t="s">
        <v>60</v>
      </c>
      <c r="AB15" s="58" t="s">
        <v>54</v>
      </c>
      <c r="AC15" s="53"/>
      <c r="AD15" s="53"/>
      <c r="AE15" s="53"/>
      <c r="AF15" s="53"/>
      <c r="AG15" s="53"/>
      <c r="AH15" s="50" t="s">
        <v>65</v>
      </c>
      <c r="AI15" s="53" t="s">
        <v>66</v>
      </c>
      <c r="AJ15" s="59"/>
    </row>
    <row r="16" customFormat="false" ht="15" hidden="false" customHeight="false" outlineLevel="0" collapsed="false">
      <c r="A16" s="50" t="n">
        <v>218</v>
      </c>
      <c r="B16" s="50" t="s">
        <v>96</v>
      </c>
      <c r="C16" s="51" t="s">
        <v>42</v>
      </c>
      <c r="D16" s="50" t="n">
        <v>8108258</v>
      </c>
      <c r="E16" s="52" t="n">
        <v>43057</v>
      </c>
      <c r="F16" s="53" t="s">
        <v>97</v>
      </c>
      <c r="G16" s="53"/>
      <c r="H16" s="53" t="n">
        <v>2</v>
      </c>
      <c r="I16" s="53"/>
      <c r="J16" s="50" t="s">
        <v>45</v>
      </c>
      <c r="K16" s="54" t="s">
        <v>63</v>
      </c>
      <c r="L16" s="55" t="n">
        <v>43067</v>
      </c>
      <c r="M16" s="55" t="n">
        <v>43068</v>
      </c>
      <c r="N16" s="53" t="n">
        <f aca="false">L16-E16</f>
        <v>10</v>
      </c>
      <c r="O16" s="56" t="n">
        <v>43059</v>
      </c>
      <c r="P16" s="50" t="n">
        <v>12954</v>
      </c>
      <c r="Q16" s="50" t="s">
        <v>98</v>
      </c>
      <c r="R16" s="52" t="n">
        <v>43061</v>
      </c>
      <c r="S16" s="52" t="n">
        <v>43064</v>
      </c>
      <c r="T16" s="50" t="n">
        <f aca="false">R16-O16</f>
        <v>2</v>
      </c>
      <c r="U16" s="57" t="n">
        <f aca="false">S16-R16</f>
        <v>3</v>
      </c>
      <c r="V16" s="52" t="n">
        <v>43064</v>
      </c>
      <c r="W16" s="53"/>
      <c r="X16" s="53"/>
      <c r="Y16" s="57" t="n">
        <f aca="false">X16-V16</f>
        <v>-43064</v>
      </c>
      <c r="Z16" s="53"/>
      <c r="AA16" s="50" t="s">
        <v>60</v>
      </c>
      <c r="AB16" s="58" t="s">
        <v>54</v>
      </c>
      <c r="AC16" s="53"/>
      <c r="AD16" s="53"/>
      <c r="AE16" s="53"/>
      <c r="AF16" s="53"/>
      <c r="AG16" s="53"/>
      <c r="AH16" s="50" t="s">
        <v>65</v>
      </c>
      <c r="AI16" s="53" t="s">
        <v>66</v>
      </c>
      <c r="AJ16" s="59"/>
    </row>
    <row r="17" customFormat="false" ht="15" hidden="false" customHeight="false" outlineLevel="0" collapsed="false">
      <c r="A17" s="50" t="n">
        <v>219</v>
      </c>
      <c r="B17" s="50" t="s">
        <v>99</v>
      </c>
      <c r="C17" s="51" t="s">
        <v>42</v>
      </c>
      <c r="D17" s="50" t="n">
        <v>8108255</v>
      </c>
      <c r="E17" s="52" t="n">
        <v>43057</v>
      </c>
      <c r="F17" s="53" t="s">
        <v>100</v>
      </c>
      <c r="G17" s="53"/>
      <c r="H17" s="53" t="n">
        <v>2</v>
      </c>
      <c r="I17" s="53"/>
      <c r="J17" s="50" t="s">
        <v>45</v>
      </c>
      <c r="K17" s="54" t="s">
        <v>63</v>
      </c>
      <c r="L17" s="55" t="n">
        <v>43067</v>
      </c>
      <c r="M17" s="55" t="n">
        <v>43068</v>
      </c>
      <c r="N17" s="53" t="n">
        <f aca="false">L17-E17</f>
        <v>10</v>
      </c>
      <c r="O17" s="56" t="n">
        <v>43059</v>
      </c>
      <c r="P17" s="50" t="n">
        <v>12952</v>
      </c>
      <c r="Q17" s="50" t="s">
        <v>101</v>
      </c>
      <c r="R17" s="52" t="n">
        <v>43061</v>
      </c>
      <c r="S17" s="52" t="n">
        <v>43064</v>
      </c>
      <c r="T17" s="50" t="n">
        <f aca="false">R17-O17</f>
        <v>2</v>
      </c>
      <c r="U17" s="57" t="n">
        <f aca="false">S17-R17</f>
        <v>3</v>
      </c>
      <c r="V17" s="52" t="n">
        <v>43064</v>
      </c>
      <c r="W17" s="53"/>
      <c r="X17" s="53"/>
      <c r="Y17" s="57" t="n">
        <f aca="false">X17-V17</f>
        <v>-43064</v>
      </c>
      <c r="Z17" s="53"/>
      <c r="AA17" s="50" t="s">
        <v>60</v>
      </c>
      <c r="AB17" s="58" t="s">
        <v>54</v>
      </c>
      <c r="AC17" s="53"/>
      <c r="AD17" s="53"/>
      <c r="AE17" s="53"/>
      <c r="AF17" s="53"/>
      <c r="AG17" s="53"/>
      <c r="AH17" s="50" t="s">
        <v>65</v>
      </c>
      <c r="AI17" s="53" t="s">
        <v>66</v>
      </c>
      <c r="AJ17" s="59"/>
    </row>
    <row r="18" s="49" customFormat="true" ht="15" hidden="true" customHeight="false" outlineLevel="0" collapsed="false">
      <c r="A18" s="78" t="n">
        <v>225</v>
      </c>
      <c r="B18" s="78" t="s">
        <v>102</v>
      </c>
      <c r="C18" s="79" t="s">
        <v>42</v>
      </c>
      <c r="D18" s="80" t="n">
        <v>8108273</v>
      </c>
      <c r="E18" s="81" t="n">
        <v>43059</v>
      </c>
      <c r="F18" s="80" t="s">
        <v>103</v>
      </c>
      <c r="G18" s="80"/>
      <c r="H18" s="80" t="n">
        <v>22</v>
      </c>
      <c r="I18" s="80"/>
      <c r="J18" s="78" t="s">
        <v>45</v>
      </c>
      <c r="K18" s="82" t="s">
        <v>91</v>
      </c>
      <c r="L18" s="83" t="n">
        <v>43065</v>
      </c>
      <c r="M18" s="81" t="n">
        <v>43065</v>
      </c>
      <c r="N18" s="80" t="n">
        <f aca="false">L18-E18</f>
        <v>6</v>
      </c>
      <c r="O18" s="81" t="n">
        <v>43065</v>
      </c>
      <c r="P18" s="78" t="n">
        <v>12912</v>
      </c>
      <c r="Q18" s="80" t="s">
        <v>104</v>
      </c>
      <c r="R18" s="81" t="n">
        <v>43060</v>
      </c>
      <c r="S18" s="81" t="n">
        <v>43062</v>
      </c>
      <c r="T18" s="78" t="n">
        <f aca="false">R18-O18</f>
        <v>-5</v>
      </c>
      <c r="U18" s="84" t="n">
        <f aca="false">S18-R18</f>
        <v>2</v>
      </c>
      <c r="V18" s="81" t="n">
        <v>43062</v>
      </c>
      <c r="W18" s="81" t="n">
        <v>43064</v>
      </c>
      <c r="X18" s="81" t="n">
        <v>43065</v>
      </c>
      <c r="Y18" s="84" t="n">
        <f aca="false">X18-V18</f>
        <v>3</v>
      </c>
      <c r="Z18" s="80"/>
      <c r="AA18" s="78" t="s">
        <v>60</v>
      </c>
      <c r="AB18" s="85" t="s">
        <v>54</v>
      </c>
      <c r="AC18" s="80"/>
      <c r="AD18" s="80"/>
      <c r="AE18" s="80"/>
      <c r="AF18" s="80"/>
      <c r="AG18" s="80"/>
      <c r="AH18" s="78" t="s">
        <v>55</v>
      </c>
      <c r="AI18" s="80" t="s">
        <v>105</v>
      </c>
      <c r="AJ18" s="82"/>
    </row>
    <row r="19" s="77" customFormat="true" ht="15" hidden="true" customHeight="false" outlineLevel="0" collapsed="false">
      <c r="A19" s="68" t="n">
        <v>227</v>
      </c>
      <c r="B19" s="68" t="s">
        <v>106</v>
      </c>
      <c r="C19" s="69" t="s">
        <v>42</v>
      </c>
      <c r="D19" s="68" t="n">
        <v>8108299</v>
      </c>
      <c r="E19" s="70" t="n">
        <v>43061</v>
      </c>
      <c r="F19" s="71" t="s">
        <v>107</v>
      </c>
      <c r="G19" s="71"/>
      <c r="H19" s="71" t="n">
        <v>3</v>
      </c>
      <c r="I19" s="71"/>
      <c r="J19" s="68" t="s">
        <v>45</v>
      </c>
      <c r="K19" s="72" t="s">
        <v>91</v>
      </c>
      <c r="L19" s="73" t="n">
        <v>43065</v>
      </c>
      <c r="M19" s="70" t="n">
        <v>43065</v>
      </c>
      <c r="N19" s="71" t="n">
        <f aca="false">L19-E19</f>
        <v>4</v>
      </c>
      <c r="O19" s="70" t="n">
        <v>43060</v>
      </c>
      <c r="P19" s="68" t="n">
        <v>12945</v>
      </c>
      <c r="Q19" s="71" t="s">
        <v>108</v>
      </c>
      <c r="R19" s="70" t="n">
        <v>43061</v>
      </c>
      <c r="S19" s="70" t="n">
        <v>43062</v>
      </c>
      <c r="T19" s="68" t="n">
        <f aca="false">R19-O19</f>
        <v>1</v>
      </c>
      <c r="U19" s="74" t="n">
        <f aca="false">S19-R19</f>
        <v>1</v>
      </c>
      <c r="V19" s="70" t="n">
        <v>43062</v>
      </c>
      <c r="W19" s="70" t="n">
        <v>43064</v>
      </c>
      <c r="X19" s="71"/>
      <c r="Y19" s="74" t="n">
        <f aca="false">X19-V19</f>
        <v>-43062</v>
      </c>
      <c r="Z19" s="71"/>
      <c r="AA19" s="68" t="s">
        <v>60</v>
      </c>
      <c r="AB19" s="75" t="s">
        <v>54</v>
      </c>
      <c r="AC19" s="71"/>
      <c r="AD19" s="71"/>
      <c r="AE19" s="71"/>
      <c r="AF19" s="71"/>
      <c r="AG19" s="71"/>
      <c r="AH19" s="68" t="s">
        <v>65</v>
      </c>
      <c r="AI19" s="71" t="s">
        <v>109</v>
      </c>
      <c r="AJ19" s="72" t="s">
        <v>109</v>
      </c>
    </row>
    <row r="20" s="49" customFormat="true" ht="15" hidden="false" customHeight="false" outlineLevel="0" collapsed="false">
      <c r="A20" s="78" t="n">
        <v>228</v>
      </c>
      <c r="B20" s="78" t="s">
        <v>110</v>
      </c>
      <c r="C20" s="79" t="s">
        <v>42</v>
      </c>
      <c r="D20" s="80" t="n">
        <v>8108256</v>
      </c>
      <c r="E20" s="81" t="n">
        <v>43061</v>
      </c>
      <c r="F20" s="78" t="s">
        <v>111</v>
      </c>
      <c r="G20" s="80"/>
      <c r="H20" s="80" t="n">
        <v>4</v>
      </c>
      <c r="I20" s="80"/>
      <c r="J20" s="78" t="s">
        <v>45</v>
      </c>
      <c r="K20" s="82" t="s">
        <v>63</v>
      </c>
      <c r="L20" s="83" t="n">
        <v>43067</v>
      </c>
      <c r="M20" s="81" t="n">
        <v>43066</v>
      </c>
      <c r="N20" s="80" t="n">
        <f aca="false">L20-E20</f>
        <v>6</v>
      </c>
      <c r="O20" s="81" t="n">
        <v>43062</v>
      </c>
      <c r="P20" s="78" t="n">
        <v>13068</v>
      </c>
      <c r="Q20" s="80" t="s">
        <v>112</v>
      </c>
      <c r="R20" s="81" t="n">
        <v>43064</v>
      </c>
      <c r="S20" s="81" t="n">
        <v>43065</v>
      </c>
      <c r="T20" s="78" t="n">
        <f aca="false">R20-O20</f>
        <v>2</v>
      </c>
      <c r="U20" s="84" t="n">
        <f aca="false">S20-R20</f>
        <v>1</v>
      </c>
      <c r="V20" s="81" t="n">
        <v>43065</v>
      </c>
      <c r="W20" s="80"/>
      <c r="X20" s="80"/>
      <c r="Y20" s="84" t="n">
        <f aca="false">X20-V20</f>
        <v>-43065</v>
      </c>
      <c r="Z20" s="80"/>
      <c r="AA20" s="78" t="s">
        <v>60</v>
      </c>
      <c r="AB20" s="85" t="s">
        <v>54</v>
      </c>
      <c r="AC20" s="80"/>
      <c r="AD20" s="80"/>
      <c r="AE20" s="80"/>
      <c r="AF20" s="80"/>
      <c r="AG20" s="80"/>
      <c r="AH20" s="78" t="s">
        <v>65</v>
      </c>
      <c r="AI20" s="80" t="s">
        <v>66</v>
      </c>
      <c r="AJ20" s="86"/>
    </row>
    <row r="21" s="77" customFormat="true" ht="15" hidden="false" customHeight="false" outlineLevel="0" collapsed="false">
      <c r="A21" s="68" t="n">
        <v>229</v>
      </c>
      <c r="B21" s="68" t="s">
        <v>113</v>
      </c>
      <c r="C21" s="69" t="s">
        <v>42</v>
      </c>
      <c r="D21" s="71" t="n">
        <v>8108268</v>
      </c>
      <c r="E21" s="70" t="n">
        <v>43061</v>
      </c>
      <c r="F21" s="68" t="s">
        <v>114</v>
      </c>
      <c r="G21" s="71"/>
      <c r="H21" s="71" t="n">
        <v>1</v>
      </c>
      <c r="I21" s="71"/>
      <c r="J21" s="68" t="s">
        <v>45</v>
      </c>
      <c r="K21" s="72" t="s">
        <v>85</v>
      </c>
      <c r="L21" s="73" t="n">
        <v>43067</v>
      </c>
      <c r="M21" s="70" t="n">
        <v>43068</v>
      </c>
      <c r="N21" s="71" t="n">
        <f aca="false">L21-E21</f>
        <v>6</v>
      </c>
      <c r="O21" s="70" t="n">
        <v>43062</v>
      </c>
      <c r="P21" s="71"/>
      <c r="Q21" s="71"/>
      <c r="R21" s="71"/>
      <c r="S21" s="71"/>
      <c r="T21" s="68" t="n">
        <f aca="false">R21-O21</f>
        <v>-43062</v>
      </c>
      <c r="U21" s="74" t="n">
        <f aca="false">S21-R21</f>
        <v>0</v>
      </c>
      <c r="V21" s="71"/>
      <c r="W21" s="71"/>
      <c r="X21" s="71"/>
      <c r="Y21" s="74" t="n">
        <f aca="false">X21-V21</f>
        <v>0</v>
      </c>
      <c r="Z21" s="71"/>
      <c r="AA21" s="68" t="s">
        <v>60</v>
      </c>
      <c r="AB21" s="75" t="s">
        <v>54</v>
      </c>
      <c r="AC21" s="71"/>
      <c r="AD21" s="71"/>
      <c r="AE21" s="71"/>
      <c r="AF21" s="71"/>
      <c r="AG21" s="71"/>
      <c r="AH21" s="68" t="s">
        <v>65</v>
      </c>
      <c r="AI21" s="71" t="s">
        <v>86</v>
      </c>
      <c r="AJ21" s="76"/>
    </row>
    <row r="22" s="49" customFormat="true" ht="15" hidden="false" customHeight="false" outlineLevel="0" collapsed="false">
      <c r="A22" s="78" t="n">
        <v>230</v>
      </c>
      <c r="B22" s="78" t="s">
        <v>115</v>
      </c>
      <c r="C22" s="79" t="s">
        <v>42</v>
      </c>
      <c r="D22" s="80" t="n">
        <v>8108270</v>
      </c>
      <c r="E22" s="81" t="n">
        <v>43061</v>
      </c>
      <c r="F22" s="78" t="s">
        <v>116</v>
      </c>
      <c r="G22" s="80"/>
      <c r="H22" s="80" t="n">
        <v>22</v>
      </c>
      <c r="I22" s="80"/>
      <c r="J22" s="78" t="s">
        <v>45</v>
      </c>
      <c r="K22" s="82" t="s">
        <v>91</v>
      </c>
      <c r="L22" s="83" t="n">
        <v>43065</v>
      </c>
      <c r="M22" s="81" t="n">
        <v>43065</v>
      </c>
      <c r="N22" s="80" t="n">
        <f aca="false">L22-E22</f>
        <v>4</v>
      </c>
      <c r="O22" s="81" t="n">
        <v>43062</v>
      </c>
      <c r="P22" s="78" t="n">
        <v>12999</v>
      </c>
      <c r="Q22" s="80" t="s">
        <v>117</v>
      </c>
      <c r="R22" s="81" t="n">
        <v>43062</v>
      </c>
      <c r="S22" s="52" t="n">
        <v>43064</v>
      </c>
      <c r="T22" s="78" t="n">
        <f aca="false">R22-O22</f>
        <v>0</v>
      </c>
      <c r="U22" s="84" t="n">
        <f aca="false">S22-R22</f>
        <v>2</v>
      </c>
      <c r="V22" s="52" t="n">
        <v>43064</v>
      </c>
      <c r="W22" s="80"/>
      <c r="X22" s="80"/>
      <c r="Y22" s="84" t="n">
        <f aca="false">X22-V22</f>
        <v>-43064</v>
      </c>
      <c r="Z22" s="80"/>
      <c r="AA22" s="78" t="s">
        <v>60</v>
      </c>
      <c r="AB22" s="85" t="s">
        <v>54</v>
      </c>
      <c r="AC22" s="80"/>
      <c r="AD22" s="80"/>
      <c r="AE22" s="80"/>
      <c r="AF22" s="80"/>
      <c r="AG22" s="80"/>
      <c r="AH22" s="78" t="s">
        <v>65</v>
      </c>
      <c r="AI22" s="53" t="s">
        <v>66</v>
      </c>
      <c r="AJ22" s="86"/>
    </row>
    <row r="23" s="49" customFormat="true" ht="15" hidden="false" customHeight="false" outlineLevel="0" collapsed="false">
      <c r="A23" s="78" t="n">
        <v>231</v>
      </c>
      <c r="B23" s="78" t="s">
        <v>118</v>
      </c>
      <c r="C23" s="79" t="s">
        <v>42</v>
      </c>
      <c r="D23" s="80" t="n">
        <v>8108271</v>
      </c>
      <c r="E23" s="81" t="n">
        <v>43061</v>
      </c>
      <c r="F23" s="78" t="s">
        <v>119</v>
      </c>
      <c r="G23" s="80"/>
      <c r="H23" s="80" t="n">
        <v>22</v>
      </c>
      <c r="I23" s="80"/>
      <c r="J23" s="78" t="s">
        <v>45</v>
      </c>
      <c r="K23" s="82" t="s">
        <v>91</v>
      </c>
      <c r="L23" s="83" t="n">
        <v>43065</v>
      </c>
      <c r="M23" s="81" t="n">
        <v>43065</v>
      </c>
      <c r="N23" s="80" t="n">
        <f aca="false">L23-E23</f>
        <v>4</v>
      </c>
      <c r="O23" s="81" t="n">
        <v>43062</v>
      </c>
      <c r="P23" s="78" t="n">
        <v>13042</v>
      </c>
      <c r="Q23" s="80" t="s">
        <v>120</v>
      </c>
      <c r="R23" s="81" t="n">
        <v>43062</v>
      </c>
      <c r="S23" s="52" t="n">
        <v>43064</v>
      </c>
      <c r="T23" s="78" t="n">
        <f aca="false">R23-O23</f>
        <v>0</v>
      </c>
      <c r="U23" s="84" t="n">
        <f aca="false">S23-R23</f>
        <v>2</v>
      </c>
      <c r="V23" s="52" t="n">
        <v>43064</v>
      </c>
      <c r="W23" s="80"/>
      <c r="X23" s="80"/>
      <c r="Y23" s="84" t="n">
        <f aca="false">X23-V23</f>
        <v>-43064</v>
      </c>
      <c r="Z23" s="80"/>
      <c r="AA23" s="78" t="s">
        <v>60</v>
      </c>
      <c r="AB23" s="85" t="s">
        <v>54</v>
      </c>
      <c r="AC23" s="80"/>
      <c r="AD23" s="80"/>
      <c r="AE23" s="80"/>
      <c r="AF23" s="80"/>
      <c r="AG23" s="80"/>
      <c r="AH23" s="78" t="s">
        <v>65</v>
      </c>
      <c r="AI23" s="53" t="s">
        <v>66</v>
      </c>
      <c r="AJ23" s="86"/>
    </row>
    <row r="24" s="67" customFormat="true" ht="15" hidden="false" customHeight="false" outlineLevel="0" collapsed="false">
      <c r="A24" s="78" t="n">
        <v>232</v>
      </c>
      <c r="B24" s="78" t="s">
        <v>121</v>
      </c>
      <c r="C24" s="79" t="s">
        <v>42</v>
      </c>
      <c r="D24" s="78" t="n">
        <v>8108172</v>
      </c>
      <c r="E24" s="87" t="n">
        <v>43062</v>
      </c>
      <c r="F24" s="78" t="s">
        <v>122</v>
      </c>
      <c r="G24" s="78"/>
      <c r="H24" s="78" t="n">
        <v>22</v>
      </c>
      <c r="I24" s="78"/>
      <c r="J24" s="78" t="s">
        <v>45</v>
      </c>
      <c r="K24" s="88" t="s">
        <v>91</v>
      </c>
      <c r="L24" s="89" t="n">
        <v>43065</v>
      </c>
      <c r="M24" s="87" t="n">
        <v>43065</v>
      </c>
      <c r="N24" s="78" t="n">
        <f aca="false">L24-E24</f>
        <v>3</v>
      </c>
      <c r="O24" s="87" t="n">
        <v>43061</v>
      </c>
      <c r="P24" s="78" t="n">
        <v>12998</v>
      </c>
      <c r="Q24" s="78" t="s">
        <v>123</v>
      </c>
      <c r="R24" s="87" t="n">
        <v>43062</v>
      </c>
      <c r="S24" s="52" t="n">
        <v>43064</v>
      </c>
      <c r="T24" s="78" t="n">
        <f aca="false">R24-O24</f>
        <v>1</v>
      </c>
      <c r="U24" s="84" t="n">
        <f aca="false">S24-R24</f>
        <v>2</v>
      </c>
      <c r="V24" s="52" t="n">
        <v>43064</v>
      </c>
      <c r="W24" s="78"/>
      <c r="X24" s="78"/>
      <c r="Y24" s="84" t="n">
        <f aca="false">X24-V24</f>
        <v>-43064</v>
      </c>
      <c r="Z24" s="78"/>
      <c r="AA24" s="78" t="s">
        <v>60</v>
      </c>
      <c r="AB24" s="85" t="s">
        <v>54</v>
      </c>
      <c r="AC24" s="78"/>
      <c r="AD24" s="78"/>
      <c r="AE24" s="78"/>
      <c r="AF24" s="78"/>
      <c r="AG24" s="78"/>
      <c r="AH24" s="78" t="s">
        <v>65</v>
      </c>
      <c r="AI24" s="53" t="s">
        <v>66</v>
      </c>
      <c r="AJ24" s="90"/>
    </row>
    <row r="25" s="39" customFormat="true" ht="15" hidden="false" customHeight="false" outlineLevel="0" collapsed="false">
      <c r="A25" s="50" t="n">
        <v>233</v>
      </c>
      <c r="B25" s="50" t="s">
        <v>124</v>
      </c>
      <c r="C25" s="51" t="s">
        <v>42</v>
      </c>
      <c r="D25" s="50" t="n">
        <v>8108274</v>
      </c>
      <c r="E25" s="56" t="n">
        <v>43065</v>
      </c>
      <c r="F25" s="50"/>
      <c r="G25" s="50"/>
      <c r="H25" s="50" t="n">
        <v>2</v>
      </c>
      <c r="I25" s="50"/>
      <c r="J25" s="78" t="s">
        <v>45</v>
      </c>
      <c r="K25" s="91" t="s">
        <v>125</v>
      </c>
      <c r="L25" s="92" t="n">
        <v>43068</v>
      </c>
      <c r="M25" s="56"/>
      <c r="N25" s="50" t="n">
        <f aca="false">L25-E25</f>
        <v>3</v>
      </c>
      <c r="O25" s="50"/>
      <c r="P25" s="50"/>
      <c r="Q25" s="50"/>
      <c r="R25" s="50"/>
      <c r="S25" s="50"/>
      <c r="T25" s="78" t="n">
        <f aca="false">R25-O25</f>
        <v>0</v>
      </c>
      <c r="U25" s="84" t="n">
        <f aca="false">S25-R25</f>
        <v>0</v>
      </c>
      <c r="V25" s="50"/>
      <c r="W25" s="50"/>
      <c r="X25" s="50"/>
      <c r="Y25" s="84" t="n">
        <f aca="false">X25-V25</f>
        <v>0</v>
      </c>
      <c r="Z25" s="68"/>
      <c r="AA25" s="78" t="s">
        <v>60</v>
      </c>
      <c r="AB25" s="85" t="s">
        <v>54</v>
      </c>
      <c r="AC25" s="50"/>
      <c r="AD25" s="50"/>
      <c r="AE25" s="50"/>
      <c r="AF25" s="50"/>
      <c r="AG25" s="50"/>
      <c r="AH25" s="78" t="s">
        <v>65</v>
      </c>
      <c r="AI25" s="50" t="s">
        <v>126</v>
      </c>
      <c r="AJ25" s="93"/>
    </row>
    <row r="26" s="97" customFormat="true" ht="15" hidden="false" customHeight="false" outlineLevel="0" collapsed="false">
      <c r="A26" s="68" t="n">
        <v>234</v>
      </c>
      <c r="B26" s="68" t="s">
        <v>127</v>
      </c>
      <c r="C26" s="69" t="s">
        <v>42</v>
      </c>
      <c r="D26" s="68" t="n">
        <v>8108315</v>
      </c>
      <c r="E26" s="94" t="n">
        <v>43062</v>
      </c>
      <c r="F26" s="68" t="s">
        <v>128</v>
      </c>
      <c r="G26" s="68"/>
      <c r="H26" s="68" t="n">
        <v>2</v>
      </c>
      <c r="I26" s="68"/>
      <c r="J26" s="68" t="s">
        <v>45</v>
      </c>
      <c r="K26" s="95" t="s">
        <v>85</v>
      </c>
      <c r="L26" s="96" t="n">
        <v>43067</v>
      </c>
      <c r="M26" s="94" t="n">
        <v>43068</v>
      </c>
      <c r="N26" s="68" t="n">
        <f aca="false">L26-E26</f>
        <v>5</v>
      </c>
      <c r="O26" s="94" t="n">
        <v>43062</v>
      </c>
      <c r="P26" s="68"/>
      <c r="Q26" s="68"/>
      <c r="R26" s="68"/>
      <c r="S26" s="68"/>
      <c r="T26" s="68" t="n">
        <f aca="false">R26-O26</f>
        <v>-43062</v>
      </c>
      <c r="U26" s="74" t="n">
        <f aca="false">S26-R26</f>
        <v>0</v>
      </c>
      <c r="V26" s="68"/>
      <c r="W26" s="68"/>
      <c r="X26" s="68"/>
      <c r="Y26" s="74" t="n">
        <f aca="false">X26-V26</f>
        <v>0</v>
      </c>
      <c r="Z26" s="71"/>
      <c r="AA26" s="68" t="s">
        <v>60</v>
      </c>
      <c r="AB26" s="75" t="s">
        <v>54</v>
      </c>
      <c r="AC26" s="68"/>
      <c r="AD26" s="68"/>
      <c r="AE26" s="68"/>
      <c r="AF26" s="68"/>
      <c r="AG26" s="68"/>
      <c r="AH26" s="68" t="s">
        <v>65</v>
      </c>
      <c r="AI26" s="71" t="s">
        <v>86</v>
      </c>
      <c r="AJ26" s="76"/>
    </row>
    <row r="27" s="49" customFormat="true" ht="15" hidden="false" customHeight="false" outlineLevel="0" collapsed="false">
      <c r="A27" s="78" t="n">
        <v>235</v>
      </c>
      <c r="B27" s="78" t="s">
        <v>129</v>
      </c>
      <c r="C27" s="79" t="s">
        <v>42</v>
      </c>
      <c r="D27" s="80" t="n">
        <v>8108265</v>
      </c>
      <c r="E27" s="81" t="n">
        <v>43064</v>
      </c>
      <c r="F27" s="80" t="s">
        <v>130</v>
      </c>
      <c r="G27" s="80"/>
      <c r="H27" s="80" t="n">
        <v>4</v>
      </c>
      <c r="I27" s="80"/>
      <c r="J27" s="80" t="s">
        <v>45</v>
      </c>
      <c r="K27" s="82" t="s">
        <v>63</v>
      </c>
      <c r="L27" s="83" t="n">
        <v>43067</v>
      </c>
      <c r="M27" s="81" t="n">
        <v>43068</v>
      </c>
      <c r="N27" s="78" t="n">
        <f aca="false">L27-E27</f>
        <v>3</v>
      </c>
      <c r="O27" s="81" t="n">
        <v>43064</v>
      </c>
      <c r="P27" s="98" t="n">
        <v>13110</v>
      </c>
      <c r="Q27" s="80" t="s">
        <v>131</v>
      </c>
      <c r="R27" s="81" t="n">
        <v>43065</v>
      </c>
      <c r="S27" s="80"/>
      <c r="T27" s="78" t="n">
        <f aca="false">R27-O27</f>
        <v>1</v>
      </c>
      <c r="U27" s="84" t="n">
        <f aca="false">S27-R27</f>
        <v>-43065</v>
      </c>
      <c r="V27" s="80"/>
      <c r="W27" s="80"/>
      <c r="X27" s="80"/>
      <c r="Y27" s="84" t="n">
        <f aca="false">X27-V27</f>
        <v>0</v>
      </c>
      <c r="Z27" s="80"/>
      <c r="AA27" s="78" t="s">
        <v>60</v>
      </c>
      <c r="AB27" s="85" t="s">
        <v>54</v>
      </c>
      <c r="AC27" s="80"/>
      <c r="AD27" s="80"/>
      <c r="AE27" s="80"/>
      <c r="AF27" s="80"/>
      <c r="AG27" s="80"/>
      <c r="AH27" s="78" t="s">
        <v>65</v>
      </c>
      <c r="AI27" s="80" t="s">
        <v>132</v>
      </c>
      <c r="AJ27" s="86"/>
    </row>
    <row r="28" customFormat="false" ht="15" hidden="false" customHeight="false" outlineLevel="0" collapsed="false">
      <c r="A28" s="4"/>
      <c r="B28" s="4"/>
      <c r="C28" s="99"/>
      <c r="R28" s="4"/>
      <c r="U28" s="8"/>
    </row>
    <row r="29" customFormat="false" ht="15" hidden="false" customHeight="false" outlineLevel="0" collapsed="false">
      <c r="A29" s="4"/>
      <c r="B29" s="4"/>
      <c r="C29" s="99"/>
      <c r="R29" s="4"/>
      <c r="U29" s="8"/>
    </row>
    <row r="30" customFormat="false" ht="15" hidden="false" customHeight="false" outlineLevel="0" collapsed="false">
      <c r="A30" s="4"/>
      <c r="B30" s="4"/>
      <c r="C30" s="99"/>
      <c r="R30" s="4"/>
      <c r="U30" s="8"/>
    </row>
    <row r="31" customFormat="false" ht="15" hidden="false" customHeight="false" outlineLevel="0" collapsed="false">
      <c r="A31" s="4"/>
      <c r="B31" s="4"/>
      <c r="C31" s="99"/>
      <c r="R31" s="4"/>
      <c r="U31" s="8"/>
    </row>
    <row r="32" customFormat="false" ht="15" hidden="false" customHeight="false" outlineLevel="0" collapsed="false">
      <c r="A32" s="4"/>
      <c r="B32" s="4"/>
      <c r="C32" s="99"/>
      <c r="R32" s="4"/>
      <c r="U32" s="8"/>
    </row>
    <row r="33" customFormat="false" ht="15" hidden="false" customHeight="false" outlineLevel="0" collapsed="false">
      <c r="A33" s="4"/>
      <c r="B33" s="4"/>
      <c r="C33" s="99"/>
      <c r="R33" s="4"/>
      <c r="U33" s="8"/>
    </row>
    <row r="34" customFormat="false" ht="15" hidden="false" customHeight="false" outlineLevel="0" collapsed="false">
      <c r="A34" s="4"/>
      <c r="B34" s="4"/>
      <c r="C34" s="99"/>
      <c r="D34" s="100"/>
      <c r="R34" s="4"/>
      <c r="U34" s="8"/>
    </row>
  </sheetData>
  <autoFilter ref="A2:AJ27">
    <filterColumn colId="34">
      <filters>
        <filter val="B/L not updated in Saudi EDI"/>
        <filter val="Completed"/>
        <filter val="No manifest"/>
        <filter val="Waiting for container to reach at port"/>
        <filter val="Waiting for pre bayan to print at port"/>
      </filters>
    </filterColumn>
  </autoFilter>
  <mergeCells count="31">
    <mergeCell ref="A1:AJ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M2"/>
    <mergeCell ref="N2:N3"/>
    <mergeCell ref="O2:O3"/>
    <mergeCell ref="P2:P3"/>
    <mergeCell ref="Q2:Q3"/>
    <mergeCell ref="R2:R3"/>
    <mergeCell ref="S2:S3"/>
    <mergeCell ref="T2:T3"/>
    <mergeCell ref="U2:U3"/>
    <mergeCell ref="V2:W2"/>
    <mergeCell ref="X2:X3"/>
    <mergeCell ref="Y2:Y3"/>
    <mergeCell ref="Z2:Z3"/>
    <mergeCell ref="AA2:AA3"/>
    <mergeCell ref="AB2:AB3"/>
    <mergeCell ref="AC2:AC3"/>
    <mergeCell ref="AD2:AG2"/>
    <mergeCell ref="AH2:AH3"/>
    <mergeCell ref="AI2:AI3"/>
    <mergeCell ref="AJ2:A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V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5" zeroHeight="false" outlineLevelRow="0" outlineLevelCol="0"/>
  <cols>
    <col collapsed="false" customWidth="true" hidden="false" outlineLevel="0" max="17" min="1" style="101" width="9.14"/>
    <col collapsed="false" customWidth="true" hidden="false" outlineLevel="0" max="20" min="18" style="101" width="10.85"/>
    <col collapsed="false" customWidth="true" hidden="false" outlineLevel="0" max="1025" min="21" style="101" width="9.14"/>
  </cols>
  <sheetData>
    <row r="2" customFormat="false" ht="15" hidden="false" customHeight="false" outlineLevel="0" collapsed="false">
      <c r="B2" s="102" t="s">
        <v>133</v>
      </c>
      <c r="C2" s="102"/>
      <c r="D2" s="102"/>
      <c r="E2" s="102"/>
      <c r="F2" s="102"/>
      <c r="J2" s="102" t="s">
        <v>134</v>
      </c>
      <c r="K2" s="102"/>
      <c r="L2" s="102"/>
      <c r="M2" s="102"/>
      <c r="N2" s="102"/>
      <c r="R2" s="102" t="s">
        <v>135</v>
      </c>
      <c r="S2" s="102"/>
      <c r="T2" s="102"/>
      <c r="U2" s="102"/>
      <c r="V2" s="102"/>
    </row>
    <row r="3" customFormat="false" ht="15" hidden="false" customHeight="false" outlineLevel="0" collapsed="false">
      <c r="B3" s="103" t="s">
        <v>136</v>
      </c>
      <c r="C3" s="104"/>
      <c r="D3" s="105"/>
      <c r="E3" s="106" t="n">
        <f aca="false">MAX(NATPET!$T$4:$T$1048576)</f>
        <v>4</v>
      </c>
      <c r="F3" s="107"/>
      <c r="J3" s="103" t="s">
        <v>136</v>
      </c>
      <c r="K3" s="104"/>
      <c r="L3" s="105"/>
      <c r="M3" s="106" t="n">
        <f aca="false">MAX(NATPET!$U$4:$U$1048576)</f>
        <v>3</v>
      </c>
      <c r="N3" s="107"/>
      <c r="R3" s="103" t="s">
        <v>136</v>
      </c>
      <c r="S3" s="104"/>
      <c r="T3" s="105"/>
      <c r="U3" s="106" t="n">
        <f aca="false">MAX(NATPET!$Y$4:$Y$1048576)</f>
        <v>3</v>
      </c>
      <c r="V3" s="107"/>
    </row>
    <row r="4" customFormat="false" ht="15" hidden="false" customHeight="false" outlineLevel="0" collapsed="false">
      <c r="B4" s="103" t="s">
        <v>137</v>
      </c>
      <c r="C4" s="104"/>
      <c r="D4" s="105"/>
      <c r="E4" s="106" t="n">
        <f aca="false">MIN(NATPET!$T$4:$T$1048576)</f>
        <v>-43062</v>
      </c>
      <c r="F4" s="107"/>
      <c r="J4" s="103" t="s">
        <v>137</v>
      </c>
      <c r="K4" s="104"/>
      <c r="L4" s="105"/>
      <c r="M4" s="106" t="n">
        <f aca="false">MIN(NATPET!$U$4:$U$1048576)</f>
        <v>-43065</v>
      </c>
      <c r="N4" s="107"/>
      <c r="R4" s="103" t="s">
        <v>137</v>
      </c>
      <c r="S4" s="104"/>
      <c r="T4" s="105"/>
      <c r="U4" s="106" t="n">
        <f aca="false">MIN(NATPET!$Y$4:$Y$1048576)</f>
        <v>-43065</v>
      </c>
      <c r="V4" s="107"/>
    </row>
    <row r="5" customFormat="false" ht="15" hidden="false" customHeight="false" outlineLevel="0" collapsed="false">
      <c r="B5" s="103" t="s">
        <v>138</v>
      </c>
      <c r="C5" s="104"/>
      <c r="D5" s="105"/>
      <c r="E5" s="106" t="n">
        <f aca="false">AVERAGE(NATPET!$T$4:$T$1048576)</f>
        <v>-5381.79166666667</v>
      </c>
      <c r="F5" s="107"/>
      <c r="J5" s="103" t="s">
        <v>138</v>
      </c>
      <c r="K5" s="104"/>
      <c r="L5" s="105"/>
      <c r="M5" s="106" t="n">
        <f aca="false">AVERAGE(NATPET!$U$4:$U$1048576)</f>
        <v>-3587.16666666667</v>
      </c>
      <c r="N5" s="107"/>
      <c r="R5" s="103" t="s">
        <v>138</v>
      </c>
      <c r="S5" s="104"/>
      <c r="T5" s="105"/>
      <c r="U5" s="106" t="n">
        <f aca="false">AVERAGE(NATPET!$Y$4:$Y$1048576)</f>
        <v>-17942.7083333333</v>
      </c>
      <c r="V5" s="107"/>
    </row>
    <row r="6" customFormat="false" ht="15" hidden="false" customHeight="false" outlineLevel="0" collapsed="false">
      <c r="B6" s="108" t="s">
        <v>139</v>
      </c>
      <c r="C6" s="104"/>
      <c r="D6" s="105"/>
      <c r="E6" s="106" t="n">
        <f aca="false">COUNTIFS(NATPET!$T$4:$T$1048576,"=0")</f>
        <v>5</v>
      </c>
      <c r="F6" s="109" t="n">
        <f aca="false">E6/$E$10</f>
        <v>0.25</v>
      </c>
      <c r="J6" s="108" t="s">
        <v>139</v>
      </c>
      <c r="K6" s="104"/>
      <c r="L6" s="105"/>
      <c r="M6" s="106" t="n">
        <f aca="false">COUNTIFS(NATPET!$U$4:$U$1048576,"=0")</f>
        <v>4</v>
      </c>
      <c r="N6" s="109" t="n">
        <f aca="false">M6/$M$10</f>
        <v>0.181818181818182</v>
      </c>
      <c r="R6" s="108" t="s">
        <v>139</v>
      </c>
      <c r="S6" s="110"/>
      <c r="T6" s="111"/>
      <c r="U6" s="106" t="n">
        <f aca="false">COUNTIFS(NATPET!$Y$4:$Y$1048576,"=0")</f>
        <v>6</v>
      </c>
      <c r="V6" s="109" t="n">
        <f aca="false">U6/$U$10</f>
        <v>0.428571428571429</v>
      </c>
    </row>
    <row r="7" customFormat="false" ht="15" hidden="false" customHeight="false" outlineLevel="0" collapsed="false">
      <c r="B7" s="108" t="s">
        <v>140</v>
      </c>
      <c r="C7" s="104"/>
      <c r="D7" s="105"/>
      <c r="E7" s="106" t="n">
        <f aca="false">COUNTIFS(NATPET!$T$4:$T$1048576,"=1")</f>
        <v>8</v>
      </c>
      <c r="F7" s="109" t="n">
        <f aca="false">E7/$E$10</f>
        <v>0.4</v>
      </c>
      <c r="J7" s="108" t="s">
        <v>140</v>
      </c>
      <c r="K7" s="104"/>
      <c r="L7" s="105"/>
      <c r="M7" s="106" t="n">
        <f aca="false">COUNTIFS(NATPET!$U$4:$U$1048576,"=1")</f>
        <v>7</v>
      </c>
      <c r="N7" s="109" t="n">
        <f aca="false">M7/$M$10</f>
        <v>0.318181818181818</v>
      </c>
      <c r="R7" s="108" t="s">
        <v>140</v>
      </c>
      <c r="S7" s="110"/>
      <c r="T7" s="111"/>
      <c r="U7" s="106" t="n">
        <f aca="false">COUNTIFS(NATPET!$Y$4:$Y$1048576,"=1")</f>
        <v>3</v>
      </c>
      <c r="V7" s="109" t="n">
        <f aca="false">U7/$U$10</f>
        <v>0.214285714285714</v>
      </c>
    </row>
    <row r="8" customFormat="false" ht="15" hidden="false" customHeight="false" outlineLevel="0" collapsed="false">
      <c r="B8" s="108" t="s">
        <v>141</v>
      </c>
      <c r="C8" s="104"/>
      <c r="D8" s="105"/>
      <c r="E8" s="106" t="n">
        <f aca="false">COUNTIFS(NATPET!$T$4:$T$1048576,"&gt;=2",NATPET!$T$4:$T$1048576,"&lt;=2")</f>
        <v>5</v>
      </c>
      <c r="F8" s="109" t="n">
        <f aca="false">E8/$E$10</f>
        <v>0.25</v>
      </c>
      <c r="J8" s="108" t="s">
        <v>141</v>
      </c>
      <c r="K8" s="104"/>
      <c r="L8" s="105"/>
      <c r="M8" s="106" t="n">
        <f aca="false">COUNTIFS(NATPET!$U$4:$U$1048576,"&gt;=2",NATPET!$U$4:$U$1048576,"&lt;=2")</f>
        <v>6</v>
      </c>
      <c r="N8" s="109" t="n">
        <f aca="false">M8/$M$10</f>
        <v>0.272727272727273</v>
      </c>
      <c r="R8" s="108" t="s">
        <v>141</v>
      </c>
      <c r="S8" s="110"/>
      <c r="T8" s="111"/>
      <c r="U8" s="106" t="n">
        <f aca="false">COUNTIFS(NATPET!$Y$4:$Y$1048576,"&gt;=2",NATPET!$Y$4:$Y$1048576,"&lt;=2")</f>
        <v>4</v>
      </c>
      <c r="V8" s="109" t="n">
        <f aca="false">U8/$U$10</f>
        <v>0.285714285714286</v>
      </c>
    </row>
    <row r="9" customFormat="false" ht="15" hidden="false" customHeight="false" outlineLevel="0" collapsed="false">
      <c r="B9" s="108" t="s">
        <v>142</v>
      </c>
      <c r="C9" s="104"/>
      <c r="D9" s="105"/>
      <c r="E9" s="106" t="n">
        <f aca="false">COUNTIFS(NATPET!$T$4:$T$1048576,"&gt;=3",NATPET!$T$4:$T$1048576,"&lt;=5")</f>
        <v>2</v>
      </c>
      <c r="F9" s="109" t="n">
        <f aca="false">E9/$E$10</f>
        <v>0.1</v>
      </c>
      <c r="J9" s="108" t="s">
        <v>142</v>
      </c>
      <c r="K9" s="104"/>
      <c r="L9" s="105"/>
      <c r="M9" s="106" t="n">
        <f aca="false">COUNTIFS(NATPET!$U$4:$U$1048576,"&gt;=3",NATPET!$U$4:$U$1048576,"&lt;=5")</f>
        <v>5</v>
      </c>
      <c r="N9" s="109" t="n">
        <f aca="false">M9/$M$10</f>
        <v>0.227272727272727</v>
      </c>
      <c r="R9" s="108" t="s">
        <v>142</v>
      </c>
      <c r="S9" s="110"/>
      <c r="T9" s="111"/>
      <c r="U9" s="106" t="n">
        <f aca="false">COUNTIFS(NATPET!$Y$4:$Y$1048576,"&gt;=3",NATPET!$Y$4:$Y$1048576,"&lt;=5")</f>
        <v>1</v>
      </c>
      <c r="V9" s="109" t="n">
        <f aca="false">U9/$U$10</f>
        <v>0.0714285714285714</v>
      </c>
    </row>
    <row r="10" customFormat="false" ht="15" hidden="false" customHeight="false" outlineLevel="0" collapsed="false">
      <c r="B10" s="108"/>
      <c r="C10" s="104"/>
      <c r="D10" s="105"/>
      <c r="E10" s="112" t="n">
        <f aca="false">SUM(E6:E9)</f>
        <v>20</v>
      </c>
      <c r="F10" s="109"/>
      <c r="J10" s="108"/>
      <c r="K10" s="104"/>
      <c r="L10" s="105"/>
      <c r="M10" s="112" t="n">
        <f aca="false">SUM(M6:M9)</f>
        <v>22</v>
      </c>
      <c r="N10" s="109"/>
      <c r="R10" s="108"/>
      <c r="S10" s="110"/>
      <c r="T10" s="111"/>
      <c r="U10" s="112" t="n">
        <f aca="false">SUM(U6:U9)</f>
        <v>14</v>
      </c>
      <c r="V10" s="109"/>
    </row>
  </sheetData>
  <mergeCells count="3">
    <mergeCell ref="B2:F2"/>
    <mergeCell ref="J2:N2"/>
    <mergeCell ref="R2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2017-11-26T14:38:07Z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