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Users\Gili\Documents\requirements.java\benchmark\"/>
    </mc:Choice>
  </mc:AlternateContent>
  <xr:revisionPtr revIDLastSave="0" documentId="13_ncr:1_{2A9C5407-90CD-4944-9F25-45DFEB2571FC}" xr6:coauthVersionLast="36" xr6:coauthVersionMax="36" xr10:uidLastSave="{00000000-0000-0000-0000-000000000000}"/>
  <bookViews>
    <workbookView xWindow="0" yWindow="0" windowWidth="14370" windowHeight="124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G24" i="1" l="1"/>
  <c r="F24" i="1"/>
  <c r="G25" i="1"/>
  <c r="F25" i="1"/>
  <c r="C51" i="1" l="1"/>
  <c r="D49" i="1"/>
  <c r="B39" i="1" l="1"/>
  <c r="G26" i="1"/>
  <c r="G22" i="1"/>
  <c r="F26" i="1"/>
  <c r="G23" i="1"/>
  <c r="F23" i="1"/>
  <c r="F22" i="1"/>
  <c r="E26" i="1" l="1"/>
  <c r="D26" i="1"/>
  <c r="E30" i="1" l="1"/>
  <c r="D30" i="1"/>
  <c r="E29" i="1"/>
  <c r="D29" i="1"/>
  <c r="E28" i="1"/>
  <c r="D28" i="1"/>
  <c r="E27" i="1"/>
  <c r="D27" i="1"/>
  <c r="E25" i="1"/>
  <c r="D25" i="1"/>
  <c r="E24" i="1"/>
  <c r="D24" i="1"/>
  <c r="E23" i="1"/>
  <c r="D23" i="1"/>
  <c r="E22" i="1"/>
  <c r="D22" i="1"/>
  <c r="J26" i="1" s="1"/>
  <c r="J28" i="1" l="1"/>
  <c r="J30" i="1"/>
  <c r="J25" i="1"/>
  <c r="J24" i="1"/>
  <c r="C41" i="1"/>
  <c r="I30" i="1"/>
  <c r="C40" i="1" l="1"/>
  <c r="C38" i="1"/>
  <c r="C37" i="1"/>
  <c r="C36" i="1"/>
  <c r="C35" i="1"/>
  <c r="B41" i="1"/>
  <c r="B40" i="1"/>
  <c r="B38" i="1"/>
  <c r="B37" i="1"/>
  <c r="B35" i="1"/>
  <c r="B36" i="1"/>
  <c r="H22" i="1"/>
  <c r="H27" i="1"/>
  <c r="H28" i="1"/>
  <c r="H29" i="1"/>
  <c r="H30" i="1"/>
  <c r="H23" i="1"/>
  <c r="H24" i="1"/>
  <c r="H26" i="1"/>
  <c r="H25" i="1"/>
  <c r="K25" i="1" l="1"/>
  <c r="K26" i="1"/>
  <c r="K24" i="1"/>
  <c r="K23" i="1"/>
  <c r="K30" i="1"/>
  <c r="K29" i="1"/>
  <c r="K28" i="1"/>
  <c r="K27" i="1"/>
  <c r="K22" i="1"/>
  <c r="I28" i="1" l="1"/>
  <c r="I24" i="1"/>
  <c r="I26" i="1"/>
  <c r="I25" i="1"/>
  <c r="D50" i="1" l="1"/>
  <c r="D48" i="1"/>
  <c r="B51" i="1"/>
  <c r="D47" i="1" l="1"/>
  <c r="D51" i="1" l="1"/>
</calcChain>
</file>

<file path=xl/sharedStrings.xml><?xml version="1.0" encoding="utf-8"?>
<sst xmlns="http://schemas.openxmlformats.org/spreadsheetml/2006/main" count="83" uniqueCount="52">
  <si>
    <t>Benchmark</t>
  </si>
  <si>
    <t>Nanoseconds</t>
  </si>
  <si>
    <t>Error</t>
  </si>
  <si>
    <t>requirements-guava.jar</t>
  </si>
  <si>
    <t>requirements-native-windows-amd64.jar</t>
  </si>
  <si>
    <t>Artifact</t>
  </si>
  <si>
    <t>Nanoseconds2</t>
  </si>
  <si>
    <t>Error2</t>
  </si>
  <si>
    <t>requirements-java.jar</t>
  </si>
  <si>
    <t>Total</t>
  </si>
  <si>
    <t>% Error</t>
  </si>
  <si>
    <t>Conclusions</t>
  </si>
  <si>
    <t>% Change</t>
  </si>
  <si>
    <t>Comment</t>
  </si>
  <si>
    <t>requirements-natives.jar</t>
  </si>
  <si>
    <t>Size comparison:</t>
  </si>
  <si>
    <t>Version</t>
  </si>
  <si>
    <t>Changeset</t>
  </si>
  <si>
    <t>Version:</t>
  </si>
  <si>
    <t>requireThat() overhead if check passes</t>
  </si>
  <si>
    <t>assertThat() overhead versus invoking requireThat() directly</t>
  </si>
  <si>
    <t>Description</t>
  </si>
  <si>
    <t>requireThat(java) vs requireThat(guava)</t>
  </si>
  <si>
    <t>GuavaTest.requireThat</t>
  </si>
  <si>
    <t>assertThat() overhead versus empty method</t>
  </si>
  <si>
    <t>Order reported by JMH</t>
  </si>
  <si>
    <t>Order for improved readability</t>
  </si>
  <si>
    <t>Reasonable overhead for uncommon execution path</t>
  </si>
  <si>
    <t>GcTest.assertThatWithAssertionsDisabled</t>
  </si>
  <si>
    <t>GcTest.emptyMethod</t>
  </si>
  <si>
    <t>GcTest.requireThat</t>
  </si>
  <si>
    <t>Alloc rate (bytes / operation)</t>
  </si>
  <si>
    <t>%Overhead</t>
  </si>
  <si>
    <t>Overhead</t>
  </si>
  <si>
    <t>Alloc error</t>
  </si>
  <si>
    <t>Alloc rate</t>
  </si>
  <si>
    <t>N/A</t>
  </si>
  <si>
    <t>Absolute overhead remains low</t>
  </si>
  <si>
    <t>assertThat() time saved versus requireThat()</t>
  </si>
  <si>
    <t>ExceptionTest.throwAndConsumeStackTrace</t>
  </si>
  <si>
    <t>ExceptionTest.requireThatThrowException</t>
  </si>
  <si>
    <t>ExceptionTest.throwException</t>
  </si>
  <si>
    <t>GcTest.assertThatWithAssertionsEnabled</t>
  </si>
  <si>
    <t>5.1.0</t>
  </si>
  <si>
    <t>ExceptionTest.requireThatThrowAndConsumeStackTrace</t>
  </si>
  <si>
    <t>requireThat() check fails, the stack trace is not consumed</t>
  </si>
  <si>
    <t>requireThat() check fails, the stack trace is consumed</t>
  </si>
  <si>
    <t>a8908e65c2cc9d49d43ea5a1a3277ff7aa4aee77</t>
  </si>
  <si>
    <t>5.1.2</t>
  </si>
  <si>
    <t>45db46a6557b1aa3d7aec4319fb21c1a932a6830</t>
  </si>
  <si>
    <t>* Absolute performance overhead for the common execution path is under 10 µs</t>
  </si>
  <si>
    <r>
      <rPr>
        <b/>
        <sz val="11"/>
        <color theme="1"/>
        <rFont val="Calibri"/>
        <family val="2"/>
        <scheme val="minor"/>
      </rPr>
      <t>Environment:</t>
    </r>
    <r>
      <rPr>
        <sz val="11"/>
        <color theme="1"/>
        <rFont val="Calibri"/>
        <family val="2"/>
        <scheme val="minor"/>
      </rPr>
      <t xml:space="preserve"> Microsoft Windows [Version 10.0.18362.267], 64-bit, JDK 12.0.1, Antivirus disabled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</si>
</sst>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%"/>
  </numFmts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</cellStyleXfs>
  <cellXfs count="26">
    <xf numFmtId="0" fontId="0" fillId="0" borderId="0" xfId="0"/>
    <xf numFmtId="164" fontId="0" fillId="0" borderId="0" xfId="0" applyNumberFormat="1"/>
    <xf numFmtId="3" fontId="0" fillId="0" borderId="0" xfId="0" applyNumberFormat="1"/>
    <xf numFmtId="10" fontId="0" fillId="0" borderId="0" xfId="0" applyNumberFormat="1"/>
    <xf numFmtId="10" fontId="1" fillId="2" borderId="0" xfId="1" applyNumberFormat="1"/>
    <xf numFmtId="10" fontId="2" fillId="3" borderId="0" xfId="2" applyNumberFormat="1"/>
    <xf numFmtId="0" fontId="3" fillId="0" borderId="0" xfId="1" applyFont="1" applyFill="1"/>
    <xf numFmtId="0" fontId="3" fillId="0" borderId="0" xfId="0" applyFont="1" applyFill="1"/>
    <xf numFmtId="0" fontId="4" fillId="0" borderId="0" xfId="0" applyFont="1"/>
    <xf numFmtId="3" fontId="4" fillId="0" borderId="0" xfId="0" applyNumberFormat="1" applyFont="1"/>
    <xf numFmtId="165" fontId="0" fillId="0" borderId="0" xfId="0" applyNumberFormat="1"/>
    <xf numFmtId="10" fontId="5" fillId="4" borderId="0" xfId="3" applyNumberFormat="1"/>
    <xf numFmtId="164" fontId="0" fillId="0" borderId="0" xfId="0" applyNumberFormat="1" applyFont="1"/>
    <xf numFmtId="10" fontId="3" fillId="0" borderId="0" xfId="3" applyNumberFormat="1" applyFont="1" applyFill="1"/>
    <xf numFmtId="0" fontId="6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164" fontId="3" fillId="0" borderId="0" xfId="1" applyNumberFormat="1" applyFont="1" applyFill="1"/>
    <xf numFmtId="11" fontId="0" fillId="0" borderId="0" xfId="0" applyNumberFormat="1" applyFont="1"/>
    <xf numFmtId="164" fontId="1" fillId="2" borderId="0" xfId="1" applyNumberFormat="1"/>
    <xf numFmtId="10" fontId="7" fillId="0" borderId="0" xfId="0" applyNumberFormat="1" applyFont="1" applyFill="1"/>
    <xf numFmtId="0" fontId="1" fillId="2" borderId="0" xfId="1" applyNumberFormat="1"/>
    <xf numFmtId="164" fontId="5" fillId="4" borderId="0" xfId="3" applyNumberFormat="1"/>
    <xf numFmtId="1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3" fillId="0" borderId="0" xfId="1" applyNumberFormat="1" applyFont="1" applyFill="1" applyAlignment="1">
      <alignment horizontal="righ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1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numFmt numFmtId="164" formatCode="#,##0.000"/>
    </dxf>
    <dxf>
      <numFmt numFmtId="164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</dxf>
    <dxf>
      <numFmt numFmtId="0" formatCode="General"/>
    </dxf>
    <dxf>
      <numFmt numFmtId="14" formatCode="0.0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%"/>
      <fill>
        <patternFill patternType="none">
          <fgColor indexed="64"/>
          <bgColor auto="1"/>
        </patternFill>
      </fill>
    </dxf>
    <dxf>
      <numFmt numFmtId="164" formatCode="#,##0.000"/>
    </dxf>
    <dxf>
      <numFmt numFmtId="164" formatCode="#,##0.0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numFmt numFmtId="164" formatCode="#,##0.000"/>
    </dxf>
    <dxf>
      <numFmt numFmtId="164" formatCode="#,##0.00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46:D51" totalsRowShown="0">
  <autoFilter ref="A46:D51" xr:uid="{00000000-0009-0000-0100-000002000000}"/>
  <tableColumns count="4">
    <tableColumn id="1" xr3:uid="{00000000-0010-0000-0000-000001000000}" name="Artifact"/>
    <tableColumn id="2" xr3:uid="{00000000-0010-0000-0000-000002000000}" name="5.1.0" dataDxfId="20"/>
    <tableColumn id="6" xr3:uid="{00000000-0010-0000-0000-000006000000}" name="5.1.2" dataDxfId="19"/>
    <tableColumn id="7" xr3:uid="{00000000-0010-0000-0000-000007000000}" name="% Change" dataDxfId="18" dataCellStyle="Goo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21:L30" totalsRowShown="0">
  <autoFilter ref="A21:L30" xr:uid="{00000000-0009-0000-0100-000001000000}"/>
  <tableColumns count="12">
    <tableColumn id="3" xr3:uid="{00000000-0010-0000-0100-000003000000}" name="Benchmark"/>
    <tableColumn id="4" xr3:uid="{00000000-0010-0000-0100-000004000000}" name="Nanoseconds" dataDxfId="17"/>
    <tableColumn id="5" xr3:uid="{00000000-0010-0000-0100-000005000000}" name="Error" dataDxfId="16"/>
    <tableColumn id="22" xr3:uid="{00000000-0010-0000-0100-000016000000}" name="Nanoseconds2" dataDxfId="15"/>
    <tableColumn id="23" xr3:uid="{00000000-0010-0000-0100-000017000000}" name="Error2" dataDxfId="14"/>
    <tableColumn id="12" xr3:uid="{79DBD332-3705-48F4-A83F-BDB591931C8E}" name="Alloc rate" dataDxfId="13"/>
    <tableColumn id="11" xr3:uid="{38E8266F-442A-4D1C-9360-BF87CA5D71C4}" name="Alloc error" dataDxfId="12"/>
    <tableColumn id="24" xr3:uid="{00000000-0010-0000-0100-000018000000}" name="% Error" dataDxfId="11">
      <calculatedColumnFormula>#REF!/#REF!</calculatedColumnFormula>
    </tableColumn>
    <tableColumn id="25" xr3:uid="{00000000-0010-0000-0100-000019000000}" name="%Overhead" dataDxfId="10" dataCellStyle="Neutral"/>
    <tableColumn id="7" xr3:uid="{A6993E55-9B73-46DC-BB9E-59228AAA02C6}" name="Overhead" dataDxfId="9"/>
    <tableColumn id="26" xr3:uid="{00000000-0010-0000-0100-00001A000000}" name="% Change" dataDxfId="8" dataCellStyle="Neutral">
      <calculatedColumnFormula>#REF!/#REF!</calculatedColumnFormula>
    </tableColumn>
    <tableColumn id="2" xr3:uid="{00000000-0010-0000-0100-000002000000}" name="Comment" dataDxfId="7" dataCellStyle="Neutr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B4" totalsRowShown="0">
  <autoFilter ref="A2:B4" xr:uid="{00000000-0009-0000-0100-000003000000}"/>
  <tableColumns count="2">
    <tableColumn id="1" xr3:uid="{00000000-0010-0000-0200-000001000000}" name="Version"/>
    <tableColumn id="2" xr3:uid="{00000000-0010-0000-0200-000002000000}" name="Changese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34:C41" totalsRowShown="0">
  <autoFilter ref="A34:C41" xr:uid="{00000000-0009-0000-0100-000005000000}"/>
  <tableColumns count="3">
    <tableColumn id="1" xr3:uid="{00000000-0010-0000-0300-000001000000}" name="Description" dataDxfId="6"/>
    <tableColumn id="2" xr3:uid="{00000000-0010-0000-0300-000002000000}" name="Nanoseconds" dataDxfId="5"/>
    <tableColumn id="4" xr3:uid="{00000000-0010-0000-0300-000004000000}" name="Nanoseconds2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A42EE2-7781-422F-8ACB-C907C4B75915}" name="Table17" displayName="Table17" ref="A8:E17" totalsRowShown="0">
  <autoFilter ref="A8:E17" xr:uid="{77167930-2462-4339-8FC5-B1F3AF46A405}"/>
  <tableColumns count="5">
    <tableColumn id="3" xr3:uid="{A972EF98-1975-40BD-8C7A-9B925D8DC854}" name="Benchmark"/>
    <tableColumn id="22" xr3:uid="{1B78DDDB-62EE-49FA-9227-B1C4BD5A10F7}" name="Nanoseconds" dataDxfId="3"/>
    <tableColumn id="23" xr3:uid="{63023F17-36BE-4184-ADA2-97A1A86160F6}" name="Error" dataDxfId="2"/>
    <tableColumn id="1" xr3:uid="{95D6E5C5-9F54-4F93-86F5-46ACA729445A}" name="Alloc rate (bytes / operation)" dataDxfId="1"/>
    <tableColumn id="2" xr3:uid="{607B8015-549D-4748-BA36-D02792D48BE5}" name="Alloc err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workbookViewId="0">
      <selection activeCell="C40" sqref="C40"/>
    </sheetView>
  </sheetViews>
  <sheetFormatPr defaultRowHeight="14.5"/>
  <cols>
    <col min="1" max="1" width="61.1796875" customWidth="1"/>
    <col min="2" max="3" width="14.1796875" customWidth="1"/>
    <col min="4" max="4" width="28.1796875" customWidth="1"/>
    <col min="5" max="5" width="15.453125" bestFit="1" customWidth="1"/>
    <col min="6" max="6" width="15.81640625" customWidth="1"/>
    <col min="7" max="7" width="13" customWidth="1"/>
    <col min="8" max="8" width="9.81640625" customWidth="1"/>
    <col min="9" max="9" width="13.453125" customWidth="1"/>
    <col min="10" max="11" width="11.81640625" customWidth="1"/>
    <col min="12" max="12" width="48.81640625" customWidth="1"/>
    <col min="15" max="16" width="9.81640625" bestFit="1" customWidth="1"/>
  </cols>
  <sheetData>
    <row r="1" spans="1:5">
      <c r="A1" t="s">
        <v>51</v>
      </c>
    </row>
    <row r="2" spans="1:5">
      <c r="A2" t="s">
        <v>16</v>
      </c>
      <c r="B2" t="s">
        <v>17</v>
      </c>
    </row>
    <row r="3" spans="1:5">
      <c r="A3" t="s">
        <v>43</v>
      </c>
      <c r="B3" t="s">
        <v>47</v>
      </c>
    </row>
    <row r="4" spans="1:5">
      <c r="A4" t="s">
        <v>48</v>
      </c>
      <c r="B4" t="s">
        <v>49</v>
      </c>
    </row>
    <row r="6" spans="1:5">
      <c r="A6" s="8" t="s">
        <v>25</v>
      </c>
    </row>
    <row r="7" spans="1:5">
      <c r="A7" t="s">
        <v>18</v>
      </c>
      <c r="B7" s="16"/>
    </row>
    <row r="8" spans="1:5">
      <c r="A8" t="s">
        <v>0</v>
      </c>
      <c r="B8" t="s">
        <v>1</v>
      </c>
      <c r="C8" t="s">
        <v>2</v>
      </c>
      <c r="D8" t="s">
        <v>31</v>
      </c>
      <c r="E8" t="s">
        <v>34</v>
      </c>
    </row>
    <row r="9" spans="1:5">
      <c r="A9" s="7" t="s">
        <v>44</v>
      </c>
      <c r="B9" s="12">
        <v>73249.623000000007</v>
      </c>
      <c r="C9" s="12">
        <v>1341.943</v>
      </c>
      <c r="D9" s="20"/>
      <c r="E9" s="20"/>
    </row>
    <row r="10" spans="1:5">
      <c r="A10" s="7" t="s">
        <v>40</v>
      </c>
      <c r="B10" s="12">
        <v>2613.6640000000002</v>
      </c>
      <c r="C10" s="12">
        <v>34.201000000000001</v>
      </c>
      <c r="D10" s="20"/>
      <c r="E10" s="20"/>
    </row>
    <row r="11" spans="1:5">
      <c r="A11" s="7" t="s">
        <v>39</v>
      </c>
      <c r="B11" s="12">
        <v>63727.654000000002</v>
      </c>
      <c r="C11" s="12">
        <v>916.64599999999996</v>
      </c>
      <c r="D11" s="20"/>
      <c r="E11" s="20"/>
    </row>
    <row r="12" spans="1:5">
      <c r="A12" s="7" t="s">
        <v>41</v>
      </c>
      <c r="B12" s="12">
        <v>1716.7329999999999</v>
      </c>
      <c r="C12" s="12">
        <v>24.527000000000001</v>
      </c>
      <c r="D12" s="20"/>
      <c r="E12" s="20"/>
    </row>
    <row r="13" spans="1:5">
      <c r="A13" s="7" t="s">
        <v>28</v>
      </c>
      <c r="B13" s="12">
        <v>5.2830000000000004</v>
      </c>
      <c r="C13" s="12">
        <v>5.8999999999999997E-2</v>
      </c>
      <c r="D13" s="12">
        <v>0</v>
      </c>
      <c r="E13" s="23" t="s">
        <v>36</v>
      </c>
    </row>
    <row r="14" spans="1:5">
      <c r="A14" s="7" t="s">
        <v>42</v>
      </c>
      <c r="B14" s="12">
        <v>130.50399999999999</v>
      </c>
      <c r="C14" s="12">
        <v>1.111</v>
      </c>
      <c r="D14" s="12">
        <v>1502.0229999999999</v>
      </c>
      <c r="E14" s="12">
        <v>12.77</v>
      </c>
    </row>
    <row r="15" spans="1:5">
      <c r="A15" t="s">
        <v>29</v>
      </c>
      <c r="B15" s="12">
        <v>0.93200000000000005</v>
      </c>
      <c r="C15" s="12">
        <v>8.0000000000000002E-3</v>
      </c>
      <c r="D15" s="12">
        <v>0</v>
      </c>
      <c r="E15" s="23" t="s">
        <v>36</v>
      </c>
    </row>
    <row r="16" spans="1:5">
      <c r="A16" s="6" t="s">
        <v>30</v>
      </c>
      <c r="B16" s="12">
        <v>121.38800000000001</v>
      </c>
      <c r="C16" s="12">
        <v>1.0660000000000001</v>
      </c>
      <c r="D16" s="12">
        <v>216</v>
      </c>
      <c r="E16" s="12">
        <v>1E-3</v>
      </c>
    </row>
    <row r="17" spans="1:12">
      <c r="A17" s="7" t="s">
        <v>23</v>
      </c>
      <c r="B17" s="12">
        <v>122.46299999999999</v>
      </c>
      <c r="C17" s="12">
        <v>1.1479999999999999</v>
      </c>
      <c r="D17" s="12"/>
      <c r="E17" s="12"/>
    </row>
    <row r="19" spans="1:12">
      <c r="A19" t="s">
        <v>26</v>
      </c>
    </row>
    <row r="20" spans="1:12">
      <c r="A20" t="s">
        <v>18</v>
      </c>
      <c r="B20" s="18" t="s">
        <v>43</v>
      </c>
      <c r="D20" s="16" t="s">
        <v>48</v>
      </c>
    </row>
    <row r="21" spans="1:12">
      <c r="A21" t="s">
        <v>0</v>
      </c>
      <c r="B21" t="s">
        <v>1</v>
      </c>
      <c r="C21" t="s">
        <v>2</v>
      </c>
      <c r="D21" t="s">
        <v>6</v>
      </c>
      <c r="E21" t="s">
        <v>7</v>
      </c>
      <c r="F21" t="s">
        <v>35</v>
      </c>
      <c r="G21" t="s">
        <v>34</v>
      </c>
      <c r="H21" t="s">
        <v>10</v>
      </c>
      <c r="I21" t="s">
        <v>32</v>
      </c>
      <c r="J21" t="s">
        <v>33</v>
      </c>
      <c r="K21" t="s">
        <v>12</v>
      </c>
      <c r="L21" t="s">
        <v>13</v>
      </c>
    </row>
    <row r="22" spans="1:12">
      <c r="A22" t="s">
        <v>29</v>
      </c>
      <c r="B22" s="17">
        <v>0.87</v>
      </c>
      <c r="C22" s="17">
        <v>6.0000000000000001E-3</v>
      </c>
      <c r="D22" s="17">
        <f t="shared" ref="D22:G23" si="0">B15</f>
        <v>0.93200000000000005</v>
      </c>
      <c r="E22" s="17">
        <f t="shared" si="0"/>
        <v>8.0000000000000002E-3</v>
      </c>
      <c r="F22" s="17">
        <f t="shared" si="0"/>
        <v>0</v>
      </c>
      <c r="G22" s="25" t="str">
        <f t="shared" si="0"/>
        <v>N/A</v>
      </c>
      <c r="H22" s="10">
        <f>Table1[[#This Row],[Error2]]/Table1[[#This Row],[Nanoseconds2]]</f>
        <v>8.5836909871244635E-3</v>
      </c>
      <c r="I22" s="23" t="s">
        <v>36</v>
      </c>
      <c r="J22" s="23" t="s">
        <v>36</v>
      </c>
      <c r="K22" s="4">
        <f>Table1[[#This Row],[Nanoseconds2]]/Table1[[#This Row],[Nanoseconds]]</f>
        <v>1.071264367816092</v>
      </c>
      <c r="L22" s="13"/>
    </row>
    <row r="23" spans="1:12">
      <c r="A23" s="6" t="s">
        <v>30</v>
      </c>
      <c r="B23" s="1">
        <v>115.071</v>
      </c>
      <c r="C23" s="1">
        <v>1.137</v>
      </c>
      <c r="D23" s="1">
        <f t="shared" si="0"/>
        <v>121.38800000000001</v>
      </c>
      <c r="E23" s="1">
        <f t="shared" si="0"/>
        <v>1.0660000000000001</v>
      </c>
      <c r="F23" s="1">
        <f t="shared" si="0"/>
        <v>216</v>
      </c>
      <c r="G23" s="1">
        <f t="shared" si="0"/>
        <v>1E-3</v>
      </c>
      <c r="H23" s="10">
        <f>Table1[[#This Row],[Error2]]/Table1[[#This Row],[Nanoseconds2]]</f>
        <v>8.7817576696213803E-3</v>
      </c>
      <c r="I23" s="23" t="s">
        <v>36</v>
      </c>
      <c r="J23" s="23" t="s">
        <v>36</v>
      </c>
      <c r="K23" s="11">
        <f>Table1[[#This Row],[Nanoseconds2]]/Table1[[#This Row],[Nanoseconds]]</f>
        <v>1.054896542134856</v>
      </c>
    </row>
    <row r="24" spans="1:12">
      <c r="A24" s="7" t="s">
        <v>23</v>
      </c>
      <c r="B24" s="1">
        <v>118.401</v>
      </c>
      <c r="C24" s="1">
        <v>0.85499999999999998</v>
      </c>
      <c r="D24" s="1">
        <f>B17</f>
        <v>122.46299999999999</v>
      </c>
      <c r="E24" s="1">
        <f>C17</f>
        <v>1.1479999999999999</v>
      </c>
      <c r="F24" s="1">
        <f>D17</f>
        <v>0</v>
      </c>
      <c r="G24" s="1">
        <f>E17</f>
        <v>0</v>
      </c>
      <c r="H24" s="10">
        <f>Table1[[#This Row],[Error2]]/Table1[[#This Row],[Nanoseconds2]]</f>
        <v>9.3742599805655587E-3</v>
      </c>
      <c r="I24" s="4">
        <f>Table1[[#This Row],[Nanoseconds2]]/D23</f>
        <v>1.0088559000889707</v>
      </c>
      <c r="J24" s="21">
        <f>Table1[[#This Row],[Nanoseconds2]]-D23</f>
        <v>1.0749999999999886</v>
      </c>
      <c r="K24" s="4">
        <f>Table1[[#This Row],[Nanoseconds2]]/Table1[[#This Row],[Nanoseconds]]</f>
        <v>1.0343071426761599</v>
      </c>
    </row>
    <row r="25" spans="1:12">
      <c r="A25" s="7" t="s">
        <v>42</v>
      </c>
      <c r="B25" s="1">
        <v>129.96899999999999</v>
      </c>
      <c r="C25" s="1">
        <v>1.681</v>
      </c>
      <c r="D25" s="1">
        <f>B14</f>
        <v>130.50399999999999</v>
      </c>
      <c r="E25" s="1">
        <f>C14</f>
        <v>1.111</v>
      </c>
      <c r="F25" s="1">
        <f>D14</f>
        <v>1502.0229999999999</v>
      </c>
      <c r="G25" s="1">
        <f>E14</f>
        <v>12.77</v>
      </c>
      <c r="H25" s="10">
        <f>Table1[[#This Row],[Error2]]/Table1[[#This Row],[Nanoseconds2]]</f>
        <v>8.5131490222521925E-3</v>
      </c>
      <c r="I25" s="4">
        <f>Table1[[#This Row],[Nanoseconds2]]/D23</f>
        <v>1.0750980327544732</v>
      </c>
      <c r="J25" s="19">
        <f>Table1[[#This Row],[Nanoseconds2]]-D23</f>
        <v>9.1159999999999854</v>
      </c>
      <c r="K25" s="4">
        <f>Table1[[#This Row],[Nanoseconds2]]/Table1[[#This Row],[Nanoseconds]]</f>
        <v>1.004116366210404</v>
      </c>
    </row>
    <row r="26" spans="1:12">
      <c r="A26" s="7" t="s">
        <v>28</v>
      </c>
      <c r="B26" s="1">
        <v>5.7450000000000001</v>
      </c>
      <c r="C26" s="1">
        <v>0.193</v>
      </c>
      <c r="D26" s="1">
        <f>B13</f>
        <v>5.2830000000000004</v>
      </c>
      <c r="E26" s="1">
        <f>C13</f>
        <v>5.8999999999999997E-2</v>
      </c>
      <c r="F26" s="1">
        <f>D13</f>
        <v>0</v>
      </c>
      <c r="G26" s="24" t="str">
        <f>E13</f>
        <v>N/A</v>
      </c>
      <c r="H26" s="10">
        <f>Table1[[#This Row],[Error2]]/Table1[[#This Row],[Nanoseconds2]]</f>
        <v>1.1167897028203672E-2</v>
      </c>
      <c r="I26" s="5">
        <f>Table1[[#This Row],[Nanoseconds2]]/D22</f>
        <v>5.6684549356223179</v>
      </c>
      <c r="J26" s="19">
        <f>Table1[[#This Row],[Nanoseconds2]]-D22</f>
        <v>4.351</v>
      </c>
      <c r="K26" s="4">
        <f>Table1[[#This Row],[Nanoseconds2]]/Table1[[#This Row],[Nanoseconds]]</f>
        <v>0.91958224543080946</v>
      </c>
      <c r="L26" s="13" t="s">
        <v>37</v>
      </c>
    </row>
    <row r="27" spans="1:12">
      <c r="A27" s="7" t="s">
        <v>41</v>
      </c>
      <c r="B27" s="1">
        <v>1669.713</v>
      </c>
      <c r="C27" s="1">
        <v>28.37</v>
      </c>
      <c r="D27" s="1">
        <f>B12</f>
        <v>1716.7329999999999</v>
      </c>
      <c r="E27" s="1">
        <f>C12</f>
        <v>24.527000000000001</v>
      </c>
      <c r="F27" s="1"/>
      <c r="G27" s="1"/>
      <c r="H27" s="10">
        <f>Table1[[#This Row],[Error2]]/Table1[[#This Row],[Nanoseconds2]]</f>
        <v>1.4287020753955333E-2</v>
      </c>
      <c r="I27" s="23" t="s">
        <v>36</v>
      </c>
      <c r="J27" s="23" t="s">
        <v>36</v>
      </c>
      <c r="K27" s="4">
        <f>Table1[[#This Row],[Nanoseconds2]]/Table1[[#This Row],[Nanoseconds]]</f>
        <v>1.0281605281865807</v>
      </c>
      <c r="L27" s="13"/>
    </row>
    <row r="28" spans="1:12">
      <c r="A28" s="7" t="s">
        <v>40</v>
      </c>
      <c r="B28" s="1">
        <v>2620.8049999999998</v>
      </c>
      <c r="C28" s="1">
        <v>65.349999999999994</v>
      </c>
      <c r="D28" s="1">
        <f>B10</f>
        <v>2613.6640000000002</v>
      </c>
      <c r="E28" s="1">
        <f>C10</f>
        <v>34.201000000000001</v>
      </c>
      <c r="F28" s="1"/>
      <c r="G28" s="1"/>
      <c r="H28" s="10">
        <f>Table1[[#This Row],[Error2]]/Table1[[#This Row],[Nanoseconds2]]</f>
        <v>1.3085461635466531E-2</v>
      </c>
      <c r="I28" s="11">
        <f>Table1[[#This Row],[Nanoseconds2]]/D27</f>
        <v>1.5224638892594249</v>
      </c>
      <c r="J28" s="22">
        <f>Table1[[#This Row],[Nanoseconds2]]-D27</f>
        <v>896.93100000000027</v>
      </c>
      <c r="K28" s="4">
        <f>Table1[[#This Row],[Nanoseconds2]]/Table1[[#This Row],[Nanoseconds]]</f>
        <v>0.99727526466104899</v>
      </c>
      <c r="L28" s="13" t="s">
        <v>27</v>
      </c>
    </row>
    <row r="29" spans="1:12">
      <c r="A29" s="7" t="s">
        <v>39</v>
      </c>
      <c r="B29" s="1">
        <v>62485.987000000001</v>
      </c>
      <c r="C29" s="1">
        <v>752.33199999999999</v>
      </c>
      <c r="D29" s="1">
        <f>B11</f>
        <v>63727.654000000002</v>
      </c>
      <c r="E29" s="1">
        <f>C11</f>
        <v>916.64599999999996</v>
      </c>
      <c r="F29" s="1"/>
      <c r="G29" s="1"/>
      <c r="H29" s="10">
        <f>Table1[[#This Row],[Error2]]/Table1[[#This Row],[Nanoseconds2]]</f>
        <v>1.4383802673796841E-2</v>
      </c>
      <c r="I29" s="23" t="s">
        <v>36</v>
      </c>
      <c r="J29" s="23" t="s">
        <v>36</v>
      </c>
      <c r="K29" s="4">
        <f>Table1[[#This Row],[Nanoseconds2]]/Table1[[#This Row],[Nanoseconds]]</f>
        <v>1.0198711272657019</v>
      </c>
      <c r="L29" s="13"/>
    </row>
    <row r="30" spans="1:12">
      <c r="A30" s="7" t="s">
        <v>44</v>
      </c>
      <c r="B30" s="1">
        <v>76290.758000000002</v>
      </c>
      <c r="C30" s="1">
        <v>1225.5450000000001</v>
      </c>
      <c r="D30" s="1">
        <f>B9</f>
        <v>73249.623000000007</v>
      </c>
      <c r="E30" s="1">
        <f>C9</f>
        <v>1341.943</v>
      </c>
      <c r="F30" s="1"/>
      <c r="G30" s="1"/>
      <c r="H30" s="10">
        <f>Table1[[#This Row],[Error2]]/Table1[[#This Row],[Nanoseconds2]]</f>
        <v>1.8320135244928152E-2</v>
      </c>
      <c r="I30" s="11">
        <f>Table1[[#This Row],[Nanoseconds2]]/D29</f>
        <v>1.1494165939326748</v>
      </c>
      <c r="J30" s="22">
        <f>Table1[[#This Row],[Nanoseconds2]]-D29</f>
        <v>9521.9690000000046</v>
      </c>
      <c r="K30" s="4">
        <f>Table1[[#This Row],[Nanoseconds2]]/Table1[[#This Row],[Nanoseconds]]</f>
        <v>0.96013757000553079</v>
      </c>
      <c r="L30" s="13" t="s">
        <v>27</v>
      </c>
    </row>
    <row r="31" spans="1:12">
      <c r="A31" s="7"/>
      <c r="B31" s="1"/>
      <c r="C31" s="1"/>
      <c r="D31" s="3"/>
      <c r="E31" s="1"/>
      <c r="F31" s="1"/>
      <c r="G31" s="3"/>
      <c r="H31" s="3"/>
    </row>
    <row r="32" spans="1:12">
      <c r="A32" s="7"/>
      <c r="B32" s="1"/>
      <c r="C32" s="1"/>
      <c r="D32" s="3"/>
      <c r="E32" s="1"/>
      <c r="F32" s="1"/>
      <c r="G32" s="3"/>
      <c r="H32" s="3"/>
    </row>
    <row r="33" spans="1:9">
      <c r="A33" s="7"/>
      <c r="B33" s="1"/>
      <c r="C33" s="1"/>
      <c r="D33" s="3"/>
      <c r="E33" s="1"/>
      <c r="F33" s="1"/>
      <c r="G33" s="3"/>
      <c r="H33" s="3"/>
    </row>
    <row r="34" spans="1:9">
      <c r="A34" t="s">
        <v>21</v>
      </c>
      <c r="B34" s="1" t="s">
        <v>1</v>
      </c>
      <c r="C34" s="1" t="s">
        <v>6</v>
      </c>
      <c r="D34" s="1"/>
      <c r="E34" s="3"/>
      <c r="F34" s="1"/>
      <c r="G34" s="1"/>
      <c r="H34" s="3"/>
      <c r="I34" s="3"/>
    </row>
    <row r="35" spans="1:9">
      <c r="A35" s="7" t="s">
        <v>19</v>
      </c>
      <c r="B35" s="1">
        <f>B23-B22</f>
        <v>114.20099999999999</v>
      </c>
      <c r="C35" s="1">
        <f>D23-D22</f>
        <v>120.456</v>
      </c>
      <c r="D35" s="1"/>
      <c r="E35" s="3"/>
      <c r="F35" s="1"/>
      <c r="G35" s="1"/>
      <c r="H35" s="3"/>
      <c r="I35" s="3"/>
    </row>
    <row r="36" spans="1:9">
      <c r="A36" s="7" t="s">
        <v>22</v>
      </c>
      <c r="B36" s="1">
        <f>B24-B23</f>
        <v>3.3299999999999983</v>
      </c>
      <c r="C36" s="19">
        <f>D24-D23</f>
        <v>1.0749999999999886</v>
      </c>
      <c r="D36" s="1"/>
      <c r="E36" s="3"/>
      <c r="F36" s="1"/>
      <c r="G36" s="1"/>
      <c r="H36" s="3"/>
      <c r="I36" s="3"/>
    </row>
    <row r="37" spans="1:9">
      <c r="A37" s="7" t="s">
        <v>20</v>
      </c>
      <c r="B37" s="1">
        <f>B25-B23</f>
        <v>14.897999999999996</v>
      </c>
      <c r="C37" s="19">
        <f>D25-D23</f>
        <v>9.1159999999999854</v>
      </c>
      <c r="D37" s="1"/>
      <c r="E37" s="3"/>
      <c r="F37" s="1"/>
      <c r="G37" s="1"/>
      <c r="H37" s="3"/>
      <c r="I37" s="3"/>
    </row>
    <row r="38" spans="1:9">
      <c r="A38" s="7" t="s">
        <v>24</v>
      </c>
      <c r="B38" s="1">
        <f>B26-B22</f>
        <v>4.875</v>
      </c>
      <c r="C38" s="19">
        <f>D26-D22</f>
        <v>4.351</v>
      </c>
      <c r="D38" s="1"/>
      <c r="E38" s="3"/>
      <c r="F38" s="1"/>
      <c r="G38" s="1"/>
      <c r="H38" s="3"/>
      <c r="I38" s="3"/>
    </row>
    <row r="39" spans="1:9">
      <c r="A39" s="7" t="s">
        <v>38</v>
      </c>
      <c r="B39" s="19">
        <f>B24-B26</f>
        <v>112.65599999999999</v>
      </c>
      <c r="C39" s="19">
        <f>D23-D26</f>
        <v>116.105</v>
      </c>
      <c r="D39" s="1"/>
      <c r="E39" s="3"/>
      <c r="F39" s="1"/>
      <c r="G39" s="1"/>
      <c r="H39" s="3"/>
      <c r="I39" s="3"/>
    </row>
    <row r="40" spans="1:9">
      <c r="A40" s="7" t="s">
        <v>45</v>
      </c>
      <c r="B40" s="19">
        <f>B28-B27</f>
        <v>951.09199999999987</v>
      </c>
      <c r="C40" s="19">
        <f>D28-D27</f>
        <v>896.93100000000027</v>
      </c>
      <c r="D40" s="1"/>
      <c r="E40" s="3"/>
      <c r="F40" s="1"/>
      <c r="G40" s="1"/>
      <c r="H40" s="3"/>
      <c r="I40" s="3"/>
    </row>
    <row r="41" spans="1:9">
      <c r="A41" s="7" t="s">
        <v>46</v>
      </c>
      <c r="B41" s="1">
        <f>B30-B29</f>
        <v>13804.771000000001</v>
      </c>
      <c r="C41" s="1">
        <f>D30-D29</f>
        <v>9521.9690000000046</v>
      </c>
      <c r="D41" s="1"/>
      <c r="E41" s="3"/>
      <c r="F41" s="1"/>
      <c r="G41" s="1"/>
      <c r="H41" s="3"/>
      <c r="I41" s="3"/>
    </row>
    <row r="42" spans="1:9">
      <c r="A42" s="7"/>
      <c r="B42" s="1"/>
      <c r="C42" s="1"/>
      <c r="D42" s="3"/>
      <c r="E42" s="1"/>
      <c r="F42" s="1"/>
      <c r="G42" s="3"/>
      <c r="H42" s="3"/>
    </row>
    <row r="43" spans="1:9">
      <c r="A43" s="7"/>
      <c r="B43" s="1"/>
      <c r="C43" s="1"/>
      <c r="D43" s="3"/>
      <c r="E43" s="1"/>
      <c r="F43" s="1"/>
      <c r="G43" s="3"/>
      <c r="H43" s="3"/>
    </row>
    <row r="44" spans="1:9">
      <c r="A44" s="7"/>
      <c r="B44" s="1"/>
      <c r="C44" s="1"/>
      <c r="D44" s="3"/>
      <c r="E44" s="1"/>
      <c r="F44" s="1"/>
      <c r="G44" s="3"/>
      <c r="H44" s="3"/>
    </row>
    <row r="45" spans="1:9">
      <c r="A45" t="s">
        <v>15</v>
      </c>
    </row>
    <row r="46" spans="1:9">
      <c r="A46" t="s">
        <v>5</v>
      </c>
      <c r="B46" t="s">
        <v>43</v>
      </c>
      <c r="C46" t="s">
        <v>48</v>
      </c>
      <c r="D46" t="s">
        <v>12</v>
      </c>
    </row>
    <row r="47" spans="1:9">
      <c r="A47" t="s">
        <v>8</v>
      </c>
      <c r="B47" s="2">
        <v>299573</v>
      </c>
      <c r="C47" s="2">
        <v>300439</v>
      </c>
      <c r="D47" s="4">
        <f>Table2[[#This Row],[5.1.2]]/Table2[[#This Row],[5.1.0]]</f>
        <v>1.002890781211925</v>
      </c>
    </row>
    <row r="48" spans="1:9">
      <c r="A48" t="s">
        <v>3</v>
      </c>
      <c r="B48" s="2">
        <v>18833</v>
      </c>
      <c r="C48" s="2">
        <v>18843</v>
      </c>
      <c r="D48" s="4">
        <f>Table2[[#This Row],[5.1.2]]/Table2[[#This Row],[5.1.0]]</f>
        <v>1.0005309828492539</v>
      </c>
    </row>
    <row r="49" spans="1:4">
      <c r="A49" t="s">
        <v>14</v>
      </c>
      <c r="B49" s="2">
        <v>18001</v>
      </c>
      <c r="C49" s="2">
        <v>17917</v>
      </c>
      <c r="D49" s="4">
        <f>Table2[[#This Row],[5.1.2]]/Table2[[#This Row],[5.1.0]]</f>
        <v>0.9953335925781901</v>
      </c>
    </row>
    <row r="50" spans="1:4">
      <c r="A50" t="s">
        <v>4</v>
      </c>
      <c r="B50" s="2">
        <v>12930</v>
      </c>
      <c r="C50" s="2">
        <v>12906</v>
      </c>
      <c r="D50" s="4">
        <f>Table2[[#This Row],[5.1.2]]/Table2[[#This Row],[5.1.0]]</f>
        <v>0.99814385150812068</v>
      </c>
    </row>
    <row r="51" spans="1:4">
      <c r="A51" s="8" t="s">
        <v>9</v>
      </c>
      <c r="B51" s="9">
        <f>SUM(B47:B50)</f>
        <v>349337</v>
      </c>
      <c r="C51" s="9">
        <f>SUM(C47:C50)</f>
        <v>350105</v>
      </c>
      <c r="D51" s="4">
        <f>Table2[[#This Row],[5.1.2]]/Table2[[#This Row],[5.1.0]]</f>
        <v>1.0021984502071066</v>
      </c>
    </row>
    <row r="54" spans="1:4">
      <c r="A54" s="14" t="s">
        <v>11</v>
      </c>
    </row>
    <row r="55" spans="1:4">
      <c r="A55" t="s">
        <v>50</v>
      </c>
    </row>
    <row r="66" spans="1:1">
      <c r="A66" s="15"/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Gili</dc:creator>
  <cp:lastModifiedBy>Gili</cp:lastModifiedBy>
  <cp:lastPrinted>2018-12-27T01:31:38Z</cp:lastPrinted>
  <dcterms:created xsi:type="dcterms:W3CDTF">2018-12-09T23:09:07Z</dcterms:created>
  <dcterms:modified xsi:type="dcterms:W3CDTF">2019-07-30T00:50:34Z</dcterms:modified>
</cp:coreProperties>
</file>