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  <c r="X12"/>
  <c r="X3"/>
  <c r="X4"/>
  <c r="X5"/>
  <c r="X6"/>
  <c r="X7"/>
  <c r="X8"/>
  <c r="X9"/>
  <c r="X10"/>
  <c r="X11"/>
  <c r="X2"/>
  <c r="W3"/>
  <c r="W4"/>
  <c r="W5"/>
  <c r="W6"/>
  <c r="W7"/>
  <c r="W8"/>
  <c r="W9"/>
  <c r="W10"/>
  <c r="W11"/>
  <c r="W2"/>
  <c r="I18"/>
  <c r="I17"/>
  <c r="C32"/>
  <c r="U3"/>
  <c r="U4"/>
  <c r="U5"/>
  <c r="U6"/>
  <c r="U7"/>
  <c r="U8"/>
  <c r="U9"/>
  <c r="U10"/>
  <c r="U11"/>
  <c r="U2"/>
  <c r="T11"/>
  <c r="T10"/>
  <c r="T9"/>
  <c r="T8"/>
  <c r="T7"/>
  <c r="T6"/>
  <c r="T5"/>
  <c r="T4"/>
  <c r="T3"/>
  <c r="T2"/>
  <c r="S12"/>
  <c r="S3"/>
  <c r="S4"/>
  <c r="S5"/>
  <c r="S6"/>
  <c r="S7"/>
  <c r="S8"/>
  <c r="S9"/>
  <c r="S10"/>
  <c r="S11"/>
  <c r="S2"/>
  <c r="R3"/>
  <c r="R4"/>
  <c r="R5"/>
  <c r="R6"/>
  <c r="R7"/>
  <c r="R8"/>
  <c r="R9"/>
  <c r="R10"/>
  <c r="R11"/>
  <c r="R2"/>
  <c r="D14"/>
  <c r="P3"/>
  <c r="Q3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P2"/>
  <c r="Q2" s="1"/>
  <c r="Q12" s="1"/>
  <c r="Q13" s="1"/>
  <c r="C29" s="1"/>
  <c r="O4"/>
  <c r="O6"/>
  <c r="O8"/>
  <c r="O10"/>
  <c r="N3"/>
  <c r="O3" s="1"/>
  <c r="N4"/>
  <c r="N5"/>
  <c r="O5" s="1"/>
  <c r="N6"/>
  <c r="N7"/>
  <c r="O7" s="1"/>
  <c r="N8"/>
  <c r="N9"/>
  <c r="O9" s="1"/>
  <c r="N10"/>
  <c r="N11"/>
  <c r="O11" s="1"/>
  <c r="N2"/>
  <c r="O2" s="1"/>
  <c r="O12" s="1"/>
  <c r="O13" s="1"/>
  <c r="C27" s="1"/>
  <c r="J11"/>
  <c r="J9"/>
  <c r="J8"/>
  <c r="J7"/>
  <c r="J10"/>
  <c r="J5"/>
  <c r="J6"/>
  <c r="J4"/>
  <c r="J3"/>
  <c r="E12"/>
  <c r="D3"/>
  <c r="D4"/>
  <c r="D5"/>
  <c r="D6"/>
  <c r="D7"/>
  <c r="F7" s="1"/>
  <c r="D8"/>
  <c r="D9"/>
  <c r="D10"/>
  <c r="D11"/>
  <c r="D2"/>
  <c r="F2" s="1"/>
  <c r="F5" l="1"/>
  <c r="F3"/>
  <c r="F4"/>
  <c r="F10"/>
  <c r="F6"/>
  <c r="F9"/>
  <c r="F11"/>
  <c r="F8"/>
  <c r="F12" l="1"/>
  <c r="B13" s="1"/>
  <c r="G2" l="1"/>
  <c r="G8"/>
  <c r="G4"/>
  <c r="G9"/>
  <c r="G3"/>
  <c r="G10"/>
  <c r="G6"/>
  <c r="G11"/>
  <c r="G5"/>
  <c r="G7"/>
  <c r="K7" l="1"/>
  <c r="H7"/>
  <c r="I7" s="1"/>
  <c r="K11"/>
  <c r="H11"/>
  <c r="I11" s="1"/>
  <c r="K10"/>
  <c r="H10"/>
  <c r="I10" s="1"/>
  <c r="K9"/>
  <c r="H9"/>
  <c r="I9" s="1"/>
  <c r="K8"/>
  <c r="H8"/>
  <c r="I8" s="1"/>
  <c r="K5"/>
  <c r="H5"/>
  <c r="I5" s="1"/>
  <c r="K6"/>
  <c r="H6"/>
  <c r="I6" s="1"/>
  <c r="K3"/>
  <c r="H3"/>
  <c r="I3" s="1"/>
  <c r="H4"/>
  <c r="I4" s="1"/>
  <c r="K4"/>
  <c r="H2"/>
  <c r="I2" s="1"/>
  <c r="K2"/>
  <c r="I12" l="1"/>
  <c r="I15" s="1"/>
  <c r="I16" s="1"/>
</calcChain>
</file>

<file path=xl/sharedStrings.xml><?xml version="1.0" encoding="utf-8"?>
<sst xmlns="http://schemas.openxmlformats.org/spreadsheetml/2006/main" count="76" uniqueCount="72">
  <si>
    <t>680-720</t>
  </si>
  <si>
    <t>630-670</t>
  </si>
  <si>
    <t>580-620</t>
  </si>
  <si>
    <t>class interval</t>
  </si>
  <si>
    <t>midpoint</t>
  </si>
  <si>
    <t>760-800</t>
  </si>
  <si>
    <t>lower limit</t>
  </si>
  <si>
    <t>780-820</t>
  </si>
  <si>
    <t>SUM</t>
  </si>
  <si>
    <t>X*F</t>
  </si>
  <si>
    <t>X-MEAN</t>
  </si>
  <si>
    <t>(X-MEAN)^2</t>
  </si>
  <si>
    <t>(X-MEAN)^2*F</t>
  </si>
  <si>
    <t>CF</t>
  </si>
  <si>
    <t>F=17</t>
  </si>
  <si>
    <t>F1=12</t>
  </si>
  <si>
    <t>F2=13</t>
  </si>
  <si>
    <t>300-340</t>
  </si>
  <si>
    <t>350-390</t>
  </si>
  <si>
    <t>450-490</t>
  </si>
  <si>
    <t>500-540</t>
  </si>
  <si>
    <t>550-590</t>
  </si>
  <si>
    <t>ABS(X-MEAN)</t>
  </si>
  <si>
    <t>W=40</t>
  </si>
  <si>
    <t>L+(fm-f1)/2fm-f1-f2*W</t>
  </si>
  <si>
    <t>L=580</t>
  </si>
  <si>
    <t>CF=28</t>
  </si>
  <si>
    <t>N=81</t>
  </si>
  <si>
    <t>580+(17-12/2*17-12-13)*40</t>
  </si>
  <si>
    <t>580+5/34-25*40</t>
  </si>
  <si>
    <t>580+5/9*40</t>
  </si>
  <si>
    <t>580+0.5555*40</t>
  </si>
  <si>
    <t>MEDIAN=609.4117</t>
  </si>
  <si>
    <t>MODE=602.22</t>
  </si>
  <si>
    <t>1.MEAN</t>
  </si>
  <si>
    <t>2.MEDIAN</t>
  </si>
  <si>
    <t>3.MODE</t>
  </si>
  <si>
    <t>INTERVAL</t>
  </si>
  <si>
    <t>X</t>
  </si>
  <si>
    <t>LOG(X)</t>
  </si>
  <si>
    <t>F*LOG(X)</t>
  </si>
  <si>
    <t xml:space="preserve">frequecy(F) </t>
  </si>
  <si>
    <t>SUM/N</t>
  </si>
  <si>
    <t>4.GEOMENTRIC MEAN</t>
  </si>
  <si>
    <t>10^SUM/N</t>
  </si>
  <si>
    <t>5.HARMONIC MEAN</t>
  </si>
  <si>
    <t>1/X</t>
  </si>
  <si>
    <t>F*1/X</t>
  </si>
  <si>
    <t>SUM/10</t>
  </si>
  <si>
    <t>1/HM</t>
  </si>
  <si>
    <t xml:space="preserve">  </t>
  </si>
  <si>
    <t>upper limit</t>
  </si>
  <si>
    <t>580+0.73529*40</t>
  </si>
  <si>
    <t>580+[(12.5)/17]*40</t>
  </si>
  <si>
    <t>580+[(40.5-28)/17]*40</t>
  </si>
  <si>
    <t>580+[81/2-28)/17]*40</t>
  </si>
  <si>
    <t>L+[(N/2-CF)/F]*W</t>
  </si>
  <si>
    <t>(X-XBAR)*F/N</t>
  </si>
  <si>
    <t>Y=ABS OF X-MEAN</t>
  </si>
  <si>
    <t>Y*F</t>
  </si>
  <si>
    <t>X-MEDIAN</t>
  </si>
  <si>
    <t>Y=ABS(X-MEDIAN)</t>
  </si>
  <si>
    <t>F*X-MEAN</t>
  </si>
  <si>
    <t>ABS(F*X-MEAN)</t>
  </si>
  <si>
    <t>6.MEAN DEVIATION ABOUT MEAN</t>
  </si>
  <si>
    <t>7.MEAN DEVIATION ABOUT MEDIAN</t>
  </si>
  <si>
    <t>F*X-MEAN/F</t>
  </si>
  <si>
    <t>1.VARIANCE</t>
  </si>
  <si>
    <t>2.STANDARD DEVIATION</t>
  </si>
  <si>
    <t>3.SD/MEAN</t>
  </si>
  <si>
    <t>4.CO-EFFICIENT OF VARIANCE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</si>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</sst>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tabSelected="1" topLeftCell="A9" zoomScale="85" zoomScaleNormal="85" workbookViewId="0">
      <selection activeCell="G24" sqref="G24"/>
    </sheetView>
  </sheetViews>
  <sheetFormatPr defaultRowHeight="15"/>
  <cols>
    <col min="1" max="1" width="31.5703125" customWidth="1"/>
    <col min="2" max="2" width="17.28515625" customWidth="1"/>
    <col min="3" max="3" width="24" customWidth="1"/>
    <col min="4" max="4" width="12.7109375" bestFit="1" customWidth="1"/>
    <col min="5" max="5" width="11.85546875" customWidth="1"/>
    <col min="7" max="7" width="11.85546875" customWidth="1"/>
    <col min="8" max="8" width="25.140625" customWidth="1"/>
    <col min="9" max="9" width="26.28515625" customWidth="1"/>
    <col min="11" max="11" width="7.42578125" customWidth="1"/>
    <col min="18" max="18" width="16.85546875" customWidth="1"/>
    <col min="19" max="19" width="12.28515625" bestFit="1" customWidth="1"/>
    <col min="21" max="21" width="20.5703125" customWidth="1"/>
    <col min="24" max="24" width="13.5703125" customWidth="1"/>
  </cols>
  <sheetData>
    <row r="1" spans="1:24">
      <c r="A1" t="s">
        <v>3</v>
      </c>
      <c r="B1" t="s">
        <v>6</v>
      </c>
      <c r="C1" t="s">
        <v>51</v>
      </c>
      <c r="D1" t="s">
        <v>4</v>
      </c>
      <c r="E1" t="s">
        <v>41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22</v>
      </c>
      <c r="M1" t="s">
        <v>38</v>
      </c>
      <c r="N1" t="s">
        <v>39</v>
      </c>
      <c r="O1" t="s">
        <v>40</v>
      </c>
      <c r="P1" t="s">
        <v>46</v>
      </c>
      <c r="Q1" t="s">
        <v>47</v>
      </c>
      <c r="R1" t="s">
        <v>58</v>
      </c>
      <c r="S1" t="s">
        <v>59</v>
      </c>
      <c r="T1" t="s">
        <v>60</v>
      </c>
      <c r="U1" t="s">
        <v>61</v>
      </c>
      <c r="W1" t="s">
        <v>62</v>
      </c>
      <c r="X1" t="s">
        <v>63</v>
      </c>
    </row>
    <row r="2" spans="1:24">
      <c r="A2" t="s">
        <v>7</v>
      </c>
      <c r="B2">
        <v>780</v>
      </c>
      <c r="C2">
        <v>820</v>
      </c>
      <c r="D2">
        <f>(B2+C2)/2</f>
        <v>800</v>
      </c>
      <c r="E2">
        <v>2</v>
      </c>
      <c r="F2">
        <f>(D2*E2)</f>
        <v>1600</v>
      </c>
      <c r="G2">
        <f>D2-B13</f>
        <v>209.1358024691358</v>
      </c>
      <c r="H2">
        <f>ABS(G2^2)</f>
        <v>43737.78387440939</v>
      </c>
      <c r="I2">
        <f>H2*E2</f>
        <v>87475.567748818779</v>
      </c>
      <c r="J2">
        <v>2</v>
      </c>
      <c r="K2">
        <f>ABS(G2)</f>
        <v>209.1358024691358</v>
      </c>
      <c r="M2">
        <v>800</v>
      </c>
      <c r="N2">
        <f>LOG(M2)</f>
        <v>2.9030899869919438</v>
      </c>
      <c r="O2">
        <f>E2*N2</f>
        <v>5.8061799739838875</v>
      </c>
      <c r="P2">
        <f>1/M2</f>
        <v>1.25E-3</v>
      </c>
      <c r="Q2">
        <f>E2*P2</f>
        <v>2.5000000000000001E-3</v>
      </c>
      <c r="R2">
        <f>ABS(G2)</f>
        <v>209.1358024691358</v>
      </c>
      <c r="S2">
        <f>R2*E2</f>
        <v>418.27160493827159</v>
      </c>
      <c r="T2">
        <f>D2-D14</f>
        <v>190.58823529411768</v>
      </c>
      <c r="U2">
        <f>ABS(T2)</f>
        <v>190.58823529411768</v>
      </c>
      <c r="W2">
        <f>E2*G2</f>
        <v>418.27160493827159</v>
      </c>
      <c r="X2">
        <f>ABS(W2)</f>
        <v>418.27160493827159</v>
      </c>
    </row>
    <row r="3" spans="1:24">
      <c r="A3" t="s">
        <v>5</v>
      </c>
      <c r="B3">
        <v>760</v>
      </c>
      <c r="C3">
        <v>800</v>
      </c>
      <c r="D3">
        <f t="shared" ref="D3:D11" si="0">(B3+C3)/2</f>
        <v>780</v>
      </c>
      <c r="E3">
        <v>6</v>
      </c>
      <c r="F3">
        <f t="shared" ref="F3:F11" si="1">(D3*E3)</f>
        <v>4680</v>
      </c>
      <c r="G3">
        <f>D3-B13</f>
        <v>189.1358024691358</v>
      </c>
      <c r="H3">
        <f t="shared" ref="H3:H11" si="2">ABS(G3^2)</f>
        <v>35772.351775643954</v>
      </c>
      <c r="I3">
        <f t="shared" ref="I3:I11" si="3">H3*E3</f>
        <v>214634.11065386373</v>
      </c>
      <c r="J3">
        <f>SUM(E2:E3)</f>
        <v>8</v>
      </c>
      <c r="K3">
        <f t="shared" ref="K3:K11" si="4">ABS(G3)</f>
        <v>189.1358024691358</v>
      </c>
      <c r="M3">
        <v>780</v>
      </c>
      <c r="N3">
        <f t="shared" ref="N3:N11" si="5">LOG(M3)</f>
        <v>2.8920946026904804</v>
      </c>
      <c r="O3">
        <f t="shared" ref="O3:O10" si="6">E3*N3</f>
        <v>17.352567616142881</v>
      </c>
      <c r="P3">
        <f t="shared" ref="P3:P11" si="7">1/M3</f>
        <v>1.2820512820512821E-3</v>
      </c>
      <c r="Q3">
        <f t="shared" ref="Q3:Q11" si="8">E3*P3</f>
        <v>7.6923076923076927E-3</v>
      </c>
      <c r="R3">
        <f t="shared" ref="R3:R11" si="9">ABS(G3)</f>
        <v>189.1358024691358</v>
      </c>
      <c r="S3">
        <f t="shared" ref="S3:S11" si="10">R3*E3</f>
        <v>1134.8148148148148</v>
      </c>
      <c r="T3">
        <f>D3-D14</f>
        <v>170.58823529411768</v>
      </c>
      <c r="U3">
        <f t="shared" ref="U3:U11" si="11">ABS(T3)</f>
        <v>170.58823529411768</v>
      </c>
      <c r="W3">
        <f t="shared" ref="W3:W11" si="12">E3*G3</f>
        <v>1134.8148148148148</v>
      </c>
      <c r="X3">
        <f t="shared" ref="X3:X11" si="13">ABS(W3)</f>
        <v>1134.8148148148148</v>
      </c>
    </row>
    <row r="4" spans="1:24">
      <c r="A4" t="s">
        <v>0</v>
      </c>
      <c r="B4">
        <v>680</v>
      </c>
      <c r="C4">
        <v>720</v>
      </c>
      <c r="D4">
        <f t="shared" si="0"/>
        <v>700</v>
      </c>
      <c r="E4">
        <v>8</v>
      </c>
      <c r="F4">
        <f t="shared" si="1"/>
        <v>5600</v>
      </c>
      <c r="G4">
        <f>D4-B13</f>
        <v>109.1358024691358</v>
      </c>
      <c r="H4">
        <f t="shared" si="2"/>
        <v>11910.623380582227</v>
      </c>
      <c r="I4">
        <f t="shared" si="3"/>
        <v>95284.987044657813</v>
      </c>
      <c r="J4">
        <f>SUM(E2:E4 )</f>
        <v>16</v>
      </c>
      <c r="K4">
        <f t="shared" si="4"/>
        <v>109.1358024691358</v>
      </c>
      <c r="M4">
        <v>700</v>
      </c>
      <c r="N4">
        <f t="shared" si="5"/>
        <v>2.8450980400142569</v>
      </c>
      <c r="O4">
        <f t="shared" si="6"/>
        <v>22.760784320114055</v>
      </c>
      <c r="P4">
        <f t="shared" si="7"/>
        <v>1.4285714285714286E-3</v>
      </c>
      <c r="Q4">
        <f t="shared" si="8"/>
        <v>1.1428571428571429E-2</v>
      </c>
      <c r="R4">
        <f t="shared" si="9"/>
        <v>109.1358024691358</v>
      </c>
      <c r="S4">
        <f t="shared" si="10"/>
        <v>873.08641975308637</v>
      </c>
      <c r="T4">
        <f>D4-D14</f>
        <v>90.58823529411768</v>
      </c>
      <c r="U4">
        <f t="shared" si="11"/>
        <v>90.58823529411768</v>
      </c>
      <c r="W4">
        <f t="shared" si="12"/>
        <v>873.08641975308637</v>
      </c>
      <c r="X4">
        <f t="shared" si="13"/>
        <v>873.08641975308637</v>
      </c>
    </row>
    <row r="5" spans="1:24">
      <c r="A5" t="s">
        <v>1</v>
      </c>
      <c r="B5">
        <v>630</v>
      </c>
      <c r="C5">
        <v>670</v>
      </c>
      <c r="D5">
        <f t="shared" si="0"/>
        <v>650</v>
      </c>
      <c r="E5">
        <v>12</v>
      </c>
      <c r="F5">
        <f t="shared" si="1"/>
        <v>7800</v>
      </c>
      <c r="G5">
        <f>D5-B13</f>
        <v>59.135802469135797</v>
      </c>
      <c r="H5">
        <f t="shared" si="2"/>
        <v>3497.0431336686474</v>
      </c>
      <c r="I5">
        <f t="shared" si="3"/>
        <v>41964.517604023771</v>
      </c>
      <c r="J5">
        <f>SUM(E2+E3+E4+E5)</f>
        <v>28</v>
      </c>
      <c r="K5">
        <f t="shared" si="4"/>
        <v>59.135802469135797</v>
      </c>
      <c r="M5">
        <v>650</v>
      </c>
      <c r="N5">
        <f t="shared" si="5"/>
        <v>2.8129133566428557</v>
      </c>
      <c r="O5">
        <f t="shared" si="6"/>
        <v>33.754960279714268</v>
      </c>
      <c r="P5">
        <f t="shared" si="7"/>
        <v>1.5384615384615385E-3</v>
      </c>
      <c r="Q5">
        <f t="shared" si="8"/>
        <v>1.846153846153846E-2</v>
      </c>
      <c r="R5">
        <f t="shared" si="9"/>
        <v>59.135802469135797</v>
      </c>
      <c r="S5">
        <f t="shared" si="10"/>
        <v>709.62962962962956</v>
      </c>
      <c r="T5">
        <f>D5-D14</f>
        <v>40.58823529411768</v>
      </c>
      <c r="U5">
        <f t="shared" si="11"/>
        <v>40.58823529411768</v>
      </c>
      <c r="W5">
        <f t="shared" si="12"/>
        <v>709.62962962962956</v>
      </c>
      <c r="X5">
        <f t="shared" si="13"/>
        <v>709.62962962962956</v>
      </c>
    </row>
    <row r="6" spans="1:24">
      <c r="A6" t="s">
        <v>2</v>
      </c>
      <c r="B6">
        <v>580</v>
      </c>
      <c r="C6">
        <v>620</v>
      </c>
      <c r="D6">
        <f t="shared" si="0"/>
        <v>600</v>
      </c>
      <c r="E6">
        <v>17</v>
      </c>
      <c r="F6">
        <f t="shared" si="1"/>
        <v>10200</v>
      </c>
      <c r="G6">
        <f>D6-B13</f>
        <v>9.1358024691357969</v>
      </c>
      <c r="H6">
        <f t="shared" si="2"/>
        <v>83.462886755067728</v>
      </c>
      <c r="I6">
        <f t="shared" si="3"/>
        <v>1418.8690748361514</v>
      </c>
      <c r="J6">
        <f>SUM(E2:E6)</f>
        <v>45</v>
      </c>
      <c r="K6">
        <f t="shared" si="4"/>
        <v>9.1358024691357969</v>
      </c>
      <c r="M6">
        <v>600</v>
      </c>
      <c r="N6">
        <f t="shared" si="5"/>
        <v>2.7781512503836434</v>
      </c>
      <c r="O6">
        <f t="shared" si="6"/>
        <v>47.228571256521938</v>
      </c>
      <c r="P6">
        <f t="shared" si="7"/>
        <v>1.6666666666666668E-3</v>
      </c>
      <c r="Q6">
        <f t="shared" si="8"/>
        <v>2.8333333333333335E-2</v>
      </c>
      <c r="R6">
        <f t="shared" si="9"/>
        <v>9.1358024691357969</v>
      </c>
      <c r="S6">
        <f t="shared" si="10"/>
        <v>155.30864197530855</v>
      </c>
      <c r="T6">
        <f>D6-D14</f>
        <v>-9.4117647058823195</v>
      </c>
      <c r="U6">
        <f t="shared" si="11"/>
        <v>9.4117647058823195</v>
      </c>
      <c r="W6">
        <f t="shared" si="12"/>
        <v>155.30864197530855</v>
      </c>
      <c r="X6">
        <f t="shared" si="13"/>
        <v>155.30864197530855</v>
      </c>
    </row>
    <row r="7" spans="1:24">
      <c r="A7" t="s">
        <v>21</v>
      </c>
      <c r="B7">
        <v>550</v>
      </c>
      <c r="C7">
        <v>590</v>
      </c>
      <c r="D7">
        <f t="shared" si="0"/>
        <v>570</v>
      </c>
      <c r="E7">
        <v>13</v>
      </c>
      <c r="F7">
        <f t="shared" si="1"/>
        <v>7410</v>
      </c>
      <c r="G7">
        <f>D7-B13</f>
        <v>-20.864197530864203</v>
      </c>
      <c r="H7">
        <f t="shared" si="2"/>
        <v>435.31473860691989</v>
      </c>
      <c r="I7">
        <f t="shared" si="3"/>
        <v>5659.0916018899588</v>
      </c>
      <c r="J7">
        <f>SUM(E2:E7)</f>
        <v>58</v>
      </c>
      <c r="K7">
        <f t="shared" si="4"/>
        <v>20.864197530864203</v>
      </c>
      <c r="M7">
        <v>570</v>
      </c>
      <c r="N7">
        <f t="shared" si="5"/>
        <v>2.7558748556724915</v>
      </c>
      <c r="O7">
        <f t="shared" si="6"/>
        <v>35.826373123742385</v>
      </c>
      <c r="P7">
        <f t="shared" si="7"/>
        <v>1.7543859649122807E-3</v>
      </c>
      <c r="Q7">
        <f t="shared" si="8"/>
        <v>2.2807017543859651E-2</v>
      </c>
      <c r="R7">
        <f t="shared" si="9"/>
        <v>20.864197530864203</v>
      </c>
      <c r="S7">
        <f t="shared" si="10"/>
        <v>271.23456790123464</v>
      </c>
      <c r="T7">
        <f>SUM(D7-D14)</f>
        <v>-39.41176470588232</v>
      </c>
      <c r="U7">
        <f t="shared" si="11"/>
        <v>39.41176470588232</v>
      </c>
      <c r="W7">
        <f t="shared" si="12"/>
        <v>-271.23456790123464</v>
      </c>
      <c r="X7">
        <f t="shared" si="13"/>
        <v>271.23456790123464</v>
      </c>
    </row>
    <row r="8" spans="1:24">
      <c r="A8" t="s">
        <v>20</v>
      </c>
      <c r="B8">
        <v>500</v>
      </c>
      <c r="C8">
        <v>540</v>
      </c>
      <c r="D8">
        <f t="shared" si="0"/>
        <v>520</v>
      </c>
      <c r="E8">
        <v>7</v>
      </c>
      <c r="F8">
        <f t="shared" si="1"/>
        <v>3640</v>
      </c>
      <c r="G8">
        <f>D8-B13</f>
        <v>-70.864197530864203</v>
      </c>
      <c r="H8">
        <f t="shared" si="2"/>
        <v>5021.7344916933398</v>
      </c>
      <c r="I8">
        <f t="shared" si="3"/>
        <v>35152.141441853382</v>
      </c>
      <c r="J8">
        <f>SUM(E2:E8)</f>
        <v>65</v>
      </c>
      <c r="K8">
        <f t="shared" si="4"/>
        <v>70.864197530864203</v>
      </c>
      <c r="M8">
        <v>520</v>
      </c>
      <c r="N8">
        <f t="shared" si="5"/>
        <v>2.716003343634799</v>
      </c>
      <c r="O8">
        <f t="shared" si="6"/>
        <v>19.012023405443593</v>
      </c>
      <c r="P8">
        <f t="shared" si="7"/>
        <v>1.9230769230769232E-3</v>
      </c>
      <c r="Q8">
        <f t="shared" si="8"/>
        <v>1.3461538461538462E-2</v>
      </c>
      <c r="R8">
        <f t="shared" si="9"/>
        <v>70.864197530864203</v>
      </c>
      <c r="S8">
        <f t="shared" si="10"/>
        <v>496.04938271604942</v>
      </c>
      <c r="T8">
        <f>D8-D14</f>
        <v>-89.41176470588232</v>
      </c>
      <c r="U8">
        <f t="shared" si="11"/>
        <v>89.41176470588232</v>
      </c>
      <c r="W8">
        <f t="shared" si="12"/>
        <v>-496.04938271604942</v>
      </c>
      <c r="X8">
        <f t="shared" si="13"/>
        <v>496.04938271604942</v>
      </c>
    </row>
    <row r="9" spans="1:24">
      <c r="A9" t="s">
        <v>19</v>
      </c>
      <c r="B9">
        <v>450</v>
      </c>
      <c r="C9">
        <v>490</v>
      </c>
      <c r="D9">
        <f t="shared" si="0"/>
        <v>470</v>
      </c>
      <c r="E9">
        <v>9</v>
      </c>
      <c r="F9">
        <f t="shared" si="1"/>
        <v>4230</v>
      </c>
      <c r="G9">
        <f>D9-B13</f>
        <v>-120.8641975308642</v>
      </c>
      <c r="H9">
        <f t="shared" si="2"/>
        <v>14608.15424477976</v>
      </c>
      <c r="I9">
        <f t="shared" si="3"/>
        <v>131473.38820301785</v>
      </c>
      <c r="J9">
        <f>SUM(E2:E9)</f>
        <v>74</v>
      </c>
      <c r="K9">
        <f t="shared" si="4"/>
        <v>120.8641975308642</v>
      </c>
      <c r="M9">
        <v>470</v>
      </c>
      <c r="N9">
        <f t="shared" si="5"/>
        <v>2.6720978579357175</v>
      </c>
      <c r="O9">
        <f t="shared" si="6"/>
        <v>24.048880721421458</v>
      </c>
      <c r="P9">
        <f t="shared" si="7"/>
        <v>2.1276595744680851E-3</v>
      </c>
      <c r="Q9">
        <f t="shared" si="8"/>
        <v>1.9148936170212766E-2</v>
      </c>
      <c r="R9">
        <f t="shared" si="9"/>
        <v>120.8641975308642</v>
      </c>
      <c r="S9">
        <f t="shared" si="10"/>
        <v>1087.7777777777778</v>
      </c>
      <c r="T9">
        <f>D9-D14</f>
        <v>-139.41176470588232</v>
      </c>
      <c r="U9">
        <f t="shared" si="11"/>
        <v>139.41176470588232</v>
      </c>
      <c r="W9">
        <f t="shared" si="12"/>
        <v>-1087.7777777777778</v>
      </c>
      <c r="X9">
        <f t="shared" si="13"/>
        <v>1087.7777777777778</v>
      </c>
    </row>
    <row r="10" spans="1:24">
      <c r="A10" t="s">
        <v>18</v>
      </c>
      <c r="B10">
        <v>400</v>
      </c>
      <c r="C10">
        <v>440</v>
      </c>
      <c r="D10">
        <f t="shared" si="0"/>
        <v>420</v>
      </c>
      <c r="E10">
        <v>3</v>
      </c>
      <c r="F10">
        <f t="shared" si="1"/>
        <v>1260</v>
      </c>
      <c r="G10">
        <f>D10-B13</f>
        <v>-170.8641975308642</v>
      </c>
      <c r="H10">
        <f t="shared" si="2"/>
        <v>29194.57399786618</v>
      </c>
      <c r="I10">
        <f t="shared" si="3"/>
        <v>87583.721993598534</v>
      </c>
      <c r="J10">
        <f>SUM(E2:E10)</f>
        <v>77</v>
      </c>
      <c r="K10">
        <f t="shared" si="4"/>
        <v>170.8641975308642</v>
      </c>
      <c r="M10">
        <v>420</v>
      </c>
      <c r="N10">
        <f t="shared" si="5"/>
        <v>2.6232492903979003</v>
      </c>
      <c r="O10">
        <f t="shared" si="6"/>
        <v>7.8697478711937006</v>
      </c>
      <c r="P10">
        <f t="shared" si="7"/>
        <v>2.3809523809523812E-3</v>
      </c>
      <c r="Q10">
        <f t="shared" si="8"/>
        <v>7.1428571428571435E-3</v>
      </c>
      <c r="R10">
        <f t="shared" si="9"/>
        <v>170.8641975308642</v>
      </c>
      <c r="S10">
        <f t="shared" si="10"/>
        <v>512.59259259259261</v>
      </c>
      <c r="T10">
        <f>D10-D14</f>
        <v>-189.41176470588232</v>
      </c>
      <c r="U10">
        <f t="shared" si="11"/>
        <v>189.41176470588232</v>
      </c>
      <c r="W10">
        <f t="shared" si="12"/>
        <v>-512.59259259259261</v>
      </c>
      <c r="X10">
        <f t="shared" si="13"/>
        <v>512.59259259259261</v>
      </c>
    </row>
    <row r="11" spans="1:24">
      <c r="A11" t="s">
        <v>17</v>
      </c>
      <c r="B11">
        <v>340</v>
      </c>
      <c r="C11">
        <v>380</v>
      </c>
      <c r="D11">
        <f t="shared" si="0"/>
        <v>360</v>
      </c>
      <c r="E11">
        <v>4</v>
      </c>
      <c r="F11">
        <f t="shared" si="1"/>
        <v>1440</v>
      </c>
      <c r="G11">
        <f>D11-B13</f>
        <v>-230.8641975308642</v>
      </c>
      <c r="H11">
        <f t="shared" si="2"/>
        <v>53298.277701569888</v>
      </c>
      <c r="I11">
        <f t="shared" si="3"/>
        <v>213193.11080627955</v>
      </c>
      <c r="J11">
        <f>SUM(E2:E11)</f>
        <v>81</v>
      </c>
      <c r="K11">
        <f t="shared" si="4"/>
        <v>230.8641975308642</v>
      </c>
      <c r="M11">
        <v>360</v>
      </c>
      <c r="N11">
        <f t="shared" si="5"/>
        <v>2.5563025007672873</v>
      </c>
      <c r="O11">
        <f>E11*N11</f>
        <v>10.225210003069149</v>
      </c>
      <c r="P11">
        <f t="shared" si="7"/>
        <v>2.7777777777777779E-3</v>
      </c>
      <c r="Q11">
        <f t="shared" si="8"/>
        <v>1.1111111111111112E-2</v>
      </c>
      <c r="R11">
        <f t="shared" si="9"/>
        <v>230.8641975308642</v>
      </c>
      <c r="S11">
        <f t="shared" si="10"/>
        <v>923.45679012345681</v>
      </c>
      <c r="T11">
        <f>D11-D14</f>
        <v>-249.41176470588232</v>
      </c>
      <c r="U11">
        <f t="shared" si="11"/>
        <v>249.41176470588232</v>
      </c>
      <c r="W11">
        <f t="shared" si="12"/>
        <v>-923.45679012345681</v>
      </c>
      <c r="X11">
        <f t="shared" si="13"/>
        <v>923.45679012345681</v>
      </c>
    </row>
    <row r="12" spans="1:24">
      <c r="A12" t="s">
        <v>8</v>
      </c>
      <c r="B12" t="s">
        <v>37</v>
      </c>
      <c r="C12">
        <v>40</v>
      </c>
      <c r="E12">
        <f>SUM(E2:E11)</f>
        <v>81</v>
      </c>
      <c r="F12">
        <f>SUM(F2:F11)</f>
        <v>47860</v>
      </c>
      <c r="I12">
        <f>SUM(I2:I11)</f>
        <v>913839.50617283955</v>
      </c>
      <c r="O12">
        <f>SUM(O2:O11)</f>
        <v>223.88529857134733</v>
      </c>
      <c r="Q12">
        <f>SUM(Q2:Q11)</f>
        <v>0.14208721134533003</v>
      </c>
      <c r="S12">
        <f>SUM(S2:S11)</f>
        <v>6582.2222222222226</v>
      </c>
      <c r="X12">
        <f>SUM(X2:X11)</f>
        <v>6582.2222222222226</v>
      </c>
    </row>
    <row r="13" spans="1:24">
      <c r="A13" t="s">
        <v>34</v>
      </c>
      <c r="B13">
        <f>F12/E12</f>
        <v>590.8641975308642</v>
      </c>
      <c r="N13" t="s">
        <v>42</v>
      </c>
      <c r="O13">
        <f>O12/E12</f>
        <v>2.7640160317450286</v>
      </c>
      <c r="P13" t="s">
        <v>48</v>
      </c>
      <c r="Q13">
        <f>Q12/10</f>
        <v>1.4208721134533003E-2</v>
      </c>
    </row>
    <row r="14" spans="1:24">
      <c r="A14" t="s">
        <v>35</v>
      </c>
      <c r="B14" t="s">
        <v>25</v>
      </c>
      <c r="C14" t="s">
        <v>56</v>
      </c>
      <c r="D14">
        <f>B6+(E12/2-J5)/E6*C12</f>
        <v>609.41176470588232</v>
      </c>
      <c r="N14" t="s">
        <v>27</v>
      </c>
      <c r="P14" s="1"/>
    </row>
    <row r="15" spans="1:24">
      <c r="B15" t="s">
        <v>14</v>
      </c>
      <c r="C15" t="s">
        <v>55</v>
      </c>
      <c r="H15" t="s">
        <v>67</v>
      </c>
      <c r="I15">
        <f>I12/E12</f>
        <v>11281.969212010365</v>
      </c>
    </row>
    <row r="16" spans="1:24">
      <c r="B16" t="s">
        <v>26</v>
      </c>
      <c r="C16" t="s">
        <v>54</v>
      </c>
      <c r="H16" t="s">
        <v>68</v>
      </c>
      <c r="I16">
        <f>SQRT(I15)</f>
        <v>106.21661457611218</v>
      </c>
    </row>
    <row r="17" spans="1:9">
      <c r="B17" t="s">
        <v>27</v>
      </c>
      <c r="C17" t="s">
        <v>53</v>
      </c>
      <c r="H17" t="s">
        <v>69</v>
      </c>
      <c r="I17">
        <f>I16/B13</f>
        <v>0.17976485124665872</v>
      </c>
    </row>
    <row r="18" spans="1:9">
      <c r="B18" t="s">
        <v>23</v>
      </c>
      <c r="C18" t="s">
        <v>52</v>
      </c>
      <c r="H18" t="s">
        <v>70</v>
      </c>
      <c r="I18">
        <f>I17*100</f>
        <v>17.976485124665871</v>
      </c>
    </row>
    <row r="19" spans="1:9">
      <c r="C19" t="s">
        <v>32</v>
      </c>
    </row>
    <row r="20" spans="1:9">
      <c r="A20" t="s">
        <v>36</v>
      </c>
      <c r="B20" t="s">
        <v>25</v>
      </c>
      <c r="C20" t="s">
        <v>24</v>
      </c>
    </row>
    <row r="21" spans="1:9">
      <c r="B21" t="s">
        <v>14</v>
      </c>
      <c r="C21" t="s">
        <v>28</v>
      </c>
      <c r="D21" t="s">
        <v>50</v>
      </c>
    </row>
    <row r="22" spans="1:9">
      <c r="B22" t="s">
        <v>15</v>
      </c>
      <c r="C22" t="s">
        <v>29</v>
      </c>
    </row>
    <row r="23" spans="1:9">
      <c r="B23" t="s">
        <v>16</v>
      </c>
      <c r="C23" t="s">
        <v>30</v>
      </c>
    </row>
    <row r="24" spans="1:9">
      <c r="B24" t="s">
        <v>23</v>
      </c>
      <c r="C24" t="s">
        <v>31</v>
      </c>
      <c r="G24" t="s">
        <v>71</v>
      </c>
    </row>
    <row r="25" spans="1:9">
      <c r="C25" t="s">
        <v>33</v>
      </c>
    </row>
    <row r="27" spans="1:9">
      <c r="A27" t="s">
        <v>43</v>
      </c>
      <c r="B27" t="s">
        <v>44</v>
      </c>
      <c r="C27">
        <f>10^(O13)</f>
        <v>580.78585652020047</v>
      </c>
    </row>
    <row r="29" spans="1:9">
      <c r="A29" t="s">
        <v>45</v>
      </c>
      <c r="B29" t="s">
        <v>49</v>
      </c>
      <c r="C29">
        <f>1/Q13</f>
        <v>70.379310743849501</v>
      </c>
    </row>
    <row r="32" spans="1:9">
      <c r="A32" t="s">
        <v>64</v>
      </c>
      <c r="B32" t="s">
        <v>57</v>
      </c>
      <c r="C32">
        <f>S12/C12</f>
        <v>164.55555555555557</v>
      </c>
    </row>
    <row r="34" spans="1:3">
      <c r="A34" t="s">
        <v>65</v>
      </c>
      <c r="B34" t="s">
        <v>66</v>
      </c>
      <c r="C34">
        <f>G2/E12</f>
        <v>2.5819234872732815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Akshana Mercyba.S</dc:creator>
  <cp:lastModifiedBy>Akshana Mercyba.S</cp:lastModifiedBy>
  <dcterms:created xsi:type="dcterms:W3CDTF">2021-01-25T09:07:04Z</dcterms:created>
  <dcterms:modified xsi:type="dcterms:W3CDTF">2021-01-26T01:34:10Z</dcterms:modified>
</cp:coreProperties>
</file>