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35" windowWidth="20115" windowHeight="7635"/>
  </bookViews>
  <sheets>
    <sheet name="NOTES" sheetId="2" r:id="rId1"/>
    <sheet name="ENT_ENGINEER" sheetId="1" r:id="rId2"/>
    <sheet name="SPEEDTEST" sheetId="3" r:id="rId3"/>
    <sheet name="BB PLANS" sheetId="4" r:id="rId4"/>
    <sheet name="IMP MAIL" sheetId="11" r:id="rId5"/>
    <sheet name="DNS" sheetId="9" r:id="rId6"/>
    <sheet name="CONTACT" sheetId="8" r:id="rId7"/>
    <sheet name="SMS CRED" sheetId="5" r:id="rId8"/>
    <sheet name="SALES ESC" sheetId="7" r:id="rId9"/>
    <sheet name="CSM ESC LL" sheetId="13" r:id="rId10"/>
    <sheet name="CUST ESC" sheetId="10" r:id="rId11"/>
    <sheet name="SA ESC BB" sheetId="6" r:id="rId12"/>
    <sheet name="RF LINK CALC" sheetId="12" r:id="rId13"/>
    <sheet name="PE ROUTER" sheetId="14" r:id="rId14"/>
  </sheets>
  <externalReferences>
    <externalReference r:id="rId15"/>
  </externalReferences>
  <definedNames>
    <definedName name="gainradio">'[1]Antenna Gain Reference Table'!$A$1:$E$35</definedName>
    <definedName name="wpc">'[1]Band Tx Power ERIPresptrictions'!$A$1:$O$6</definedName>
  </definedNames>
  <calcPr calcId="144525"/>
</workbook>
</file>

<file path=xl/calcChain.xml><?xml version="1.0" encoding="utf-8"?>
<calcChain xmlns="http://schemas.openxmlformats.org/spreadsheetml/2006/main">
  <c r="E48" i="12" l="1"/>
  <c r="C48" i="12"/>
  <c r="E45" i="12"/>
  <c r="E46" i="12" s="1"/>
  <c r="C45" i="12"/>
  <c r="C46" i="12" s="1"/>
  <c r="C37" i="12"/>
  <c r="C44" i="12" s="1"/>
  <c r="C33" i="12"/>
  <c r="E31" i="12"/>
  <c r="C31" i="12"/>
  <c r="C27" i="12"/>
  <c r="C11" i="12"/>
  <c r="C39" i="12" s="1"/>
  <c r="C10" i="12"/>
  <c r="C41" i="12" s="1"/>
  <c r="C8" i="12"/>
  <c r="C40" i="12" s="1"/>
  <c r="E5" i="12"/>
  <c r="E4" i="12"/>
  <c r="E47" i="12" l="1"/>
  <c r="E49" i="12" s="1"/>
  <c r="C47" i="12"/>
  <c r="C49" i="12" s="1"/>
  <c r="C36" i="12" s="1"/>
  <c r="C35" i="12"/>
  <c r="C34" i="12" l="1"/>
  <c r="E6" i="12"/>
  <c r="C29" i="12" l="1"/>
  <c r="C30" i="12"/>
  <c r="C26" i="12" l="1"/>
  <c r="C15" i="12"/>
  <c r="E29" i="12"/>
  <c r="C16" i="12"/>
  <c r="E30" i="12"/>
  <c r="C25" i="12"/>
  <c r="C32" i="12" l="1"/>
  <c r="C24" i="12"/>
  <c r="C21" i="12" s="1"/>
  <c r="C23" i="12"/>
  <c r="C22" i="12" s="1"/>
  <c r="E22" i="12" s="1"/>
  <c r="E12" i="12"/>
  <c r="E9" i="12"/>
  <c r="E16" i="12"/>
  <c r="C18" i="12"/>
  <c r="C38" i="12"/>
  <c r="E7" i="12"/>
  <c r="E15" i="12"/>
  <c r="C17" i="12"/>
  <c r="E21" i="12" l="1"/>
  <c r="C20" i="12"/>
</calcChain>
</file>

<file path=xl/sharedStrings.xml><?xml version="1.0" encoding="utf-8"?>
<sst xmlns="http://schemas.openxmlformats.org/spreadsheetml/2006/main" count="1973" uniqueCount="1425">
  <si>
    <t>Refer the below and speak with TL’s/Esc Desk</t>
  </si>
  <si>
    <t>OPEN_REASON</t>
  </si>
  <si>
    <t>CUSTOMER CATEGORY</t>
  </si>
  <si>
    <t>DESCRIPTION</t>
  </si>
  <si>
    <t>BB_ENT_HFCPE_LOW SIGNAL</t>
  </si>
  <si>
    <t>ENTERPRISE BROADBAND CUSTOMER</t>
  </si>
  <si>
    <t>ENTERPRISE BROADBAND CLIENT LINK IS DELIVERED FROM HFCPE AND HAVING LOW SIGNAL ISSUE</t>
  </si>
  <si>
    <t>BB_ENT_HFCPE_NOT CONNECTED</t>
  </si>
  <si>
    <t>ENTERPRISE BROADBAND CLIENT LINK IS DELIVERED FROM HFCPE AND DEVICE IS NOT CONNECTED</t>
  </si>
  <si>
    <t>BB_ENT_HFCPE_NC_ROAMING</t>
  </si>
  <si>
    <t>ENTERPRISE BROADBAND CLIENT LINK IS DELIVERED FROM HFCPE AND DEVICE IS NOT CONNECTED HOWEVER, NAILING IS NOT DONE</t>
  </si>
  <si>
    <t>BB_ENT_HFCPE_PD_LATENCY</t>
  </si>
  <si>
    <t>ENTERPRISE BROADBAND CLIENT LINK IS DELIVERED FROM HFCPE AND DEVICE IS OBSERVED TO BE HAVING PACKET DROPS OR LATENCY ISSUE WHILE OTHER CONNECTED HFCPE'S ARE WORKING FINE</t>
  </si>
  <si>
    <t>BB_ENT_HFCPE_DCS LOGS NA</t>
  </si>
  <si>
    <t>ENTERPRISE BROADBAND CLIENT IS DELIVERED FROM HFCPE HOWEVER, THERE IS POE ADAPTOR ISSUE OR CUSTOMER IS NOT ABLE TO ACCESS SERVICES EVENTHOUGH DEVICE IS FINE</t>
  </si>
  <si>
    <t>BB_ENT_HFCPE_REPEAT ISSUE</t>
  </si>
  <si>
    <t>ENTERPRISE BROADBAND CLIENT IS DELIVERED FROM HFCPE HOWEVER, THERE ARE REPEAT COMPLAINTS RECEIVED FROM THIS CUSTOMER</t>
  </si>
  <si>
    <t>BB_ENT_HFCPE_THRGHPT ISSUE</t>
  </si>
  <si>
    <t>ENTERPRISE BROADBAND CLIENT IS DELIVERED FROM HFCPE HOWEVER, CLIENT DEVICE IS GETTING POOR THROUGHPUT ALTHOUGH CONNECTED HFCPE CLIENTS ARE WORKING FINE</t>
  </si>
  <si>
    <t>BB_ENT_ODCPE_ DCS LOGS NA</t>
  </si>
  <si>
    <t>ENTERPRISE BROADBAND CLIENT IS DELIVERED FROM ODCPE HOWEVER, THERE IS POE ADAPTOR ISSUE OR CUSTOMER IS NOT ABLE TO ACCESS SERVICES EVENTHOUGH DEVICE IS FINE</t>
  </si>
  <si>
    <t>BB_ENT_ODCPE_LOW SIGNAL</t>
  </si>
  <si>
    <t>ENTERPRISE BROADBAND CLIENT LINK IS DELIVERED FROM ODCPE AND HAVING LOW SIGNAL ISSUE</t>
  </si>
  <si>
    <t>BB_ENT_ODCPE_NOT CONNECTED</t>
  </si>
  <si>
    <t>ENTERPRISE BROADBAND CLIENT LINK IS DELIVERED FROM ODCPE AND DEVICE IS NOT CONNECTED</t>
  </si>
  <si>
    <t>BB_ENT_ODCPE_PD_LATENCY</t>
  </si>
  <si>
    <t>ENTERPRISE BROADBAND CLIENT LINK IS DELIVERED FROM ODCPE AND DEVICE IS OBSERVED TO BE HAVING PACKET DROPS OR LATENCY ISSUE WHILE OTHER CONNECTED HFCPE'S ARE WORKING FINE</t>
  </si>
  <si>
    <t>BB_ENT_ODCPE_REPEAT ISSUE</t>
  </si>
  <si>
    <t>ENTERPRISE BROADBAND CLIENT IS DELIVERED FROM ODCPE HOWEVER, THERE ARE REPEAT COMPLAINTS RECEIVED FROM THIS CUSTOMER</t>
  </si>
  <si>
    <t>BB_ENT_ODCPE_ROAMING ISSUE</t>
  </si>
  <si>
    <t>ENTERPRISE BROADBAND CLIENT LINK IS DELIVERED FROM ODCPE AND DEVICE OBSERVED TO BE ROAMING BETWEEN MULTIPLE AP'S FREQUENTLY</t>
  </si>
  <si>
    <t>BB_ENT_ODCPE_THRGHPT ISSUE</t>
  </si>
  <si>
    <t>ENTERPRISE BROADBAND CLIENT IS DELIVERED FROM ODCPE HOWEVER, CLIENT DEVICE IS GETTING POOR THROUGHPUT ALTHOUGH CONNECTED ODCPE CLIENTS ARE WORKING FINE</t>
  </si>
  <si>
    <t>BB_ENT_P2P_FE_RADIO DOWN</t>
  </si>
  <si>
    <t>ENTERPRISE BROADBAND CLIENT IS DELIVERED FROM P2P LINK HOWEVER, CLIENT END RADIO IS DOWN WHILE NEAR END RADIO IS UP</t>
  </si>
  <si>
    <t>BB_ENT_P2P_REPEAT ISSUE</t>
  </si>
  <si>
    <t>ENTERPRISE BROADBAND CLIENT IS DELIVERED FROM P2P LINK HOWEVER, THERE ARE REPEAT COMPLAINTS RECEIVED FROM THIS CUSTOMER</t>
  </si>
  <si>
    <t>BB_ENT_P2P_DCS LOGS NA</t>
  </si>
  <si>
    <t>ENTERPRISE BROADBAND CLIENT IS DELIVERED FROM P2P LINK HOWEVER, THERE IS POE ADAPTOR ISSUE OR CUSTOMER IS NOT ABLE TO ACCESS SERVICES EVEN THOUGH RADIO IS FINE</t>
  </si>
  <si>
    <t>BB_ENT_REALIGN_AP PERM</t>
  </si>
  <si>
    <t>ENTERPRISE BROADBAND CLIENT HFCPE / ODCPE IS CONNECTED TO AP WHICH IS TAGGED AS HAVING PERMISSION ISSUE OR IS UNDER DISMANTLE AND NEEDS TO BE REALIGNED</t>
  </si>
  <si>
    <t>BB_ENT_STATIC IP - ISSUE</t>
  </si>
  <si>
    <t>ENTERPRISE BROADBAND CLIENT IS FACING STATIC IP RELATED ISSUE</t>
  </si>
  <si>
    <t>BB_ENT_RETENTION CASE</t>
  </si>
  <si>
    <t>ENTERPRISE BROADBAND CLIENT IS ASKING FOR TERMINATION OF SERVICES HOWEVER, GIVEN LAST CHANCE TO CHECK ON FIELD THE ISSUE FOR RETENTION</t>
  </si>
  <si>
    <t>LL_ENT_HFCPE_LOW SIGNAL</t>
  </si>
  <si>
    <t>ENTERPRISE LEASE LINE / MPLS CUSTOMER</t>
  </si>
  <si>
    <t>LEASE LINE / MPLS ENTERPRISE CLIENT LINK IS DELIVERED FROM HFCPE AND HAVING LOW SIGNAL ISSUE</t>
  </si>
  <si>
    <t>LL_ENT_HFCPE_NOT CONNECTED</t>
  </si>
  <si>
    <t>LEASE LINE / MPLS ENTERPRISE CLIENT LINK IS DELIVERED FROM HFCPE AND DEVICE IS NOT CONNECTED</t>
  </si>
  <si>
    <t>LL_ENT_HFCPE_NC_ROAMING</t>
  </si>
  <si>
    <t>LEASE LINE / MPLS ENTERPRISE CLIENT LINK IS DELIVERED FROM HFCPE AND DEVICE IS NOT CONNECTED HOWEVER, NAILING IS NOT DONE</t>
  </si>
  <si>
    <t>LL_ENT_HFCPE_PD_LATENCY</t>
  </si>
  <si>
    <t>LEASE LINE / MPLS ENTERPRISE CLIENT LINK IS DELIVERED FROM HFCPE AND DEVICE IS OBSERVED TO BE HAVING PACKET DROPS OR LATENCY ISSUE WHILE OTHER CONNECTED HFCPE'S ARE WORKING FINE</t>
  </si>
  <si>
    <t>LL_ENT_HFCPE_DCS LOGS NA</t>
  </si>
  <si>
    <t>LEASE LINE / MPLS ENTERPRISE CLIENT IS DELIVERED FROM HFCPE HOWEVER, THERE IS POE ADAPTOR ISSUE OR CUSTOMER IS NOT ABLE TO ACCESS SERVICES EVENTHOUGH DEVICE IS FINE</t>
  </si>
  <si>
    <t>LL_ENT_HFCPE_REPEAT ISSUE</t>
  </si>
  <si>
    <t>LEASE LINE / MPLS ENTERPRISE CLIENT IS DELIVERED FROM HFCPE HOWEVER, THERE ARE REPEAT COMPLAINTS RECEIVED FROM THIS CUSTOMER</t>
  </si>
  <si>
    <t>LL_ENT_HFCPE_THRGHPT ISSUE</t>
  </si>
  <si>
    <t>LEASE LINE / MPLS ENTERPRISE CLIENT IS DELIVERED FROM HFCPE HOWEVER, CLIENT DEVICE IS GETTING POOR THROUGHPUT ALTHOUGH CONNECTED HFCPE CLIENTS ARE WORKING FINE</t>
  </si>
  <si>
    <t>LL_ENT_ODCPE_ DCS LOGS NA</t>
  </si>
  <si>
    <t>LEASE LINE / MPLSENTERPRISE CLIENT IS DELIVERED FROM ODCPE HOWEVER, THERE IS POE ADAPTOR ISSUE OR CUSTOMER IS NOT ABLE TO ACCESS SERVICES EVENTHOUGH DEVICE IS FINE</t>
  </si>
  <si>
    <t>LL_ENT_ODCPE_LOW SIGNAL</t>
  </si>
  <si>
    <t>LEASE LINE / MPLS ENTERPRISE CLIENT LINK IS DELIVERED FROM ODCPE AND HAVING LOW SIGNAL ISSUE</t>
  </si>
  <si>
    <t>LL_ENT_ODCPE_NOT CONNECTED</t>
  </si>
  <si>
    <t>LEASE LINE / MPLS ENTERPRISE CLIENT LINK IS DELIVERED FROM ODCPE AND DEVICE IS NOT CONNECTED</t>
  </si>
  <si>
    <t>LL_ENT_ODCPE_PD_LATENCY</t>
  </si>
  <si>
    <t>LEASE LINE / MPLS ENTERPRISE CLIENT LINK IS DELIVERED FROM ODCPE AND DEVICE IS OBSERVED TO BE HAVING PACKET DROPS OR LATENCY ISSUE WHILE OTHER CONNECTED HFCPE'S ARE WORKING FINE</t>
  </si>
  <si>
    <t>LL_ENT_ODCPE_REPEAT ISSUE</t>
  </si>
  <si>
    <t>LEASE LINE / MPLS ENTERPRISE CLIENT IS DELIVERED FROM ODCPE HOWEVER, THERE ARE REPEAT COMPLAINTS RECEIVED FROM THIS CUSTOMER</t>
  </si>
  <si>
    <t>LL_ENT_ODCPE_ROAMING ISSUE</t>
  </si>
  <si>
    <t>LEASE LINE / MPLS ENTERPRISE CLIENT LINK IS DELIVERED FROM ODCPE AND DEVICE OBSERVED TO BE ROAMING BETWEEN MULTIPLE AP'S FREQUENTLY</t>
  </si>
  <si>
    <t>LL_ENT_ODCPE_THRGHPT ISSUE</t>
  </si>
  <si>
    <t>LEASE LINE / MPLS ENTERPRISE CLIENT IS DELIVERED FROM ODCPE HOWEVER, CLIENT DEVICE IS GETTING POOR THROUGHPUT ALTHOUGH CONNECTED ODCPE CLIENTS ARE WORKING FINE</t>
  </si>
  <si>
    <t>LL_ENT_P2P_FE_RADIO DOWN</t>
  </si>
  <si>
    <t>LEASE LINE / MPLS ENTERPRISE CLIENT IS DELIVERED FROM P2P LINK HOWEVER, CLIENT END RADIO IS DOWN WHILE NEAR END RADIO IS UP</t>
  </si>
  <si>
    <t>LL_ENT_P2P_REPEAT ISSUE</t>
  </si>
  <si>
    <t>LEASE LINE / MPLS ENTERPRISE CLIENT IS DELIVERED FROM P2P LINK HOWEVER, THERE ARE REPEAT COMPLAINTS RECEIVED FROM THIS CUSTOMER</t>
  </si>
  <si>
    <t>LL_ENT_P2P_DCS LOGS NA</t>
  </si>
  <si>
    <t>LEASE LINE / MPLS ENTERPRISE CLIENT IS DELIVERED FROM P2P LINK HOWEVER, THERE IS POE ADAPTOR ISSUE OR CUSTOMER IS NOT ABLE TO ACCESS SERVICES EVEN THOUGH RADIO IS FINE</t>
  </si>
  <si>
    <t>LL_ENT_REALIGN_AP PERM</t>
  </si>
  <si>
    <t>LEASE LINE / MPLS ENTERPRISE CLIENT HFCPE / ODCPE IS CONNECTED TO AP WHICH IS TAGGED AS HAVING PERMISSION ISSUE OR IS UNDER DISMANTLE AND NEEDS TO BE REALIGNED</t>
  </si>
  <si>
    <t>LL_ENT_STATIC IP - ISSUE</t>
  </si>
  <si>
    <t>LEASE LINE / MPLS ENTERPRISE CLIENT IS FACING STATIC IP RELATED ISSUE</t>
  </si>
  <si>
    <t>LL_ENT_RETENTION CASE</t>
  </si>
  <si>
    <t>LEASE LINE / MPLS ENTERPRISE CLIENT IS ASKING FOR TERMINATION OF SERVICES HOWEVER, GIVEN LAST CHANCE TO CHECK ON FIELD THE ISSUE FOR RETENTION</t>
  </si>
  <si>
    <t>Regards,</t>
  </si>
  <si>
    <t>Sameer Borase</t>
  </si>
  <si>
    <r>
      <t xml:space="preserve">Assistant Manager - Enterprise Team </t>
    </r>
    <r>
      <rPr>
        <b/>
        <sz val="11"/>
        <color rgb="FF002060"/>
        <rFont val="Calibri"/>
        <family val="2"/>
        <scheme val="minor"/>
      </rPr>
      <t>(e-ATS)</t>
    </r>
  </si>
  <si>
    <t>Tikona Infinet Private Limited.</t>
  </si>
  <si>
    <t>CIN: U74899MH1975PTC265837</t>
  </si>
  <si>
    <t>‘Corpora’, 3rd Floor, LBS Marg,</t>
  </si>
  <si>
    <t>Bhandup (West), Mumbai 400 078.</t>
  </si>
  <si>
    <t>M: +91 8657375161</t>
  </si>
  <si>
    <t>W: www.tikona.in</t>
  </si>
  <si>
    <t>T301 == 192.168.249.132</t>
  </si>
  <si>
    <t>SOUTH == 192.168.229.28</t>
  </si>
  <si>
    <t>MUMBAI == 192.168.249.102</t>
  </si>
  <si>
    <t>PUNE / NAGPUR == 192.168.16.248</t>
  </si>
  <si>
    <t>DELHI == 192.168.226.46</t>
  </si>
  <si>
    <t>SURAT / KOLKATA / RAJKOT / AHEMADABAD == 192.168.249.52</t>
  </si>
  <si>
    <t>BHOPAL / JABALPUR / RAIPUR /  INDORE == 192.168.18.178</t>
  </si>
  <si>
    <t>BANGLORE == 192.168.13.122</t>
  </si>
  <si>
    <t>chennai  == 192.168.14.122</t>
  </si>
  <si>
    <t>HYDERABAD == 192.168.229.28</t>
  </si>
  <si>
    <t>Mail Password - Tikona#4321</t>
  </si>
  <si>
    <t>AHEMADABAD Core - 192.168.2.71</t>
  </si>
  <si>
    <t>Surat Core- 192.168.2.81</t>
  </si>
  <si>
    <t>Vadodra Core- 192.168.2.163</t>
  </si>
  <si>
    <t>Radio Password New - Vv@~$0!6</t>
  </si>
  <si>
    <t>Problem -</t>
  </si>
  <si>
    <t>Near End -</t>
  </si>
  <si>
    <t>Far End -</t>
  </si>
  <si>
    <t xml:space="preserve">Plan - </t>
  </si>
  <si>
    <t xml:space="preserve">Name -   </t>
  </si>
  <si>
    <t>Contact -</t>
  </si>
  <si>
    <t>Available Time -</t>
  </si>
  <si>
    <t>Add -</t>
  </si>
  <si>
    <t>Static IP -</t>
  </si>
  <si>
    <t>Gateway -</t>
  </si>
  <si>
    <t xml:space="preserve">SubnetMask - </t>
  </si>
  <si>
    <t>Dear Team,</t>
  </si>
  <si>
    <r>
      <t>For EBB and ILL speed complaints it is mandatory to attached CE radio speed test logs and radio 1</t>
    </r>
    <r>
      <rPr>
        <vertAlign val="superscript"/>
        <sz val="11"/>
        <color theme="1"/>
        <rFont val="Calibri"/>
        <family val="2"/>
        <scheme val="minor"/>
      </rPr>
      <t>st</t>
    </r>
    <r>
      <rPr>
        <sz val="11"/>
        <color theme="1"/>
        <rFont val="Calibri"/>
        <family val="2"/>
        <scheme val="minor"/>
      </rPr>
      <t xml:space="preserve"> page snap in CRM TT</t>
    </r>
  </si>
  <si>
    <t>Kindly find below links for speed test and replace the radio IP of which speed test is to be performed.</t>
  </si>
  <si>
    <t>URL</t>
  </si>
  <si>
    <t>City</t>
  </si>
  <si>
    <t>Alternate ZD IPs</t>
  </si>
  <si>
    <t>https://192.168.18.137/tools/wc.jsp?cip=10.7.66.163</t>
  </si>
  <si>
    <t>Indore</t>
  </si>
  <si>
    <t>https://192.168.19.231/tools/wc.jsp?cip=10.108.32.52</t>
  </si>
  <si>
    <t>Bhopal</t>
  </si>
  <si>
    <t>https://192.168.17.31/tools/wc.jsp?cip=10.167.99.90</t>
  </si>
  <si>
    <t>Ahmedabad</t>
  </si>
  <si>
    <t>17.131/17.2</t>
  </si>
  <si>
    <t>https://192.168.20.41/tools/wc.jsp?cip=10.108.66.8</t>
  </si>
  <si>
    <t>Agra</t>
  </si>
  <si>
    <t>https://192.168.41.19/tools/wc.jsp?cip=10.11.21.24</t>
  </si>
  <si>
    <t>Delhi</t>
  </si>
  <si>
    <t>https://192.168.13.22/tools/wc.jsp?cip=10.12.73.41</t>
  </si>
  <si>
    <t>Bangalore</t>
  </si>
  <si>
    <t>13.26/13.35</t>
  </si>
  <si>
    <t>https://192.168.5.13/tools/wc.jsp?cip=10.166.137.5</t>
  </si>
  <si>
    <t>Pune</t>
  </si>
  <si>
    <t>https://192.168.20.82/tools/wc.jsp?cip=10.7.66.163</t>
  </si>
  <si>
    <t>UP</t>
  </si>
  <si>
    <t>https://192.168.19.154/tools/wc.jsp?cip=10.13.81.71</t>
  </si>
  <si>
    <t>lucknow</t>
  </si>
  <si>
    <t>https://192.168.19.162/tools/wc.jsp?cip=172.20.128.143</t>
  </si>
  <si>
    <t>Vadodara</t>
  </si>
  <si>
    <t>https://192.168.39.3/tools/wc.jsp?cip=172.20.237.240</t>
  </si>
  <si>
    <t>Chennai</t>
  </si>
  <si>
    <t>https://192.168.19.51/tools/wc.jsp?cip=10.11.212.172</t>
  </si>
  <si>
    <t>Coimbtoor</t>
  </si>
  <si>
    <t>https://192.168.12.12/tools/wc.jsp?cip=10.3.45.5</t>
  </si>
  <si>
    <t>Hyderabad</t>
  </si>
  <si>
    <t>https://192.168.19.182/tools/wc.jsp?cip=10.13.213.134</t>
  </si>
  <si>
    <t>Rajkot</t>
  </si>
  <si>
    <t>https://192.168.19.242/tools/wc.jsp?cip=10.108.49.182</t>
  </si>
  <si>
    <t>Kanpur</t>
  </si>
  <si>
    <t>https://192.168.4.25/tools/wc.jsp?cip=10.0.70.67</t>
  </si>
  <si>
    <t>Kalyan</t>
  </si>
  <si>
    <t>https://192.168.10.15/tools/wc.jsp?cip=172.19.228.187</t>
  </si>
  <si>
    <t>LVSB</t>
  </si>
  <si>
    <t>https://192.168.10.15/tools/wc.jsp?cip=10.97.71.106</t>
  </si>
  <si>
    <t>Corpora</t>
  </si>
  <si>
    <t>https://192.168.20.41/tools/wc.jsp?cip=10.16.168.116</t>
  </si>
  <si>
    <t>https://192.168.20.22/tools/wc.jsp?cip=10.16.82.87</t>
  </si>
  <si>
    <t>Meerut</t>
  </si>
  <si>
    <t>https://192.168.45.7/tools/wc.jsp?cip=10.108.16.96</t>
  </si>
  <si>
    <t>Kolkata</t>
  </si>
  <si>
    <t>https://192.168.20.181/tools/wc.jsp?cip=10.18.209.179</t>
  </si>
  <si>
    <t>Raipur</t>
  </si>
  <si>
    <t>https://192.168.20.71/tools/wc.jsp?cip=10.105.129.202</t>
  </si>
  <si>
    <t>Jabalpur</t>
  </si>
  <si>
    <t>https://192.168.19.131/tools/wc.jsp?cip=10.108.33.24</t>
  </si>
  <si>
    <t>Nagpur</t>
  </si>
  <si>
    <t>https://192.168.20.201/tools/wc.jsp?cip=172.19.18.134</t>
  </si>
  <si>
    <t>Allahabad</t>
  </si>
  <si>
    <t>https://192.168.20.82/tools/wc.jsp?cip=10.11.1.220</t>
  </si>
  <si>
    <t>Varanasi</t>
  </si>
  <si>
    <t>https://192.168.17.131/tools/wc.jsp?cip=10.9.70.98</t>
  </si>
  <si>
    <t>Surat</t>
  </si>
  <si>
    <t>https://192.168.20.52/tools/wc.jsp?cip=10.16.201.245</t>
  </si>
  <si>
    <t>Jaipur</t>
  </si>
  <si>
    <t>https://192.168.19.42/tools/wc.jsp?cip=10.11.138.81</t>
  </si>
  <si>
    <t>Vizag</t>
  </si>
  <si>
    <t>https://192.168.18.138/tools/wc.jsp?cip=10.18.210.31</t>
  </si>
  <si>
    <t>Disclaimer:</t>
  </si>
  <si>
    <t xml:space="preserve">This e-mail message contains confidential information and is for the use of the intended recipient(s) only. If you have received this message in error, please notify us immediately at the above co-ordinates, preserve its confidentiality and delete it from your system. This e-mail does not affect or modify any binding agreement nor state official policy of Tikona Infinet Pvt. Ltd. ("TIPL" ) . TIPL does not accept any liability for any errors, loss, delayed delivery, tempering, corruption or presence of viruses in this message or any attachment. </t>
  </si>
  <si>
    <t>Plan Name</t>
  </si>
  <si>
    <t>Primary DL Speed (Mbps)</t>
  </si>
  <si>
    <t>Primary Upload Speed (Mbps)</t>
  </si>
  <si>
    <t>Usage GBs per month</t>
  </si>
  <si>
    <t>Post FUP Secondary DL Speed (Mbps)</t>
  </si>
  <si>
    <t>Post FUP Secondary UL Speed (Mbps)</t>
  </si>
  <si>
    <t>TBI_SPRE_A</t>
  </si>
  <si>
    <t>TBI_SPRE_H</t>
  </si>
  <si>
    <t>TBI_SPRE_Q</t>
  </si>
  <si>
    <t>TBI_SPRE_M</t>
  </si>
  <si>
    <t>TBI_PRE_A</t>
  </si>
  <si>
    <t>TBI_PRE_H</t>
  </si>
  <si>
    <t>TBI_PRE_Q</t>
  </si>
  <si>
    <t>TBI_PRE_M</t>
  </si>
  <si>
    <t>TBI_STD_A</t>
  </si>
  <si>
    <t>UL</t>
  </si>
  <si>
    <t>NA</t>
  </si>
  <si>
    <t>TBI_STD_H</t>
  </si>
  <si>
    <t>TBI_STD_Q</t>
  </si>
  <si>
    <t>TBI_STD_M</t>
  </si>
  <si>
    <t>TBI_ECO_A</t>
  </si>
  <si>
    <t>TBI_ECO_H</t>
  </si>
  <si>
    <t>TBI_ECO_Q</t>
  </si>
  <si>
    <t>TBI_ECO_M</t>
  </si>
  <si>
    <t>TBI_SYMPLUS_A</t>
  </si>
  <si>
    <t>TBI_SYMPLUS_H</t>
  </si>
  <si>
    <t>TBI_SYMPLYS_Q</t>
  </si>
  <si>
    <t>TBI_SYMPLUS_M</t>
  </si>
  <si>
    <t>TBI_SYM_A</t>
  </si>
  <si>
    <t>TBI_SYM_H</t>
  </si>
  <si>
    <t>TBI_SYM_Q</t>
  </si>
  <si>
    <t>TBI_SYM_M</t>
  </si>
  <si>
    <t>Please find below credential for Re-visit of SA cases wherever required.</t>
  </si>
  <si>
    <t>Link:- http://192.168.248.39:8001/oms/Logout.jsp</t>
  </si>
  <si>
    <t>USER NAME: EntSupport</t>
  </si>
  <si>
    <t>PASSWORD:tikona@321#</t>
  </si>
  <si>
    <t>Dear All,</t>
  </si>
  <si>
    <t>Please find below credential for TIL messaging portal.</t>
  </si>
  <si>
    <t xml:space="preserve">Make sure that all agents should send SMS to the customer if there is no mail from customer for his technical issue </t>
  </si>
  <si>
    <t>We need to share update about TAT and current update on TT as per our message format.</t>
  </si>
  <si>
    <t>Link:- http://192.168.248.226:8080/TDNMessaging/logout.do</t>
  </si>
  <si>
    <t>User name</t>
  </si>
  <si>
    <t>Password</t>
  </si>
  <si>
    <t>Aniket.M</t>
  </si>
  <si>
    <t>tikona@123</t>
  </si>
  <si>
    <t>Balkrishna.B</t>
  </si>
  <si>
    <t>Chetan.J</t>
  </si>
  <si>
    <t>Deepak.T</t>
  </si>
  <si>
    <t>Dhiraj.L</t>
  </si>
  <si>
    <t>Gayatri.C</t>
  </si>
  <si>
    <t>Harun.S</t>
  </si>
  <si>
    <t>Irfan.M</t>
  </si>
  <si>
    <t>Jyoti.J</t>
  </si>
  <si>
    <t>Ramchandra.L</t>
  </si>
  <si>
    <t>Roshan.S</t>
  </si>
  <si>
    <t>Sagar.C</t>
  </si>
  <si>
    <t>Sammihan.P</t>
  </si>
  <si>
    <t>Suraj.G</t>
  </si>
  <si>
    <t xml:space="preserve">Swapnil.G </t>
  </si>
  <si>
    <t>Swapnil.D</t>
  </si>
  <si>
    <t>Swapnil.T</t>
  </si>
  <si>
    <t>Tej.G</t>
  </si>
  <si>
    <t>Vinod.K</t>
  </si>
  <si>
    <t>Arjun.P</t>
  </si>
  <si>
    <t>Vijay.S</t>
  </si>
  <si>
    <t>Mubeen.P</t>
  </si>
  <si>
    <t>Abhijeet.B</t>
  </si>
  <si>
    <t>Jijo.K</t>
  </si>
  <si>
    <t>Prathamesh.K</t>
  </si>
  <si>
    <t xml:space="preserve">Roshan.P </t>
  </si>
  <si>
    <t>Sagar.P</t>
  </si>
  <si>
    <t>Amol.V</t>
  </si>
  <si>
    <t>Lalit.K</t>
  </si>
  <si>
    <t>Mangesh.S</t>
  </si>
  <si>
    <t>Rohan.G</t>
  </si>
  <si>
    <t>Sami.A</t>
  </si>
  <si>
    <t>Deepak.B</t>
  </si>
  <si>
    <t>Harshal.C</t>
  </si>
  <si>
    <t>Modabbir.I</t>
  </si>
  <si>
    <t>Rohan.J</t>
  </si>
  <si>
    <t>Sagar.T</t>
  </si>
  <si>
    <t>Sanjivani.S</t>
  </si>
  <si>
    <t>Sushant.H</t>
  </si>
  <si>
    <t>Kalpesh.S</t>
  </si>
  <si>
    <t>Prashant.D</t>
  </si>
  <si>
    <t>Pratik.K</t>
  </si>
  <si>
    <t>Rohan.M</t>
  </si>
  <si>
    <t>Shrikant.Z</t>
  </si>
  <si>
    <t>Umesh.G</t>
  </si>
  <si>
    <t>Sayali.G</t>
  </si>
  <si>
    <t>Shakil.D</t>
  </si>
  <si>
    <t>Shailesh.G</t>
  </si>
  <si>
    <t>HTML Disclaimer</t>
  </si>
  <si>
    <t>Please do not print this email unless it is absolutely necessary</t>
  </si>
  <si>
    <r>
      <t xml:space="preserve">Warning : </t>
    </r>
    <r>
      <rPr>
        <sz val="12"/>
        <color theme="1"/>
        <rFont val="Times New Roman"/>
        <family val="1"/>
      </rPr>
      <t>This message contains business confidential information . This message does not affect or modify any binding agreement nor state official policy of Tikona Infinet Pvt. Ltd. (TIPL ) unless digitally signed by TIPL's authorised signatory. TIPL does not accept any liability for any errors, loss, delayed delivery, tampering, corruption or presence of viruses in this message or any attachment.</t>
    </r>
  </si>
  <si>
    <t>OnTime Dump</t>
  </si>
  <si>
    <t>http://113.193.1.56/ontime/admin/dnldReport.php</t>
  </si>
  <si>
    <t>Shrikant.Yedage</t>
  </si>
  <si>
    <t>MRTG LOGIN PAGE - 113.193.1.77</t>
  </si>
  <si>
    <t>Siebel New - http://113.193.1.27:63000/ecommunications_enu/start.swe?</t>
  </si>
  <si>
    <t>CSM Head - 9920472006 Ashwin Namdeo</t>
  </si>
  <si>
    <t>Mogra Switch Password - mogra@574111</t>
  </si>
  <si>
    <t>HOME CUSTOMER SUPPORT NO - 022-6735-7878</t>
  </si>
  <si>
    <t>RFTR - 1860 3000 3434</t>
  </si>
  <si>
    <t>VPN Team - 01204963250</t>
  </si>
  <si>
    <t> Plan Name </t>
  </si>
  <si>
    <t> Primary Download Speed </t>
  </si>
  <si>
    <t> Primary Upload Speed </t>
  </si>
  <si>
    <t> Secondary Speed </t>
  </si>
  <si>
    <t> Bundled GBs at primary</t>
  </si>
  <si>
    <t>ENTBB7000</t>
  </si>
  <si>
    <t> 20 Mbps (8-20)</t>
  </si>
  <si>
    <t> 5 Mbps (2-5)</t>
  </si>
  <si>
    <t> 5 Mbps </t>
  </si>
  <si>
    <t>ENTBB3000</t>
  </si>
  <si>
    <t> 15 Mbps (6-15)</t>
  </si>
  <si>
    <t> 2 Mbps (2-4)</t>
  </si>
  <si>
    <t> 3 Mbps </t>
  </si>
  <si>
    <t>ELLLite15Mbps</t>
  </si>
  <si>
    <t>15 Mbps</t>
  </si>
  <si>
    <t>8 Mbps</t>
  </si>
  <si>
    <t>ELLLite10Mbps</t>
  </si>
  <si>
    <t>10 Mbps</t>
  </si>
  <si>
    <t>4 Mbps</t>
  </si>
  <si>
    <t>ENT25M_AP</t>
  </si>
  <si>
    <t> 25 Mbps </t>
  </si>
  <si>
    <t>L1// After  4 hrs</t>
  </si>
  <si>
    <t>L2// After  6 hrs</t>
  </si>
  <si>
    <t>REGION</t>
  </si>
  <si>
    <t>CITY</t>
  </si>
  <si>
    <t>NAME</t>
  </si>
  <si>
    <t>DESIGNATION</t>
  </si>
  <si>
    <t>CONTACT DETAILS</t>
  </si>
  <si>
    <t>EMAIL ID</t>
  </si>
  <si>
    <t>MUMBAI</t>
  </si>
  <si>
    <t>PRIYAJ GHADSHE</t>
  </si>
  <si>
    <t>SA LEAD</t>
  </si>
  <si>
    <t>priyaj.ghadshe@tikona.co.in</t>
  </si>
  <si>
    <t>YOGESH DESHPANDE</t>
  </si>
  <si>
    <t>yogesh.deshpande@tikona.in</t>
  </si>
  <si>
    <t>GANESH KHAMKAR</t>
  </si>
  <si>
    <t>ganesh.khamkar@tikona.co.in</t>
  </si>
  <si>
    <t>SUMIT KARKARE</t>
  </si>
  <si>
    <t>SR COORDINATOR</t>
  </si>
  <si>
    <t>Sumit.Karkare@tikona.co.in</t>
  </si>
  <si>
    <t>DELHI NCR</t>
  </si>
  <si>
    <t>SAURABH AGARWAL</t>
  </si>
  <si>
    <t>saurabh.agarwal@tikona.in</t>
  </si>
  <si>
    <t>ANURAG SHRIVASTAVA</t>
  </si>
  <si>
    <t>Anurag.Shrivastava@tikona.in</t>
  </si>
  <si>
    <t>RAJ</t>
  </si>
  <si>
    <t>JAIPUR</t>
  </si>
  <si>
    <t>TANMAY SHARMA</t>
  </si>
  <si>
    <t>tanmay.sharma@tikona.co.in</t>
  </si>
  <si>
    <t>UP-W</t>
  </si>
  <si>
    <t>AGRA</t>
  </si>
  <si>
    <t>KULDEEP YADAV</t>
  </si>
  <si>
    <t>kuldeep.k@tikona.co.in</t>
  </si>
  <si>
    <t>MEERUT</t>
  </si>
  <si>
    <t>HARDESH KUMAR</t>
  </si>
  <si>
    <t>hardesh.kumar@tikona.co.in</t>
  </si>
  <si>
    <t>AGRA / MEERUT</t>
  </si>
  <si>
    <t>RAVI CHOPRA</t>
  </si>
  <si>
    <t>CITY LEAD</t>
  </si>
  <si>
    <t>ravi.chopra@tikona.co.in</t>
  </si>
  <si>
    <t>KA</t>
  </si>
  <si>
    <t>BENGALURU</t>
  </si>
  <si>
    <t>PANKAJ SINGH CHAUHAN</t>
  </si>
  <si>
    <t>pankaj.chauhan@tikona.co.in</t>
  </si>
  <si>
    <t>AMIT SINGH</t>
  </si>
  <si>
    <t>amit.singh@tikona.co.in</t>
  </si>
  <si>
    <t>AP</t>
  </si>
  <si>
    <t>HYDERABAD / VIZAG</t>
  </si>
  <si>
    <t>B RAJU</t>
  </si>
  <si>
    <t>B.Raju@tikona.in</t>
  </si>
  <si>
    <t>MH</t>
  </si>
  <si>
    <t>PUNE / NAGPUR</t>
  </si>
  <si>
    <t>BHANU SAHU</t>
  </si>
  <si>
    <t>bhanu.sahu@tikona.in</t>
  </si>
  <si>
    <t>YOGESHWAR TAKALE</t>
  </si>
  <si>
    <t>9673002567 / 7020759277</t>
  </si>
  <si>
    <t>Yogeshwar.Takale@tikona.in</t>
  </si>
  <si>
    <t>HARSHAD KADAM</t>
  </si>
  <si>
    <t>9049993438 / 9011714190</t>
  </si>
  <si>
    <t>harshad.kadam@tikona.co.in</t>
  </si>
  <si>
    <t>TN</t>
  </si>
  <si>
    <t>CHENNAI / COIMBATORE / COCHIN</t>
  </si>
  <si>
    <t>LOHENDRA BABU</t>
  </si>
  <si>
    <t>lohendra.babu@tikona.in</t>
  </si>
  <si>
    <t>A NANDAKUMAR</t>
  </si>
  <si>
    <t>A.Nandakumar@tikona.in</t>
  </si>
  <si>
    <t>WB</t>
  </si>
  <si>
    <t>KOLKATA</t>
  </si>
  <si>
    <t xml:space="preserve">LOKENATH ACHARJEE </t>
  </si>
  <si>
    <t>9874075556 / 9831704713</t>
  </si>
  <si>
    <t xml:space="preserve">lokenath.acharjee@tikonapartner.in </t>
  </si>
  <si>
    <t>HANSRAJ CHOUHAN</t>
  </si>
  <si>
    <t>Hansraj.Chouhan@tikona.in</t>
  </si>
  <si>
    <t>SUVAJIT GUPTA</t>
  </si>
  <si>
    <t>O&amp;M LEAD</t>
  </si>
  <si>
    <t>suvajit.gupta@tikona.in</t>
  </si>
  <si>
    <t>GUJ</t>
  </si>
  <si>
    <t>AHMEDABAD / VADODARA / RAJKOT</t>
  </si>
  <si>
    <t>KALPESH PATEL</t>
  </si>
  <si>
    <t>kalpesh.patel@tikona.in</t>
  </si>
  <si>
    <t>KETAN SHAH</t>
  </si>
  <si>
    <t>ketan.shah@tikona.in</t>
  </si>
  <si>
    <t>MPCG</t>
  </si>
  <si>
    <t>INDORE / BHOPAL / JABALPUR / RAIPUR</t>
  </si>
  <si>
    <t>PANKAJ AGARWAL</t>
  </si>
  <si>
    <t>pankaj.agrawal@tikona.co.in</t>
  </si>
  <si>
    <t>ASHISH SHRIVASTAVA</t>
  </si>
  <si>
    <t>Ashish.Shrivastava@tikona.in</t>
  </si>
  <si>
    <t>BHOJRAJ BARDE</t>
  </si>
  <si>
    <t>bhojraj.berde@tikona.co.in</t>
  </si>
  <si>
    <t>UP-E</t>
  </si>
  <si>
    <t>VARANASI</t>
  </si>
  <si>
    <t xml:space="preserve">NAMAN RAI </t>
  </si>
  <si>
    <t xml:space="preserve">naman.rai@tikona.co.in </t>
  </si>
  <si>
    <t>SURESH THAPLIYAL</t>
  </si>
  <si>
    <t>Suresh.Thapliyal@tikona.in</t>
  </si>
  <si>
    <t>DEEPAK TYAGI</t>
  </si>
  <si>
    <t>9335677123 / 7007108135</t>
  </si>
  <si>
    <t>deepak.tyagi@tikona.co.in</t>
  </si>
  <si>
    <t>ALLAHABAD</t>
  </si>
  <si>
    <t xml:space="preserve">SHIVAM DHURIYA </t>
  </si>
  <si>
    <t>shivam.dhuriya@tikonapartner.in</t>
  </si>
  <si>
    <t>ASHISH SHUKLA</t>
  </si>
  <si>
    <t>9452558292 / 7007600800</t>
  </si>
  <si>
    <t>ashish.shukla@tikona.co.in</t>
  </si>
  <si>
    <t>KANPUR</t>
  </si>
  <si>
    <t>ALOK KUMAR</t>
  </si>
  <si>
    <t>7275911919 / 8858416669</t>
  </si>
  <si>
    <t>alok.k@tikona.co.in</t>
  </si>
  <si>
    <t>NEERAJ BHATIA</t>
  </si>
  <si>
    <t>neeraj.bhatia@tikonapartner.in</t>
  </si>
  <si>
    <t>LUCKNOW</t>
  </si>
  <si>
    <t>VIMAL NAUTIYAL</t>
  </si>
  <si>
    <t>9721560262 / 9152015308</t>
  </si>
  <si>
    <t>shahzad.ali@tikona.co.in</t>
  </si>
  <si>
    <t>SURAT</t>
  </si>
  <si>
    <t>JITENDRA JARIWALA</t>
  </si>
  <si>
    <t>jitendra.Jariwala@tikona.in</t>
  </si>
  <si>
    <t>RONAK PATEL</t>
  </si>
  <si>
    <t>Ronak.Patel@tikona.in</t>
  </si>
  <si>
    <t>VINOD VISHWAKARMA</t>
  </si>
  <si>
    <t>vinod.s@tikonapartner.in</t>
  </si>
  <si>
    <t>ANKIT PATEL</t>
  </si>
  <si>
    <t>ankit.patel@tikona.co.in</t>
  </si>
  <si>
    <t>RBH NAME</t>
  </si>
  <si>
    <t xml:space="preserve">ZONE </t>
  </si>
  <si>
    <t>Sales Head NAME</t>
  </si>
  <si>
    <t>MAIL ID</t>
  </si>
  <si>
    <t>CONTACT NO</t>
  </si>
  <si>
    <t>Sundara krishnan</t>
  </si>
  <si>
    <t>BLR</t>
  </si>
  <si>
    <t>R Prashanth</t>
  </si>
  <si>
    <t>prashanth.r@tikona.in</t>
  </si>
  <si>
    <t>Anand Kumar</t>
  </si>
  <si>
    <t>anandkumar.b@tikona.in</t>
  </si>
  <si>
    <t>sundara.krishnan@tikona.in</t>
  </si>
  <si>
    <t>NAGARAJ</t>
  </si>
  <si>
    <t>nagaraj.hu@tikona.in</t>
  </si>
  <si>
    <t>99160 50765</t>
  </si>
  <si>
    <t>CHE</t>
  </si>
  <si>
    <t>Ramadoss Sadhasivam</t>
  </si>
  <si>
    <t>Sadhashivam.R@tikona.in</t>
  </si>
  <si>
    <t>9380504234/9840723931</t>
  </si>
  <si>
    <t xml:space="preserve">M Shivajirajan  </t>
  </si>
  <si>
    <t>shivaji.rajan@tikona.in</t>
  </si>
  <si>
    <t>HYD</t>
  </si>
  <si>
    <t>SN Rehman</t>
  </si>
  <si>
    <t>sn.rehman@tikona.in</t>
  </si>
  <si>
    <t>Chikkam Satya</t>
  </si>
  <si>
    <t>chikkam.satya@tikona.in</t>
  </si>
  <si>
    <t>CBE</t>
  </si>
  <si>
    <t>M Thomas Cruz</t>
  </si>
  <si>
    <t>Thomas.Cruz@tikona.in</t>
  </si>
  <si>
    <t>Shankar Ram</t>
  </si>
  <si>
    <t>PUNE</t>
  </si>
  <si>
    <t>Anil R Dalavi</t>
  </si>
  <si>
    <t>anil.dalavi@tikona.in</t>
  </si>
  <si>
    <t>Shankar.Ram@tikona.in</t>
  </si>
  <si>
    <t>RAMESH GOLE</t>
  </si>
  <si>
    <t>ramesh.gole@tikona.co.in</t>
  </si>
  <si>
    <t>Ashwani Tyagi</t>
  </si>
  <si>
    <t>ashwani.tyagi@tikona.in</t>
  </si>
  <si>
    <t>Dhruvesh Goswami</t>
  </si>
  <si>
    <t>dhruvesh.gauswami@tikona.in</t>
  </si>
  <si>
    <t>Vivek Goswami</t>
  </si>
  <si>
    <t>vivek.goswami@tikona.co.in</t>
  </si>
  <si>
    <t>Vishwash Desai</t>
  </si>
  <si>
    <t>Vishvas.Desai@tikona.in</t>
  </si>
  <si>
    <t>MP</t>
  </si>
  <si>
    <t>Prashant Borkar</t>
  </si>
  <si>
    <t>prashant.borkar@tikona.co.in</t>
  </si>
  <si>
    <t>Iqbal Anwar</t>
  </si>
  <si>
    <t>Anwar.Iqbal@tikona.co.in</t>
  </si>
  <si>
    <t>MUM</t>
  </si>
  <si>
    <t>Ankit Shah</t>
  </si>
  <si>
    <t>ankit.shah@tikona.in</t>
  </si>
  <si>
    <t>9321914685/9870318818</t>
  </si>
  <si>
    <t>Amith R Pillai</t>
  </si>
  <si>
    <t>amith.pillai@tikona.in</t>
  </si>
  <si>
    <t>Sidharath Parimoo</t>
  </si>
  <si>
    <t>KOL</t>
  </si>
  <si>
    <t>Shishir Kumar Shrivastava</t>
  </si>
  <si>
    <t>shishir.s@tikona.in</t>
  </si>
  <si>
    <t>Arunabha Halder</t>
  </si>
  <si>
    <t>Arunabha.Halder@tikonapartner.in</t>
  </si>
  <si>
    <t>sidharath.p@tikona.in</t>
  </si>
  <si>
    <t>NCR</t>
  </si>
  <si>
    <t>Amit Gaur</t>
  </si>
  <si>
    <t>Amit.Gaur@tikona.in</t>
  </si>
  <si>
    <t>Sachin Gupta</t>
  </si>
  <si>
    <t>sachin.gupta@tikona.in</t>
  </si>
  <si>
    <t>Ram Kumar Tiwari</t>
  </si>
  <si>
    <t>ramkumar.tiwari@tikona.in</t>
  </si>
  <si>
    <t>8008055008/9415932201</t>
  </si>
  <si>
    <t>Vaibhav neman 9769893117</t>
  </si>
  <si>
    <t>Please loop duttrish@amazon.com ID in every mail related to Amazon (whereever we loop opstechit-circuit@amazon.com ID).</t>
  </si>
  <si>
    <t>rftr-18002094276  18002090044</t>
  </si>
  <si>
    <t>indor field:     09754467053</t>
  </si>
  <si>
    <t>kolkata</t>
  </si>
  <si>
    <t>9748980711 prabal das</t>
  </si>
  <si>
    <t>9831690112 Pabitra chatopaddhay</t>
  </si>
  <si>
    <t>NNOCSYSTEM 02241830357</t>
  </si>
  <si>
    <t>1204963250/3253   VPN team</t>
  </si>
  <si>
    <t xml:space="preserve">BANGLORE CITY O&amp;M team contact details. </t>
  </si>
  <si>
    <t>Account Maneger</t>
  </si>
  <si>
    <t>Mobile Number</t>
  </si>
  <si>
    <t>NNOCNetwork</t>
  </si>
  <si>
    <t>Landline Number- 08040367703/10/11</t>
  </si>
  <si>
    <t>Mumbai</t>
  </si>
  <si>
    <t>Prakash Bhosale</t>
  </si>
  <si>
    <t>lvsb</t>
  </si>
  <si>
    <t>2241830352 / 131 / 353</t>
  </si>
  <si>
    <t>Harish- Backend support-  09880462533</t>
  </si>
  <si>
    <t>Ashwani Namdev</t>
  </si>
  <si>
    <t>corpora</t>
  </si>
  <si>
    <t>helpdesk:02241830355 /368</t>
  </si>
  <si>
    <t>Santosh - Backend support- 9916033789</t>
  </si>
  <si>
    <t>MD Shahid</t>
  </si>
  <si>
    <t>08069409404//07204709707</t>
  </si>
  <si>
    <t>Yogesh - Backend support- 07829156284</t>
  </si>
  <si>
    <t>Bengluru</t>
  </si>
  <si>
    <t>C Mohanrasu</t>
  </si>
  <si>
    <t>senthil CSM ( 9663373242 ) .</t>
  </si>
  <si>
    <t>Banglore pop</t>
  </si>
  <si>
    <t>Mithun - Backend support- 09008473641</t>
  </si>
  <si>
    <t>Sudhagar K</t>
  </si>
  <si>
    <t>MP field   9152015268  Abhishekh</t>
  </si>
  <si>
    <t>Laxmi Narayan- Team lead- 09738566383</t>
  </si>
  <si>
    <t>hydrabad</t>
  </si>
  <si>
    <t>gopalkrishna</t>
  </si>
  <si>
    <t>9866995961  rajendran</t>
  </si>
  <si>
    <t>9829717279-abhishekh</t>
  </si>
  <si>
    <t>rajshtan o&amp;m</t>
  </si>
  <si>
    <t xml:space="preserve">Pradeep Srivastava-+9970052386 </t>
  </si>
  <si>
    <t>MUMWESTDESKK</t>
  </si>
  <si>
    <t>02271852088/76</t>
  </si>
  <si>
    <t>mumbai.west@tikona.co.in</t>
  </si>
  <si>
    <t>02239690125/114</t>
  </si>
  <si>
    <t>MUMCENTRALLDESK</t>
  </si>
  <si>
    <t>02271852072/75</t>
  </si>
  <si>
    <t>mumbai.central@tikona.co.in</t>
  </si>
  <si>
    <t>022 39690111/122</t>
  </si>
  <si>
    <t>KDM DESK</t>
  </si>
  <si>
    <t>AGMK DESK</t>
  </si>
  <si>
    <t>Mum pop</t>
  </si>
  <si>
    <t>NMB DESK</t>
  </si>
  <si>
    <t>mahape</t>
  </si>
  <si>
    <t>9773829413 nikhil</t>
  </si>
  <si>
    <t>MBV2 DESK</t>
  </si>
  <si>
    <t>02271852078/79</t>
  </si>
  <si>
    <t>7900007947  vaibhav</t>
  </si>
  <si>
    <t>Contact details: BLR POP 9900672884|| 9791780515</t>
  </si>
  <si>
    <t>SOBO DESK</t>
  </si>
  <si>
    <t> chenni field:04440452532/2533</t>
  </si>
  <si>
    <t>RFNoc:- 02241309966/67/68</t>
  </si>
  <si>
    <t>Dear team,</t>
  </si>
  <si>
    <t>NOCnetwork Noc:- 02241830352/355/131/351</t>
  </si>
  <si>
    <t>Pradeep Pandey</t>
  </si>
  <si>
    <t>mumbai POP:- 02249246507</t>
  </si>
  <si>
    <t>Find the contact details for backend updates and escalation</t>
  </si>
  <si>
    <t>9099960131 ashish rajput</t>
  </si>
  <si>
    <t>1st level</t>
  </si>
  <si>
    <t>ahm pop</t>
  </si>
  <si>
    <t>ban pop new</t>
  </si>
  <si>
    <t xml:space="preserve">POp team </t>
  </si>
  <si>
    <t>For Customer Support</t>
  </si>
  <si>
    <t>Manjunath - Backend support- 8722148673</t>
  </si>
  <si>
    <t>For Internal  Support ( TIPL )</t>
  </si>
  <si>
    <t>pune pop 02024434509</t>
  </si>
  <si>
    <t>del pop 01140503687</t>
  </si>
  <si>
    <t>Rahul- Backend support-  8548921370</t>
  </si>
  <si>
    <t>BLR pop 6364916803</t>
  </si>
  <si>
    <t>chen pop 04443084906    04440452542</t>
  </si>
  <si>
    <t>2nd level</t>
  </si>
  <si>
    <t>8898524536 sobodesk</t>
  </si>
  <si>
    <t>mum pop 02271852086</t>
  </si>
  <si>
    <t xml:space="preserve">hyd POP 4040126136//0406327482 / </t>
  </si>
  <si>
    <t>8668844565 mumbai field team</t>
  </si>
  <si>
    <t>Ahmd/surat POP 07948960131</t>
  </si>
  <si>
    <t xml:space="preserve">0422-2200204 Coimbatore pop </t>
  </si>
  <si>
    <t>hyderabad o&amp;M</t>
  </si>
  <si>
    <t>madhumohan</t>
  </si>
  <si>
    <t>BLR POP numbers</t>
  </si>
  <si>
    <t>shridhar</t>
  </si>
  <si>
    <t>8792009404 / 7204009494</t>
  </si>
  <si>
    <t>satyanarayana</t>
  </si>
  <si>
    <t> 9052633777</t>
  </si>
  <si>
    <t xml:space="preserve">ban field:08040367710/711 </t>
  </si>
  <si>
    <t>1st level- Backend Engineers</t>
  </si>
  <si>
    <t>varanasi field:7272811583( abdul ghosh)//9554001521 ( ajit)</t>
  </si>
  <si>
    <t>9044877770…deepak//07007108135</t>
  </si>
  <si>
    <t xml:space="preserve">ahmadabad o&amp; m </t>
  </si>
  <si>
    <t>kokata o&amp;m</t>
  </si>
  <si>
    <t>Rahul- Backend support-  08548921370</t>
  </si>
  <si>
    <t>Delhi field team</t>
  </si>
  <si>
    <t>Swarup Mondal</t>
  </si>
  <si>
    <t>devenra                                                  8217717525</t>
  </si>
  <si>
    <t>01143138235 RAVI cHOPRA</t>
  </si>
  <si>
    <t> 9099930979/9974573287</t>
  </si>
  <si>
    <t>Sachin- Backend support- 09901731808/6363075350</t>
  </si>
  <si>
    <t>Chittaranjan- Backend- 09886040323</t>
  </si>
  <si>
    <t>2nd level- team Lead</t>
  </si>
  <si>
    <t>Laxmi Narayan- 09738566383</t>
  </si>
  <si>
    <t>gurgaon</t>
  </si>
  <si>
    <t>3rd level- O&amp;M Lead</t>
  </si>
  <si>
    <t>Ankur:08376803626</t>
  </si>
  <si>
    <t>Kishor- 09739006746</t>
  </si>
  <si>
    <t>hyd pop</t>
  </si>
  <si>
    <t>Deepak kashik  9999987062 /01204580548/ Mujeeb 8802653668/Prince 9540977123/Raghav9634390612</t>
  </si>
  <si>
    <t>4th level- Network head</t>
  </si>
  <si>
    <t>Amith Singh- 09739500800</t>
  </si>
  <si>
    <t xml:space="preserve"> HYD Sales(AM) Person's No...</t>
  </si>
  <si>
    <t>7799502222 satya</t>
  </si>
  <si>
    <t>9391914344 s n rehman (CSM)</t>
  </si>
  <si>
    <t>`</t>
  </si>
  <si>
    <t>2614027080 Nilay Patel/Shalin Nanavati (CNOC Team)</t>
  </si>
  <si>
    <t>9328984460 Rajesh Patel</t>
  </si>
  <si>
    <t>Delievery team</t>
  </si>
  <si>
    <t>02271852012/13/14/15/16   9867675119 subhash</t>
  </si>
  <si>
    <t>sachin pawar  9930569668</t>
  </si>
  <si>
    <t>KOLKATA POP TEAM</t>
  </si>
  <si>
    <t>T: +91 033 23671402  |  23672790.</t>
  </si>
  <si>
    <t>M:- 91 9903050246</t>
  </si>
  <si>
    <t>KOLKATA CONTACT person</t>
  </si>
  <si>
    <t>pavitra chattargy 9831690112 service manager</t>
  </si>
  <si>
    <t>arunabha haldar:9734638383...sales manager</t>
  </si>
  <si>
    <t>Mumbai:</t>
  </si>
  <si>
    <t>PDNS 113.193.1.60</t>
  </si>
  <si>
    <t>ADNS  113.193.0.148</t>
  </si>
  <si>
    <t>Kanpur:</t>
  </si>
  <si>
    <t>PDNS 113.193.14.16</t>
  </si>
  <si>
    <t>Delhi:</t>
  </si>
  <si>
    <t>ADNS  113.193.1.14</t>
  </si>
  <si>
    <t>Hyderabad &amp; Banglore:</t>
  </si>
  <si>
    <t>PDNS: 113.193.12.14</t>
  </si>
  <si>
    <t>ADNS: 113.193.0.148</t>
  </si>
  <si>
    <t>Surat &amp; Kolkata &amp; Pune &amp; Ahmedabad &amp; Indore</t>
  </si>
  <si>
    <t>PDNS 113.193.1.14</t>
  </si>
  <si>
    <t>=========================================</t>
  </si>
  <si>
    <t>chennai &amp; coimbture</t>
  </si>
  <si>
    <t>113.193.12.14</t>
  </si>
  <si>
    <t>113.193.0.148</t>
  </si>
  <si>
    <t>DElhi coordinator:</t>
  </si>
  <si>
    <t>o11-41085409 Ankur yadav</t>
  </si>
  <si>
    <t>8802653668--noc delhi-maujeeb.</t>
  </si>
  <si>
    <t>8376803614==sachin arya--noc delhi</t>
  </si>
  <si>
    <t>01141083024--noc delhi.</t>
  </si>
  <si>
    <t>8587000329--vinay chaudhary--noc delji</t>
  </si>
  <si>
    <t>8376803629--ramesh chandra--noc delhi</t>
  </si>
  <si>
    <t>011-41085401--anil tanwar--noc delhi</t>
  </si>
  <si>
    <t>8376902765--Dilip thakur</t>
  </si>
  <si>
    <t>02614027080--Ankit Gandhi--NOC Surat</t>
  </si>
  <si>
    <t>9940659090--ANOOP R</t>
  </si>
  <si>
    <t>07940504503 PARAG (AHM NOC)</t>
  </si>
  <si>
    <t>01126442802:- sumit del co</t>
  </si>
  <si>
    <t>Ajeet Singh</t>
  </si>
  <si>
    <t>9176609626==noc chennai--rajendran</t>
  </si>
  <si>
    <t>020-41438920|21==noc pune--Amit Mhadye</t>
  </si>
  <si>
    <t>033-32622490==noc kolkatta--Atish Patra</t>
  </si>
  <si>
    <t>09790536284==SHATRIYARAJ J(eATS),</t>
  </si>
  <si>
    <t xml:space="preserve">9066177459=== FE.Manjunath </t>
  </si>
  <si>
    <t>9874075556/09831704713==Lokenath Acharjee==kolkatta field.</t>
  </si>
  <si>
    <t>T: +91 044 40452543</t>
  </si>
  <si>
    <t>===================================</t>
  </si>
  <si>
    <t>8735129506 pnr</t>
  </si>
  <si>
    <t>mumbai:</t>
  </si>
  <si>
    <t>RAJ DALVI-02241830-138/139========NMBDESK</t>
  </si>
  <si>
    <t>++++++++++++++++++++++++++++++++++++++++++</t>
  </si>
  <si>
    <t>Siddhesh Kadam---022-41830-240====KDMDESK</t>
  </si>
  <si>
    <t>Rahul Gupta---02241830142/141=========AGMKDESK</t>
  </si>
  <si>
    <t>+++++++++++++++++++++++++++++++++++++++++++++++</t>
  </si>
  <si>
    <t>Jayant jape 9819717076</t>
  </si>
  <si>
    <t>Jaseen P 9967590360</t>
  </si>
  <si>
    <t>EATS SURAT NISHANT :  8141228292</t>
  </si>
  <si>
    <t xml:space="preserve">Mr.Ashwini Namdev-+91-9920472006  </t>
  </si>
  <si>
    <t xml:space="preserve">Mr.Pradeep Srivastava-+9970052386 </t>
  </si>
  <si>
    <t xml:space="preserve">Mr.Amit Jain- +91 9582726500     </t>
  </si>
  <si>
    <t xml:space="preserve">Mr. Amol Ambavkar- +91 8080391001   </t>
  </si>
  <si>
    <t xml:space="preserve">Varun garg---9717046578   </t>
  </si>
  <si>
    <t>Danish jafar--9711139148</t>
  </si>
  <si>
    <t>amit agarwal--9654368050</t>
  </si>
  <si>
    <t>ANURAG SHRIVASTAV--9811477791</t>
  </si>
  <si>
    <t>Suhas Gaikwad--9769966926</t>
  </si>
  <si>
    <t xml:space="preserve">NANNU sir--919447770520--cochin </t>
  </si>
  <si>
    <t>Nandan acharya-TCL--09223512187</t>
  </si>
  <si>
    <t>Baljeet sir--9871068678</t>
  </si>
  <si>
    <t>sourabh agarwal--9716899006--CPE device FE DETAILS</t>
  </si>
  <si>
    <t>Chettan Malviya--9716899118</t>
  </si>
  <si>
    <t>Ganesh Mudaliar--9158000787</t>
  </si>
  <si>
    <t>jayachandran:- 9176614305a</t>
  </si>
  <si>
    <t xml:space="preserve">9840820959:-- prassna </t>
  </si>
  <si>
    <t>Manoj :- 8592873992-- cochin</t>
  </si>
  <si>
    <t>ManoJ/Thomas:08592873992/9846863909</t>
  </si>
  <si>
    <t>Sayeed-9930424110</t>
  </si>
  <si>
    <t>9176650336:- Ramanan</t>
  </si>
  <si>
    <t xml:space="preserve">9176670193:- vignesh </t>
  </si>
  <si>
    <t>Bala :- 9843716199::Coimbatore</t>
  </si>
  <si>
    <t>raj prabhu:-9944072207:: Coimbatore</t>
  </si>
  <si>
    <t>=============================================</t>
  </si>
  <si>
    <t>113.193.183.49</t>
  </si>
  <si>
    <t>Ban POP MohanC 09611566009</t>
  </si>
  <si>
    <t xml:space="preserve">9940659090 anoop </t>
  </si>
  <si>
    <t>============================================</t>
  </si>
  <si>
    <t>TCL mithun : 8087114222</t>
  </si>
  <si>
    <t>TCL Shift engineer 24*7</t>
  </si>
  <si>
    <t>02066137339/02067347604/02066357240</t>
  </si>
  <si>
    <t>Level-1</t>
  </si>
  <si>
    <t>24/7 Desk</t>
  </si>
  <si>
    <t>asoc.offnet@tatacommunications.com</t>
  </si>
  <si>
    <t>Level-2</t>
  </si>
  <si>
    <t>Londekar Vishal V</t>
  </si>
  <si>
    <t>vv.londekar@tatacommunications.com</t>
  </si>
  <si>
    <t>Level-3</t>
  </si>
  <si>
    <t>Manager on Duty</t>
  </si>
  <si>
    <t>asoc.shiftlead@tatacommunications.com</t>
  </si>
  <si>
    <t>Level-4</t>
  </si>
  <si>
    <t>VK HANDOO</t>
  </si>
  <si>
    <t>VK.HANDOO@tatacommunications.com</t>
  </si>
  <si>
    <t>Level-5</t>
  </si>
  <si>
    <t>Kamla Prasad</t>
  </si>
  <si>
    <t>kamla.prasad@tatacommunications.com</t>
  </si>
  <si>
    <t>8066594966:- ravi // 9035025202--- TCL</t>
  </si>
  <si>
    <t>deepandra:- 8446004101-TCL</t>
  </si>
  <si>
    <t>9899097735 Arun Delhi team</t>
  </si>
  <si>
    <t>HEMANGIZ</t>
  </si>
  <si>
    <t>Type:--&gt;Enterprise Service Request</t>
  </si>
  <si>
    <t>Area:--&gt; SMB</t>
  </si>
  <si>
    <t>SUBarea:--&gt;SR-New Static ip request</t>
  </si>
  <si>
    <t>SR ne static IP request</t>
  </si>
  <si>
    <t>1-4534876111</t>
  </si>
  <si>
    <t>santosh prasad (Harsha)</t>
  </si>
  <si>
    <t>c8:3a:35:0a:f6:d8</t>
  </si>
  <si>
    <t>RFNOC Team New No.:</t>
  </si>
  <si>
    <t>022 7185 2027</t>
  </si>
  <si>
    <t>022 7185 2062</t>
  </si>
  <si>
    <t>022 7185 2066</t>
  </si>
  <si>
    <t>================================</t>
  </si>
  <si>
    <t>&gt;cnMaestro™ - North Unify</t>
  </si>
  <si>
    <t>&gt;https://192.168.249.102/#/</t>
  </si>
  <si>
    <t xml:space="preserve">&gt; </t>
  </si>
  <si>
    <t>&gt;cnMaestro™ - South Unify</t>
  </si>
  <si>
    <t>&gt;https://192.168.229.28/#/</t>
  </si>
  <si>
    <t>&gt;cnMaestro™ - Delhi Unify</t>
  </si>
  <si>
    <t>&gt;https://192.168.226.46/#/</t>
  </si>
  <si>
    <t>&gt;https://192.168.20.82/tools/wc.jsp?cip=10.9.66.43&amp;type=ap</t>
  </si>
  <si>
    <t xml:space="preserve">Tikona Enterprise Centralized Fault Management </t>
  </si>
  <si>
    <t>WEB:  www.tikona.in||1800-266-2779 Toll Free || E-mail:enterprise.support@tikona.in</t>
  </si>
  <si>
    <t xml:space="preserve">24x7x365
CENTRALIZED TICKET LOGGING </t>
  </si>
  <si>
    <t>ESCALATION LEVEL 1 
(4 Hrs.)</t>
  </si>
  <si>
    <t>ESCALATION LEVEL 2
(8 Hrs.)</t>
  </si>
  <si>
    <t>ESCALATION LEVEL 3  (10 Hrs)</t>
  </si>
  <si>
    <t>ESCALATION LEVEL 4
(12 Hrs.)</t>
  </si>
  <si>
    <t>ESCALATION LEVEL 5
(24 Hrs.)</t>
  </si>
  <si>
    <t xml:space="preserve">Toll Free : 1800-266-2779                                        Enterprise.support@tikona.in
</t>
  </si>
  <si>
    <t xml:space="preserve">Navdeep Kashyap                      +919368641960       navdeep.kashyap@tikona.co.in
</t>
  </si>
  <si>
    <t xml:space="preserve">Rajendra Kadam                                          +91-9892422699    rajendra.kadam@tikona.in
</t>
  </si>
  <si>
    <t>Pabitra                                                   9831690112                                       Pabitra.C@tikona.in</t>
  </si>
  <si>
    <t>Arnab Adhikari
9810449856
arnab.adhikari@tikona.in</t>
  </si>
  <si>
    <t>Vinay Kakkar                                                                            9818737895                                                           Vinay.Kakkar@tikona.in</t>
  </si>
  <si>
    <t>CHENNAI</t>
  </si>
  <si>
    <t>Sudhagar                        9340083103 Sudhagar.k@tikona.in</t>
  </si>
  <si>
    <t>BANGALORE</t>
  </si>
  <si>
    <t xml:space="preserve">Chandrakiran Kurtkoti              80738 09210   Chandrakiran.Kurtkoti@tikona.co.in   
</t>
  </si>
  <si>
    <t>HYDERABAD</t>
  </si>
  <si>
    <t>K.Rajendran              +919866995961 K.rajendran@tikona.in</t>
  </si>
  <si>
    <t>COCHIN</t>
  </si>
  <si>
    <t xml:space="preserve">P. Abhilash                                             9961999123                            Abhilash.p@tikona.in     </t>
  </si>
  <si>
    <t>COIMBATORE</t>
  </si>
  <si>
    <t xml:space="preserve">Manoj  V                                                    7402096322 Manoj.velusamy@tikona.co.in                             </t>
  </si>
  <si>
    <t>T!k0n@#</t>
  </si>
  <si>
    <t>F@nt&amp;ST!</t>
  </si>
  <si>
    <t>Kolkata Core - 192.168.2.96</t>
  </si>
  <si>
    <t>Delhi Core - 192.168.2.52</t>
  </si>
  <si>
    <t>Varanasi Core - 192.168.2.194</t>
  </si>
  <si>
    <t>Coimbatore Core- 192.168.2.152</t>
  </si>
  <si>
    <t>once you are recieving or finding a new RF path for customer</t>
  </si>
  <si>
    <t xml:space="preserve">kindly raise a TT in below format and attach a new updated RFpath for our refrence </t>
  </si>
  <si>
    <t>RF Path &gt;&gt; ENT &gt;&gt;  RF-Path update</t>
  </si>
  <si>
    <t>Vizag Core - 192.168.2.136</t>
  </si>
  <si>
    <t>MUMWEST TL</t>
  </si>
  <si>
    <t>Team,</t>
  </si>
  <si>
    <t>As discussed with last meeting, we need each and every information capture while handling RF related or Performance related issue.</t>
  </si>
  <si>
    <t>Even our EV visits are under scrutiny by Management</t>
  </si>
  <si>
    <t>Before sending SA or O&amp;M Engineer on field for Alignment / Packet Drops / Latency, following data should be captured in Notes:</t>
  </si>
  <si>
    <t>-</t>
  </si>
  <si>
    <t>Radio RSSI</t>
  </si>
  <si>
    <t>Link distance (not mentioned on radio, it should be either captured from Updated KMZ File or need to be captured in DMS)</t>
  </si>
  <si>
    <t>TX Power</t>
  </si>
  <si>
    <t>RX-TX Rate</t>
  </si>
  <si>
    <t>Frequency band</t>
  </si>
  <si>
    <t>Channel Width</t>
  </si>
  <si>
    <t>Check for utilization ( if ILL check on Core / Mrtg) - (if EBB check on HFODCPE / Unify)</t>
  </si>
  <si>
    <t>Even after any visit, we also have to be sure about desire changes are achieved by Field Visit or not.</t>
  </si>
  <si>
    <t xml:space="preserve">This should be mandatory for all cases other than Down Cases where we are assigning it to field. </t>
  </si>
  <si>
    <t>Everyone in team has to pass this information on floor to their teams. Any negligence will not be accepted in future.</t>
  </si>
  <si>
    <t>Shantanu Dukhande</t>
  </si>
  <si>
    <t>Tikona Infinet Private Limited</t>
  </si>
  <si>
    <t>'Corpora', 3rd Floor, LBS Marg,</t>
  </si>
  <si>
    <t>T: +91 022 41830104</t>
  </si>
  <si>
    <t>M: +91 9320656543</t>
  </si>
  <si>
    <t>________________________________________</t>
  </si>
  <si>
    <t>Please do not print this email unless it is absolutely necessary.</t>
  </si>
  <si>
    <t>Warning : This message contains business confidential information . This message does not affect or modify any binding agreement nor state official policy of Tikona Infinet Pvt. Ltd. ("TIPL" ) unless digitally signed by TIPL's authorised signatory. TIPL does not accept any liability for any errors, loss, delayed delivery, tampering, corruption or presence of viruses in this message or any attachment.</t>
  </si>
  <si>
    <r>
      <t xml:space="preserve">ENT BB CUSTOMER IF SUSPENDED/INACTIVE – </t>
    </r>
    <r>
      <rPr>
        <b/>
        <sz val="11"/>
        <color rgb="FF002060"/>
        <rFont val="Calibri"/>
        <family val="2"/>
        <scheme val="minor"/>
      </rPr>
      <t>ENTBB_SUSPENDED_QUEUE</t>
    </r>
  </si>
  <si>
    <r>
      <t xml:space="preserve">IF FOUND PBSO/TIL RF/MPLS CUSTOMER LINK </t>
    </r>
    <r>
      <rPr>
        <b/>
        <sz val="11"/>
        <color rgb="FF002060"/>
        <rFont val="Calibri"/>
        <family val="2"/>
        <scheme val="minor"/>
      </rPr>
      <t xml:space="preserve">- ENTERPRISE_TECHNICAL_DESK </t>
    </r>
  </si>
  <si>
    <r>
      <t>·</t>
    </r>
    <r>
      <rPr>
        <sz val="7"/>
        <color rgb="FF0070C0"/>
        <rFont val="Times New Roman"/>
        <family val="1"/>
      </rPr>
      <t xml:space="preserve">         </t>
    </r>
    <r>
      <rPr>
        <sz val="11"/>
        <color rgb="FFFF0000"/>
        <rFont val="Calibri"/>
        <family val="2"/>
        <scheme val="minor"/>
      </rPr>
      <t>ALSO SEND MAIL TO</t>
    </r>
    <r>
      <rPr>
        <b/>
        <sz val="11"/>
        <color rgb="FFFF0000"/>
        <rFont val="Calibri"/>
        <family val="2"/>
        <scheme val="minor"/>
      </rPr>
      <t xml:space="preserve"> </t>
    </r>
    <r>
      <rPr>
        <b/>
        <sz val="11"/>
        <color rgb="FF0070C0"/>
        <rFont val="Calibri"/>
        <family val="2"/>
        <scheme val="minor"/>
      </rPr>
      <t xml:space="preserve">- </t>
    </r>
  </si>
  <si>
    <t>a)      Enterprise Technical Desk enterprisetechnicaldesk@tikona.in ;</t>
  </si>
  <si>
    <t>b)      vpnsupport vpnsupport@tikona.in</t>
  </si>
  <si>
    <t>FOR CPE &amp; AP</t>
  </si>
  <si>
    <t>FOR RMDU</t>
  </si>
  <si>
    <t>Back to HOME</t>
  </si>
  <si>
    <t>Sample link</t>
  </si>
  <si>
    <t>Location</t>
  </si>
  <si>
    <t>ZONE</t>
  </si>
  <si>
    <t>ZD IP</t>
  </si>
  <si>
    <t>CITY IP</t>
  </si>
  <si>
    <t>FOR CPE</t>
  </si>
  <si>
    <t>https://192.168.20.51/tools/wc.jsp?cip=10.19.81.158&amp;cipv6</t>
  </si>
  <si>
    <t>192.168.20.41</t>
  </si>
  <si>
    <t>FOR AP</t>
  </si>
  <si>
    <t>https://192.168.20.51/tools/wc.jsp?cip=10.9.66.43&amp;type=ap</t>
  </si>
  <si>
    <t>192.168.20.42</t>
  </si>
  <si>
    <t>Ahmadabad</t>
  </si>
  <si>
    <t>192.168.17.21</t>
  </si>
  <si>
    <t>https://192.168.13.35/tools/wc.jsp?cip=10.109.26.117&amp;type=client</t>
  </si>
  <si>
    <t>192.168.20.201</t>
  </si>
  <si>
    <t>192.168.17.22</t>
  </si>
  <si>
    <t>Banglore</t>
  </si>
  <si>
    <t>192.168.13.39</t>
  </si>
  <si>
    <t>192.168.17.23</t>
  </si>
  <si>
    <t>192.168.19.232</t>
  </si>
  <si>
    <t>192.168.17.24</t>
  </si>
  <si>
    <t>192.168.39.18</t>
  </si>
  <si>
    <t>192.168.17.25</t>
  </si>
  <si>
    <t>Coimbatore</t>
  </si>
  <si>
    <t>192.168.19.53</t>
  </si>
  <si>
    <t>192.168.17.26</t>
  </si>
  <si>
    <t>192.168.4.17</t>
  </si>
  <si>
    <t>192.168.17.27</t>
  </si>
  <si>
    <t>192.168.41.1</t>
  </si>
  <si>
    <t>192.168.17.28</t>
  </si>
  <si>
    <t>Hydrabad</t>
  </si>
  <si>
    <t>192.168.12.1</t>
  </si>
  <si>
    <t>192.168.17.29</t>
  </si>
  <si>
    <t>192.168.18.131</t>
  </si>
  <si>
    <t>192.168.17.30</t>
  </si>
  <si>
    <t>192.168.20.71</t>
  </si>
  <si>
    <t>192.168.17.31</t>
  </si>
  <si>
    <t>192.168.19.241</t>
  </si>
  <si>
    <t>192.168.17.32</t>
  </si>
  <si>
    <t>192.168.45.10</t>
  </si>
  <si>
    <t>192.168.17.33</t>
  </si>
  <si>
    <t>Lucknow</t>
  </si>
  <si>
    <t>192.168.19.152</t>
  </si>
  <si>
    <t>192.168.20.21</t>
  </si>
  <si>
    <t>192.168.13.21</t>
  </si>
  <si>
    <t>Mumbai(LVSB)</t>
  </si>
  <si>
    <t>192.168.10.24</t>
  </si>
  <si>
    <t>192.168.13.22</t>
  </si>
  <si>
    <t>192.168.19.131</t>
  </si>
  <si>
    <t>192.168.13.23</t>
  </si>
  <si>
    <t>192.168.5.19</t>
  </si>
  <si>
    <t>192.168.13.24</t>
  </si>
  <si>
    <t>192.168.20.181</t>
  </si>
  <si>
    <t>192.168.13.25</t>
  </si>
  <si>
    <t>192.168.19.183</t>
  </si>
  <si>
    <t>192.168.13.26</t>
  </si>
  <si>
    <t>192.168.17.182</t>
  </si>
  <si>
    <t>192.168.13.27</t>
  </si>
  <si>
    <t>Vadodhara</t>
  </si>
  <si>
    <t>192.168.19.164</t>
  </si>
  <si>
    <t>192.168.13.28</t>
  </si>
  <si>
    <t>Varanasi Wibro &amp; LTE</t>
  </si>
  <si>
    <t>192.168.20.82</t>
  </si>
  <si>
    <t>192.168.13.29</t>
  </si>
  <si>
    <t>192.168.13.30</t>
  </si>
  <si>
    <t>192.168.13.31</t>
  </si>
  <si>
    <t>192.168.13.32</t>
  </si>
  <si>
    <t>192.168.13.33</t>
  </si>
  <si>
    <t>192.168.13.34</t>
  </si>
  <si>
    <t>192.168.13.35</t>
  </si>
  <si>
    <t>192.168.13.36</t>
  </si>
  <si>
    <t>192.168.13.37</t>
  </si>
  <si>
    <t>192.168.19.231</t>
  </si>
  <si>
    <t>192.168.39.1</t>
  </si>
  <si>
    <t>192.168.39.2</t>
  </si>
  <si>
    <t>192.168.39.3</t>
  </si>
  <si>
    <t>192.168.39.4</t>
  </si>
  <si>
    <t>192.168.39.5</t>
  </si>
  <si>
    <t>192.168.39.6</t>
  </si>
  <si>
    <t>192.168.39.7</t>
  </si>
  <si>
    <t>192.168.39.8</t>
  </si>
  <si>
    <t>192.168.39.9</t>
  </si>
  <si>
    <t>192.168.39.10</t>
  </si>
  <si>
    <t>192.168.39.11</t>
  </si>
  <si>
    <t>192.168.39.12</t>
  </si>
  <si>
    <t>192.168.39.13</t>
  </si>
  <si>
    <t>192.168.39.14</t>
  </si>
  <si>
    <t>192.168.39.15</t>
  </si>
  <si>
    <t>192.168.39.16</t>
  </si>
  <si>
    <t>192.168.39.17</t>
  </si>
  <si>
    <t>192.168.39.19</t>
  </si>
  <si>
    <t>192.168.39.20</t>
  </si>
  <si>
    <t>192.168.39.21</t>
  </si>
  <si>
    <t>192.168.19.51</t>
  </si>
  <si>
    <t>192.168.19.52</t>
  </si>
  <si>
    <t>192.168.4.19</t>
  </si>
  <si>
    <t>192.168.4.20</t>
  </si>
  <si>
    <t>192.168.4.21</t>
  </si>
  <si>
    <t>192.168.4.22</t>
  </si>
  <si>
    <t>192.168.4.37</t>
  </si>
  <si>
    <t>192.168.4.38</t>
  </si>
  <si>
    <t>192.168.4.39</t>
  </si>
  <si>
    <t>192.168.4.41</t>
  </si>
  <si>
    <t>192.168.4.65</t>
  </si>
  <si>
    <t>192.168.41.2</t>
  </si>
  <si>
    <t>192.168.41.3</t>
  </si>
  <si>
    <t>192.168.41.4</t>
  </si>
  <si>
    <t>192.168.41.5</t>
  </si>
  <si>
    <t>192.168.41.7</t>
  </si>
  <si>
    <t>192.168.41.8</t>
  </si>
  <si>
    <t>192.168.41.9</t>
  </si>
  <si>
    <t>192.168.41.10</t>
  </si>
  <si>
    <t>192.168.41.11</t>
  </si>
  <si>
    <t>192.168.41.12</t>
  </si>
  <si>
    <t>192.168.41.13</t>
  </si>
  <si>
    <t>192.168.41.14</t>
  </si>
  <si>
    <t>192.168.41.15</t>
  </si>
  <si>
    <t>192.168.41.16</t>
  </si>
  <si>
    <t>192.168.41.17</t>
  </si>
  <si>
    <t>192.168.41.19</t>
  </si>
  <si>
    <t>192.168.41.20</t>
  </si>
  <si>
    <t>192.168.41.21</t>
  </si>
  <si>
    <t>192.168.41.22</t>
  </si>
  <si>
    <t>192.168.41.24</t>
  </si>
  <si>
    <t>192.168.41.25</t>
  </si>
  <si>
    <t>192.168.41.26</t>
  </si>
  <si>
    <t>192.168.41.28</t>
  </si>
  <si>
    <t>192.168.41.32</t>
  </si>
  <si>
    <t>192.168.41.33</t>
  </si>
  <si>
    <t>192.168.41.34</t>
  </si>
  <si>
    <t>192.168.41.35</t>
  </si>
  <si>
    <t>192.168.12.2</t>
  </si>
  <si>
    <t>192.168.12.3</t>
  </si>
  <si>
    <t>192.168.12.4</t>
  </si>
  <si>
    <t>192.168.12.5</t>
  </si>
  <si>
    <t>192.168.12.6</t>
  </si>
  <si>
    <t>192.168.12.7</t>
  </si>
  <si>
    <t>192.168.12.8</t>
  </si>
  <si>
    <t>192.168.12.9</t>
  </si>
  <si>
    <t>192.168.12.10</t>
  </si>
  <si>
    <t>192.168.12.11</t>
  </si>
  <si>
    <t>192.168.12.12</t>
  </si>
  <si>
    <t>192.168.12.13</t>
  </si>
  <si>
    <t>192.168.12.14</t>
  </si>
  <si>
    <t>192.168.12.15</t>
  </si>
  <si>
    <t>192.168.12.16</t>
  </si>
  <si>
    <t>192.168.12.17</t>
  </si>
  <si>
    <t>192.168.12.19</t>
  </si>
  <si>
    <t>192.168.12.131</t>
  </si>
  <si>
    <t>192.168.12.132</t>
  </si>
  <si>
    <t>192.168.18.132</t>
  </si>
  <si>
    <t>192.168.18.133</t>
  </si>
  <si>
    <t>192.168.18.134</t>
  </si>
  <si>
    <t>192.168.18.135</t>
  </si>
  <si>
    <t>192.168.18.136</t>
  </si>
  <si>
    <t>192.168.18.137</t>
  </si>
  <si>
    <t>192.168.18.138</t>
  </si>
  <si>
    <t>192.168.20.72</t>
  </si>
  <si>
    <t>192.168.20.51</t>
  </si>
  <si>
    <t>192.168.20.52</t>
  </si>
  <si>
    <t>192.168.20.55</t>
  </si>
  <si>
    <t>192.168.19.242</t>
  </si>
  <si>
    <t>192.168.45.1</t>
  </si>
  <si>
    <t>192.168.45.2</t>
  </si>
  <si>
    <t>192.168.45.3</t>
  </si>
  <si>
    <t>192.168.45.4</t>
  </si>
  <si>
    <t>192.168.45.5</t>
  </si>
  <si>
    <t>192.168.45.6</t>
  </si>
  <si>
    <t>192.168.45.7</t>
  </si>
  <si>
    <t>192.168.45.8</t>
  </si>
  <si>
    <t>192.168.45.9</t>
  </si>
  <si>
    <t>192.168.19.151</t>
  </si>
  <si>
    <t>192.168.19.153</t>
  </si>
  <si>
    <t>192.168.20.22</t>
  </si>
  <si>
    <t>192.168.10.1</t>
  </si>
  <si>
    <t>192.168.10.4</t>
  </si>
  <si>
    <t>192.168.10.8</t>
  </si>
  <si>
    <t>192.168.10.9</t>
  </si>
  <si>
    <t>192.168.10.10</t>
  </si>
  <si>
    <t>192.168.10.11</t>
  </si>
  <si>
    <t>192.168.10.12</t>
  </si>
  <si>
    <t>192.168.10.13</t>
  </si>
  <si>
    <t>192.168.10.14</t>
  </si>
  <si>
    <t>192.168.10.15</t>
  </si>
  <si>
    <t>192.168.10.16</t>
  </si>
  <si>
    <t>192.168.10.23</t>
  </si>
  <si>
    <t>192.168.10.25</t>
  </si>
  <si>
    <t>192.168.10.31</t>
  </si>
  <si>
    <t>192.168.10.32</t>
  </si>
  <si>
    <t>192.168.10.33</t>
  </si>
  <si>
    <t>192.168.10.48</t>
  </si>
  <si>
    <t>192.168.10.51</t>
  </si>
  <si>
    <t>192.168.10.52</t>
  </si>
  <si>
    <t>192.168.10.56</t>
  </si>
  <si>
    <t>192.168.10.57</t>
  </si>
  <si>
    <t>192.168.10.60</t>
  </si>
  <si>
    <t>192.168.10.63</t>
  </si>
  <si>
    <t>192.168.19.132</t>
  </si>
  <si>
    <t>192.168.44.1</t>
  </si>
  <si>
    <t>192.168.44.2</t>
  </si>
  <si>
    <t>192.168.44.3</t>
  </si>
  <si>
    <t>192.168.44.4</t>
  </si>
  <si>
    <t>192.168.44.5</t>
  </si>
  <si>
    <t>192.168.44.6</t>
  </si>
  <si>
    <t>192.168.44.7</t>
  </si>
  <si>
    <t>192.168.44.8</t>
  </si>
  <si>
    <t>192.168.44.10</t>
  </si>
  <si>
    <t>192.168.44.11</t>
  </si>
  <si>
    <t>192.168.44.12</t>
  </si>
  <si>
    <t>192.168.44.13</t>
  </si>
  <si>
    <t>192.168.44.14</t>
  </si>
  <si>
    <t>192.168.44.15</t>
  </si>
  <si>
    <t>192.168.44.16</t>
  </si>
  <si>
    <t>192.168.20.182</t>
  </si>
  <si>
    <t>192.168.19.181</t>
  </si>
  <si>
    <t>192.168.19.182</t>
  </si>
  <si>
    <t>192.168.17.131</t>
  </si>
  <si>
    <t>192.168.17.132</t>
  </si>
  <si>
    <t>192.168.17.133</t>
  </si>
  <si>
    <t>192.168.17.134</t>
  </si>
  <si>
    <t>192.168.17.135</t>
  </si>
  <si>
    <t>192.168.17.136</t>
  </si>
  <si>
    <t>192.168.17.137</t>
  </si>
  <si>
    <t>192.168.17.138</t>
  </si>
  <si>
    <t>192.168.17.139</t>
  </si>
  <si>
    <t>192.168.17.140</t>
  </si>
  <si>
    <t>192.168.17.141</t>
  </si>
  <si>
    <t>192.168.17.142</t>
  </si>
  <si>
    <t>192.168.17.143</t>
  </si>
  <si>
    <t>192.168.19.161</t>
  </si>
  <si>
    <t>192.168.19.162</t>
  </si>
  <si>
    <t>INPUT (Change only Green Cells)</t>
  </si>
  <si>
    <t>Parameter</t>
  </si>
  <si>
    <t>Value</t>
  </si>
  <si>
    <t>Unit</t>
  </si>
  <si>
    <t>LINK TYPE</t>
  </si>
  <si>
    <t>PTP</t>
  </si>
  <si>
    <t>Frequency Band</t>
  </si>
  <si>
    <t>5A</t>
  </si>
  <si>
    <t>Center Frequency</t>
  </si>
  <si>
    <t>MHz</t>
  </si>
  <si>
    <t xml:space="preserve">A-End Radio Model </t>
  </si>
  <si>
    <t>ePMP Force 200</t>
  </si>
  <si>
    <t>A-End Antenna Gain</t>
  </si>
  <si>
    <t>dB</t>
  </si>
  <si>
    <t>B-End Radio Model</t>
  </si>
  <si>
    <t xml:space="preserve">B-End Antenna Gain </t>
  </si>
  <si>
    <t xml:space="preserve">MIMO RANK </t>
  </si>
  <si>
    <t xml:space="preserve">Link Distance </t>
  </si>
  <si>
    <t>Meter</t>
  </si>
  <si>
    <t>Actions</t>
  </si>
  <si>
    <t>A-End Tx Power (Optimum)</t>
  </si>
  <si>
    <t>dBm</t>
  </si>
  <si>
    <t>B-End Tx Power(Optimum)</t>
  </si>
  <si>
    <t>A-End Max Tx Power</t>
  </si>
  <si>
    <t xml:space="preserve">Max Permissible Tx Power </t>
  </si>
  <si>
    <t>B-End Max Tx Power</t>
  </si>
  <si>
    <t xml:space="preserve">Results </t>
  </si>
  <si>
    <t>Peak DL Thruput at B End</t>
  </si>
  <si>
    <t>Mbps</t>
  </si>
  <si>
    <t>User X</t>
  </si>
  <si>
    <t>Predicted Link MCS (DL)</t>
  </si>
  <si>
    <t>Predicted Link MCS (UL)</t>
  </si>
  <si>
    <t>Predicted SNR -A End</t>
  </si>
  <si>
    <t>Predicted SNR -B End</t>
  </si>
  <si>
    <t>Predicted RSSI -A End</t>
  </si>
  <si>
    <t>Predicted RSSI -B End</t>
  </si>
  <si>
    <t xml:space="preserve">F1 Fresnel Zone </t>
  </si>
  <si>
    <t>Meters</t>
  </si>
  <si>
    <t xml:space="preserve">Minimum Clearance above roof tops </t>
  </si>
  <si>
    <t xml:space="preserve">Calculation </t>
  </si>
  <si>
    <t>A-End Tx Power Per Antenna</t>
  </si>
  <si>
    <t>B-End Tx Power Per Antenna</t>
  </si>
  <si>
    <t>Free Space Path Loss</t>
  </si>
  <si>
    <t xml:space="preserve">Link Margin </t>
  </si>
  <si>
    <t xml:space="preserve">Rx Target Level </t>
  </si>
  <si>
    <t>Default -58 dBm @20 MHz</t>
  </si>
  <si>
    <t>EIRPAvailable Per Antenna</t>
  </si>
  <si>
    <t>Tx Max Per Antenna</t>
  </si>
  <si>
    <t xml:space="preserve">OOB Penalty </t>
  </si>
  <si>
    <t xml:space="preserve">EIPR MAX </t>
  </si>
  <si>
    <t xml:space="preserve">Power Spectral Density </t>
  </si>
  <si>
    <t>dBm/MHz</t>
  </si>
  <si>
    <t>Max Modulation Rate</t>
  </si>
  <si>
    <t>Tx Blocking at A End</t>
  </si>
  <si>
    <t xml:space="preserve">Channel Busy </t>
  </si>
  <si>
    <t>Tx Blocking at B End</t>
  </si>
  <si>
    <t>Out of Band Emmision Compliance</t>
  </si>
  <si>
    <t>EIRP/MHz</t>
  </si>
  <si>
    <t>Min Freq</t>
  </si>
  <si>
    <t>Max Freq</t>
  </si>
  <si>
    <t xml:space="preserve">Freq Delta Lower End </t>
  </si>
  <si>
    <t xml:space="preserve">Freq Delta Upper End </t>
  </si>
  <si>
    <t>Lower Emission</t>
  </si>
  <si>
    <t>Upper Emmission</t>
  </si>
  <si>
    <t>Threshold Lower</t>
  </si>
  <si>
    <t>Threshold Upper</t>
  </si>
  <si>
    <t>Lower Penalty</t>
  </si>
  <si>
    <t>Upper Penalty</t>
  </si>
  <si>
    <t>Refer and follow below points without fail to avoid delays and mistakes in rectifying issues</t>
  </si>
  <si>
    <t>1.Points to be noted while attending TTs/cases</t>
  </si>
  <si>
    <t>Backend parameters to be checked every time and mention in TT with logs for connectivity/link fluctuation.</t>
  </si>
  <si>
    <r>
      <t>·</t>
    </r>
    <r>
      <rPr>
        <sz val="7"/>
        <color theme="1"/>
        <rFont val="Times New Roman"/>
        <family val="1"/>
      </rPr>
      <t xml:space="preserve">         </t>
    </r>
    <r>
      <rPr>
        <sz val="11"/>
        <color theme="1"/>
        <rFont val="Calibri"/>
        <family val="2"/>
        <scheme val="minor"/>
      </rPr>
      <t>VLAN configuration Status (uplink /downlink)</t>
    </r>
  </si>
  <si>
    <r>
      <t>·</t>
    </r>
    <r>
      <rPr>
        <sz val="7"/>
        <color theme="1"/>
        <rFont val="Times New Roman"/>
        <family val="1"/>
      </rPr>
      <t xml:space="preserve">         </t>
    </r>
    <r>
      <rPr>
        <sz val="11"/>
        <color theme="1"/>
        <rFont val="Calibri"/>
        <family val="2"/>
        <scheme val="minor"/>
      </rPr>
      <t>CE radio/Switch LAN Status</t>
    </r>
  </si>
  <si>
    <r>
      <t>·</t>
    </r>
    <r>
      <rPr>
        <sz val="7"/>
        <color theme="1"/>
        <rFont val="Times New Roman"/>
        <family val="1"/>
      </rPr>
      <t xml:space="preserve">         </t>
    </r>
    <r>
      <rPr>
        <sz val="11"/>
        <color theme="1"/>
        <rFont val="Calibri"/>
        <family val="2"/>
        <scheme val="minor"/>
      </rPr>
      <t>Packet drop and latency</t>
    </r>
  </si>
  <si>
    <r>
      <t>·</t>
    </r>
    <r>
      <rPr>
        <sz val="7"/>
        <color theme="1"/>
        <rFont val="Times New Roman"/>
        <family val="1"/>
      </rPr>
      <t xml:space="preserve">         </t>
    </r>
    <r>
      <rPr>
        <sz val="11"/>
        <color theme="1"/>
        <rFont val="Calibri"/>
        <family val="2"/>
        <scheme val="minor"/>
      </rPr>
      <t>Radio Alignment, TX Power should be less than 15 and RSSI should be below 60</t>
    </r>
  </si>
  <si>
    <r>
      <t>·</t>
    </r>
    <r>
      <rPr>
        <sz val="7"/>
        <color theme="1"/>
        <rFont val="Times New Roman"/>
        <family val="1"/>
      </rPr>
      <t xml:space="preserve">         </t>
    </r>
    <r>
      <rPr>
        <sz val="11"/>
        <color theme="1"/>
        <rFont val="Calibri"/>
        <family val="2"/>
        <scheme val="minor"/>
      </rPr>
      <t>Packet loss and latency  </t>
    </r>
  </si>
  <si>
    <r>
      <t>·</t>
    </r>
    <r>
      <rPr>
        <sz val="7"/>
        <color theme="1"/>
        <rFont val="Times New Roman"/>
        <family val="1"/>
      </rPr>
      <t xml:space="preserve">         </t>
    </r>
    <r>
      <rPr>
        <sz val="11"/>
        <color theme="1"/>
        <rFont val="Calibri"/>
        <family val="2"/>
        <scheme val="minor"/>
      </rPr>
      <t>Admin status of interface for LL configuration on core</t>
    </r>
  </si>
  <si>
    <t xml:space="preserve">For Speed Complaints below points to be checked </t>
  </si>
  <si>
    <r>
      <t>·</t>
    </r>
    <r>
      <rPr>
        <sz val="7"/>
        <color theme="1"/>
        <rFont val="Times New Roman"/>
        <family val="1"/>
      </rPr>
      <t xml:space="preserve">         </t>
    </r>
    <r>
      <rPr>
        <sz val="11"/>
        <color theme="1"/>
        <rFont val="Calibri"/>
        <family val="2"/>
        <scheme val="minor"/>
      </rPr>
      <t>POP MRTG</t>
    </r>
  </si>
  <si>
    <r>
      <t>·</t>
    </r>
    <r>
      <rPr>
        <sz val="7"/>
        <color theme="1"/>
        <rFont val="Times New Roman"/>
        <family val="1"/>
      </rPr>
      <t xml:space="preserve">         </t>
    </r>
    <r>
      <rPr>
        <sz val="11"/>
        <color theme="1"/>
        <rFont val="Calibri"/>
        <family val="2"/>
        <scheme val="minor"/>
      </rPr>
      <t>Customer link utilization for ILL</t>
    </r>
  </si>
  <si>
    <r>
      <t>·</t>
    </r>
    <r>
      <rPr>
        <sz val="7"/>
        <color theme="1"/>
        <rFont val="Times New Roman"/>
        <family val="1"/>
      </rPr>
      <t xml:space="preserve">         </t>
    </r>
    <r>
      <rPr>
        <b/>
        <i/>
        <u/>
        <sz val="11"/>
        <color theme="1"/>
        <rFont val="Calibri"/>
        <family val="2"/>
        <scheme val="minor"/>
      </rPr>
      <t>Perform CE Radio Speed test and attached the logs in TT</t>
    </r>
    <r>
      <rPr>
        <sz val="11"/>
        <color theme="1"/>
        <rFont val="Calibri"/>
        <family val="2"/>
        <scheme val="minor"/>
      </rPr>
      <t>, refer speed flex ZD IP list in attachment, if getting error while performing speed test then change the ZD IPs last digit/octet in the link and check.</t>
    </r>
  </si>
  <si>
    <r>
      <t>·</t>
    </r>
    <r>
      <rPr>
        <sz val="7"/>
        <color theme="1"/>
        <rFont val="Times New Roman"/>
        <family val="1"/>
      </rPr>
      <t xml:space="preserve">         </t>
    </r>
    <r>
      <rPr>
        <sz val="11"/>
        <color theme="1"/>
        <rFont val="Calibri"/>
        <family val="2"/>
        <scheme val="minor"/>
      </rPr>
      <t>For ILL Customer check bandwidth policy configuration on core. It should be as per plan if not then take the logs and give to NNOC.</t>
    </r>
  </si>
  <si>
    <t>2.For changing RF parameters refer attached mail and below points.</t>
  </si>
  <si>
    <r>
      <t>Ø</t>
    </r>
    <r>
      <rPr>
        <sz val="7"/>
        <color theme="1"/>
        <rFont val="Times New Roman"/>
        <family val="1"/>
      </rPr>
      <t xml:space="preserve">  </t>
    </r>
    <r>
      <rPr>
        <sz val="11"/>
        <color theme="1"/>
        <rFont val="Calibri"/>
        <family val="2"/>
        <scheme val="minor"/>
      </rPr>
      <t>Check client end radio and near end radio throughput/ping response/latency/alignment</t>
    </r>
  </si>
  <si>
    <r>
      <t>Ø</t>
    </r>
    <r>
      <rPr>
        <sz val="7"/>
        <color theme="1"/>
        <rFont val="Times New Roman"/>
        <family val="1"/>
      </rPr>
      <t xml:space="preserve">  </t>
    </r>
    <r>
      <rPr>
        <sz val="11"/>
        <color theme="1"/>
        <rFont val="Calibri"/>
        <family val="2"/>
        <scheme val="minor"/>
      </rPr>
      <t>Take a snap of CE or Near end radio before changing parameters for our reference.</t>
    </r>
  </si>
  <si>
    <r>
      <t>Ø</t>
    </r>
    <r>
      <rPr>
        <sz val="7"/>
        <color theme="1"/>
        <rFont val="Times New Roman"/>
        <family val="1"/>
      </rPr>
      <t xml:space="preserve">  </t>
    </r>
    <r>
      <rPr>
        <sz val="11"/>
        <color theme="1"/>
        <rFont val="Calibri"/>
        <family val="2"/>
        <scheme val="minor"/>
      </rPr>
      <t>If near end radio parameters throughput/ping response/latency/alignment are fine then only change the RF parameters on near end radio.</t>
    </r>
  </si>
  <si>
    <r>
      <t>Ø</t>
    </r>
    <r>
      <rPr>
        <sz val="7"/>
        <color theme="1"/>
        <rFont val="Times New Roman"/>
        <family val="1"/>
      </rPr>
      <t xml:space="preserve">  </t>
    </r>
    <r>
      <rPr>
        <sz val="11"/>
        <color theme="1"/>
        <rFont val="Calibri"/>
        <family val="2"/>
        <scheme val="minor"/>
      </rPr>
      <t>Always run spectrum analyzer on near end radio only, select a range as per our allocated frequency range.</t>
    </r>
  </si>
  <si>
    <r>
      <t>Ø</t>
    </r>
    <r>
      <rPr>
        <sz val="7"/>
        <color theme="1"/>
        <rFont val="Times New Roman"/>
        <family val="1"/>
      </rPr>
      <t xml:space="preserve">  </t>
    </r>
    <r>
      <rPr>
        <sz val="11"/>
        <color theme="1"/>
        <rFont val="Calibri"/>
        <family val="2"/>
        <scheme val="minor"/>
      </rPr>
      <t>Do Not Run Spectrum Analyzer on client radio always it should be checked on near end radio only.</t>
    </r>
  </si>
  <si>
    <r>
      <t>Ø</t>
    </r>
    <r>
      <rPr>
        <sz val="7"/>
        <color theme="1"/>
        <rFont val="Times New Roman"/>
        <family val="1"/>
      </rPr>
      <t xml:space="preserve">  </t>
    </r>
    <r>
      <rPr>
        <sz val="11"/>
        <color theme="1"/>
        <rFont val="Calibri"/>
        <family val="2"/>
        <scheme val="minor"/>
      </rPr>
      <t>If issue is not resolved after selecting the frequency from given range then need to check on field so arrange engineer on field for alignment and 360 videos and snap.so we can check further with RFNOC if still issue persist after engineer visit.</t>
    </r>
  </si>
  <si>
    <r>
      <t>Ø</t>
    </r>
    <r>
      <rPr>
        <sz val="7"/>
        <color theme="1"/>
        <rFont val="Times New Roman"/>
        <family val="1"/>
      </rPr>
      <t xml:space="preserve">  </t>
    </r>
    <r>
      <rPr>
        <sz val="11"/>
        <color theme="1"/>
        <rFont val="Calibri"/>
        <family val="2"/>
        <scheme val="minor"/>
      </rPr>
      <t>Transmit Power should be 10 and in case of long distance can be set up to 15.</t>
    </r>
  </si>
  <si>
    <r>
      <t>Ø</t>
    </r>
    <r>
      <rPr>
        <sz val="7"/>
        <color theme="1"/>
        <rFont val="Times New Roman"/>
        <family val="1"/>
      </rPr>
      <t xml:space="preserve">  </t>
    </r>
    <r>
      <rPr>
        <sz val="11"/>
        <color theme="1"/>
        <rFont val="Calibri"/>
        <family val="2"/>
        <scheme val="minor"/>
      </rPr>
      <t>Alignment/RSSI value should be less than 60 on radio also need to refer RF calculator for better understanding the value of RSSI</t>
    </r>
  </si>
  <si>
    <r>
      <t>Ø</t>
    </r>
    <r>
      <rPr>
        <sz val="7"/>
        <color theme="1"/>
        <rFont val="Times New Roman"/>
        <family val="1"/>
      </rPr>
      <t xml:space="preserve">  </t>
    </r>
    <r>
      <rPr>
        <sz val="11"/>
        <color theme="1"/>
        <rFont val="Calibri"/>
        <family val="2"/>
        <scheme val="minor"/>
      </rPr>
      <t>When changing parameters it is mandatory to attached a radio parameter before and after snap</t>
    </r>
  </si>
  <si>
    <r>
      <t>Ø</t>
    </r>
    <r>
      <rPr>
        <sz val="7"/>
        <color theme="1"/>
        <rFont val="Times New Roman"/>
        <family val="1"/>
      </rPr>
      <t xml:space="preserve">  </t>
    </r>
    <r>
      <rPr>
        <sz val="11"/>
        <color theme="1"/>
        <rFont val="Calibri"/>
        <family val="2"/>
        <scheme val="minor"/>
      </rPr>
      <t>Nonstandard channels option should be selected and Country should be compliance testing so that we get desired frequency bands as per our protocol.</t>
    </r>
  </si>
  <si>
    <r>
      <t>Ø</t>
    </r>
    <r>
      <rPr>
        <sz val="7"/>
        <color theme="1"/>
        <rFont val="Times New Roman"/>
        <family val="1"/>
      </rPr>
      <t xml:space="preserve">  </t>
    </r>
    <r>
      <rPr>
        <sz val="11"/>
        <color theme="1"/>
        <rFont val="Calibri"/>
        <family val="2"/>
        <scheme val="minor"/>
      </rPr>
      <t>For speed issues customer BW Plan and radio throughput details should be mentioned in logs.</t>
    </r>
  </si>
  <si>
    <t>3.while arranging FE Visit all parameters from backend should be checked and proper FLT should be done with customer and logs should be attached with snaps in TT.</t>
  </si>
  <si>
    <t>4.Select ENTBB_ and ENTLL_ type while selecting field engineer visit reason in SR TT, as for LL and BB customer field Engineer teams are different.</t>
  </si>
  <si>
    <t xml:space="preserve">5. To check CE Device mac address on TP Link radios kindly use below Link </t>
  </si>
  <si>
    <t>Bridge Portal &amp; CPE Reboot Link</t>
  </si>
  <si>
    <t>ID</t>
  </si>
  <si>
    <t>PASSWORD</t>
  </si>
  <si>
    <t>http://192.168.251.39/brtable</t>
  </si>
  <si>
    <t>rftr</t>
  </si>
  <si>
    <t>Rftr#321</t>
  </si>
  <si>
    <t>6. Before reverting on mail to customer check for customer exact issue.</t>
  </si>
  <si>
    <t>7. If customer is sending mail at late nights and early mornings always arrange outcall if required. Do not keep for follow-up(Outcall Q).</t>
  </si>
  <si>
    <t>8.while attending ENT BB TTs, need proper notes and logs as mentioned above (not just CE Ping and session)</t>
  </si>
  <si>
    <t>9.If customer is escalating or issue is pending from concern team kindly check/search with UID in outlook, if any internal team mail communication is ongoing, if yes then check for recent mail and take follow-up accordingly.</t>
  </si>
  <si>
    <t>10.If multiple TTs observed and customer complaining for speed or connectivity then do not close the TT without customer confirmation and if customer not responding then drop a mail to sales team and customer. Also check the root cause for repeated issue, highlight and take follow-up accordingly.</t>
  </si>
  <si>
    <r>
      <t>Ø</t>
    </r>
    <r>
      <rPr>
        <b/>
        <sz val="7"/>
        <color rgb="FFFF0000"/>
        <rFont val="Times New Roman"/>
        <family val="1"/>
      </rPr>
      <t xml:space="preserve">  </t>
    </r>
    <r>
      <rPr>
        <b/>
        <sz val="11"/>
        <color rgb="FFFF0000"/>
        <rFont val="Calibri"/>
        <family val="2"/>
        <scheme val="minor"/>
      </rPr>
      <t>frequency range should be in between 5470 MHz to 5570 MHz only.</t>
    </r>
  </si>
  <si>
    <t>mahesh.s</t>
  </si>
  <si>
    <t>tikona@321</t>
  </si>
  <si>
    <t>Sameer.Borase</t>
  </si>
  <si>
    <t>APK11441</t>
  </si>
  <si>
    <t>Chetan.Ayarkar</t>
  </si>
  <si>
    <t>APK11443</t>
  </si>
  <si>
    <t>Navdeep.Kashyap</t>
  </si>
  <si>
    <t>APK11444</t>
  </si>
  <si>
    <t>APK11442</t>
  </si>
  <si>
    <t xml:space="preserve">DMS LINK </t>
  </si>
  <si>
    <t>http://113.193.1.141:8080/dmsweb/index.jsp</t>
  </si>
  <si>
    <t>UID</t>
  </si>
  <si>
    <t>enterprise.helpdesk</t>
  </si>
  <si>
    <t>tikonadms</t>
  </si>
  <si>
    <t xml:space="preserve">CPE PASSWORD </t>
  </si>
  <si>
    <t>adpcm</t>
  </si>
  <si>
    <t xml:space="preserve">FDN MRTG </t>
  </si>
  <si>
    <t>http://192.168.251.40/mrtg/</t>
  </si>
  <si>
    <t>rfnoc</t>
  </si>
  <si>
    <t xml:space="preserve">RfN0(@123 </t>
  </si>
  <si>
    <t>http://192.168.248.131:8080/iCARE/getPlanDetail.jsp</t>
  </si>
  <si>
    <t xml:space="preserve"> brctl showmacs br0</t>
  </si>
  <si>
    <t>New Kochi Core - 192.168.2.237</t>
  </si>
  <si>
    <t>Lucknow - 192.168.2.161</t>
  </si>
  <si>
    <t>RABALE IT DESK CALL 10.0.129.190</t>
  </si>
  <si>
    <t>Core ATS - 02271852017</t>
  </si>
  <si>
    <t>After 6 Hrs</t>
  </si>
  <si>
    <t>After 4 Hrs</t>
  </si>
  <si>
    <t>Network Head</t>
  </si>
  <si>
    <t>NH Mail ID</t>
  </si>
  <si>
    <t>NH Contact Details</t>
  </si>
  <si>
    <t>Lead</t>
  </si>
  <si>
    <t>Lead Mail Id</t>
  </si>
  <si>
    <t>Lead contact detail</t>
  </si>
  <si>
    <t>A. Nandkumar</t>
  </si>
  <si>
    <t xml:space="preserve">9176644622         </t>
  </si>
  <si>
    <t>S. Sujith</t>
  </si>
  <si>
    <t>S.Sujith@tikona.in</t>
  </si>
  <si>
    <t>Coimbotore</t>
  </si>
  <si>
    <t>Cochin</t>
  </si>
  <si>
    <t>Amit Singh</t>
  </si>
  <si>
    <t>Amit.Singh@tikona.co.in</t>
  </si>
  <si>
    <t>Anil Kumar</t>
  </si>
  <si>
    <t>anilkumar.s@tikonapartner.in</t>
  </si>
  <si>
    <t>Anurag Srivastav</t>
  </si>
  <si>
    <t>Ravi Chopra</t>
  </si>
  <si>
    <t>ravi.chopra@tikonapartner.in</t>
  </si>
  <si>
    <t>Delhi &amp; NCR</t>
  </si>
  <si>
    <t>Syed Asif</t>
  </si>
  <si>
    <t>syed.asif@tikonapartner.in</t>
  </si>
  <si>
    <t>Sourabh Suthar</t>
  </si>
  <si>
    <t>sourabh.suthar@tikona.co.in</t>
  </si>
  <si>
    <t>Hansraj Chouhan</t>
  </si>
  <si>
    <t>96747 27826</t>
  </si>
  <si>
    <t>Suvajit Gupta</t>
  </si>
  <si>
    <t>Ahemdabad</t>
  </si>
  <si>
    <t>Ketan Shah</t>
  </si>
  <si>
    <t>Dhananjay Patel</t>
  </si>
  <si>
    <t>dhananjay.patel@tikonapartner.in</t>
  </si>
  <si>
    <t>Parthsarhi Nag</t>
  </si>
  <si>
    <t>Parathsarathi.Nag@tikona.in</t>
  </si>
  <si>
    <t>Akhilesh Sisodiya</t>
  </si>
  <si>
    <t>akhilesh.sisodiya@tikona.co.in</t>
  </si>
  <si>
    <t>Jablapur</t>
  </si>
  <si>
    <t>Rama Ganta</t>
  </si>
  <si>
    <t>Rama.Ganta@tikona.in</t>
  </si>
  <si>
    <t>B. Raju</t>
  </si>
  <si>
    <t>Vishakhapatnam</t>
  </si>
  <si>
    <t>Ronak Patel</t>
  </si>
  <si>
    <t xml:space="preserve">9374757474        </t>
  </si>
  <si>
    <t>Jatin Patel</t>
  </si>
  <si>
    <t>Jatin.Patel@tikona.in</t>
  </si>
  <si>
    <t>Suresh Thapiyal</t>
  </si>
  <si>
    <t>Ashish Shukla</t>
  </si>
  <si>
    <t>Neeraj Bhatia</t>
  </si>
  <si>
    <t>Manoj Kumar</t>
  </si>
  <si>
    <t>manojkumar@tikona.co.in</t>
  </si>
  <si>
    <t>Deepak Tyagi</t>
  </si>
  <si>
    <t>Yogesh Deshpande</t>
  </si>
  <si>
    <t>Farooque Ansari</t>
  </si>
  <si>
    <t>Farooque.Ansari@tikonapartner.in</t>
  </si>
  <si>
    <t>Yogeshwar Takale</t>
  </si>
  <si>
    <t>Pravin Gadpayle</t>
  </si>
  <si>
    <t>pravin.gadpayle@tikonapartner.in</t>
  </si>
  <si>
    <t>Laxman Marne</t>
  </si>
  <si>
    <t>laxman.marane@tikona.co.in</t>
  </si>
  <si>
    <t>Please find below LOV for proactive health check-up.</t>
  </si>
  <si>
    <t>BB_ENT_ P2P_RSSI_CHECK</t>
  </si>
  <si>
    <t>BB_ENT_ HFCPE_RSSI_CHECK</t>
  </si>
  <si>
    <t>LL_ENT_ P2P_RSSI_CHECK</t>
  </si>
  <si>
    <t>LL_ENT_ HFCPE_RSSI_CHECK</t>
  </si>
  <si>
    <t xml:space="preserve">Link :- http://192.168.251.40/rfnocmrtg/ </t>
  </si>
  <si>
    <t>User name : ent_team</t>
  </si>
  <si>
    <t>Password :tik#789*</t>
  </si>
  <si>
    <t>2271852027 / 2271852066</t>
  </si>
  <si>
    <t>RFNOC IVR 02239690131</t>
  </si>
  <si>
    <t>Chandan 9930974720</t>
  </si>
  <si>
    <t>022-71852088/76</t>
  </si>
  <si>
    <t>022-71852072/75</t>
  </si>
  <si>
    <t xml:space="preserve">Enterprise Delivery </t>
  </si>
  <si>
    <t xml:space="preserve">T: 022 -71852013/14/15/16 </t>
  </si>
  <si>
    <t>cpe reboot link:-</t>
  </si>
  <si>
    <t>Username</t>
  </si>
  <si>
    <t>http://192.168.251.35/ZDClient/</t>
  </si>
  <si>
    <t>Rftr@654</t>
  </si>
  <si>
    <t xml:space="preserve">T@&amp;$lK@R
</t>
  </si>
  <si>
    <t>SR. NO.</t>
  </si>
  <si>
    <t>LOCATION</t>
  </si>
  <si>
    <t>HOST NAME</t>
  </si>
  <si>
    <t>IP ADDRESS</t>
  </si>
  <si>
    <t>OKHLA</t>
  </si>
  <si>
    <t>OKHLA-PE-03</t>
  </si>
  <si>
    <t>202.56.111.139</t>
  </si>
  <si>
    <t>TIL-Okhla-PE-01</t>
  </si>
  <si>
    <t>192.168.2.55</t>
  </si>
  <si>
    <t>TILOKHLA-RR-01</t>
  </si>
  <si>
    <t>192.168.2.57</t>
  </si>
  <si>
    <t>TIL-Okhla-PE-02</t>
  </si>
  <si>
    <t>192.168.2.58</t>
  </si>
  <si>
    <t>TIL-OKHLA-INT-PE-01</t>
  </si>
  <si>
    <t>192.168.2.110</t>
  </si>
  <si>
    <t>TIL-BHANDUP-PE-01</t>
  </si>
  <si>
    <t>192.168.2.28</t>
  </si>
  <si>
    <t>TILMUM-LVSB-PE-01</t>
  </si>
  <si>
    <t>192.168.2.6</t>
  </si>
  <si>
    <t>TILMUM-LVSB-PE-02</t>
  </si>
  <si>
    <t>192.168.2.7</t>
  </si>
  <si>
    <t>TILMUM-LVSB-PE-03</t>
  </si>
  <si>
    <t>192.168.2.117</t>
  </si>
  <si>
    <t>TILMUM-LVSB-PE-04</t>
  </si>
  <si>
    <t>192.168.2.11</t>
  </si>
  <si>
    <t>TILMUM-LVSB-PE-05</t>
  </si>
  <si>
    <t>192.168.2.9</t>
  </si>
  <si>
    <t>TILMUM-LVSB-IBW-RTR</t>
  </si>
  <si>
    <t>192.168.2.8</t>
  </si>
  <si>
    <t>TIL-GHATKOPAR-MUM-POP</t>
  </si>
  <si>
    <t>192.168.2.10</t>
  </si>
  <si>
    <t>BANGLORE</t>
  </si>
  <si>
    <t>TILBLR-PE-01</t>
  </si>
  <si>
    <t>192.168.2.36</t>
  </si>
  <si>
    <t>TILBLR-PE-02</t>
  </si>
  <si>
    <t>192.168.2.37</t>
  </si>
  <si>
    <t>TILCHE-PE-01</t>
  </si>
  <si>
    <t>192.168.2.45</t>
  </si>
  <si>
    <t>TIL-CHENNAI-RR</t>
  </si>
  <si>
    <t>192.168.2.49</t>
  </si>
  <si>
    <t>TILHYD-PE-01</t>
  </si>
  <si>
    <t xml:space="preserve">192.168.2.15 </t>
  </si>
  <si>
    <t>TIL-TDNHYDCOLO-RTR</t>
  </si>
  <si>
    <t>192.168.2.17</t>
  </si>
  <si>
    <t>TILKOL-PE-01</t>
  </si>
  <si>
    <t>192.168.2.97</t>
  </si>
  <si>
    <t>COCHIN-PE-01</t>
  </si>
  <si>
    <t>192.168.2.238</t>
  </si>
  <si>
    <t>CHANDIGARH</t>
  </si>
  <si>
    <t>TIL-CHANDIGARH-PE-01</t>
  </si>
  <si>
    <t>192.168.2.118</t>
  </si>
  <si>
    <t>NOIDA</t>
  </si>
  <si>
    <t>TIL-NOIDA-PE-01</t>
  </si>
  <si>
    <t>192.168.2.248</t>
  </si>
  <si>
    <t>NOIDA-NOC-HO-LAN</t>
  </si>
  <si>
    <t xml:space="preserve">192.168.1.1 </t>
  </si>
  <si>
    <t>AHEMDABAD</t>
  </si>
  <si>
    <t>TIL-AHMD-PE-TTSL-01</t>
  </si>
  <si>
    <t>192.168.2.77</t>
  </si>
  <si>
    <t>AHEMDABAD-POP</t>
  </si>
  <si>
    <t>192.168.2.78</t>
  </si>
  <si>
    <t>TILPUNE-PE-01</t>
  </si>
  <si>
    <t xml:space="preserve">192.168.2.65 </t>
  </si>
  <si>
    <t>TIL-JAIPUR-PE-01</t>
  </si>
  <si>
    <t>192.168.2.209</t>
  </si>
  <si>
    <t>GURGAON</t>
  </si>
  <si>
    <t>TIL-GURGAON-PE-01</t>
  </si>
  <si>
    <t>192.168.2.114</t>
  </si>
  <si>
    <t>TIL-HO-SEC-58-NDA</t>
  </si>
  <si>
    <t>202.56.117.30</t>
  </si>
  <si>
    <t>BHOPAL</t>
  </si>
  <si>
    <t>TIL-BHOPAL-PE-01</t>
  </si>
  <si>
    <t>192.168.2.106</t>
  </si>
  <si>
    <t>RAIPUR</t>
  </si>
  <si>
    <t>TILRAIPUR-PE-01</t>
  </si>
  <si>
    <t>192.168.2.243</t>
  </si>
  <si>
    <t>TIL-LUCKNOW-NEW-PE-01</t>
  </si>
  <si>
    <t>192.168.2.159</t>
  </si>
  <si>
    <t>TIL-SURAT-PE-01</t>
  </si>
  <si>
    <t>192.168.2.85</t>
  </si>
  <si>
    <t>BARODA</t>
  </si>
  <si>
    <t>TIL-BARODA-PE-01</t>
  </si>
  <si>
    <t>192.168.2.165</t>
  </si>
  <si>
    <t>INDORE</t>
  </si>
  <si>
    <t>TIL-INDORE-PE-01</t>
  </si>
  <si>
    <t>192.168.2.105</t>
  </si>
  <si>
    <t>NAGPUR</t>
  </si>
  <si>
    <t>TIL-NAGPUR-PE-01</t>
  </si>
  <si>
    <t>192.168.2.148</t>
  </si>
  <si>
    <t>NASIK</t>
  </si>
  <si>
    <t>TIL-NASIK-PE-01</t>
  </si>
  <si>
    <t>192.168.2.146</t>
  </si>
  <si>
    <t>VAPI</t>
  </si>
  <si>
    <t>TIL-VAPI-PE-01</t>
  </si>
  <si>
    <t>192.168.2.79</t>
  </si>
  <si>
    <t>PONDICHERRY</t>
  </si>
  <si>
    <t>PONDICHERY-PE-01</t>
  </si>
  <si>
    <t>192.168.2.153</t>
  </si>
  <si>
    <t>VIZAG</t>
  </si>
  <si>
    <t>VIZAG-PE-01</t>
  </si>
  <si>
    <t>192.168.2.250</t>
  </si>
  <si>
    <t>TILVNS-PE-01</t>
  </si>
  <si>
    <t>192.168.2.195</t>
  </si>
  <si>
    <t>AMBALA</t>
  </si>
  <si>
    <t>AMBALA-PE-01</t>
  </si>
  <si>
    <t>192.168.2.120</t>
  </si>
  <si>
    <t>MASHOBRA</t>
  </si>
  <si>
    <t>MASHOBRA-PE-01</t>
  </si>
  <si>
    <t>192.168.2.119</t>
  </si>
  <si>
    <t>TIL-TALOJA-MUM-PE-01</t>
  </si>
  <si>
    <t>192.168.2.30</t>
  </si>
  <si>
    <t>SRIPERMBUDUR</t>
  </si>
  <si>
    <t>SRIPERMBUDUR-PE-01</t>
  </si>
  <si>
    <t>192.168.2.43</t>
  </si>
  <si>
    <t>KR-SPBR-PE01</t>
  </si>
  <si>
    <t>192.168.2.41</t>
  </si>
  <si>
    <t>CHAKAN</t>
  </si>
  <si>
    <t>TIL-CHAKAN-PE-01</t>
  </si>
  <si>
    <t>192.168.2.66</t>
  </si>
  <si>
    <t>COIMBATORE-PE-01</t>
  </si>
  <si>
    <t>192.168.2.154</t>
  </si>
  <si>
    <t>CO-INDIA-CBE-PE-01</t>
  </si>
  <si>
    <t>192.168.2.151</t>
  </si>
  <si>
    <t>BHIWANDI</t>
  </si>
  <si>
    <t>TIL-BHIWANDI-PE-01</t>
  </si>
  <si>
    <t>192.168.2.29</t>
  </si>
  <si>
    <t>TIL-KANPUR-PE-01</t>
  </si>
  <si>
    <t>192.168.2.189</t>
  </si>
  <si>
    <t>BAHADURGARH</t>
  </si>
  <si>
    <t>TIL-BAHADURGARH-PE-01</t>
  </si>
  <si>
    <t>192.168.2.115</t>
  </si>
  <si>
    <t>GAIL-SECANDERABAD-PE-01</t>
  </si>
  <si>
    <t>192.168.2.16</t>
  </si>
  <si>
    <t>SILIGURI</t>
  </si>
  <si>
    <t>TIL-SILIGURI-PE-01</t>
  </si>
  <si>
    <t>192.168.2.98</t>
  </si>
  <si>
    <t>MANESAR</t>
  </si>
  <si>
    <t>MANESAR-PE-01</t>
  </si>
  <si>
    <t>192.168.2.116</t>
  </si>
  <si>
    <t>AMBADI</t>
  </si>
  <si>
    <t>TIL-AMBADI-PE-01</t>
  </si>
  <si>
    <t>192.168.2.25</t>
  </si>
  <si>
    <t>TIL-ENNORE-CHENNAI-PE-01</t>
  </si>
  <si>
    <t>192.168.2.47</t>
  </si>
  <si>
    <t>AMBATUR</t>
  </si>
  <si>
    <t>TIL-AMBATUR-PE-01</t>
  </si>
  <si>
    <t>192.168.2.48</t>
  </si>
  <si>
    <t>AGILE-CHENNAI-PE-01</t>
  </si>
  <si>
    <t>192.168.2.155</t>
  </si>
  <si>
    <t>RAJKOT</t>
  </si>
  <si>
    <t>TIL-RAJKOT-PE-01</t>
  </si>
  <si>
    <t>192.168.2.168</t>
  </si>
  <si>
    <t>ROYAL_ENFILED_SRIPERMBUDUR</t>
  </si>
  <si>
    <t>192.168.2.42</t>
  </si>
</sst>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1"/>
      <color theme="1"/>
      <name val="Calibri"/>
      <family val="2"/>
      <scheme val="minor"/>
    </font>
    <font>
      <b/>
      <sz val="9"/>
      <color rgb="FF000000"/>
      <name val="Calibri"/>
      <family val="2"/>
    </font>
    <font>
      <sz val="9"/>
      <color rgb="FF000000"/>
      <name val="Calibri"/>
      <family val="2"/>
    </font>
    <font>
      <sz val="11"/>
      <color rgb="FF002060"/>
      <name val="Calibri"/>
      <family val="2"/>
      <scheme val="minor"/>
    </font>
    <font>
      <b/>
      <sz val="11"/>
      <color rgb="FF002060"/>
      <name val="Calibri"/>
      <family val="2"/>
      <scheme val="minor"/>
    </font>
    <font>
      <u/>
      <sz val="11"/>
      <color theme="10"/>
      <name val="Calibri"/>
      <family val="2"/>
      <scheme val="minor"/>
    </font>
    <font>
      <vertAlign val="superscript"/>
      <sz val="11"/>
      <color theme="1"/>
      <name val="Calibri"/>
      <family val="2"/>
      <scheme val="minor"/>
    </font>
    <font>
      <b/>
      <sz val="11"/>
      <color rgb="FF000000"/>
      <name val="Calibri"/>
      <family val="2"/>
    </font>
    <font>
      <sz val="11"/>
      <color rgb="FF000000"/>
      <name val="Calibri"/>
      <family val="2"/>
    </font>
    <font>
      <sz val="12"/>
      <color theme="1"/>
      <name val="Times New Roman"/>
      <family val="1"/>
    </font>
    <font>
      <b/>
      <sz val="11"/>
      <color rgb="FF000000"/>
      <name val="Cambria"/>
      <family val="1"/>
    </font>
    <font>
      <sz val="11"/>
      <color rgb="FF000000"/>
      <name val="Cambria"/>
      <family val="1"/>
    </font>
    <font>
      <sz val="11"/>
      <color rgb="FF1F497D"/>
      <name val="Cambria"/>
      <family val="1"/>
    </font>
    <font>
      <b/>
      <sz val="11"/>
      <color rgb="FF1F497D"/>
      <name val="Cambria"/>
      <family val="1"/>
    </font>
    <font>
      <u/>
      <sz val="11"/>
      <color rgb="FF0000FF"/>
      <name val="Calibri"/>
      <family val="2"/>
    </font>
    <font>
      <b/>
      <sz val="12"/>
      <color theme="1"/>
      <name val="Times New Roman"/>
      <family val="1"/>
    </font>
    <font>
      <sz val="11"/>
      <color rgb="FFFF0000"/>
      <name val="Calibri"/>
      <family val="2"/>
      <scheme val="minor"/>
    </font>
    <font>
      <b/>
      <sz val="11"/>
      <color theme="1"/>
      <name val="Calibri"/>
      <family val="2"/>
      <scheme val="minor"/>
    </font>
    <font>
      <sz val="11"/>
      <color theme="0"/>
      <name val="Calibri"/>
      <family val="2"/>
      <scheme val="minor"/>
    </font>
    <font>
      <b/>
      <sz val="11"/>
      <color rgb="FFFFFFFF"/>
      <name val="Calibri"/>
      <family val="2"/>
    </font>
    <font>
      <b/>
      <sz val="11"/>
      <color theme="1" tint="0.249977111117893"/>
      <name val="Calibri"/>
      <family val="2"/>
      <scheme val="minor"/>
    </font>
    <font>
      <b/>
      <sz val="9"/>
      <color theme="1"/>
      <name val="Calibri"/>
      <family val="2"/>
      <scheme val="minor"/>
    </font>
    <font>
      <sz val="9"/>
      <color theme="1"/>
      <name val="Calibri"/>
      <family val="2"/>
      <scheme val="minor"/>
    </font>
    <font>
      <sz val="8"/>
      <color theme="1"/>
      <name val="Calibri"/>
      <family val="2"/>
    </font>
    <font>
      <b/>
      <sz val="11"/>
      <name val="Calibri"/>
      <family val="2"/>
      <scheme val="minor"/>
    </font>
    <font>
      <sz val="11"/>
      <color rgb="FFFF0000"/>
      <name val="Times New Roman"/>
      <family val="1"/>
    </font>
    <font>
      <sz val="10"/>
      <color rgb="FF1F497D"/>
      <name val="Helvetica Neue"/>
    </font>
    <font>
      <sz val="11"/>
      <color rgb="FF17365D"/>
      <name val="Times New Roman"/>
      <family val="1"/>
    </font>
    <font>
      <sz val="12"/>
      <color theme="1"/>
      <name val="Arial Narrow"/>
      <family val="2"/>
    </font>
    <font>
      <b/>
      <i/>
      <sz val="10"/>
      <color rgb="FF1F497D"/>
      <name val="Trebuchet MS"/>
      <family val="2"/>
    </font>
    <font>
      <sz val="11"/>
      <color rgb="FF1F497D"/>
      <name val="Calibri"/>
      <family val="2"/>
      <scheme val="minor"/>
    </font>
    <font>
      <sz val="9"/>
      <color indexed="8"/>
      <name val="Calibri"/>
      <family val="2"/>
    </font>
    <font>
      <sz val="10"/>
      <name val="Arial"/>
      <family val="2"/>
    </font>
    <font>
      <sz val="10"/>
      <color indexed="8"/>
      <name val="Calibri"/>
      <family val="2"/>
    </font>
    <font>
      <b/>
      <sz val="9"/>
      <color theme="0"/>
      <name val="Calibri"/>
      <family val="2"/>
    </font>
    <font>
      <b/>
      <sz val="11"/>
      <color theme="0"/>
      <name val="Calibri"/>
      <family val="2"/>
    </font>
    <font>
      <b/>
      <sz val="12"/>
      <color theme="0"/>
      <name val="Calibri"/>
      <family val="2"/>
    </font>
    <font>
      <sz val="10"/>
      <color rgb="FF000000"/>
      <name val="Trebuchet MS"/>
      <family val="2"/>
    </font>
    <font>
      <sz val="11"/>
      <color rgb="FF0070C0"/>
      <name val="Symbol"/>
      <family val="1"/>
      <charset val="2"/>
    </font>
    <font>
      <sz val="7"/>
      <color rgb="FF0070C0"/>
      <name val="Times New Roman"/>
      <family val="1"/>
    </font>
    <font>
      <b/>
      <sz val="11"/>
      <color rgb="FFFF0000"/>
      <name val="Calibri"/>
      <family val="2"/>
      <scheme val="minor"/>
    </font>
    <font>
      <b/>
      <sz val="11"/>
      <color rgb="FF0070C0"/>
      <name val="Calibri"/>
      <family val="2"/>
      <scheme val="minor"/>
    </font>
    <font>
      <b/>
      <sz val="9"/>
      <color theme="0"/>
      <name val="Calibri"/>
      <family val="2"/>
      <scheme val="minor"/>
    </font>
    <font>
      <b/>
      <sz val="10"/>
      <color theme="1"/>
      <name val="Calibri"/>
      <family val="2"/>
      <scheme val="minor"/>
    </font>
    <font>
      <sz val="9"/>
      <color rgb="FF2B2B2B"/>
      <name val="Calibri"/>
      <family val="2"/>
      <scheme val="minor"/>
    </font>
    <font>
      <sz val="9"/>
      <color rgb="FF000000"/>
      <name val="Calibri"/>
      <family val="2"/>
      <scheme val="minor"/>
    </font>
    <font>
      <sz val="11"/>
      <color theme="1"/>
      <name val="Calibri"/>
      <family val="2"/>
      <scheme val="minor"/>
    </font>
    <font>
      <b/>
      <i/>
      <u/>
      <sz val="11"/>
      <color theme="1"/>
      <name val="Calibri"/>
      <family val="2"/>
      <scheme val="minor"/>
    </font>
    <font>
      <b/>
      <i/>
      <u/>
      <sz val="12"/>
      <color theme="1"/>
      <name val="Calibri"/>
      <family val="2"/>
      <scheme val="minor"/>
    </font>
    <font>
      <b/>
      <sz val="12"/>
      <color theme="1"/>
      <name val="Calibri"/>
      <family val="2"/>
      <scheme val="minor"/>
    </font>
    <font>
      <b/>
      <u/>
      <sz val="11"/>
      <color theme="1"/>
      <name val="Calibri"/>
      <family val="2"/>
      <scheme val="minor"/>
    </font>
    <font>
      <sz val="11"/>
      <color theme="1"/>
      <name val="Symbol"/>
      <family val="1"/>
      <charset val="2"/>
    </font>
    <font>
      <sz val="7"/>
      <color theme="1"/>
      <name val="Times New Roman"/>
      <family val="1"/>
    </font>
    <font>
      <sz val="11"/>
      <color theme="1"/>
      <name val="Wingdings"/>
      <charset val="2"/>
    </font>
    <font>
      <sz val="12"/>
      <color theme="1"/>
      <name val="Calibri"/>
      <family val="2"/>
      <scheme val="minor"/>
    </font>
    <font>
      <sz val="11"/>
      <color theme="1"/>
      <name val="Calibri"/>
      <family val="2"/>
    </font>
    <font>
      <b/>
      <sz val="10"/>
      <color theme="1"/>
      <name val="Trebuchet MS"/>
      <family val="2"/>
    </font>
    <font>
      <sz val="10"/>
      <color theme="1"/>
      <name val="Trebuchet MS"/>
      <family val="2"/>
    </font>
    <font>
      <sz val="11"/>
      <color theme="1"/>
      <name val="Cambria"/>
      <family val="1"/>
    </font>
    <font>
      <b/>
      <sz val="11"/>
      <color rgb="FFFF0000"/>
      <name val="Wingdings"/>
      <charset val="2"/>
    </font>
    <font>
      <b/>
      <sz val="7"/>
      <color rgb="FFFF0000"/>
      <name val="Times New Roman"/>
      <family val="1"/>
    </font>
    <font>
      <u/>
      <sz val="11"/>
      <color theme="10"/>
      <name val="Calibri"/>
      <family val="2"/>
    </font>
    <font>
      <sz val="11"/>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rgb="FFFDE9D9"/>
        <bgColor indexed="64"/>
      </patternFill>
    </fill>
    <fill>
      <patternFill patternType="solid">
        <fgColor rgb="FFDA9694"/>
        <bgColor indexed="64"/>
      </patternFill>
    </fill>
    <fill>
      <patternFill patternType="solid">
        <fgColor rgb="FFB7DEE8"/>
        <bgColor indexed="64"/>
      </patternFill>
    </fill>
    <fill>
      <patternFill patternType="solid">
        <fgColor rgb="FFC4D79B"/>
        <bgColor indexed="64"/>
      </patternFill>
    </fill>
    <fill>
      <patternFill patternType="solid">
        <fgColor rgb="FF0F253F"/>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8DB4E2"/>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00B0F0"/>
        <bgColor indexed="64"/>
      </patternFill>
    </fill>
    <fill>
      <patternFill patternType="solid">
        <fgColor theme="6" tint="-0.249977111117893"/>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4" tint="-0.499984740745262"/>
        <bgColor indexed="64"/>
      </patternFill>
    </fill>
    <fill>
      <patternFill patternType="solid">
        <fgColor rgb="FF7030A0"/>
        <bgColor indexed="64"/>
      </patternFill>
    </fill>
    <fill>
      <patternFill patternType="solid">
        <fgColor rgb="FF99FF99"/>
        <bgColor indexed="64"/>
      </patternFill>
    </fill>
    <fill>
      <patternFill patternType="solid">
        <fgColor rgb="FF244062"/>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32" fillId="0" borderId="0"/>
    <xf numFmtId="9" fontId="46" fillId="0" borderId="0" applyFont="0" applyFill="0" applyBorder="0" applyAlignment="0" applyProtection="0"/>
    <xf numFmtId="0" fontId="61" fillId="0" borderId="0" applyNumberFormat="0" applyFill="0" applyBorder="0" applyAlignment="0" applyProtection="0">
      <alignment vertical="top"/>
      <protection locked="0"/>
    </xf>
  </cellStyleXfs>
  <cellXfs count="235">
    <xf numFmtId="0" fontId="0" fillId="0" borderId="0" xfId="0"/>
    <xf numFmtId="0" fontId="0" fillId="0" borderId="0" xfId="0" applyAlignme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0" borderId="4" xfId="0" applyFont="1" applyBorder="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5" fillId="0" borderId="0" xfId="1" applyAlignment="1">
      <alignment vertical="center"/>
    </xf>
    <xf numFmtId="0" fontId="7" fillId="2" borderId="1" xfId="0" applyFont="1" applyFill="1" applyBorder="1" applyAlignment="1">
      <alignment vertical="center"/>
    </xf>
    <xf numFmtId="0" fontId="7" fillId="2" borderId="2" xfId="0" applyFont="1" applyFill="1" applyBorder="1" applyAlignment="1">
      <alignment vertical="center"/>
    </xf>
    <xf numFmtId="0" fontId="8" fillId="0" borderId="3" xfId="0" applyFont="1" applyBorder="1" applyAlignment="1">
      <alignment vertical="center"/>
    </xf>
    <xf numFmtId="0" fontId="5" fillId="0" borderId="3" xfId="1" applyBorder="1" applyAlignment="1">
      <alignment vertical="center"/>
    </xf>
    <xf numFmtId="0" fontId="8" fillId="0" borderId="4" xfId="0" applyFont="1" applyBorder="1" applyAlignment="1">
      <alignment vertical="center"/>
    </xf>
    <xf numFmtId="0" fontId="5" fillId="0" borderId="1" xfId="1" applyBorder="1" applyAlignment="1">
      <alignment vertical="center"/>
    </xf>
    <xf numFmtId="0" fontId="9" fillId="0" borderId="0" xfId="0" applyFont="1" applyAlignment="1">
      <alignment vertical="center"/>
    </xf>
    <xf numFmtId="0" fontId="12" fillId="0" borderId="0" xfId="0" applyFont="1" applyAlignment="1">
      <alignment vertical="center"/>
    </xf>
    <xf numFmtId="0" fontId="11" fillId="5" borderId="3" xfId="0" applyFont="1" applyFill="1" applyBorder="1" applyAlignment="1">
      <alignment vertical="center"/>
    </xf>
    <xf numFmtId="0" fontId="11" fillId="6" borderId="3" xfId="0" applyFont="1" applyFill="1" applyBorder="1" applyAlignment="1">
      <alignment vertical="center"/>
    </xf>
    <xf numFmtId="0" fontId="11" fillId="6" borderId="5" xfId="0" applyFont="1" applyFill="1" applyBorder="1" applyAlignment="1">
      <alignment vertical="center"/>
    </xf>
    <xf numFmtId="0" fontId="11" fillId="7" borderId="1" xfId="0" applyFont="1" applyFill="1" applyBorder="1" applyAlignment="1">
      <alignment vertical="center"/>
    </xf>
    <xf numFmtId="0" fontId="11" fillId="7" borderId="3" xfId="0" applyFont="1" applyFill="1" applyBorder="1" applyAlignment="1">
      <alignment vertical="center"/>
    </xf>
    <xf numFmtId="0" fontId="10" fillId="4" borderId="1" xfId="0" applyFont="1" applyFill="1" applyBorder="1" applyAlignment="1">
      <alignment horizontal="center" vertical="center"/>
    </xf>
    <xf numFmtId="0" fontId="10" fillId="4" borderId="2" xfId="0" applyFont="1" applyFill="1" applyBorder="1" applyAlignment="1">
      <alignment horizontal="center" vertical="center"/>
    </xf>
    <xf numFmtId="0" fontId="11" fillId="5" borderId="4" xfId="0" applyFont="1" applyFill="1" applyBorder="1" applyAlignment="1">
      <alignment horizontal="center" vertical="center"/>
    </xf>
    <xf numFmtId="0" fontId="11" fillId="6" borderId="4" xfId="0" applyFont="1" applyFill="1" applyBorder="1" applyAlignment="1">
      <alignment horizontal="center" vertical="center"/>
    </xf>
    <xf numFmtId="0" fontId="11" fillId="6" borderId="6" xfId="0" applyFont="1" applyFill="1" applyBorder="1" applyAlignment="1">
      <alignment horizontal="center" vertical="center"/>
    </xf>
    <xf numFmtId="0" fontId="11" fillId="7" borderId="2" xfId="0" applyFont="1" applyFill="1" applyBorder="1" applyAlignment="1">
      <alignment horizontal="center" vertical="center"/>
    </xf>
    <xf numFmtId="0" fontId="11" fillId="7" borderId="4" xfId="0" applyFont="1" applyFill="1" applyBorder="1" applyAlignment="1">
      <alignment horizontal="center" vertical="center"/>
    </xf>
    <xf numFmtId="0" fontId="13" fillId="0" borderId="0" xfId="0" applyFont="1" applyAlignment="1">
      <alignment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1" fillId="0" borderId="3" xfId="0" applyFont="1" applyBorder="1" applyAlignment="1">
      <alignment horizontal="center" vertical="center"/>
    </xf>
    <xf numFmtId="0" fontId="14" fillId="0" borderId="4" xfId="0" applyFont="1" applyBorder="1" applyAlignment="1">
      <alignment horizontal="center" vertical="center"/>
    </xf>
    <xf numFmtId="0" fontId="15" fillId="0" borderId="0" xfId="0" applyFont="1" applyAlignment="1">
      <alignment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8" fillId="0" borderId="1" xfId="0" applyFont="1" applyBorder="1" applyAlignment="1">
      <alignment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21" fillId="12" borderId="7" xfId="0" applyFont="1" applyFill="1" applyBorder="1" applyAlignment="1">
      <alignment horizontal="center" vertical="center"/>
    </xf>
    <xf numFmtId="0" fontId="21" fillId="13" borderId="7" xfId="0" applyFont="1" applyFill="1" applyBorder="1" applyAlignment="1">
      <alignment horizontal="center" vertical="center"/>
    </xf>
    <xf numFmtId="0" fontId="22" fillId="0" borderId="7" xfId="1" applyFont="1" applyFill="1" applyBorder="1" applyAlignment="1">
      <alignment horizontal="center" vertical="center"/>
    </xf>
    <xf numFmtId="0" fontId="22"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1" applyFont="1" applyBorder="1" applyAlignment="1">
      <alignment horizontal="center" vertical="center"/>
    </xf>
    <xf numFmtId="0" fontId="23" fillId="14" borderId="1" xfId="0" applyFont="1" applyFill="1" applyBorder="1" applyAlignment="1">
      <alignment vertical="center"/>
    </xf>
    <xf numFmtId="0" fontId="23" fillId="14" borderId="2" xfId="0" applyFont="1" applyFill="1" applyBorder="1" applyAlignment="1">
      <alignment vertical="center"/>
    </xf>
    <xf numFmtId="0" fontId="23" fillId="0" borderId="5" xfId="0" applyFont="1" applyBorder="1" applyAlignment="1">
      <alignment vertical="center" wrapText="1"/>
    </xf>
    <xf numFmtId="0" fontId="23" fillId="3" borderId="4" xfId="0" applyFont="1" applyFill="1" applyBorder="1" applyAlignment="1">
      <alignment vertical="center"/>
    </xf>
    <xf numFmtId="0" fontId="5" fillId="3" borderId="4" xfId="1" applyFill="1" applyBorder="1" applyAlignment="1">
      <alignment vertical="center"/>
    </xf>
    <xf numFmtId="0" fontId="5" fillId="0" borderId="5" xfId="1" applyBorder="1" applyAlignment="1">
      <alignment vertical="center" wrapText="1"/>
    </xf>
    <xf numFmtId="0" fontId="23" fillId="0" borderId="4" xfId="0" applyFont="1" applyBorder="1" applyAlignment="1">
      <alignment vertical="center"/>
    </xf>
    <xf numFmtId="0" fontId="0" fillId="0" borderId="5" xfId="0" applyBorder="1" applyAlignment="1">
      <alignment vertical="center" wrapText="1"/>
    </xf>
    <xf numFmtId="0" fontId="0" fillId="0" borderId="12" xfId="0" applyBorder="1" applyAlignment="1">
      <alignment vertical="center" wrapText="1"/>
    </xf>
    <xf numFmtId="0" fontId="5" fillId="0" borderId="4" xfId="1" applyBorder="1" applyAlignment="1">
      <alignment vertical="center"/>
    </xf>
    <xf numFmtId="0" fontId="24" fillId="15" borderId="0" xfId="0" applyFont="1" applyFill="1"/>
    <xf numFmtId="0" fontId="25" fillId="2" borderId="0" xfId="0" applyFont="1" applyFill="1" applyAlignment="1">
      <alignment vertical="center"/>
    </xf>
    <xf numFmtId="0" fontId="16" fillId="0" borderId="0" xfId="0" applyFont="1"/>
    <xf numFmtId="0" fontId="0" fillId="2" borderId="0" xfId="0" applyFill="1"/>
    <xf numFmtId="0" fontId="0" fillId="16" borderId="0" xfId="0" applyFill="1"/>
    <xf numFmtId="0" fontId="26" fillId="0" borderId="0" xfId="0" applyFont="1" applyAlignment="1">
      <alignment vertical="center"/>
    </xf>
    <xf numFmtId="0" fontId="0" fillId="10" borderId="0" xfId="0" applyFill="1"/>
    <xf numFmtId="0" fontId="0" fillId="17" borderId="0" xfId="0" applyFill="1"/>
    <xf numFmtId="0" fontId="16" fillId="18" borderId="0" xfId="0" applyFont="1" applyFill="1"/>
    <xf numFmtId="0" fontId="0" fillId="18" borderId="0" xfId="0" applyFill="1"/>
    <xf numFmtId="0" fontId="0" fillId="19" borderId="0" xfId="0" applyFill="1"/>
    <xf numFmtId="0" fontId="16" fillId="2" borderId="0" xfId="0" applyFont="1" applyFill="1"/>
    <xf numFmtId="0" fontId="0" fillId="20" borderId="0" xfId="0" applyFill="1"/>
    <xf numFmtId="0" fontId="0" fillId="4" borderId="0" xfId="0" applyFill="1"/>
    <xf numFmtId="0" fontId="17" fillId="2" borderId="0" xfId="0" applyFont="1" applyFill="1"/>
    <xf numFmtId="0" fontId="27" fillId="0" borderId="0" xfId="0" applyFont="1"/>
    <xf numFmtId="0" fontId="0" fillId="21" borderId="0" xfId="0" applyFill="1"/>
    <xf numFmtId="16" fontId="0" fillId="22" borderId="0" xfId="0" applyNumberFormat="1" applyFill="1"/>
    <xf numFmtId="0" fontId="0" fillId="23" borderId="0" xfId="0" applyFill="1"/>
    <xf numFmtId="0" fontId="0" fillId="24" borderId="0" xfId="0" applyFill="1"/>
    <xf numFmtId="0" fontId="0" fillId="22" borderId="0" xfId="0" applyFill="1"/>
    <xf numFmtId="0" fontId="28" fillId="25" borderId="0" xfId="0" applyFont="1" applyFill="1" applyAlignment="1">
      <alignment vertical="center"/>
    </xf>
    <xf numFmtId="0" fontId="0" fillId="26" borderId="0" xfId="0" applyFill="1"/>
    <xf numFmtId="0" fontId="0" fillId="15" borderId="7" xfId="0" applyFill="1" applyBorder="1"/>
    <xf numFmtId="0" fontId="0" fillId="15" borderId="0" xfId="0" applyFill="1"/>
    <xf numFmtId="0" fontId="18" fillId="15" borderId="0" xfId="0" applyFont="1" applyFill="1"/>
    <xf numFmtId="0" fontId="0" fillId="27" borderId="0" xfId="0" applyFill="1" applyAlignment="1">
      <alignment horizontal="center"/>
    </xf>
    <xf numFmtId="0" fontId="29" fillId="0" borderId="0" xfId="0" applyFont="1" applyAlignment="1">
      <alignment vertical="center"/>
    </xf>
    <xf numFmtId="0" fontId="0" fillId="24" borderId="8" xfId="0" applyFill="1" applyBorder="1" applyAlignment="1">
      <alignment horizontal="center"/>
    </xf>
    <xf numFmtId="0" fontId="0" fillId="28" borderId="0" xfId="0" applyFill="1"/>
    <xf numFmtId="0" fontId="0" fillId="24" borderId="9" xfId="0" applyFill="1" applyBorder="1" applyAlignment="1">
      <alignment horizontal="center"/>
    </xf>
    <xf numFmtId="0" fontId="0" fillId="29" borderId="0" xfId="0" applyFill="1"/>
    <xf numFmtId="0" fontId="30" fillId="24" borderId="9" xfId="0" applyFont="1" applyFill="1" applyBorder="1" applyAlignment="1">
      <alignment horizontal="center" vertical="center"/>
    </xf>
    <xf numFmtId="0" fontId="30" fillId="24" borderId="10" xfId="0" applyFont="1" applyFill="1" applyBorder="1" applyAlignment="1">
      <alignment horizontal="center" vertical="center"/>
    </xf>
    <xf numFmtId="0" fontId="0" fillId="30" borderId="0" xfId="0" applyFill="1"/>
    <xf numFmtId="0" fontId="16" fillId="20" borderId="0" xfId="0" applyFont="1" applyFill="1" applyBorder="1"/>
    <xf numFmtId="0" fontId="0" fillId="16" borderId="0" xfId="0" applyFill="1" applyBorder="1"/>
    <xf numFmtId="0" fontId="5" fillId="0" borderId="0" xfId="1" applyAlignment="1" applyProtection="1"/>
    <xf numFmtId="0" fontId="33" fillId="0" borderId="1" xfId="0" applyFont="1" applyBorder="1" applyAlignment="1">
      <alignment horizontal="left" vertical="center" wrapText="1"/>
    </xf>
    <xf numFmtId="0" fontId="33" fillId="0" borderId="1"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15" xfId="0" applyFont="1" applyBorder="1" applyAlignment="1">
      <alignment horizontal="center" vertical="center" wrapText="1"/>
    </xf>
    <xf numFmtId="0" fontId="34" fillId="21" borderId="1" xfId="2" applyFont="1" applyFill="1" applyBorder="1" applyAlignment="1">
      <alignment horizontal="left" vertical="center" wrapText="1"/>
    </xf>
    <xf numFmtId="0" fontId="34" fillId="21" borderId="1" xfId="2" applyFont="1" applyFill="1" applyBorder="1" applyAlignment="1">
      <alignment horizontal="center" vertical="center" wrapText="1"/>
    </xf>
    <xf numFmtId="0" fontId="34" fillId="21" borderId="16" xfId="2" applyFont="1" applyFill="1" applyBorder="1" applyAlignment="1">
      <alignment horizontal="center" vertical="center" wrapText="1"/>
    </xf>
    <xf numFmtId="0" fontId="31" fillId="0" borderId="1" xfId="0" applyFont="1" applyBorder="1" applyAlignment="1">
      <alignment horizontal="center" vertical="center" wrapText="1"/>
    </xf>
    <xf numFmtId="0" fontId="37" fillId="0" borderId="7" xfId="0" applyFont="1" applyBorder="1" applyAlignment="1">
      <alignment horizontal="left" vertical="center"/>
    </xf>
    <xf numFmtId="0" fontId="16" fillId="0" borderId="0" xfId="0" applyFont="1" applyAlignment="1">
      <alignment vertical="center"/>
    </xf>
    <xf numFmtId="0" fontId="38" fillId="0" borderId="0" xfId="0" applyFont="1" applyAlignment="1">
      <alignment horizontal="left" vertical="center" indent="5"/>
    </xf>
    <xf numFmtId="0" fontId="5" fillId="0" borderId="0" xfId="1" applyAlignment="1">
      <alignment horizontal="left" vertical="center" indent="10"/>
    </xf>
    <xf numFmtId="0" fontId="5" fillId="11" borderId="1" xfId="1" applyFill="1" applyBorder="1" applyAlignment="1" applyProtection="1"/>
    <xf numFmtId="0" fontId="22" fillId="0" borderId="0" xfId="0" applyFont="1"/>
    <xf numFmtId="0" fontId="21" fillId="2" borderId="7" xfId="0" applyFont="1" applyFill="1" applyBorder="1" applyAlignment="1">
      <alignment horizontal="center"/>
    </xf>
    <xf numFmtId="0" fontId="42" fillId="32" borderId="8" xfId="0" applyFont="1" applyFill="1" applyBorder="1" applyAlignment="1">
      <alignment horizontal="center" vertical="center"/>
    </xf>
    <xf numFmtId="0" fontId="43" fillId="2" borderId="7" xfId="0" applyFont="1" applyFill="1" applyBorder="1" applyAlignment="1">
      <alignment horizontal="center"/>
    </xf>
    <xf numFmtId="0" fontId="5" fillId="0" borderId="7" xfId="1" applyBorder="1" applyAlignment="1" applyProtection="1">
      <alignment horizontal="center"/>
    </xf>
    <xf numFmtId="0" fontId="22" fillId="0" borderId="7" xfId="0" applyFont="1" applyBorder="1" applyAlignment="1">
      <alignment horizontal="center"/>
    </xf>
    <xf numFmtId="0" fontId="44" fillId="0" borderId="7" xfId="0" applyFont="1" applyBorder="1" applyAlignment="1">
      <alignment horizontal="center"/>
    </xf>
    <xf numFmtId="0" fontId="44" fillId="3" borderId="7" xfId="0" applyFont="1" applyFill="1" applyBorder="1" applyAlignment="1">
      <alignment horizontal="center" vertical="center"/>
    </xf>
    <xf numFmtId="0" fontId="45" fillId="0" borderId="7" xfId="0" applyFont="1" applyBorder="1" applyAlignment="1">
      <alignment horizontal="center"/>
    </xf>
    <xf numFmtId="0" fontId="17" fillId="0" borderId="22" xfId="0" applyFont="1" applyBorder="1" applyProtection="1"/>
    <xf numFmtId="0" fontId="17" fillId="0" borderId="23" xfId="0" applyFont="1" applyBorder="1" applyProtection="1"/>
    <xf numFmtId="0" fontId="0" fillId="0" borderId="24" xfId="0" applyBorder="1" applyProtection="1"/>
    <xf numFmtId="0" fontId="17" fillId="0" borderId="25" xfId="0" applyFont="1" applyBorder="1" applyProtection="1"/>
    <xf numFmtId="0" fontId="17" fillId="33" borderId="7" xfId="0" applyFont="1" applyFill="1" applyBorder="1" applyProtection="1">
      <protection locked="0"/>
    </xf>
    <xf numFmtId="0" fontId="17" fillId="0" borderId="7" xfId="0" applyFont="1" applyBorder="1" applyProtection="1"/>
    <xf numFmtId="0" fontId="0" fillId="0" borderId="26" xfId="0" applyBorder="1" applyProtection="1"/>
    <xf numFmtId="0" fontId="22" fillId="0" borderId="26" xfId="0" applyFont="1" applyBorder="1" applyProtection="1"/>
    <xf numFmtId="0" fontId="40" fillId="0" borderId="26" xfId="0" applyFont="1" applyBorder="1" applyProtection="1"/>
    <xf numFmtId="0" fontId="0" fillId="0" borderId="7" xfId="0" applyBorder="1" applyProtection="1"/>
    <xf numFmtId="0" fontId="17" fillId="0" borderId="27" xfId="0" applyFont="1" applyBorder="1" applyProtection="1"/>
    <xf numFmtId="0" fontId="17" fillId="33" borderId="28" xfId="0" applyFont="1" applyFill="1" applyBorder="1" applyProtection="1">
      <protection locked="0"/>
    </xf>
    <xf numFmtId="0" fontId="17" fillId="0" borderId="28" xfId="0" applyFont="1" applyBorder="1" applyProtection="1"/>
    <xf numFmtId="0" fontId="40" fillId="0" borderId="29" xfId="0" applyFont="1" applyBorder="1" applyProtection="1"/>
    <xf numFmtId="0" fontId="0" fillId="0" borderId="0" xfId="0" applyProtection="1"/>
    <xf numFmtId="9" fontId="0" fillId="0" borderId="0" xfId="3" applyFont="1"/>
    <xf numFmtId="0" fontId="17" fillId="2" borderId="7" xfId="0" applyFont="1" applyFill="1" applyBorder="1" applyProtection="1"/>
    <xf numFmtId="0" fontId="0" fillId="2" borderId="7" xfId="0" applyFont="1" applyFill="1" applyBorder="1" applyProtection="1"/>
    <xf numFmtId="0" fontId="0" fillId="2" borderId="26" xfId="0" applyFill="1" applyBorder="1" applyProtection="1"/>
    <xf numFmtId="0" fontId="17" fillId="0" borderId="0" xfId="0" applyFont="1"/>
    <xf numFmtId="0" fontId="0" fillId="2" borderId="7" xfId="0" applyFill="1" applyBorder="1" applyProtection="1"/>
    <xf numFmtId="0" fontId="40" fillId="2" borderId="7" xfId="0" applyFont="1" applyFill="1" applyBorder="1" applyProtection="1"/>
    <xf numFmtId="0" fontId="16" fillId="2" borderId="7" xfId="0" applyFont="1" applyFill="1" applyBorder="1" applyProtection="1"/>
    <xf numFmtId="0" fontId="17" fillId="12" borderId="25" xfId="0" applyFont="1" applyFill="1" applyBorder="1" applyProtection="1"/>
    <xf numFmtId="0" fontId="17" fillId="12" borderId="7" xfId="0" applyFont="1" applyFill="1" applyBorder="1" applyProtection="1"/>
    <xf numFmtId="0" fontId="17" fillId="12" borderId="26" xfId="0" applyFont="1" applyFill="1" applyBorder="1" applyProtection="1"/>
    <xf numFmtId="0" fontId="0" fillId="0" borderId="0" xfId="0" applyFont="1"/>
    <xf numFmtId="0" fontId="0" fillId="12" borderId="7" xfId="0" applyFont="1" applyFill="1" applyBorder="1" applyProtection="1"/>
    <xf numFmtId="0" fontId="17" fillId="0" borderId="0" xfId="0" applyFont="1" applyFill="1" applyBorder="1"/>
    <xf numFmtId="9" fontId="17" fillId="0" borderId="0" xfId="0" applyNumberFormat="1" applyFont="1" applyFill="1" applyBorder="1"/>
    <xf numFmtId="1" fontId="17" fillId="12" borderId="7" xfId="0" applyNumberFormat="1" applyFont="1" applyFill="1" applyBorder="1" applyProtection="1"/>
    <xf numFmtId="2" fontId="0" fillId="0" borderId="0" xfId="0" applyNumberFormat="1"/>
    <xf numFmtId="0" fontId="17" fillId="12" borderId="27" xfId="0" applyFont="1" applyFill="1" applyBorder="1" applyProtection="1"/>
    <xf numFmtId="0" fontId="0" fillId="12" borderId="28" xfId="0" applyFont="1" applyFill="1" applyBorder="1" applyProtection="1"/>
    <xf numFmtId="0" fontId="17" fillId="12" borderId="28" xfId="0" applyFont="1" applyFill="1" applyBorder="1" applyProtection="1"/>
    <xf numFmtId="0" fontId="17" fillId="12" borderId="29" xfId="0" applyFont="1" applyFill="1" applyBorder="1" applyProtection="1"/>
    <xf numFmtId="0" fontId="17" fillId="0" borderId="7" xfId="0" applyFont="1" applyFill="1" applyBorder="1" applyProtection="1"/>
    <xf numFmtId="0" fontId="0" fillId="0" borderId="7" xfId="0" applyFont="1" applyBorder="1" applyProtection="1"/>
    <xf numFmtId="9" fontId="0" fillId="0" borderId="7" xfId="3" applyFont="1" applyBorder="1" applyProtection="1"/>
    <xf numFmtId="0" fontId="17" fillId="0" borderId="36" xfId="0" applyFont="1" applyFill="1" applyBorder="1" applyProtection="1"/>
    <xf numFmtId="0" fontId="0" fillId="0" borderId="37" xfId="0" applyFont="1" applyBorder="1" applyProtection="1"/>
    <xf numFmtId="0" fontId="0" fillId="0" borderId="37" xfId="0" applyBorder="1" applyProtection="1"/>
    <xf numFmtId="0" fontId="0" fillId="0" borderId="38" xfId="0" applyBorder="1" applyProtection="1"/>
    <xf numFmtId="2" fontId="0" fillId="0" borderId="7" xfId="0" applyNumberFormat="1" applyFont="1" applyBorder="1" applyProtection="1"/>
    <xf numFmtId="0" fontId="48" fillId="0" borderId="0" xfId="0" applyFont="1" applyAlignment="1">
      <alignment vertical="center"/>
    </xf>
    <xf numFmtId="0" fontId="49" fillId="0" borderId="0" xfId="0" applyFont="1" applyAlignment="1">
      <alignment vertical="center"/>
    </xf>
    <xf numFmtId="0" fontId="0" fillId="0" borderId="0" xfId="0" applyAlignment="1">
      <alignment horizontal="left" vertical="center" indent="5"/>
    </xf>
    <xf numFmtId="0" fontId="50" fillId="0" borderId="0" xfId="0" applyFont="1" applyAlignment="1">
      <alignment horizontal="left" vertical="center" indent="5"/>
    </xf>
    <xf numFmtId="0" fontId="51" fillId="0" borderId="0" xfId="0" applyFont="1" applyAlignment="1">
      <alignment horizontal="left" vertical="center" indent="5"/>
    </xf>
    <xf numFmtId="0" fontId="53" fillId="0" borderId="0" xfId="0" applyFont="1" applyAlignment="1">
      <alignment horizontal="left" vertical="center" indent="5"/>
    </xf>
    <xf numFmtId="0" fontId="54" fillId="0" borderId="0" xfId="0" applyFont="1" applyAlignment="1">
      <alignment vertical="center"/>
    </xf>
    <xf numFmtId="0" fontId="56" fillId="2" borderId="1" xfId="0" applyFont="1" applyFill="1" applyBorder="1" applyAlignment="1">
      <alignment horizontal="center" vertical="center"/>
    </xf>
    <xf numFmtId="0" fontId="57" fillId="34" borderId="2" xfId="0" applyFont="1" applyFill="1" applyBorder="1" applyAlignment="1">
      <alignment horizontal="center" vertical="center"/>
    </xf>
    <xf numFmtId="0" fontId="5" fillId="0" borderId="3" xfId="1" applyBorder="1" applyAlignment="1">
      <alignment horizontal="center" vertical="center"/>
    </xf>
    <xf numFmtId="0" fontId="55" fillId="0" borderId="4" xfId="0" applyFont="1" applyBorder="1" applyAlignment="1">
      <alignment horizontal="center" vertical="center"/>
    </xf>
    <xf numFmtId="0" fontId="58" fillId="0" borderId="0" xfId="0" applyFont="1" applyAlignment="1">
      <alignment vertical="center"/>
    </xf>
    <xf numFmtId="0" fontId="30" fillId="0" borderId="0" xfId="0" applyFont="1" applyAlignment="1">
      <alignment vertical="center"/>
    </xf>
    <xf numFmtId="0" fontId="59" fillId="0" borderId="0" xfId="0" applyFont="1" applyAlignment="1">
      <alignment horizontal="left" vertical="center" indent="5"/>
    </xf>
    <xf numFmtId="0" fontId="0" fillId="0" borderId="0" xfId="0"/>
    <xf numFmtId="0" fontId="0" fillId="0" borderId="0" xfId="0"/>
    <xf numFmtId="0" fontId="0" fillId="2" borderId="0" xfId="0" applyFill="1"/>
    <xf numFmtId="0" fontId="0" fillId="29" borderId="0" xfId="0" applyFill="1"/>
    <xf numFmtId="0" fontId="0" fillId="23" borderId="0" xfId="0" applyFill="1"/>
    <xf numFmtId="0" fontId="0" fillId="32" borderId="0" xfId="0" applyFill="1"/>
    <xf numFmtId="0" fontId="0" fillId="2" borderId="0" xfId="0" applyFill="1"/>
    <xf numFmtId="0" fontId="17" fillId="2" borderId="7"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5" fillId="0" borderId="7" xfId="1" applyBorder="1" applyAlignment="1">
      <alignment horizontal="center" vertical="center"/>
    </xf>
    <xf numFmtId="0" fontId="62" fillId="0" borderId="7" xfId="0" applyFont="1" applyBorder="1" applyAlignment="1">
      <alignment horizontal="center" vertical="center"/>
    </xf>
    <xf numFmtId="0" fontId="5" fillId="0" borderId="7" xfId="1" applyBorder="1" applyAlignment="1">
      <alignment vertical="center"/>
    </xf>
    <xf numFmtId="0" fontId="62" fillId="0" borderId="7" xfId="0" applyFont="1" applyBorder="1" applyAlignment="1">
      <alignment horizontal="left"/>
    </xf>
    <xf numFmtId="0" fontId="17" fillId="2" borderId="20" xfId="0" applyFont="1" applyFill="1" applyBorder="1" applyAlignment="1">
      <alignment horizontal="center"/>
    </xf>
    <xf numFmtId="0" fontId="17" fillId="2" borderId="21" xfId="0" applyFont="1" applyFill="1" applyBorder="1" applyAlignment="1">
      <alignment horizontal="center"/>
    </xf>
    <xf numFmtId="0" fontId="0" fillId="20" borderId="0" xfId="0" applyFill="1" applyAlignment="1">
      <alignment horizontal="left" vertical="top"/>
    </xf>
    <xf numFmtId="0" fontId="23" fillId="0" borderId="13" xfId="0" applyFont="1" applyBorder="1" applyAlignment="1">
      <alignment vertical="center"/>
    </xf>
    <xf numFmtId="0" fontId="23" fillId="0" borderId="12" xfId="0" applyFont="1" applyBorder="1" applyAlignment="1">
      <alignment vertical="center"/>
    </xf>
    <xf numFmtId="0" fontId="23" fillId="0" borderId="5" xfId="0" applyFont="1" applyBorder="1" applyAlignment="1">
      <alignment vertical="center"/>
    </xf>
    <xf numFmtId="0" fontId="23" fillId="0" borderId="11" xfId="0" applyFont="1" applyBorder="1" applyAlignment="1">
      <alignment vertical="center"/>
    </xf>
    <xf numFmtId="0" fontId="0" fillId="0" borderId="7" xfId="0" applyBorder="1" applyAlignment="1">
      <alignment horizontal="center" vertical="center"/>
    </xf>
    <xf numFmtId="0" fontId="5" fillId="0" borderId="7" xfId="1" applyBorder="1" applyAlignment="1">
      <alignment horizontal="center" vertical="center"/>
    </xf>
    <xf numFmtId="0" fontId="62" fillId="0" borderId="7" xfId="1" applyFont="1" applyBorder="1" applyAlignment="1">
      <alignment horizontal="center" vertical="center"/>
    </xf>
    <xf numFmtId="0" fontId="62" fillId="0" borderId="7" xfId="0" applyFont="1" applyBorder="1" applyAlignment="1">
      <alignment horizontal="center" vertical="center"/>
    </xf>
    <xf numFmtId="0" fontId="17" fillId="10" borderId="7" xfId="0" applyFont="1" applyFill="1" applyBorder="1" applyAlignment="1">
      <alignment horizontal="center" wrapText="1"/>
    </xf>
    <xf numFmtId="0" fontId="35" fillId="21" borderId="16" xfId="0" applyFont="1" applyFill="1" applyBorder="1" applyAlignment="1">
      <alignment horizontal="center" vertical="center"/>
    </xf>
    <xf numFmtId="0" fontId="35" fillId="21" borderId="14" xfId="0" applyFont="1" applyFill="1" applyBorder="1" applyAlignment="1">
      <alignment horizontal="center" vertical="center"/>
    </xf>
    <xf numFmtId="0" fontId="35" fillId="21" borderId="2" xfId="0" applyFont="1" applyFill="1" applyBorder="1" applyAlignment="1">
      <alignment horizontal="center" vertical="center"/>
    </xf>
    <xf numFmtId="0" fontId="36" fillId="31" borderId="17" xfId="0" applyFont="1" applyFill="1" applyBorder="1" applyAlignment="1">
      <alignment horizontal="center" vertical="center"/>
    </xf>
    <xf numFmtId="0" fontId="36" fillId="31" borderId="18" xfId="0" applyFont="1" applyFill="1" applyBorder="1" applyAlignment="1">
      <alignment horizontal="center" vertical="center"/>
    </xf>
    <xf numFmtId="0" fontId="36" fillId="29" borderId="19" xfId="0" applyFont="1" applyFill="1" applyBorder="1" applyAlignment="1">
      <alignment horizontal="center" vertical="center"/>
    </xf>
    <xf numFmtId="0" fontId="36" fillId="29" borderId="0" xfId="0" applyFont="1" applyFill="1" applyBorder="1" applyAlignment="1">
      <alignment horizontal="center" vertical="center"/>
    </xf>
    <xf numFmtId="0" fontId="33" fillId="0" borderId="11" xfId="0" applyFont="1" applyBorder="1" applyAlignment="1">
      <alignment horizontal="center" vertical="center" wrapText="1"/>
    </xf>
    <xf numFmtId="0" fontId="33" fillId="0" borderId="5" xfId="0" applyFont="1" applyBorder="1" applyAlignment="1">
      <alignment horizontal="center" vertical="center" wrapText="1"/>
    </xf>
    <xf numFmtId="0" fontId="33" fillId="0" borderId="3"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5" xfId="0" applyFont="1" applyBorder="1" applyAlignment="1">
      <alignment horizontal="center" vertical="center" wrapText="1"/>
    </xf>
    <xf numFmtId="0" fontId="31" fillId="0" borderId="3" xfId="0" applyFont="1" applyBorder="1" applyAlignment="1">
      <alignment horizontal="center" vertical="center" wrapText="1"/>
    </xf>
    <xf numFmtId="0" fontId="22" fillId="0" borderId="7"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9"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8" xfId="0" applyFont="1" applyBorder="1" applyAlignment="1">
      <alignment horizontal="center" vertical="center"/>
    </xf>
    <xf numFmtId="0" fontId="22" fillId="0" borderId="10" xfId="0" applyFont="1" applyBorder="1" applyAlignment="1">
      <alignment horizontal="center" vertical="center"/>
    </xf>
    <xf numFmtId="0" fontId="22" fillId="0" borderId="9" xfId="0" applyFont="1" applyBorder="1" applyAlignment="1">
      <alignment horizontal="center" vertical="center"/>
    </xf>
    <xf numFmtId="0" fontId="5" fillId="0" borderId="8" xfId="1" applyBorder="1" applyAlignment="1">
      <alignment horizontal="center" vertical="center"/>
    </xf>
    <xf numFmtId="0" fontId="20" fillId="10" borderId="7" xfId="0" applyFont="1" applyFill="1" applyBorder="1" applyAlignment="1">
      <alignment horizontal="center" vertical="center"/>
    </xf>
    <xf numFmtId="0" fontId="20" fillId="11" borderId="7" xfId="0" applyFont="1" applyFill="1" applyBorder="1" applyAlignment="1">
      <alignment horizontal="center" vertical="center"/>
    </xf>
    <xf numFmtId="0" fontId="17" fillId="0" borderId="0" xfId="0" applyFont="1" applyBorder="1" applyAlignment="1" applyProtection="1">
      <alignment horizontal="center"/>
    </xf>
    <xf numFmtId="0" fontId="17" fillId="0" borderId="30" xfId="0" applyFont="1" applyBorder="1" applyAlignment="1" applyProtection="1">
      <alignment horizontal="center"/>
    </xf>
    <xf numFmtId="0" fontId="17" fillId="0" borderId="31" xfId="0" applyFont="1" applyBorder="1" applyAlignment="1" applyProtection="1">
      <alignment horizontal="center"/>
    </xf>
    <xf numFmtId="0" fontId="17" fillId="0" borderId="32" xfId="0" applyFont="1" applyBorder="1" applyAlignment="1" applyProtection="1">
      <alignment horizontal="center"/>
    </xf>
    <xf numFmtId="0" fontId="17" fillId="0" borderId="33" xfId="0" applyFont="1" applyBorder="1" applyAlignment="1" applyProtection="1">
      <alignment horizontal="center"/>
    </xf>
    <xf numFmtId="0" fontId="17" fillId="0" borderId="20" xfId="0" applyFont="1" applyBorder="1" applyAlignment="1" applyProtection="1">
      <alignment horizontal="center"/>
    </xf>
    <xf numFmtId="0" fontId="17" fillId="0" borderId="34" xfId="0" applyFont="1" applyBorder="1" applyAlignment="1" applyProtection="1">
      <alignment horizontal="center"/>
    </xf>
    <xf numFmtId="0" fontId="17" fillId="0" borderId="35" xfId="0" applyFont="1" applyBorder="1" applyAlignment="1" applyProtection="1">
      <alignment horizontal="center"/>
    </xf>
    <xf numFmtId="0" fontId="17" fillId="0" borderId="21" xfId="0" applyFont="1" applyBorder="1" applyAlignment="1" applyProtection="1">
      <alignment horizontal="center"/>
    </xf>
    <xf numFmtId="0" fontId="17" fillId="0" borderId="36" xfId="0" applyFont="1" applyFill="1" applyBorder="1" applyAlignment="1" applyProtection="1">
      <alignment horizontal="center"/>
    </xf>
    <xf numFmtId="0" fontId="17" fillId="0" borderId="37" xfId="0" applyFont="1" applyFill="1" applyBorder="1" applyAlignment="1" applyProtection="1">
      <alignment horizontal="center"/>
    </xf>
    <xf numFmtId="0" fontId="17" fillId="0" borderId="38" xfId="0" applyFont="1" applyFill="1" applyBorder="1" applyAlignment="1" applyProtection="1">
      <alignment horizontal="center"/>
    </xf>
  </cellXfs>
  <cellStyles count="5">
    <cellStyle name="Hyperlink" xfId="1" builtinId="8"/>
    <cellStyle name="Hyperlink 2" xfId="4"/>
    <cellStyle name="Normal" xfId="0" builtinId="0"/>
    <cellStyle name="Normal_Escalation Matrix Version 2.13-09052008 - Data"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54</xdr:row>
      <xdr:rowOff>0</xdr:rowOff>
    </xdr:from>
    <xdr:to>
      <xdr:col>11</xdr:col>
      <xdr:colOff>552450</xdr:colOff>
      <xdr:row>84</xdr:row>
      <xdr:rowOff>28575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24875" y="10658475"/>
          <a:ext cx="3600450" cy="5743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ftrdesk157\AppData\Local\Microsoft\Windows\Temporary%20Internet%20Files\Content.Outlook\SR321S3X\RF%20Link%20Calculator%20Release%204%202018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Budget"/>
      <sheetName val="Band Tx Power ERIPresptrictions"/>
      <sheetName val="Tx Mask"/>
      <sheetName val="Link Alignment"/>
      <sheetName val="Antenna Gain Reference Table"/>
    </sheetNames>
    <sheetDataSet>
      <sheetData sheetId="0" refreshError="1"/>
      <sheetData sheetId="1">
        <row r="1">
          <cell r="A1" t="str">
            <v>Band Id</v>
          </cell>
          <cell r="B1" t="str">
            <v>Min Freq</v>
          </cell>
          <cell r="C1" t="str">
            <v>Max Freq</v>
          </cell>
          <cell r="D1" t="str">
            <v xml:space="preserve">Channel Nos </v>
          </cell>
          <cell r="E1" t="str">
            <v>Band Width(MHz)</v>
          </cell>
          <cell r="F1" t="str">
            <v>Max Tx Power</v>
          </cell>
          <cell r="G1" t="str">
            <v>EIRP - AP</v>
          </cell>
          <cell r="H1" t="str">
            <v>EIRP-PTP</v>
          </cell>
          <cell r="I1" t="str">
            <v xml:space="preserve">Other </v>
          </cell>
          <cell r="J1" t="str">
            <v>OOB (- dBm/MHz) Upto 10MHz</v>
          </cell>
          <cell r="K1" t="str">
            <v>OOB (- dBm/MHz) Upto 10MHz</v>
          </cell>
          <cell r="L1" t="str">
            <v>Upper EIRP/MHz (-)</v>
          </cell>
          <cell r="M1" t="str">
            <v>Lower EIRP/MHz (-)</v>
          </cell>
        </row>
        <row r="2">
          <cell r="A2">
            <v>2.4</v>
          </cell>
          <cell r="B2">
            <v>2400</v>
          </cell>
          <cell r="C2">
            <v>2483</v>
          </cell>
          <cell r="D2">
            <v>41275</v>
          </cell>
          <cell r="E2">
            <v>83</v>
          </cell>
          <cell r="F2">
            <v>30</v>
          </cell>
          <cell r="G2">
            <v>36</v>
          </cell>
          <cell r="H2">
            <v>36</v>
          </cell>
          <cell r="I2" t="str">
            <v xml:space="preserve">  </v>
          </cell>
          <cell r="J2">
            <v>0</v>
          </cell>
          <cell r="K2">
            <v>0</v>
          </cell>
          <cell r="L2">
            <v>-17</v>
          </cell>
          <cell r="M2">
            <v>-17</v>
          </cell>
        </row>
        <row r="3">
          <cell r="A3" t="str">
            <v>5A</v>
          </cell>
          <cell r="B3">
            <v>5150</v>
          </cell>
          <cell r="C3">
            <v>5250</v>
          </cell>
          <cell r="D3" t="str">
            <v>31-50</v>
          </cell>
          <cell r="E3">
            <v>100</v>
          </cell>
          <cell r="F3">
            <v>30</v>
          </cell>
          <cell r="G3">
            <v>36</v>
          </cell>
          <cell r="H3">
            <v>53</v>
          </cell>
          <cell r="I3" t="str">
            <v xml:space="preserve">IF AP &gt; EIRP &lt; 21 dBm at 30 Degree Elevation </v>
          </cell>
          <cell r="J3">
            <v>27</v>
          </cell>
          <cell r="K3">
            <v>27</v>
          </cell>
          <cell r="L3">
            <v>11</v>
          </cell>
          <cell r="M3">
            <v>-27</v>
          </cell>
        </row>
        <row r="4">
          <cell r="A4" t="str">
            <v>5B</v>
          </cell>
          <cell r="B4">
            <v>5250</v>
          </cell>
          <cell r="C4">
            <v>5350</v>
          </cell>
          <cell r="D4" t="str">
            <v>51-70</v>
          </cell>
          <cell r="E4">
            <v>100</v>
          </cell>
          <cell r="F4">
            <v>24</v>
          </cell>
          <cell r="G4">
            <v>30</v>
          </cell>
          <cell r="H4">
            <v>30</v>
          </cell>
          <cell r="I4" t="str">
            <v>DFS  TPC</v>
          </cell>
          <cell r="J4">
            <v>27</v>
          </cell>
          <cell r="K4">
            <v>27</v>
          </cell>
          <cell r="L4">
            <v>-27</v>
          </cell>
          <cell r="M4">
            <v>17</v>
          </cell>
        </row>
        <row r="5">
          <cell r="A5" t="str">
            <v>5C</v>
          </cell>
          <cell r="B5">
            <v>5470</v>
          </cell>
          <cell r="C5">
            <v>5725</v>
          </cell>
          <cell r="D5" t="str">
            <v>95-145</v>
          </cell>
          <cell r="E5">
            <v>255</v>
          </cell>
          <cell r="F5">
            <v>24</v>
          </cell>
          <cell r="G5">
            <v>30</v>
          </cell>
          <cell r="H5">
            <v>30</v>
          </cell>
          <cell r="I5" t="str">
            <v>DFS  TPC</v>
          </cell>
          <cell r="J5">
            <v>27</v>
          </cell>
          <cell r="K5">
            <v>27</v>
          </cell>
          <cell r="L5">
            <v>33</v>
          </cell>
          <cell r="M5">
            <v>-27</v>
          </cell>
        </row>
        <row r="6">
          <cell r="A6" t="str">
            <v>5D</v>
          </cell>
          <cell r="B6">
            <v>5725</v>
          </cell>
          <cell r="C6">
            <v>5875</v>
          </cell>
          <cell r="D6" t="str">
            <v>146-175</v>
          </cell>
          <cell r="E6">
            <v>150</v>
          </cell>
          <cell r="F6">
            <v>30</v>
          </cell>
          <cell r="G6">
            <v>36</v>
          </cell>
          <cell r="H6">
            <v>53</v>
          </cell>
          <cell r="I6" t="str">
            <v xml:space="preserve">  </v>
          </cell>
          <cell r="J6">
            <v>17</v>
          </cell>
          <cell r="K6">
            <v>27</v>
          </cell>
          <cell r="L6">
            <v>-17</v>
          </cell>
          <cell r="M6">
            <v>11</v>
          </cell>
        </row>
      </sheetData>
      <sheetData sheetId="2" refreshError="1"/>
      <sheetData sheetId="3" refreshError="1"/>
      <sheetData sheetId="4">
        <row r="1">
          <cell r="A1" t="str">
            <v>Model</v>
          </cell>
          <cell r="B1" t="str">
            <v>Antenna Gain</v>
          </cell>
          <cell r="C1" t="str">
            <v xml:space="preserve">MIMO </v>
          </cell>
          <cell r="D1" t="str">
            <v xml:space="preserve">Max Channel Width </v>
          </cell>
          <cell r="E1" t="str">
            <v>Max Modulation Rate (Bits/Hz/Stream)</v>
          </cell>
        </row>
        <row r="2">
          <cell r="A2" t="str">
            <v>Power Station 5 (PS 5)</v>
          </cell>
          <cell r="B2">
            <v>22</v>
          </cell>
          <cell r="C2">
            <v>1</v>
          </cell>
          <cell r="D2">
            <v>20</v>
          </cell>
          <cell r="E2">
            <v>2.7</v>
          </cell>
        </row>
        <row r="3">
          <cell r="A3" t="str">
            <v>Nano Bridge M 5 (NB- M5-22dBi)</v>
          </cell>
          <cell r="B3">
            <v>22</v>
          </cell>
          <cell r="C3">
            <v>2</v>
          </cell>
          <cell r="D3">
            <v>40</v>
          </cell>
          <cell r="E3">
            <v>3.25</v>
          </cell>
        </row>
        <row r="4">
          <cell r="A4" t="str">
            <v>Nano Bridge M 5 (NB- M5-25dBi)</v>
          </cell>
          <cell r="B4">
            <v>25</v>
          </cell>
          <cell r="C4">
            <v>2</v>
          </cell>
          <cell r="D4">
            <v>40</v>
          </cell>
          <cell r="E4">
            <v>3.25</v>
          </cell>
        </row>
        <row r="5">
          <cell r="A5" t="str">
            <v>Power Bridge M 5 (PB - M5)</v>
          </cell>
          <cell r="B5">
            <v>25</v>
          </cell>
          <cell r="C5">
            <v>2</v>
          </cell>
          <cell r="D5">
            <v>40</v>
          </cell>
          <cell r="E5">
            <v>3.25</v>
          </cell>
        </row>
        <row r="6">
          <cell r="A6" t="str">
            <v>Rocket M 5 (PTMP)</v>
          </cell>
          <cell r="B6">
            <v>17</v>
          </cell>
          <cell r="C6">
            <v>2</v>
          </cell>
          <cell r="D6">
            <v>40</v>
          </cell>
          <cell r="E6">
            <v>3.25</v>
          </cell>
        </row>
        <row r="7">
          <cell r="A7" t="str">
            <v>Nano Beam M 5 (NBE - M5-22 dB)</v>
          </cell>
          <cell r="B7">
            <v>22</v>
          </cell>
          <cell r="C7">
            <v>2</v>
          </cell>
          <cell r="D7">
            <v>40</v>
          </cell>
          <cell r="E7">
            <v>3.25</v>
          </cell>
        </row>
        <row r="8">
          <cell r="A8" t="str">
            <v>Nano Beam M 5 (NBE - M5-25)</v>
          </cell>
          <cell r="B8">
            <v>25</v>
          </cell>
          <cell r="C8">
            <v>2</v>
          </cell>
          <cell r="D8">
            <v>40</v>
          </cell>
          <cell r="E8">
            <v>3.25</v>
          </cell>
        </row>
        <row r="9">
          <cell r="A9" t="str">
            <v>Power Beam M 5 (PBE - M5-22)</v>
          </cell>
          <cell r="B9">
            <v>22</v>
          </cell>
          <cell r="C9">
            <v>2</v>
          </cell>
          <cell r="D9">
            <v>40</v>
          </cell>
          <cell r="E9">
            <v>3.25</v>
          </cell>
        </row>
        <row r="10">
          <cell r="A10" t="str">
            <v>Nano Beam M 5 (NBE - M5-25)</v>
          </cell>
          <cell r="B10">
            <v>25</v>
          </cell>
          <cell r="C10">
            <v>2</v>
          </cell>
          <cell r="D10">
            <v>40</v>
          </cell>
          <cell r="E10">
            <v>3.25</v>
          </cell>
        </row>
        <row r="11">
          <cell r="A11" t="str">
            <v>Radwin 2000 L</v>
          </cell>
          <cell r="B11">
            <v>23</v>
          </cell>
          <cell r="C11">
            <v>2</v>
          </cell>
          <cell r="D11">
            <v>40</v>
          </cell>
          <cell r="E11">
            <v>3.25</v>
          </cell>
        </row>
        <row r="12">
          <cell r="A12" t="str">
            <v>Radwin 2000 C</v>
          </cell>
          <cell r="B12">
            <v>23</v>
          </cell>
          <cell r="C12">
            <v>2</v>
          </cell>
          <cell r="D12">
            <v>40</v>
          </cell>
          <cell r="E12">
            <v>3.25</v>
          </cell>
        </row>
        <row r="13">
          <cell r="A13" t="str">
            <v>Radwin 2000 A</v>
          </cell>
          <cell r="B13">
            <v>16</v>
          </cell>
          <cell r="C13">
            <v>2</v>
          </cell>
          <cell r="D13">
            <v>40</v>
          </cell>
          <cell r="E13">
            <v>3.25</v>
          </cell>
        </row>
        <row r="14">
          <cell r="A14" t="str">
            <v>ePMP Force 200</v>
          </cell>
          <cell r="B14">
            <v>25</v>
          </cell>
          <cell r="C14">
            <v>2</v>
          </cell>
          <cell r="D14">
            <v>40</v>
          </cell>
          <cell r="E14">
            <v>3.25</v>
          </cell>
        </row>
        <row r="15">
          <cell r="A15" t="str">
            <v>DLB 5 - 20 n</v>
          </cell>
          <cell r="B15">
            <v>20</v>
          </cell>
          <cell r="C15">
            <v>2</v>
          </cell>
          <cell r="D15">
            <v>40</v>
          </cell>
          <cell r="E15">
            <v>3.25</v>
          </cell>
        </row>
        <row r="16">
          <cell r="A16" t="str">
            <v>Cambium AP(5.8 GZ)</v>
          </cell>
          <cell r="B16">
            <v>13</v>
          </cell>
          <cell r="C16">
            <v>2</v>
          </cell>
          <cell r="D16">
            <v>80</v>
          </cell>
          <cell r="E16">
            <v>4.5</v>
          </cell>
        </row>
        <row r="17">
          <cell r="A17" t="str">
            <v>T301 (5.8 GHz)</v>
          </cell>
          <cell r="B17">
            <v>13</v>
          </cell>
          <cell r="C17">
            <v>2</v>
          </cell>
          <cell r="D17">
            <v>80</v>
          </cell>
          <cell r="E17">
            <v>4.5</v>
          </cell>
        </row>
        <row r="18">
          <cell r="A18" t="str">
            <v>TPLink 610</v>
          </cell>
          <cell r="B18">
            <v>23</v>
          </cell>
          <cell r="C18">
            <v>2</v>
          </cell>
          <cell r="D18">
            <v>40</v>
          </cell>
          <cell r="E18">
            <v>3.25</v>
          </cell>
        </row>
        <row r="19">
          <cell r="A19" t="str">
            <v xml:space="preserve">DLB 5 -20 AC </v>
          </cell>
          <cell r="B19">
            <v>20</v>
          </cell>
          <cell r="C19">
            <v>2</v>
          </cell>
          <cell r="D19">
            <v>80</v>
          </cell>
          <cell r="E19">
            <v>4.5</v>
          </cell>
        </row>
        <row r="20">
          <cell r="A20" t="str">
            <v>Telenet ODCPE</v>
          </cell>
          <cell r="B20">
            <v>12</v>
          </cell>
          <cell r="C20">
            <v>1</v>
          </cell>
          <cell r="D20">
            <v>20</v>
          </cell>
          <cell r="E20">
            <v>3.25</v>
          </cell>
        </row>
        <row r="21">
          <cell r="A21" t="str">
            <v xml:space="preserve">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workbookViewId="0">
      <selection activeCell="E12" sqref="E12"/>
    </sheetView>
  </sheetViews>
  <sheetFormatPr defaultRowHeight="15"/>
  <cols>
    <col min="1" max="1" width="74.42578125" customWidth="1"/>
    <col min="2" max="2" width="9.140625" customWidth="1"/>
    <col min="3" max="3" width="24.140625" customWidth="1"/>
    <col min="5" max="5" width="19.28515625" customWidth="1"/>
    <col min="12" max="12" width="25.5703125" customWidth="1"/>
  </cols>
  <sheetData>
    <row r="1" spans="1:5">
      <c r="A1" t="s">
        <v>95</v>
      </c>
      <c r="C1" t="s">
        <v>110</v>
      </c>
      <c r="E1" s="16" t="s">
        <v>221</v>
      </c>
    </row>
    <row r="2" spans="1:5">
      <c r="C2" t="s">
        <v>111</v>
      </c>
      <c r="E2" s="29"/>
    </row>
    <row r="3" spans="1:5">
      <c r="A3" t="s">
        <v>96</v>
      </c>
      <c r="C3" t="s">
        <v>112</v>
      </c>
      <c r="E3" s="8" t="s">
        <v>222</v>
      </c>
    </row>
    <row r="4" spans="1:5">
      <c r="A4" t="s">
        <v>97</v>
      </c>
      <c r="C4" t="s">
        <v>113</v>
      </c>
      <c r="E4" s="29"/>
    </row>
    <row r="5" spans="1:5">
      <c r="A5" t="s">
        <v>98</v>
      </c>
      <c r="E5" s="29" t="s">
        <v>223</v>
      </c>
    </row>
    <row r="6" spans="1:5">
      <c r="A6" t="s">
        <v>99</v>
      </c>
      <c r="C6" t="s">
        <v>114</v>
      </c>
      <c r="E6" s="29" t="s">
        <v>224</v>
      </c>
    </row>
    <row r="7" spans="1:5">
      <c r="A7" t="s">
        <v>100</v>
      </c>
      <c r="C7" t="s">
        <v>115</v>
      </c>
    </row>
    <row r="8" spans="1:5">
      <c r="A8" t="s">
        <v>101</v>
      </c>
      <c r="C8" t="s">
        <v>116</v>
      </c>
      <c r="E8" t="s">
        <v>284</v>
      </c>
    </row>
    <row r="9" spans="1:5">
      <c r="A9" t="s">
        <v>102</v>
      </c>
      <c r="C9" t="s">
        <v>117</v>
      </c>
    </row>
    <row r="10" spans="1:5">
      <c r="A10" t="s">
        <v>103</v>
      </c>
      <c r="E10" t="s">
        <v>285</v>
      </c>
    </row>
    <row r="11" spans="1:5">
      <c r="A11" t="s">
        <v>104</v>
      </c>
      <c r="C11" t="s">
        <v>118</v>
      </c>
    </row>
    <row r="12" spans="1:5">
      <c r="C12" t="s">
        <v>119</v>
      </c>
      <c r="E12" t="s">
        <v>286</v>
      </c>
    </row>
    <row r="13" spans="1:5">
      <c r="A13" t="s">
        <v>105</v>
      </c>
      <c r="C13" t="s">
        <v>120</v>
      </c>
    </row>
    <row r="14" spans="1:5">
      <c r="E14" t="s">
        <v>233</v>
      </c>
    </row>
    <row r="15" spans="1:5">
      <c r="A15" t="s">
        <v>106</v>
      </c>
    </row>
    <row r="16" spans="1:5">
      <c r="A16" t="s">
        <v>107</v>
      </c>
    </row>
    <row r="17" spans="1:14">
      <c r="A17" t="s">
        <v>108</v>
      </c>
      <c r="E17" t="s">
        <v>287</v>
      </c>
      <c r="L17" s="187" t="s">
        <v>1266</v>
      </c>
      <c r="M17" s="182" t="s">
        <v>1267</v>
      </c>
      <c r="N17" s="182" t="s">
        <v>231</v>
      </c>
    </row>
    <row r="18" spans="1:14">
      <c r="A18" t="s">
        <v>788</v>
      </c>
      <c r="B18" t="s">
        <v>291</v>
      </c>
      <c r="L18" s="187" t="s">
        <v>1268</v>
      </c>
      <c r="M18" s="182" t="s">
        <v>1157</v>
      </c>
      <c r="N18" s="182" t="s">
        <v>1269</v>
      </c>
    </row>
    <row r="19" spans="1:14">
      <c r="A19" t="s">
        <v>787</v>
      </c>
      <c r="E19" t="s">
        <v>288</v>
      </c>
    </row>
    <row r="20" spans="1:14">
      <c r="A20" t="s">
        <v>786</v>
      </c>
      <c r="B20" t="s">
        <v>292</v>
      </c>
    </row>
    <row r="21" spans="1:14">
      <c r="A21" s="102" t="s">
        <v>785</v>
      </c>
      <c r="E21" t="s">
        <v>289</v>
      </c>
    </row>
    <row r="22" spans="1:14">
      <c r="A22" t="s">
        <v>792</v>
      </c>
      <c r="B22" t="s">
        <v>293</v>
      </c>
    </row>
    <row r="23" spans="1:14">
      <c r="A23" t="s">
        <v>1187</v>
      </c>
    </row>
    <row r="24" spans="1:14">
      <c r="A24" t="s">
        <v>1188</v>
      </c>
      <c r="C24" s="93" t="s">
        <v>783</v>
      </c>
      <c r="D24" t="s">
        <v>784</v>
      </c>
      <c r="F24" t="s">
        <v>1256</v>
      </c>
    </row>
    <row r="26" spans="1:14">
      <c r="A26" t="s">
        <v>109</v>
      </c>
      <c r="C26" s="175" t="s">
        <v>1270</v>
      </c>
      <c r="F26" t="s">
        <v>1257</v>
      </c>
    </row>
    <row r="27" spans="1:14">
      <c r="A27" t="s">
        <v>290</v>
      </c>
      <c r="F27" t="s">
        <v>1258</v>
      </c>
    </row>
    <row r="29" spans="1:14">
      <c r="A29" t="s">
        <v>121</v>
      </c>
      <c r="C29" s="103" t="s">
        <v>817</v>
      </c>
    </row>
    <row r="30" spans="1:14">
      <c r="C30" s="103" t="s">
        <v>818</v>
      </c>
    </row>
    <row r="31" spans="1:14">
      <c r="A31" t="s">
        <v>789</v>
      </c>
      <c r="C31" s="104" t="s">
        <v>819</v>
      </c>
    </row>
    <row r="32" spans="1:14">
      <c r="C32" s="105" t="s">
        <v>820</v>
      </c>
    </row>
    <row r="33" spans="1:7">
      <c r="A33" t="s">
        <v>790</v>
      </c>
      <c r="C33" s="105" t="s">
        <v>821</v>
      </c>
    </row>
    <row r="35" spans="1:7">
      <c r="A35" t="s">
        <v>791</v>
      </c>
    </row>
    <row r="36" spans="1:7">
      <c r="E36" t="s">
        <v>1185</v>
      </c>
    </row>
    <row r="38" spans="1:7">
      <c r="A38" s="173" t="s">
        <v>1164</v>
      </c>
    </row>
    <row r="39" spans="1:7">
      <c r="D39" s="176" t="s">
        <v>1174</v>
      </c>
      <c r="E39" s="177" t="s">
        <v>1175</v>
      </c>
      <c r="F39" s="175"/>
      <c r="G39" s="175"/>
    </row>
    <row r="40" spans="1:7">
      <c r="D40" s="178" t="s">
        <v>1176</v>
      </c>
      <c r="E40" s="177" t="s">
        <v>1177</v>
      </c>
      <c r="F40" s="175"/>
      <c r="G40" s="175"/>
    </row>
    <row r="41" spans="1:7">
      <c r="D41" s="176" t="s">
        <v>1155</v>
      </c>
      <c r="E41" s="177" t="s">
        <v>1178</v>
      </c>
      <c r="F41" s="175"/>
      <c r="G41" s="175"/>
    </row>
    <row r="42" spans="1:7">
      <c r="A42" s="174" t="s">
        <v>1165</v>
      </c>
      <c r="B42" s="174" t="s">
        <v>1166</v>
      </c>
      <c r="D42" s="179" t="s">
        <v>1179</v>
      </c>
      <c r="E42" s="179"/>
      <c r="F42" s="179"/>
      <c r="G42" s="179"/>
    </row>
    <row r="43" spans="1:7">
      <c r="A43" s="174" t="s">
        <v>1167</v>
      </c>
      <c r="B43" s="174" t="s">
        <v>1168</v>
      </c>
      <c r="D43" s="176" t="s">
        <v>1180</v>
      </c>
      <c r="E43" s="175"/>
      <c r="F43" s="175"/>
      <c r="G43" s="175"/>
    </row>
    <row r="44" spans="1:7">
      <c r="A44" s="174" t="s">
        <v>1169</v>
      </c>
      <c r="B44" s="174" t="s">
        <v>1170</v>
      </c>
      <c r="D44" s="176" t="s">
        <v>1180</v>
      </c>
      <c r="E44" s="175"/>
      <c r="F44" s="175"/>
      <c r="G44" s="175"/>
    </row>
    <row r="45" spans="1:7">
      <c r="A45" s="174" t="s">
        <v>1171</v>
      </c>
      <c r="B45" s="174" t="s">
        <v>1172</v>
      </c>
      <c r="D45" s="179" t="s">
        <v>1181</v>
      </c>
      <c r="E45" s="179"/>
      <c r="F45" s="179"/>
      <c r="G45" s="179"/>
    </row>
    <row r="46" spans="1:7">
      <c r="A46" s="174" t="s">
        <v>286</v>
      </c>
      <c r="B46" s="174" t="s">
        <v>1173</v>
      </c>
      <c r="D46" s="175" t="s">
        <v>1182</v>
      </c>
      <c r="E46" s="175"/>
      <c r="F46" s="175"/>
      <c r="G46" s="175"/>
    </row>
    <row r="47" spans="1:7">
      <c r="D47" s="175" t="s">
        <v>1183</v>
      </c>
      <c r="E47" s="175"/>
      <c r="F47" s="175"/>
      <c r="G47" s="175"/>
    </row>
    <row r="48" spans="1:7">
      <c r="A48" s="180" t="s">
        <v>1186</v>
      </c>
      <c r="D48" s="175" t="s">
        <v>1184</v>
      </c>
      <c r="E48" s="175"/>
      <c r="F48" s="175"/>
      <c r="G48" s="175"/>
    </row>
    <row r="51" spans="1:1">
      <c r="A51" t="s">
        <v>1189</v>
      </c>
    </row>
    <row r="52" spans="1:1">
      <c r="A52" t="s">
        <v>1190</v>
      </c>
    </row>
  </sheetData>
  <hyperlinks>
    <hyperlink ref="E3" display="Link:- http://192.168.248.39:8001/oms/Logout.jsp"/>
    <hyperlink ref="C24" display="T!k0n@#"/>
    <hyperlink ref="C32" display="a)      Enterprise Technical Desk enterprisetechnicaldesk@tikona.in ;"/>
    <hyperlink ref="C33" display="b)      vpnsupport vpnsupport@tikona.in"/>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sqref="A1:D1"/>
    </sheetView>
  </sheetViews>
  <sheetFormatPr defaultRowHeight="15"/>
  <cols>
    <col min="1" max="1" width="16.85546875" customWidth="1"/>
    <col min="2" max="2" width="19.85546875" customWidth="1"/>
    <col min="3" max="3" width="34.42578125" customWidth="1"/>
    <col min="4" max="4" width="22" customWidth="1"/>
    <col min="5" max="5" width="25.7109375" customWidth="1"/>
    <col min="6" max="6" width="43" customWidth="1"/>
    <col min="7" max="7" width="22.140625" customWidth="1"/>
  </cols>
  <sheetData>
    <row r="1" spans="1:7">
      <c r="A1" s="199" t="s">
        <v>1191</v>
      </c>
      <c r="B1" s="199"/>
      <c r="C1" s="199"/>
      <c r="D1" s="199"/>
      <c r="E1" s="199" t="s">
        <v>1192</v>
      </c>
      <c r="F1" s="199"/>
      <c r="G1" s="199"/>
    </row>
    <row r="2" spans="1:7">
      <c r="A2" s="181" t="s">
        <v>125</v>
      </c>
      <c r="B2" s="181" t="s">
        <v>1193</v>
      </c>
      <c r="C2" s="181" t="s">
        <v>1194</v>
      </c>
      <c r="D2" s="181" t="s">
        <v>1195</v>
      </c>
      <c r="E2" s="181" t="s">
        <v>1196</v>
      </c>
      <c r="F2" s="181" t="s">
        <v>1197</v>
      </c>
      <c r="G2" s="181" t="s">
        <v>1198</v>
      </c>
    </row>
    <row r="3" spans="1:7">
      <c r="A3" s="182" t="s">
        <v>150</v>
      </c>
      <c r="B3" s="195" t="s">
        <v>1199</v>
      </c>
      <c r="C3" s="196" t="s">
        <v>379</v>
      </c>
      <c r="D3" s="198" t="s">
        <v>1200</v>
      </c>
      <c r="E3" s="183" t="s">
        <v>1201</v>
      </c>
      <c r="F3" s="184" t="s">
        <v>1202</v>
      </c>
      <c r="G3" s="183">
        <v>9884600956</v>
      </c>
    </row>
    <row r="4" spans="1:7">
      <c r="A4" s="182" t="s">
        <v>1203</v>
      </c>
      <c r="B4" s="195"/>
      <c r="C4" s="196"/>
      <c r="D4" s="198"/>
      <c r="E4" s="183"/>
      <c r="F4" s="184"/>
      <c r="G4" s="183"/>
    </row>
    <row r="5" spans="1:7">
      <c r="A5" s="182" t="s">
        <v>1204</v>
      </c>
      <c r="B5" s="195"/>
      <c r="C5" s="196"/>
      <c r="D5" s="198"/>
      <c r="E5" s="183"/>
      <c r="F5" s="184"/>
      <c r="G5" s="183"/>
    </row>
    <row r="6" spans="1:7">
      <c r="A6" s="182" t="s">
        <v>139</v>
      </c>
      <c r="B6" s="183" t="s">
        <v>1205</v>
      </c>
      <c r="C6" s="184" t="s">
        <v>1206</v>
      </c>
      <c r="D6" s="185">
        <v>9739500800</v>
      </c>
      <c r="E6" s="183" t="s">
        <v>1207</v>
      </c>
      <c r="F6" s="184" t="s">
        <v>1208</v>
      </c>
      <c r="G6" s="183">
        <v>9845461860</v>
      </c>
    </row>
    <row r="7" spans="1:7">
      <c r="A7" s="182" t="s">
        <v>135</v>
      </c>
      <c r="B7" s="195" t="s">
        <v>1209</v>
      </c>
      <c r="C7" s="196" t="s">
        <v>338</v>
      </c>
      <c r="D7" s="198">
        <v>9811477791</v>
      </c>
      <c r="E7" s="183" t="s">
        <v>1210</v>
      </c>
      <c r="F7" s="184" t="s">
        <v>1211</v>
      </c>
      <c r="G7" s="183">
        <v>9811189756</v>
      </c>
    </row>
    <row r="8" spans="1:7">
      <c r="A8" s="182" t="s">
        <v>1212</v>
      </c>
      <c r="B8" s="195"/>
      <c r="C8" s="196"/>
      <c r="D8" s="198"/>
      <c r="E8" s="183" t="s">
        <v>1213</v>
      </c>
      <c r="F8" s="184" t="s">
        <v>1214</v>
      </c>
      <c r="G8" s="183">
        <v>8802021117</v>
      </c>
    </row>
    <row r="9" spans="1:7">
      <c r="A9" s="182" t="s">
        <v>183</v>
      </c>
      <c r="B9" s="195"/>
      <c r="C9" s="196"/>
      <c r="D9" s="198"/>
      <c r="E9" s="183" t="s">
        <v>1215</v>
      </c>
      <c r="F9" s="184" t="s">
        <v>1216</v>
      </c>
      <c r="G9" s="183">
        <v>9024050953</v>
      </c>
    </row>
    <row r="10" spans="1:7">
      <c r="A10" s="182" t="s">
        <v>167</v>
      </c>
      <c r="B10" s="195"/>
      <c r="C10" s="196"/>
      <c r="D10" s="198"/>
      <c r="E10" s="183" t="s">
        <v>1210</v>
      </c>
      <c r="F10" s="184" t="s">
        <v>1211</v>
      </c>
      <c r="G10" s="183">
        <v>9811189756</v>
      </c>
    </row>
    <row r="11" spans="1:7">
      <c r="A11" s="182" t="s">
        <v>169</v>
      </c>
      <c r="B11" s="183" t="s">
        <v>1217</v>
      </c>
      <c r="C11" s="186" t="s">
        <v>386</v>
      </c>
      <c r="D11" s="185" t="s">
        <v>1218</v>
      </c>
      <c r="E11" s="183" t="s">
        <v>1219</v>
      </c>
      <c r="F11" s="184" t="s">
        <v>389</v>
      </c>
      <c r="G11" s="183">
        <v>8420020706</v>
      </c>
    </row>
    <row r="12" spans="1:7">
      <c r="A12" s="182" t="s">
        <v>1220</v>
      </c>
      <c r="B12" s="195" t="s">
        <v>1221</v>
      </c>
      <c r="C12" s="196" t="s">
        <v>395</v>
      </c>
      <c r="D12" s="197">
        <v>9327001902</v>
      </c>
      <c r="E12" s="195" t="s">
        <v>1222</v>
      </c>
      <c r="F12" s="196" t="s">
        <v>1223</v>
      </c>
      <c r="G12" s="195">
        <v>9377177667</v>
      </c>
    </row>
    <row r="13" spans="1:7">
      <c r="A13" s="182" t="s">
        <v>156</v>
      </c>
      <c r="B13" s="195"/>
      <c r="C13" s="196"/>
      <c r="D13" s="197"/>
      <c r="E13" s="195"/>
      <c r="F13" s="196"/>
      <c r="G13" s="195"/>
    </row>
    <row r="14" spans="1:7">
      <c r="A14" s="182" t="s">
        <v>148</v>
      </c>
      <c r="B14" s="195"/>
      <c r="C14" s="196"/>
      <c r="D14" s="197"/>
      <c r="E14" s="195"/>
      <c r="F14" s="196"/>
      <c r="G14" s="195"/>
    </row>
    <row r="15" spans="1:7">
      <c r="A15" s="182" t="s">
        <v>130</v>
      </c>
      <c r="B15" s="195" t="s">
        <v>1224</v>
      </c>
      <c r="C15" s="196" t="s">
        <v>1225</v>
      </c>
      <c r="D15" s="197">
        <v>7898904999</v>
      </c>
      <c r="E15" s="195" t="s">
        <v>1226</v>
      </c>
      <c r="F15" s="196" t="s">
        <v>1227</v>
      </c>
      <c r="G15" s="195">
        <v>9893288600</v>
      </c>
    </row>
    <row r="16" spans="1:7">
      <c r="A16" s="182" t="s">
        <v>128</v>
      </c>
      <c r="B16" s="195"/>
      <c r="C16" s="196"/>
      <c r="D16" s="197"/>
      <c r="E16" s="195"/>
      <c r="F16" s="196"/>
      <c r="G16" s="195"/>
    </row>
    <row r="17" spans="1:7">
      <c r="A17" s="182" t="s">
        <v>1228</v>
      </c>
      <c r="B17" s="195"/>
      <c r="C17" s="196"/>
      <c r="D17" s="197"/>
      <c r="E17" s="195"/>
      <c r="F17" s="196"/>
      <c r="G17" s="195"/>
    </row>
    <row r="18" spans="1:7">
      <c r="A18" s="182" t="s">
        <v>171</v>
      </c>
      <c r="B18" s="195"/>
      <c r="C18" s="196"/>
      <c r="D18" s="197"/>
      <c r="E18" s="195"/>
      <c r="F18" s="196"/>
      <c r="G18" s="195"/>
    </row>
    <row r="19" spans="1:7">
      <c r="A19" s="182" t="s">
        <v>154</v>
      </c>
      <c r="B19" s="195" t="s">
        <v>1229</v>
      </c>
      <c r="C19" s="196" t="s">
        <v>1230</v>
      </c>
      <c r="D19" s="197">
        <v>9885292101</v>
      </c>
      <c r="E19" s="195" t="s">
        <v>1231</v>
      </c>
      <c r="F19" s="196" t="s">
        <v>363</v>
      </c>
      <c r="G19" s="195">
        <v>9703450007</v>
      </c>
    </row>
    <row r="20" spans="1:7">
      <c r="A20" s="182" t="s">
        <v>1232</v>
      </c>
      <c r="B20" s="195"/>
      <c r="C20" s="196"/>
      <c r="D20" s="197"/>
      <c r="E20" s="195"/>
      <c r="F20" s="196"/>
      <c r="G20" s="195"/>
    </row>
    <row r="21" spans="1:7">
      <c r="A21" s="182" t="s">
        <v>181</v>
      </c>
      <c r="B21" s="183" t="s">
        <v>1233</v>
      </c>
      <c r="C21" s="184" t="s">
        <v>433</v>
      </c>
      <c r="D21" s="185" t="s">
        <v>1234</v>
      </c>
      <c r="E21" s="183" t="s">
        <v>1235</v>
      </c>
      <c r="F21" s="184" t="s">
        <v>1236</v>
      </c>
      <c r="G21" s="183">
        <v>9909001208</v>
      </c>
    </row>
    <row r="22" spans="1:7">
      <c r="A22" s="182" t="s">
        <v>413</v>
      </c>
      <c r="B22" s="195" t="s">
        <v>1237</v>
      </c>
      <c r="C22" s="196" t="s">
        <v>409</v>
      </c>
      <c r="D22" s="197">
        <v>9554000065</v>
      </c>
      <c r="E22" s="183" t="s">
        <v>1238</v>
      </c>
      <c r="F22" s="184" t="s">
        <v>418</v>
      </c>
      <c r="G22" s="183">
        <v>8081383972</v>
      </c>
    </row>
    <row r="23" spans="1:7">
      <c r="A23" s="182" t="s">
        <v>158</v>
      </c>
      <c r="B23" s="195"/>
      <c r="C23" s="196"/>
      <c r="D23" s="197"/>
      <c r="E23" s="183" t="s">
        <v>1239</v>
      </c>
      <c r="F23" s="184" t="s">
        <v>424</v>
      </c>
      <c r="G23" s="183">
        <v>9554960901</v>
      </c>
    </row>
    <row r="24" spans="1:7">
      <c r="A24" s="182" t="s">
        <v>866</v>
      </c>
      <c r="B24" s="195"/>
      <c r="C24" s="196"/>
      <c r="D24" s="197"/>
      <c r="E24" s="183" t="s">
        <v>1240</v>
      </c>
      <c r="F24" s="184" t="s">
        <v>1241</v>
      </c>
      <c r="G24" s="183">
        <v>9389495216</v>
      </c>
    </row>
    <row r="25" spans="1:7">
      <c r="A25" s="182" t="s">
        <v>179</v>
      </c>
      <c r="B25" s="195"/>
      <c r="C25" s="196"/>
      <c r="D25" s="197"/>
      <c r="E25" s="183" t="s">
        <v>1242</v>
      </c>
      <c r="F25" s="184" t="s">
        <v>412</v>
      </c>
      <c r="G25" s="183">
        <v>9335677123</v>
      </c>
    </row>
    <row r="26" spans="1:7">
      <c r="A26" s="182" t="s">
        <v>522</v>
      </c>
      <c r="B26" s="183" t="s">
        <v>1243</v>
      </c>
      <c r="C26" s="184" t="s">
        <v>328</v>
      </c>
      <c r="D26" s="185">
        <v>9920095150</v>
      </c>
      <c r="E26" s="183" t="s">
        <v>1244</v>
      </c>
      <c r="F26" s="184" t="s">
        <v>1245</v>
      </c>
      <c r="G26" s="183">
        <v>9323113358</v>
      </c>
    </row>
    <row r="27" spans="1:7">
      <c r="A27" s="182" t="s">
        <v>175</v>
      </c>
      <c r="B27" s="195" t="s">
        <v>1246</v>
      </c>
      <c r="C27" s="196" t="s">
        <v>370</v>
      </c>
      <c r="D27" s="198">
        <v>9673002567</v>
      </c>
      <c r="E27" s="183" t="s">
        <v>1247</v>
      </c>
      <c r="F27" s="184" t="s">
        <v>1248</v>
      </c>
      <c r="G27" s="183">
        <v>8999154956</v>
      </c>
    </row>
    <row r="28" spans="1:7">
      <c r="A28" s="182" t="s">
        <v>142</v>
      </c>
      <c r="B28" s="195"/>
      <c r="C28" s="195"/>
      <c r="D28" s="198"/>
      <c r="E28" s="183" t="s">
        <v>1249</v>
      </c>
      <c r="F28" s="184" t="s">
        <v>1250</v>
      </c>
      <c r="G28" s="183">
        <v>8007418999</v>
      </c>
    </row>
  </sheetData>
  <mergeCells count="32">
    <mergeCell ref="G12:G14"/>
    <mergeCell ref="A1:D1"/>
    <mergeCell ref="E1:G1"/>
    <mergeCell ref="B3:B5"/>
    <mergeCell ref="C3:C5"/>
    <mergeCell ref="D3:D5"/>
    <mergeCell ref="B7:B10"/>
    <mergeCell ref="C7:C10"/>
    <mergeCell ref="D7:D10"/>
    <mergeCell ref="B12:B14"/>
    <mergeCell ref="C12:C14"/>
    <mergeCell ref="D12:D14"/>
    <mergeCell ref="E12:E14"/>
    <mergeCell ref="F12:F14"/>
    <mergeCell ref="G19:G20"/>
    <mergeCell ref="B15:B18"/>
    <mergeCell ref="C15:C18"/>
    <mergeCell ref="D15:D18"/>
    <mergeCell ref="E15:E18"/>
    <mergeCell ref="F15:F18"/>
    <mergeCell ref="G15:G18"/>
    <mergeCell ref="B19:B20"/>
    <mergeCell ref="C19:C20"/>
    <mergeCell ref="D19:D20"/>
    <mergeCell ref="E19:E20"/>
    <mergeCell ref="F19:F20"/>
    <mergeCell ref="B22:B25"/>
    <mergeCell ref="C22:C25"/>
    <mergeCell ref="D22:D25"/>
    <mergeCell ref="B27:B28"/>
    <mergeCell ref="C27:C28"/>
    <mergeCell ref="D27:D28"/>
  </mergeCells>
  <hyperlinks>
    <hyperlink ref="F15" display="akhilesh.sisodiya@tikona.co.in"/>
    <hyperlink ref="F6" display="anilkumar.s@tikonapartner.in"/>
    <hyperlink ref="F22" display="ashish.shukla@tikona.co.in"/>
    <hyperlink ref="F19" display="B.Raju@tikona.in"/>
    <hyperlink ref="F25" display="deepak.tyagi@tikona.co.in"/>
    <hyperlink ref="F26" display="Farooque.Ansari@tikonapartner.in"/>
    <hyperlink ref="F28" display="laxman.marane@tikona.co.in"/>
    <hyperlink ref="F24" display="manojkumar@tikona.co.in"/>
    <hyperlink ref="F23" display="neeraj.bhatia@tikonapartner.in"/>
    <hyperlink ref="F27" display="pravin.gadpayle@tikonapartner.in"/>
    <hyperlink ref="F7" display="ravi.chopra@tikonapartner.in"/>
    <hyperlink ref="F10" display="ravi.chopra@tikonapartner.in"/>
    <hyperlink ref="F3" display="S.Sujith@tikona.in"/>
    <hyperlink ref="F9" display="sourabh.suthar@tikona.co.in"/>
    <hyperlink ref="F11" display="suvajit.gupta@tikona.in"/>
    <hyperlink ref="C11" display="Hansraj.Chouhan@tikona.in"/>
    <hyperlink ref="C26" display="yogesh.deshpande@tikona.in"/>
    <hyperlink ref="C27" display="Yogeshwar.Takale@tikona.in"/>
    <hyperlink ref="F12" display="dhananjay.patel@tikonapartner.in"/>
    <hyperlink ref="C21" display="Ronak.Patel@tikona.in"/>
    <hyperlink ref="F21" display="Jatin.Patel@tikona.in"/>
    <hyperlink ref="F8" display="syed.asif@tikonapartner.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6" sqref="E6"/>
    </sheetView>
  </sheetViews>
  <sheetFormatPr defaultRowHeight="15"/>
  <cols>
    <col min="1" max="1" width="22.7109375" customWidth="1"/>
    <col min="2" max="2" width="28" customWidth="1"/>
    <col min="3" max="3" width="28.140625" customWidth="1"/>
    <col min="4" max="4" width="22.5703125" customWidth="1"/>
    <col min="5" max="5" width="25.140625" customWidth="1"/>
    <col min="6" max="6" width="24.5703125" customWidth="1"/>
    <col min="7" max="7" width="23" customWidth="1"/>
  </cols>
  <sheetData>
    <row r="1" spans="1:7" ht="15.75">
      <c r="A1" s="203" t="s">
        <v>759</v>
      </c>
      <c r="B1" s="204"/>
      <c r="C1" s="204"/>
      <c r="D1" s="204"/>
      <c r="E1" s="204"/>
      <c r="F1" s="204"/>
      <c r="G1" s="204"/>
    </row>
    <row r="2" spans="1:7" ht="16.5" thickBot="1">
      <c r="A2" s="205" t="s">
        <v>760</v>
      </c>
      <c r="B2" s="206"/>
      <c r="C2" s="206"/>
      <c r="D2" s="206"/>
      <c r="E2" s="206"/>
      <c r="F2" s="206"/>
      <c r="G2" s="206"/>
    </row>
    <row r="3" spans="1:7" ht="24.75" thickBot="1">
      <c r="A3" s="98" t="s">
        <v>317</v>
      </c>
      <c r="B3" s="99" t="s">
        <v>761</v>
      </c>
      <c r="C3" s="100" t="s">
        <v>762</v>
      </c>
      <c r="D3" s="100" t="s">
        <v>763</v>
      </c>
      <c r="E3" s="99" t="s">
        <v>764</v>
      </c>
      <c r="F3" s="99" t="s">
        <v>765</v>
      </c>
      <c r="G3" s="99" t="s">
        <v>766</v>
      </c>
    </row>
    <row r="4" spans="1:7" ht="39" thickBot="1">
      <c r="A4" s="94" t="s">
        <v>381</v>
      </c>
      <c r="B4" s="207" t="s">
        <v>767</v>
      </c>
      <c r="C4" s="210" t="s">
        <v>768</v>
      </c>
      <c r="D4" s="210" t="s">
        <v>769</v>
      </c>
      <c r="E4" s="95" t="s">
        <v>770</v>
      </c>
      <c r="F4" s="207" t="s">
        <v>771</v>
      </c>
      <c r="G4" s="207" t="s">
        <v>772</v>
      </c>
    </row>
    <row r="5" spans="1:7" ht="39" thickBot="1">
      <c r="A5" s="94" t="s">
        <v>773</v>
      </c>
      <c r="B5" s="208"/>
      <c r="C5" s="211"/>
      <c r="D5" s="211"/>
      <c r="E5" s="96" t="s">
        <v>774</v>
      </c>
      <c r="F5" s="208"/>
      <c r="G5" s="208"/>
    </row>
    <row r="6" spans="1:7" ht="60.75" thickBot="1">
      <c r="A6" s="94" t="s">
        <v>775</v>
      </c>
      <c r="B6" s="208"/>
      <c r="C6" s="211"/>
      <c r="D6" s="211"/>
      <c r="E6" s="101" t="s">
        <v>776</v>
      </c>
      <c r="F6" s="208"/>
      <c r="G6" s="208"/>
    </row>
    <row r="7" spans="1:7" ht="39" thickBot="1">
      <c r="A7" s="94" t="s">
        <v>777</v>
      </c>
      <c r="B7" s="208"/>
      <c r="C7" s="211"/>
      <c r="D7" s="211"/>
      <c r="E7" s="95" t="s">
        <v>778</v>
      </c>
      <c r="F7" s="208"/>
      <c r="G7" s="208"/>
    </row>
    <row r="8" spans="1:7" ht="39" thickBot="1">
      <c r="A8" s="94" t="s">
        <v>779</v>
      </c>
      <c r="B8" s="208"/>
      <c r="C8" s="211"/>
      <c r="D8" s="211"/>
      <c r="E8" s="95" t="s">
        <v>780</v>
      </c>
      <c r="F8" s="208"/>
      <c r="G8" s="208"/>
    </row>
    <row r="9" spans="1:7" ht="51.75" thickBot="1">
      <c r="A9" s="94" t="s">
        <v>781</v>
      </c>
      <c r="B9" s="209"/>
      <c r="C9" s="212"/>
      <c r="D9" s="212"/>
      <c r="E9" s="97" t="s">
        <v>782</v>
      </c>
      <c r="F9" s="209"/>
      <c r="G9" s="209"/>
    </row>
    <row r="10" spans="1:7" ht="15.75" thickBot="1">
      <c r="A10" s="200"/>
      <c r="B10" s="201"/>
      <c r="C10" s="201"/>
      <c r="D10" s="201"/>
      <c r="E10" s="201"/>
      <c r="F10" s="201"/>
      <c r="G10" s="202"/>
    </row>
  </sheetData>
  <mergeCells count="8">
    <mergeCell ref="A10:G10"/>
    <mergeCell ref="A1:G1"/>
    <mergeCell ref="A2:G2"/>
    <mergeCell ref="B4:B9"/>
    <mergeCell ref="C4:C9"/>
    <mergeCell ref="D4:D9"/>
    <mergeCell ref="G4:G9"/>
    <mergeCell ref="F4:F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I15" sqref="I15"/>
    </sheetView>
  </sheetViews>
  <sheetFormatPr defaultRowHeight="15"/>
  <cols>
    <col min="1" max="1" width="12.5703125" customWidth="1"/>
    <col min="2" max="2" width="19.140625" customWidth="1"/>
    <col min="3" max="3" width="22" customWidth="1"/>
    <col min="4" max="4" width="9.85546875" customWidth="1"/>
    <col min="5" max="5" width="20.5703125" customWidth="1"/>
    <col min="6" max="6" width="37" customWidth="1"/>
    <col min="7" max="7" width="23.28515625" customWidth="1"/>
    <col min="9" max="9" width="35" customWidth="1"/>
  </cols>
  <sheetData>
    <row r="1" spans="1:9">
      <c r="A1" s="221" t="s">
        <v>315</v>
      </c>
      <c r="B1" s="221"/>
      <c r="C1" s="221"/>
      <c r="D1" s="221"/>
      <c r="E1" s="221"/>
      <c r="F1" s="221"/>
      <c r="G1" s="222" t="s">
        <v>316</v>
      </c>
      <c r="H1" s="222"/>
      <c r="I1" s="222"/>
    </row>
    <row r="2" spans="1:9">
      <c r="A2" s="40" t="s">
        <v>317</v>
      </c>
      <c r="B2" s="40" t="s">
        <v>318</v>
      </c>
      <c r="C2" s="40" t="s">
        <v>319</v>
      </c>
      <c r="D2" s="40" t="s">
        <v>320</v>
      </c>
      <c r="E2" s="40" t="s">
        <v>321</v>
      </c>
      <c r="F2" s="40" t="s">
        <v>322</v>
      </c>
      <c r="G2" s="40" t="s">
        <v>319</v>
      </c>
      <c r="H2" s="40" t="s">
        <v>321</v>
      </c>
      <c r="I2" s="40" t="s">
        <v>322</v>
      </c>
    </row>
    <row r="3" spans="1:9">
      <c r="A3" s="213" t="s">
        <v>323</v>
      </c>
      <c r="B3" s="214" t="s">
        <v>323</v>
      </c>
      <c r="C3" s="41" t="s">
        <v>324</v>
      </c>
      <c r="D3" s="41" t="s">
        <v>325</v>
      </c>
      <c r="E3" s="41">
        <v>9004892002</v>
      </c>
      <c r="F3" s="42" t="s">
        <v>326</v>
      </c>
      <c r="G3" s="217" t="s">
        <v>327</v>
      </c>
      <c r="H3" s="217">
        <v>9920095150</v>
      </c>
      <c r="I3" s="220" t="s">
        <v>328</v>
      </c>
    </row>
    <row r="4" spans="1:9">
      <c r="A4" s="213"/>
      <c r="B4" s="215"/>
      <c r="C4" s="41" t="s">
        <v>329</v>
      </c>
      <c r="D4" s="41" t="s">
        <v>325</v>
      </c>
      <c r="E4" s="41">
        <v>8879312511</v>
      </c>
      <c r="F4" s="43" t="s">
        <v>330</v>
      </c>
      <c r="G4" s="219"/>
      <c r="H4" s="219"/>
      <c r="I4" s="219"/>
    </row>
    <row r="5" spans="1:9">
      <c r="A5" s="213"/>
      <c r="B5" s="216"/>
      <c r="C5" s="44" t="s">
        <v>331</v>
      </c>
      <c r="D5" s="43" t="s">
        <v>332</v>
      </c>
      <c r="E5" s="43">
        <v>9049586093</v>
      </c>
      <c r="F5" s="43" t="s">
        <v>333</v>
      </c>
      <c r="G5" s="218"/>
      <c r="H5" s="218"/>
      <c r="I5" s="218"/>
    </row>
    <row r="6" spans="1:9">
      <c r="A6" s="43" t="s">
        <v>334</v>
      </c>
      <c r="B6" s="43" t="s">
        <v>334</v>
      </c>
      <c r="C6" s="41" t="s">
        <v>335</v>
      </c>
      <c r="D6" s="41" t="s">
        <v>325</v>
      </c>
      <c r="E6" s="41">
        <v>9716899006</v>
      </c>
      <c r="F6" s="42" t="s">
        <v>336</v>
      </c>
      <c r="G6" s="217" t="s">
        <v>337</v>
      </c>
      <c r="H6" s="217">
        <v>9811477791</v>
      </c>
      <c r="I6" s="220" t="s">
        <v>338</v>
      </c>
    </row>
    <row r="7" spans="1:9">
      <c r="A7" s="43" t="s">
        <v>339</v>
      </c>
      <c r="B7" s="43" t="s">
        <v>340</v>
      </c>
      <c r="C7" s="41" t="s">
        <v>341</v>
      </c>
      <c r="D7" s="41" t="s">
        <v>325</v>
      </c>
      <c r="E7" s="41">
        <v>9928066966</v>
      </c>
      <c r="F7" s="42" t="s">
        <v>342</v>
      </c>
      <c r="G7" s="219"/>
      <c r="H7" s="219"/>
      <c r="I7" s="219"/>
    </row>
    <row r="8" spans="1:9">
      <c r="A8" s="213" t="s">
        <v>343</v>
      </c>
      <c r="B8" s="43" t="s">
        <v>344</v>
      </c>
      <c r="C8" s="41" t="s">
        <v>345</v>
      </c>
      <c r="D8" s="41" t="s">
        <v>325</v>
      </c>
      <c r="E8" s="41">
        <v>8743090004</v>
      </c>
      <c r="F8" s="42" t="s">
        <v>346</v>
      </c>
      <c r="G8" s="219"/>
      <c r="H8" s="219"/>
      <c r="I8" s="219"/>
    </row>
    <row r="9" spans="1:9">
      <c r="A9" s="213"/>
      <c r="B9" s="43" t="s">
        <v>347</v>
      </c>
      <c r="C9" s="41" t="s">
        <v>348</v>
      </c>
      <c r="D9" s="41" t="s">
        <v>325</v>
      </c>
      <c r="E9" s="41">
        <v>9058943999</v>
      </c>
      <c r="F9" s="42" t="s">
        <v>349</v>
      </c>
      <c r="G9" s="219"/>
      <c r="H9" s="219"/>
      <c r="I9" s="219"/>
    </row>
    <row r="10" spans="1:9">
      <c r="A10" s="213"/>
      <c r="B10" s="43" t="s">
        <v>350</v>
      </c>
      <c r="C10" s="41" t="s">
        <v>351</v>
      </c>
      <c r="D10" s="41" t="s">
        <v>352</v>
      </c>
      <c r="E10" s="41">
        <v>9811189756</v>
      </c>
      <c r="F10" s="42" t="s">
        <v>353</v>
      </c>
      <c r="G10" s="218"/>
      <c r="H10" s="218"/>
      <c r="I10" s="218"/>
    </row>
    <row r="11" spans="1:9">
      <c r="A11" s="43" t="s">
        <v>354</v>
      </c>
      <c r="B11" s="43" t="s">
        <v>355</v>
      </c>
      <c r="C11" s="41" t="s">
        <v>356</v>
      </c>
      <c r="D11" s="41" t="s">
        <v>325</v>
      </c>
      <c r="E11" s="41">
        <v>9742290407</v>
      </c>
      <c r="F11" s="45" t="s">
        <v>357</v>
      </c>
      <c r="G11" s="44" t="s">
        <v>358</v>
      </c>
      <c r="H11" s="44">
        <v>9739500800</v>
      </c>
      <c r="I11" s="44" t="s">
        <v>359</v>
      </c>
    </row>
    <row r="12" spans="1:9">
      <c r="A12" s="43" t="s">
        <v>360</v>
      </c>
      <c r="B12" s="43" t="s">
        <v>361</v>
      </c>
      <c r="C12" s="41" t="s">
        <v>362</v>
      </c>
      <c r="D12" s="41" t="s">
        <v>325</v>
      </c>
      <c r="E12" s="41">
        <v>9703450007</v>
      </c>
      <c r="F12" s="45" t="s">
        <v>363</v>
      </c>
      <c r="G12" s="44" t="s">
        <v>362</v>
      </c>
      <c r="H12" s="44">
        <v>9703450007</v>
      </c>
      <c r="I12" s="45" t="s">
        <v>363</v>
      </c>
    </row>
    <row r="13" spans="1:9">
      <c r="A13" s="213" t="s">
        <v>364</v>
      </c>
      <c r="B13" s="213" t="s">
        <v>365</v>
      </c>
      <c r="C13" s="41" t="s">
        <v>366</v>
      </c>
      <c r="D13" s="41" t="s">
        <v>325</v>
      </c>
      <c r="E13" s="41">
        <v>8266099979</v>
      </c>
      <c r="F13" s="43" t="s">
        <v>367</v>
      </c>
      <c r="G13" s="217" t="s">
        <v>368</v>
      </c>
      <c r="H13" s="217" t="s">
        <v>369</v>
      </c>
      <c r="I13" s="217" t="s">
        <v>370</v>
      </c>
    </row>
    <row r="14" spans="1:9">
      <c r="A14" s="213"/>
      <c r="B14" s="213"/>
      <c r="C14" s="44" t="s">
        <v>371</v>
      </c>
      <c r="D14" s="44" t="s">
        <v>332</v>
      </c>
      <c r="E14" s="43" t="s">
        <v>372</v>
      </c>
      <c r="F14" s="43" t="s">
        <v>373</v>
      </c>
      <c r="G14" s="218"/>
      <c r="H14" s="218"/>
      <c r="I14" s="218"/>
    </row>
    <row r="15" spans="1:9">
      <c r="A15" s="43" t="s">
        <v>374</v>
      </c>
      <c r="B15" s="43" t="s">
        <v>375</v>
      </c>
      <c r="C15" s="41" t="s">
        <v>376</v>
      </c>
      <c r="D15" s="41" t="s">
        <v>325</v>
      </c>
      <c r="E15" s="41">
        <v>9382266611</v>
      </c>
      <c r="F15" s="42" t="s">
        <v>377</v>
      </c>
      <c r="G15" s="44" t="s">
        <v>378</v>
      </c>
      <c r="H15" s="44">
        <v>9176644622</v>
      </c>
      <c r="I15" s="44" t="s">
        <v>379</v>
      </c>
    </row>
    <row r="16" spans="1:9">
      <c r="A16" s="214" t="s">
        <v>380</v>
      </c>
      <c r="B16" s="214" t="s">
        <v>381</v>
      </c>
      <c r="C16" s="41" t="s">
        <v>382</v>
      </c>
      <c r="D16" s="41" t="s">
        <v>325</v>
      </c>
      <c r="E16" s="41" t="s">
        <v>383</v>
      </c>
      <c r="F16" s="42" t="s">
        <v>384</v>
      </c>
      <c r="G16" s="217" t="s">
        <v>385</v>
      </c>
      <c r="H16" s="217">
        <v>9674727826</v>
      </c>
      <c r="I16" s="217" t="s">
        <v>386</v>
      </c>
    </row>
    <row r="17" spans="1:9">
      <c r="A17" s="216"/>
      <c r="B17" s="216"/>
      <c r="C17" s="44" t="s">
        <v>387</v>
      </c>
      <c r="D17" s="44" t="s">
        <v>388</v>
      </c>
      <c r="E17" s="43">
        <v>8420020706</v>
      </c>
      <c r="F17" s="42" t="s">
        <v>389</v>
      </c>
      <c r="G17" s="218"/>
      <c r="H17" s="218"/>
      <c r="I17" s="218"/>
    </row>
    <row r="18" spans="1:9">
      <c r="A18" s="43" t="s">
        <v>390</v>
      </c>
      <c r="B18" s="43" t="s">
        <v>391</v>
      </c>
      <c r="C18" s="41" t="s">
        <v>392</v>
      </c>
      <c r="D18" s="41" t="s">
        <v>325</v>
      </c>
      <c r="E18" s="41">
        <v>9726600660</v>
      </c>
      <c r="F18" s="42" t="s">
        <v>393</v>
      </c>
      <c r="G18" s="44" t="s">
        <v>394</v>
      </c>
      <c r="H18" s="44">
        <v>9327001902</v>
      </c>
      <c r="I18" s="44" t="s">
        <v>395</v>
      </c>
    </row>
    <row r="19" spans="1:9">
      <c r="A19" s="213" t="s">
        <v>396</v>
      </c>
      <c r="B19" s="213" t="s">
        <v>397</v>
      </c>
      <c r="C19" s="41" t="s">
        <v>398</v>
      </c>
      <c r="D19" s="41" t="s">
        <v>325</v>
      </c>
      <c r="E19" s="41">
        <v>9993639393</v>
      </c>
      <c r="F19" s="42" t="s">
        <v>399</v>
      </c>
      <c r="G19" s="213" t="s">
        <v>400</v>
      </c>
      <c r="H19" s="213">
        <v>9920612069</v>
      </c>
      <c r="I19" s="213" t="s">
        <v>401</v>
      </c>
    </row>
    <row r="20" spans="1:9">
      <c r="A20" s="213"/>
      <c r="B20" s="213"/>
      <c r="C20" s="44" t="s">
        <v>402</v>
      </c>
      <c r="D20" s="44" t="s">
        <v>332</v>
      </c>
      <c r="E20" s="43">
        <v>9993048888</v>
      </c>
      <c r="F20" s="42" t="s">
        <v>403</v>
      </c>
      <c r="G20" s="213"/>
      <c r="H20" s="213"/>
      <c r="I20" s="213"/>
    </row>
    <row r="21" spans="1:9">
      <c r="A21" s="214" t="s">
        <v>404</v>
      </c>
      <c r="B21" s="213" t="s">
        <v>405</v>
      </c>
      <c r="C21" s="41" t="s">
        <v>406</v>
      </c>
      <c r="D21" s="41" t="s">
        <v>325</v>
      </c>
      <c r="E21" s="41">
        <v>9307011333</v>
      </c>
      <c r="F21" s="42" t="s">
        <v>407</v>
      </c>
      <c r="G21" s="214" t="s">
        <v>408</v>
      </c>
      <c r="H21" s="214">
        <v>9554000065</v>
      </c>
      <c r="I21" s="214" t="s">
        <v>409</v>
      </c>
    </row>
    <row r="22" spans="1:9">
      <c r="A22" s="215"/>
      <c r="B22" s="213"/>
      <c r="C22" s="41" t="s">
        <v>410</v>
      </c>
      <c r="D22" s="41" t="s">
        <v>352</v>
      </c>
      <c r="E22" s="41" t="s">
        <v>411</v>
      </c>
      <c r="F22" s="42" t="s">
        <v>412</v>
      </c>
      <c r="G22" s="215"/>
      <c r="H22" s="215"/>
      <c r="I22" s="215"/>
    </row>
    <row r="23" spans="1:9">
      <c r="A23" s="215"/>
      <c r="B23" s="213" t="s">
        <v>413</v>
      </c>
      <c r="C23" s="41" t="s">
        <v>414</v>
      </c>
      <c r="D23" s="41" t="s">
        <v>325</v>
      </c>
      <c r="E23" s="41">
        <v>7905397018</v>
      </c>
      <c r="F23" s="42" t="s">
        <v>415</v>
      </c>
      <c r="G23" s="215"/>
      <c r="H23" s="215"/>
      <c r="I23" s="215"/>
    </row>
    <row r="24" spans="1:9">
      <c r="A24" s="215"/>
      <c r="B24" s="213"/>
      <c r="C24" s="41" t="s">
        <v>416</v>
      </c>
      <c r="D24" s="41" t="s">
        <v>352</v>
      </c>
      <c r="E24" s="41" t="s">
        <v>417</v>
      </c>
      <c r="F24" s="42" t="s">
        <v>418</v>
      </c>
      <c r="G24" s="215"/>
      <c r="H24" s="215"/>
      <c r="I24" s="215"/>
    </row>
    <row r="25" spans="1:9">
      <c r="A25" s="215"/>
      <c r="B25" s="213" t="s">
        <v>419</v>
      </c>
      <c r="C25" s="41" t="s">
        <v>420</v>
      </c>
      <c r="D25" s="41" t="s">
        <v>325</v>
      </c>
      <c r="E25" s="41" t="s">
        <v>421</v>
      </c>
      <c r="F25" s="42" t="s">
        <v>422</v>
      </c>
      <c r="G25" s="215"/>
      <c r="H25" s="215"/>
      <c r="I25" s="215"/>
    </row>
    <row r="26" spans="1:9">
      <c r="A26" s="215"/>
      <c r="B26" s="213"/>
      <c r="C26" s="41" t="s">
        <v>423</v>
      </c>
      <c r="D26" s="41" t="s">
        <v>352</v>
      </c>
      <c r="E26" s="41">
        <v>9554960901</v>
      </c>
      <c r="F26" s="42" t="s">
        <v>424</v>
      </c>
      <c r="G26" s="215"/>
      <c r="H26" s="215"/>
      <c r="I26" s="215"/>
    </row>
    <row r="27" spans="1:9">
      <c r="A27" s="216"/>
      <c r="B27" s="43" t="s">
        <v>425</v>
      </c>
      <c r="C27" s="41" t="s">
        <v>426</v>
      </c>
      <c r="D27" s="41" t="s">
        <v>325</v>
      </c>
      <c r="E27" s="41" t="s">
        <v>427</v>
      </c>
      <c r="F27" s="42" t="s">
        <v>428</v>
      </c>
      <c r="G27" s="216"/>
      <c r="H27" s="216"/>
      <c r="I27" s="216"/>
    </row>
    <row r="28" spans="1:9">
      <c r="A28" s="213" t="s">
        <v>390</v>
      </c>
      <c r="B28" s="213" t="s">
        <v>429</v>
      </c>
      <c r="C28" s="41" t="s">
        <v>430</v>
      </c>
      <c r="D28" s="41" t="s">
        <v>325</v>
      </c>
      <c r="E28" s="41">
        <v>9377266772</v>
      </c>
      <c r="F28" s="42" t="s">
        <v>431</v>
      </c>
      <c r="G28" s="213" t="s">
        <v>432</v>
      </c>
      <c r="H28" s="213">
        <v>9374757474</v>
      </c>
      <c r="I28" s="213" t="s">
        <v>433</v>
      </c>
    </row>
    <row r="29" spans="1:9">
      <c r="A29" s="213"/>
      <c r="B29" s="213"/>
      <c r="C29" s="44" t="s">
        <v>434</v>
      </c>
      <c r="D29" s="44" t="s">
        <v>332</v>
      </c>
      <c r="E29" s="43">
        <v>9974747224</v>
      </c>
      <c r="F29" s="42" t="s">
        <v>435</v>
      </c>
      <c r="G29" s="213"/>
      <c r="H29" s="213"/>
      <c r="I29" s="213"/>
    </row>
    <row r="30" spans="1:9">
      <c r="A30" s="213"/>
      <c r="B30" s="213"/>
      <c r="C30" s="44" t="s">
        <v>436</v>
      </c>
      <c r="D30" s="44" t="s">
        <v>332</v>
      </c>
      <c r="E30" s="43">
        <v>9898880446</v>
      </c>
      <c r="F30" s="42" t="s">
        <v>437</v>
      </c>
      <c r="G30" s="213"/>
      <c r="H30" s="213"/>
      <c r="I30" s="213"/>
    </row>
  </sheetData>
  <mergeCells count="38">
    <mergeCell ref="A1:F1"/>
    <mergeCell ref="G1:I1"/>
    <mergeCell ref="A3:A5"/>
    <mergeCell ref="B3:B5"/>
    <mergeCell ref="G3:G5"/>
    <mergeCell ref="H3:H5"/>
    <mergeCell ref="I3:I5"/>
    <mergeCell ref="G6:G10"/>
    <mergeCell ref="H6:H10"/>
    <mergeCell ref="I6:I10"/>
    <mergeCell ref="A8:A10"/>
    <mergeCell ref="A13:A14"/>
    <mergeCell ref="B13:B14"/>
    <mergeCell ref="G13:G14"/>
    <mergeCell ref="H13:H14"/>
    <mergeCell ref="I13:I14"/>
    <mergeCell ref="A19:A20"/>
    <mergeCell ref="B19:B20"/>
    <mergeCell ref="G19:G20"/>
    <mergeCell ref="H19:H20"/>
    <mergeCell ref="I19:I20"/>
    <mergeCell ref="A16:A17"/>
    <mergeCell ref="B16:B17"/>
    <mergeCell ref="G16:G17"/>
    <mergeCell ref="H16:H17"/>
    <mergeCell ref="I16:I17"/>
    <mergeCell ref="A21:A27"/>
    <mergeCell ref="B21:B22"/>
    <mergeCell ref="G21:G27"/>
    <mergeCell ref="H21:H27"/>
    <mergeCell ref="I21:I27"/>
    <mergeCell ref="B23:B24"/>
    <mergeCell ref="B25:B26"/>
    <mergeCell ref="A28:A30"/>
    <mergeCell ref="B28:B30"/>
    <mergeCell ref="G28:G30"/>
    <mergeCell ref="H28:H30"/>
    <mergeCell ref="I28:I30"/>
  </mergeCells>
  <hyperlinks>
    <hyperlink ref="F6" display="saurabh.agarwal@tikona.in"/>
    <hyperlink ref="F11" display="pankaj.chauhan@tikona.co.in"/>
    <hyperlink ref="F12" display="B.Raju@tikona.in"/>
    <hyperlink ref="F15" display="lohendra.babu@tikona.in"/>
    <hyperlink ref="F16" display="lokenath.acharjee@tikonapartner.in "/>
    <hyperlink ref="F18" display="kalpesh.patel@tikona.in"/>
    <hyperlink ref="F21" display="naman.rai@tikona.co.in "/>
    <hyperlink ref="F23" display="shivam.dhuriya@tikonapartner.in"/>
    <hyperlink ref="F25" display="alok.k@tikona.co.in"/>
    <hyperlink ref="F28" display="jitendra.Jariwala@tikona.in"/>
    <hyperlink ref="F9" display="hardesh.kumar@tikona.co.in"/>
    <hyperlink ref="F20" display="bhojraj.berde@tikona.co.in"/>
    <hyperlink ref="F29" display="vinod.s@tikonapartner.in"/>
    <hyperlink ref="F30" display="ankit.patel@tikona.co.in"/>
    <hyperlink ref="I28" display="Ronak.Patel@tikona.in"/>
    <hyperlink ref="I21" display="Suresh.Thapliyal@tikona.in"/>
    <hyperlink ref="I19" display="Ashish.Shrivastava@tikona.in"/>
    <hyperlink ref="I3" display="yogesh.deshpande@tikona.in"/>
    <hyperlink ref="I12" display="B.Raju@tikona.in"/>
    <hyperlink ref="I6" display="Anurag.Shrivastava@tikona.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C6" sqref="C6"/>
    </sheetView>
  </sheetViews>
  <sheetFormatPr defaultRowHeight="15"/>
  <cols>
    <col min="2" max="2" width="33.7109375" customWidth="1"/>
    <col min="3" max="3" width="23.5703125" customWidth="1"/>
    <col min="4" max="4" width="14.28515625" customWidth="1"/>
    <col min="5" max="5" width="47.5703125" customWidth="1"/>
    <col min="6" max="6" width="7" customWidth="1"/>
    <col min="7" max="7" width="14.28515625" customWidth="1"/>
    <col min="8" max="8" width="8.85546875" customWidth="1"/>
    <col min="9" max="9" width="12.7109375" customWidth="1"/>
    <col min="10" max="10" width="15.7109375" customWidth="1"/>
    <col min="13" max="13" width="15.28515625" customWidth="1"/>
  </cols>
  <sheetData>
    <row r="1" spans="1:12" ht="15.75" thickBot="1">
      <c r="A1" s="130"/>
      <c r="B1" s="223" t="s">
        <v>1056</v>
      </c>
      <c r="C1" s="223"/>
      <c r="D1" s="223"/>
      <c r="E1" s="223"/>
    </row>
    <row r="2" spans="1:12">
      <c r="A2" s="130"/>
      <c r="B2" s="116" t="s">
        <v>1057</v>
      </c>
      <c r="C2" s="117" t="s">
        <v>1058</v>
      </c>
      <c r="D2" s="117" t="s">
        <v>1059</v>
      </c>
      <c r="E2" s="118"/>
    </row>
    <row r="3" spans="1:12">
      <c r="A3" s="130"/>
      <c r="B3" s="119" t="s">
        <v>1060</v>
      </c>
      <c r="C3" s="120" t="s">
        <v>1061</v>
      </c>
      <c r="D3" s="121"/>
      <c r="E3" s="122"/>
    </row>
    <row r="4" spans="1:12">
      <c r="A4" s="130"/>
      <c r="B4" s="119" t="s">
        <v>1062</v>
      </c>
      <c r="C4" s="120" t="s">
        <v>1063</v>
      </c>
      <c r="D4" s="121"/>
      <c r="E4" s="123" t="str">
        <f>" WPC Requirements :" &amp; VLOOKUP(C4,wpc,9,0)</f>
        <v xml:space="preserve"> WPC Requirements :IF AP &gt; EIRP &lt; 21 dBm at 30 Degree Elevation </v>
      </c>
    </row>
    <row r="5" spans="1:12">
      <c r="A5" s="130"/>
      <c r="B5" s="119" t="s">
        <v>1064</v>
      </c>
      <c r="C5" s="120">
        <v>5180</v>
      </c>
      <c r="D5" s="121" t="s">
        <v>1065</v>
      </c>
      <c r="E5" s="124" t="str">
        <f>IF(OR((C5+C6/2)&gt;E45,(C5-C6/2)&lt;C45)," Emission Out of "&amp;C45&amp;" MHz - "&amp;E45&amp;" MHz  Band"," Channel  " &amp; FLOOR((C5-5000)/5,1) )</f>
        <v xml:space="preserve"> Channel  36</v>
      </c>
    </row>
    <row r="6" spans="1:12">
      <c r="A6" s="130"/>
      <c r="B6" s="119" t="s">
        <v>804</v>
      </c>
      <c r="C6" s="120">
        <v>40</v>
      </c>
      <c r="D6" s="121"/>
      <c r="E6" s="124" t="str">
        <f>IF(C36 &gt; 0, "  TxPower reduced  for Out of Band compliance .",IF(OR(C6&gt; VLOOKUP(C7,gainradio,4,0),C6&gt; VLOOKUP(C9,gainradio,4,0)), " ChannelWidth Not Supported by Radio",""))</f>
        <v xml:space="preserve">  TxPower reduced  for Out of Band compliance .</v>
      </c>
    </row>
    <row r="7" spans="1:12">
      <c r="A7" s="130"/>
      <c r="B7" s="119" t="s">
        <v>1066</v>
      </c>
      <c r="C7" s="120" t="s">
        <v>1067</v>
      </c>
      <c r="D7" s="121"/>
      <c r="E7" s="124" t="str">
        <f>IF(C15&lt;3," Low Transmit Power .","")</f>
        <v/>
      </c>
    </row>
    <row r="8" spans="1:12">
      <c r="A8" s="130"/>
      <c r="B8" s="119" t="s">
        <v>1068</v>
      </c>
      <c r="C8" s="125">
        <f>VLOOKUP(C7,gainradio,2,0)</f>
        <v>25</v>
      </c>
      <c r="D8" s="121" t="s">
        <v>1069</v>
      </c>
      <c r="E8" s="122"/>
    </row>
    <row r="9" spans="1:12">
      <c r="A9" s="130"/>
      <c r="B9" s="119" t="s">
        <v>1070</v>
      </c>
      <c r="C9" s="120" t="s">
        <v>1067</v>
      </c>
      <c r="D9" s="121"/>
      <c r="E9" s="124" t="str">
        <f>IF(C16&lt;3," Low Transmit Power .","")</f>
        <v/>
      </c>
    </row>
    <row r="10" spans="1:12">
      <c r="A10" s="130"/>
      <c r="B10" s="119" t="s">
        <v>1071</v>
      </c>
      <c r="C10" s="125">
        <f>VLOOKUP(C9,gainradio,2,0)</f>
        <v>25</v>
      </c>
      <c r="D10" s="121" t="s">
        <v>1069</v>
      </c>
      <c r="E10" s="122"/>
      <c r="L10" s="131"/>
    </row>
    <row r="11" spans="1:12">
      <c r="A11" s="130"/>
      <c r="B11" s="119" t="s">
        <v>1072</v>
      </c>
      <c r="C11" s="125">
        <f>MIN(VLOOKUP(C9,gainradio,3,0),VLOOKUP(C7,gainradio,3,0))</f>
        <v>2</v>
      </c>
      <c r="D11" s="121"/>
      <c r="E11" s="122"/>
      <c r="L11" s="131"/>
    </row>
    <row r="12" spans="1:12" ht="15.75" thickBot="1">
      <c r="A12" s="130"/>
      <c r="B12" s="126" t="s">
        <v>1073</v>
      </c>
      <c r="C12" s="127">
        <v>2000</v>
      </c>
      <c r="D12" s="128" t="s">
        <v>1074</v>
      </c>
      <c r="E12" s="129" t="str">
        <f>IF(MIN(C25,C26)&lt;-75," Link Distance not feasible ", "")</f>
        <v/>
      </c>
      <c r="L12" s="131"/>
    </row>
    <row r="13" spans="1:12" ht="15.75" thickBot="1">
      <c r="A13" s="130"/>
      <c r="B13" s="130"/>
      <c r="C13" s="130"/>
      <c r="D13" s="130"/>
      <c r="E13" s="130"/>
      <c r="L13" s="131"/>
    </row>
    <row r="14" spans="1:12">
      <c r="A14" s="130"/>
      <c r="B14" s="224" t="s">
        <v>1075</v>
      </c>
      <c r="C14" s="225"/>
      <c r="D14" s="225"/>
      <c r="E14" s="226"/>
      <c r="L14" s="131"/>
    </row>
    <row r="15" spans="1:12">
      <c r="A15" s="130"/>
      <c r="B15" s="132" t="s">
        <v>1076</v>
      </c>
      <c r="C15" s="133">
        <f>FLOOR(C29+10*LOG(C11),1)</f>
        <v>13</v>
      </c>
      <c r="D15" s="132" t="s">
        <v>1077</v>
      </c>
      <c r="E15" s="134" t="str">
        <f>"Tx Power "&amp;IF(D15="dBm",INT(10^(C15/10))&amp;" mW","")&amp;" : EIRP "&amp;C15+C8 &amp; " dBm "</f>
        <v xml:space="preserve">Tx Power 19 mW : EIRP 38 dBm </v>
      </c>
      <c r="I15" s="135"/>
      <c r="J15" s="135"/>
      <c r="K15" s="135"/>
      <c r="L15" s="131"/>
    </row>
    <row r="16" spans="1:12">
      <c r="A16" s="130"/>
      <c r="B16" s="132" t="s">
        <v>1078</v>
      </c>
      <c r="C16" s="133">
        <f>FLOOR(C30+10*LOG(C11),1)</f>
        <v>13</v>
      </c>
      <c r="D16" s="132" t="s">
        <v>1077</v>
      </c>
      <c r="E16" s="136" t="str">
        <f>"Tx Power "&amp;IF(D16="dBm",INT(10^(C16/10))&amp;" mW","")&amp;" : EIRP "&amp;C16+C10 &amp; " dBm"</f>
        <v>Tx Power 19 mW : EIRP 38 dBm</v>
      </c>
      <c r="L16" s="131"/>
    </row>
    <row r="17" spans="1:12">
      <c r="A17" s="130"/>
      <c r="B17" s="132" t="s">
        <v>1079</v>
      </c>
      <c r="C17" s="137">
        <f>FLOOR(MAX(MIN(C34-C8,C35,24) +10*LOG(C11),C15),1)</f>
        <v>18</v>
      </c>
      <c r="D17" s="132" t="s">
        <v>1077</v>
      </c>
      <c r="E17" s="132" t="s">
        <v>1080</v>
      </c>
      <c r="L17" s="131"/>
    </row>
    <row r="18" spans="1:12">
      <c r="A18" s="130"/>
      <c r="B18" s="132" t="s">
        <v>1081</v>
      </c>
      <c r="C18" s="138">
        <f>FLOOR(MAX(MIN(C34-C10,C35,24)+10*LOG(C11),C16),1)</f>
        <v>18</v>
      </c>
      <c r="D18" s="132" t="s">
        <v>1077</v>
      </c>
      <c r="E18" s="132" t="s">
        <v>1080</v>
      </c>
      <c r="L18" s="131"/>
    </row>
    <row r="19" spans="1:12">
      <c r="A19" s="130"/>
      <c r="B19" s="227" t="s">
        <v>1082</v>
      </c>
      <c r="C19" s="228"/>
      <c r="D19" s="228"/>
      <c r="E19" s="229"/>
      <c r="L19" s="131"/>
    </row>
    <row r="20" spans="1:12">
      <c r="A20" s="130"/>
      <c r="B20" s="139" t="s">
        <v>1083</v>
      </c>
      <c r="C20" s="140">
        <f>CEILING((5*0.75*(1-C40)*(1-C41)/(5/(C21)+1/(C22)))/(1+C41),1)</f>
        <v>150</v>
      </c>
      <c r="D20" s="140" t="s">
        <v>1084</v>
      </c>
      <c r="E20" s="141" t="s">
        <v>1085</v>
      </c>
      <c r="G20" s="142"/>
      <c r="H20" s="142"/>
      <c r="J20" s="131"/>
      <c r="L20" s="131"/>
    </row>
    <row r="21" spans="1:12">
      <c r="A21" s="130"/>
      <c r="B21" s="139" t="s">
        <v>1086</v>
      </c>
      <c r="C21" s="143">
        <f>MIN(CEILING(MAX((0.135*(C24-10*LOG(C6/20) - 3) - 0.2),0.1)*C11*C6,2),C39)</f>
        <v>260</v>
      </c>
      <c r="D21" s="140" t="s">
        <v>1084</v>
      </c>
      <c r="E21" s="141" t="str">
        <f>" DownLink Efficiency : " &amp; FLOOR(C21/C39*100,1) &amp; " % "</f>
        <v xml:space="preserve"> DownLink Efficiency : 100 % </v>
      </c>
      <c r="F21" s="135"/>
      <c r="H21" s="135"/>
      <c r="I21" s="135"/>
      <c r="J21" s="135"/>
      <c r="K21" s="144"/>
      <c r="L21" s="131"/>
    </row>
    <row r="22" spans="1:12">
      <c r="A22" s="130"/>
      <c r="B22" s="139" t="s">
        <v>1087</v>
      </c>
      <c r="C22" s="143">
        <f>MIN(CEILING(MAX(0.135*(C23-10*LOG(C6/20) - 3) - 0.2,0.1)*C11*C6,2),C39)</f>
        <v>260</v>
      </c>
      <c r="D22" s="140" t="s">
        <v>1084</v>
      </c>
      <c r="E22" s="141" t="str">
        <f>" UpLink Efficiency : " &amp; FLOOR(C22/C39*100,1) &amp; " % "</f>
        <v xml:space="preserve"> UpLink Efficiency : 100 % </v>
      </c>
      <c r="F22" s="135"/>
      <c r="H22" s="135"/>
      <c r="I22" s="135"/>
      <c r="J22" s="135"/>
      <c r="K22" s="145"/>
      <c r="L22" s="131"/>
    </row>
    <row r="23" spans="1:12">
      <c r="A23" s="130"/>
      <c r="B23" s="139" t="s">
        <v>1088</v>
      </c>
      <c r="C23" s="146">
        <f>C25+110 - 10*LOG(C6)</f>
        <v>38.979400086720375</v>
      </c>
      <c r="D23" s="140" t="s">
        <v>1069</v>
      </c>
      <c r="E23" s="141"/>
      <c r="F23" s="135"/>
      <c r="J23" s="147"/>
      <c r="L23" s="131"/>
    </row>
    <row r="24" spans="1:12">
      <c r="A24" s="130"/>
      <c r="B24" s="139" t="s">
        <v>1089</v>
      </c>
      <c r="C24" s="146">
        <f>C26+110 - 10*LOG(C6)</f>
        <v>38.979400086720375</v>
      </c>
      <c r="D24" s="140" t="s">
        <v>1069</v>
      </c>
      <c r="E24" s="141"/>
      <c r="F24" s="135"/>
      <c r="J24" s="147"/>
      <c r="L24" s="131"/>
    </row>
    <row r="25" spans="1:12">
      <c r="A25" s="130"/>
      <c r="B25" s="139" t="s">
        <v>1090</v>
      </c>
      <c r="C25" s="143">
        <f>C30+C8+C10-C31</f>
        <v>-55</v>
      </c>
      <c r="D25" s="140" t="s">
        <v>1077</v>
      </c>
      <c r="E25" s="141"/>
      <c r="F25" s="135"/>
      <c r="L25" s="131"/>
    </row>
    <row r="26" spans="1:12">
      <c r="A26" s="130"/>
      <c r="B26" s="139" t="s">
        <v>1091</v>
      </c>
      <c r="C26" s="143">
        <f>C29+C8+C10-C31</f>
        <v>-55</v>
      </c>
      <c r="D26" s="140" t="s">
        <v>1077</v>
      </c>
      <c r="E26" s="141"/>
      <c r="F26" s="135"/>
      <c r="L26" s="131"/>
    </row>
    <row r="27" spans="1:12" ht="15.75" thickBot="1">
      <c r="A27" s="130"/>
      <c r="B27" s="148" t="s">
        <v>1092</v>
      </c>
      <c r="C27" s="149">
        <f>INT(8.656*SQRT(C12/1/C5)+1)</f>
        <v>6</v>
      </c>
      <c r="D27" s="150" t="s">
        <v>1093</v>
      </c>
      <c r="E27" s="151" t="s">
        <v>1094</v>
      </c>
      <c r="F27" s="135"/>
      <c r="L27" s="131"/>
    </row>
    <row r="28" spans="1:12">
      <c r="A28" s="130"/>
      <c r="B28" s="230" t="s">
        <v>1095</v>
      </c>
      <c r="C28" s="228"/>
      <c r="D28" s="228"/>
      <c r="E28" s="231"/>
      <c r="F28" s="135"/>
      <c r="J28" s="135"/>
      <c r="L28" s="131"/>
    </row>
    <row r="29" spans="1:12">
      <c r="A29" s="130"/>
      <c r="B29" s="152" t="s">
        <v>1096</v>
      </c>
      <c r="C29" s="153">
        <f>MIN(MIN(MAX(C33+C31-C8-C10,1),C34-C8),C35)</f>
        <v>10</v>
      </c>
      <c r="D29" s="152" t="s">
        <v>1077</v>
      </c>
      <c r="E29" s="121" t="str">
        <f>"Tx Power "&amp;IF(D29="dBm",INT(10^(C29/10))&amp;" mW","")&amp;" : EIRP "&amp;C29+C8 &amp; " dBm "</f>
        <v xml:space="preserve">Tx Power 10 mW : EIRP 35 dBm </v>
      </c>
      <c r="L29" s="131"/>
    </row>
    <row r="30" spans="1:12">
      <c r="A30" s="130"/>
      <c r="B30" s="152" t="s">
        <v>1097</v>
      </c>
      <c r="C30" s="153">
        <f>MIN(MIN(MAX(C33+C31-C8-C10,3),C34-C10),C35)</f>
        <v>10</v>
      </c>
      <c r="D30" s="152" t="s">
        <v>1077</v>
      </c>
      <c r="E30" s="121" t="str">
        <f>"Tx Power "&amp;IF(D30="dBm",INT(10^(C30/10))&amp;" mW","")&amp;" : EIPR "&amp;C30+C10 &amp; " dBm"</f>
        <v>Tx Power 10 mW : EIPR 35 dBm</v>
      </c>
      <c r="L30" s="131"/>
    </row>
    <row r="31" spans="1:12">
      <c r="A31" s="130"/>
      <c r="B31" s="121" t="s">
        <v>1098</v>
      </c>
      <c r="C31" s="153">
        <f>INT(20*LOG(C12/1000)+20*LOG(C5)+32.33 +3 )</f>
        <v>115</v>
      </c>
      <c r="D31" s="121" t="s">
        <v>1069</v>
      </c>
      <c r="E31" s="125" t="str">
        <f t="shared" ref="E31" si="0">IF(D31="dBm",INT(10^(C31/10))&amp;" mW","")</f>
        <v/>
      </c>
    </row>
    <row r="32" spans="1:12">
      <c r="A32" s="130"/>
      <c r="B32" s="121" t="s">
        <v>1099</v>
      </c>
      <c r="C32" s="153">
        <f>MIN(C26,C25)+95-INT(10*(LOG(C6/10)))</f>
        <v>34</v>
      </c>
      <c r="D32" s="121" t="s">
        <v>1069</v>
      </c>
      <c r="E32" s="125"/>
    </row>
    <row r="33" spans="1:5">
      <c r="A33" s="130"/>
      <c r="B33" s="121" t="s">
        <v>1100</v>
      </c>
      <c r="C33" s="153">
        <f>-61+INT(10*(LOG(C6/10)))</f>
        <v>-55</v>
      </c>
      <c r="D33" s="121" t="s">
        <v>1077</v>
      </c>
      <c r="E33" s="121" t="s">
        <v>1101</v>
      </c>
    </row>
    <row r="34" spans="1:5">
      <c r="A34" s="130"/>
      <c r="B34" s="152" t="s">
        <v>1102</v>
      </c>
      <c r="C34" s="153">
        <f>CEILING(C37-C36-10*LOG(C11),1)</f>
        <v>40</v>
      </c>
      <c r="D34" s="125" t="s">
        <v>1077</v>
      </c>
      <c r="E34" s="125"/>
    </row>
    <row r="35" spans="1:5">
      <c r="A35" s="130"/>
      <c r="B35" s="152" t="s">
        <v>1103</v>
      </c>
      <c r="C35" s="153">
        <f>CEILING(VLOOKUP(C4,wpc,6,0) - 10*LOG(C11),1)</f>
        <v>27</v>
      </c>
      <c r="D35" s="125" t="s">
        <v>1077</v>
      </c>
      <c r="E35" s="125"/>
    </row>
    <row r="36" spans="1:5">
      <c r="A36" s="130"/>
      <c r="B36" s="152" t="s">
        <v>1104</v>
      </c>
      <c r="C36" s="153">
        <f>CEILING(MAX(C49,E49),1)</f>
        <v>10</v>
      </c>
      <c r="D36" s="125" t="s">
        <v>1077</v>
      </c>
      <c r="E36" s="125"/>
    </row>
    <row r="37" spans="1:5">
      <c r="A37" s="130"/>
      <c r="B37" s="152" t="s">
        <v>1105</v>
      </c>
      <c r="C37" s="153">
        <f>IF(C3="PTP",VLOOKUP(C4,wpc,8,0),VLOOKUP(C4,wpc,7,0))</f>
        <v>53</v>
      </c>
      <c r="D37" s="125" t="s">
        <v>1077</v>
      </c>
      <c r="E37" s="125"/>
    </row>
    <row r="38" spans="1:5">
      <c r="A38" s="130"/>
      <c r="B38" s="152" t="s">
        <v>1106</v>
      </c>
      <c r="C38" s="153">
        <f>CEILING(MAX(C15,C16)-10*LOG(C6),1)</f>
        <v>-3</v>
      </c>
      <c r="D38" s="125" t="s">
        <v>1107</v>
      </c>
      <c r="E38" s="125"/>
    </row>
    <row r="39" spans="1:5">
      <c r="A39" s="130"/>
      <c r="B39" s="152" t="s">
        <v>1108</v>
      </c>
      <c r="C39" s="153">
        <f>MIN(VLOOKUP(C7,gainradio,5,0),VLOOKUP(C9,gainradio,5,0))*C6*C11</f>
        <v>260</v>
      </c>
      <c r="D39" s="125"/>
      <c r="E39" s="125"/>
    </row>
    <row r="40" spans="1:5">
      <c r="A40" s="130"/>
      <c r="B40" s="152" t="s">
        <v>1109</v>
      </c>
      <c r="C40" s="154">
        <f>1/10^(C8/20)/2</f>
        <v>2.8117066259517442E-2</v>
      </c>
      <c r="D40" s="125"/>
      <c r="E40" s="125" t="s">
        <v>1110</v>
      </c>
    </row>
    <row r="41" spans="1:5">
      <c r="A41" s="130"/>
      <c r="B41" s="152" t="s">
        <v>1111</v>
      </c>
      <c r="C41" s="154">
        <f>1/10^(C10/20)/2</f>
        <v>2.8117066259517442E-2</v>
      </c>
      <c r="D41" s="125"/>
      <c r="E41" s="125"/>
    </row>
    <row r="42" spans="1:5">
      <c r="A42" s="130"/>
      <c r="B42" s="155"/>
      <c r="C42" s="156"/>
      <c r="D42" s="157"/>
      <c r="E42" s="158"/>
    </row>
    <row r="43" spans="1:5">
      <c r="A43" s="130"/>
      <c r="B43" s="232" t="s">
        <v>1112</v>
      </c>
      <c r="C43" s="233"/>
      <c r="D43" s="233"/>
      <c r="E43" s="234"/>
    </row>
    <row r="44" spans="1:5">
      <c r="A44" s="130"/>
      <c r="B44" s="152" t="s">
        <v>1113</v>
      </c>
      <c r="C44" s="159">
        <f>C37-10*LOG(C6)</f>
        <v>36.979400086720375</v>
      </c>
      <c r="D44" s="125"/>
      <c r="E44" s="125"/>
    </row>
    <row r="45" spans="1:5">
      <c r="A45" s="130"/>
      <c r="B45" s="152" t="s">
        <v>1114</v>
      </c>
      <c r="C45" s="159">
        <f>VLOOKUP(C4,wpc,2,0)</f>
        <v>5150</v>
      </c>
      <c r="D45" s="125" t="s">
        <v>1115</v>
      </c>
      <c r="E45" s="125">
        <f>VLOOKUP(C4,wpc,3,0)</f>
        <v>5250</v>
      </c>
    </row>
    <row r="46" spans="1:5">
      <c r="A46" s="130"/>
      <c r="B46" s="152" t="s">
        <v>1116</v>
      </c>
      <c r="C46" s="159">
        <f>2 * (C5-(C45-5)) /C6-0.25</f>
        <v>1.5</v>
      </c>
      <c r="D46" s="125" t="s">
        <v>1117</v>
      </c>
      <c r="E46" s="125">
        <f>2 * (E45+ 5 -C5) /C6 - 0.25</f>
        <v>3.5</v>
      </c>
    </row>
    <row r="47" spans="1:5">
      <c r="A47" s="130"/>
      <c r="B47" s="152" t="s">
        <v>1118</v>
      </c>
      <c r="C47" s="159">
        <f>C44-(15*C46*C46+5*C46+13)</f>
        <v>-17.270599913279625</v>
      </c>
      <c r="D47" s="125" t="s">
        <v>1119</v>
      </c>
      <c r="E47" s="125">
        <f>C44-(15*E46*E46+5*E46+13)</f>
        <v>-177.27059991327963</v>
      </c>
    </row>
    <row r="48" spans="1:5">
      <c r="A48" s="130"/>
      <c r="B48" s="152" t="s">
        <v>1120</v>
      </c>
      <c r="C48" s="159">
        <f>VLOOKUP(C4,wpc,13,0)</f>
        <v>-27</v>
      </c>
      <c r="D48" s="125" t="s">
        <v>1121</v>
      </c>
      <c r="E48" s="125">
        <f>VLOOKUP(C4,wpc,12,0)</f>
        <v>11</v>
      </c>
    </row>
    <row r="49" spans="1:5">
      <c r="A49" s="130"/>
      <c r="B49" s="152" t="s">
        <v>1122</v>
      </c>
      <c r="C49" s="153">
        <f>MAX((C47-C48),0)</f>
        <v>9.7294000867203749</v>
      </c>
      <c r="D49" s="125" t="s">
        <v>1123</v>
      </c>
      <c r="E49" s="125">
        <f>MAX(E47-E48,0)</f>
        <v>0</v>
      </c>
    </row>
    <row r="50" spans="1:5">
      <c r="B50" s="142"/>
      <c r="C50" s="142"/>
      <c r="D50" s="142"/>
      <c r="E50" s="142"/>
    </row>
  </sheetData>
  <mergeCells count="5">
    <mergeCell ref="B1:E1"/>
    <mergeCell ref="B14:E14"/>
    <mergeCell ref="B19:E19"/>
    <mergeCell ref="B28:E28"/>
    <mergeCell ref="B43:E43"/>
  </mergeCells>
  <dataValidations count="4">
    <dataValidation type="list" allowBlank="1" showInputMessage="1" showErrorMessage="1" sqref="C3">
      <formula1>"PTP,AP-CPE"</formula1>
    </dataValidation>
    <dataValidation type="list" allowBlank="1" showInputMessage="1" showErrorMessage="1" sqref="C4">
      <formula1>"2.4,5A,5B,5C,5D"</formula1>
    </dataValidation>
    <dataValidation type="list" allowBlank="1" showInputMessage="1" showErrorMessage="1" sqref="C6">
      <formula1>"5,10,15,20,40,80"</formula1>
    </dataValidation>
    <dataValidation type="list" allowBlank="1" showInputMessage="1" showErrorMessage="1" sqref="F8:F11">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'[1]Antenna Gain Reference Table'!#REF!</xm:f>
          </x14:formula1>
          <xm:sqref>C7</xm:sqref>
        </x14:dataValidation>
        <x14:dataValidation type="list" allowBlank="1" showInputMessage="1" showErrorMessage="1">
          <x14:formula1>
            <xm:f>'[1]Antenna Gain Reference Table'!#REF!</xm:f>
          </x14:formula1>
          <xm:sqref>C9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D2" sqref="D2"/>
    </sheetView>
  </sheetViews>
  <sheetFormatPr defaultRowHeight="15"/>
  <cols>
    <col min="2" max="2" width="14.28515625" customWidth="1"/>
    <col min="3" max="3" width="21.5703125" customWidth="1"/>
    <col min="4" max="4" width="20" customWidth="1"/>
  </cols>
  <sheetData>
    <row r="1" spans="1:4">
      <c r="A1" t="s">
        <v>1271</v>
      </c>
      <c r="B1" t="s">
        <v>1272</v>
      </c>
      <c r="C1" t="s">
        <v>1273</v>
      </c>
      <c r="D1" t="s">
        <v>1274</v>
      </c>
    </row>
    <row r="2" spans="1:4">
      <c r="A2">
        <v>1</v>
      </c>
      <c r="B2" t="s">
        <v>1275</v>
      </c>
      <c r="C2" t="s">
        <v>1276</v>
      </c>
      <c r="D2" t="s">
        <v>1277</v>
      </c>
    </row>
    <row r="3" spans="1:4">
      <c r="A3">
        <v>2</v>
      </c>
      <c r="B3" t="s">
        <v>1275</v>
      </c>
      <c r="C3" t="s">
        <v>1278</v>
      </c>
      <c r="D3" t="s">
        <v>1279</v>
      </c>
    </row>
    <row r="4" spans="1:4">
      <c r="A4">
        <v>3</v>
      </c>
      <c r="B4" t="s">
        <v>1275</v>
      </c>
      <c r="C4" t="s">
        <v>1280</v>
      </c>
      <c r="D4" t="s">
        <v>1281</v>
      </c>
    </row>
    <row r="5" spans="1:4">
      <c r="A5">
        <v>4</v>
      </c>
      <c r="B5" t="s">
        <v>1275</v>
      </c>
      <c r="C5" t="s">
        <v>1282</v>
      </c>
      <c r="D5" t="s">
        <v>1283</v>
      </c>
    </row>
    <row r="6" spans="1:4">
      <c r="A6">
        <v>5</v>
      </c>
      <c r="B6" t="s">
        <v>1275</v>
      </c>
      <c r="C6" t="s">
        <v>1284</v>
      </c>
      <c r="D6" t="s">
        <v>1285</v>
      </c>
    </row>
    <row r="7" spans="1:4">
      <c r="A7">
        <v>6</v>
      </c>
      <c r="B7" t="s">
        <v>323</v>
      </c>
      <c r="C7" t="s">
        <v>1286</v>
      </c>
      <c r="D7" t="s">
        <v>1287</v>
      </c>
    </row>
    <row r="8" spans="1:4">
      <c r="A8">
        <v>7</v>
      </c>
      <c r="B8" t="s">
        <v>323</v>
      </c>
      <c r="C8" t="s">
        <v>1288</v>
      </c>
      <c r="D8" t="s">
        <v>1289</v>
      </c>
    </row>
    <row r="9" spans="1:4">
      <c r="A9">
        <v>8</v>
      </c>
      <c r="B9" t="s">
        <v>323</v>
      </c>
      <c r="C9" t="s">
        <v>1290</v>
      </c>
      <c r="D9" t="s">
        <v>1291</v>
      </c>
    </row>
    <row r="10" spans="1:4">
      <c r="A10">
        <v>9</v>
      </c>
      <c r="B10" t="s">
        <v>323</v>
      </c>
      <c r="C10" t="s">
        <v>1292</v>
      </c>
      <c r="D10" t="s">
        <v>1293</v>
      </c>
    </row>
    <row r="11" spans="1:4">
      <c r="A11">
        <v>10</v>
      </c>
      <c r="B11" t="s">
        <v>323</v>
      </c>
      <c r="C11" t="s">
        <v>1294</v>
      </c>
      <c r="D11" t="s">
        <v>1295</v>
      </c>
    </row>
    <row r="12" spans="1:4">
      <c r="A12">
        <v>11</v>
      </c>
      <c r="B12" t="s">
        <v>323</v>
      </c>
      <c r="C12" t="s">
        <v>1296</v>
      </c>
      <c r="D12" t="s">
        <v>1297</v>
      </c>
    </row>
    <row r="13" spans="1:4">
      <c r="A13">
        <v>12</v>
      </c>
      <c r="B13" t="s">
        <v>323</v>
      </c>
      <c r="C13" t="s">
        <v>1298</v>
      </c>
      <c r="D13" t="s">
        <v>1299</v>
      </c>
    </row>
    <row r="14" spans="1:4">
      <c r="A14">
        <v>13</v>
      </c>
      <c r="B14" t="s">
        <v>323</v>
      </c>
      <c r="C14" t="s">
        <v>1300</v>
      </c>
      <c r="D14" t="s">
        <v>1301</v>
      </c>
    </row>
    <row r="15" spans="1:4">
      <c r="A15">
        <v>14</v>
      </c>
      <c r="B15" t="s">
        <v>1302</v>
      </c>
      <c r="C15" t="s">
        <v>1303</v>
      </c>
      <c r="D15" t="s">
        <v>1304</v>
      </c>
    </row>
    <row r="16" spans="1:4">
      <c r="A16">
        <v>15</v>
      </c>
      <c r="B16" t="s">
        <v>1302</v>
      </c>
      <c r="C16" t="s">
        <v>1305</v>
      </c>
      <c r="D16" t="s">
        <v>1306</v>
      </c>
    </row>
    <row r="17" spans="1:4">
      <c r="A17">
        <v>16</v>
      </c>
      <c r="B17" t="s">
        <v>773</v>
      </c>
      <c r="C17" t="s">
        <v>1307</v>
      </c>
      <c r="D17" t="s">
        <v>1308</v>
      </c>
    </row>
    <row r="18" spans="1:4">
      <c r="A18">
        <v>17</v>
      </c>
      <c r="B18" t="s">
        <v>773</v>
      </c>
      <c r="C18" t="s">
        <v>1309</v>
      </c>
      <c r="D18" t="s">
        <v>1310</v>
      </c>
    </row>
    <row r="19" spans="1:4">
      <c r="A19">
        <v>18</v>
      </c>
      <c r="B19" t="s">
        <v>777</v>
      </c>
      <c r="C19" t="s">
        <v>1311</v>
      </c>
      <c r="D19" t="s">
        <v>1312</v>
      </c>
    </row>
    <row r="20" spans="1:4">
      <c r="A20">
        <v>19</v>
      </c>
      <c r="B20" t="s">
        <v>777</v>
      </c>
      <c r="C20" t="s">
        <v>1313</v>
      </c>
      <c r="D20" t="s">
        <v>1314</v>
      </c>
    </row>
    <row r="21" spans="1:4">
      <c r="A21">
        <v>20</v>
      </c>
      <c r="B21" t="s">
        <v>381</v>
      </c>
      <c r="C21" t="s">
        <v>1315</v>
      </c>
      <c r="D21" t="s">
        <v>1316</v>
      </c>
    </row>
    <row r="22" spans="1:4">
      <c r="A22">
        <v>21</v>
      </c>
      <c r="B22" t="s">
        <v>779</v>
      </c>
      <c r="C22" t="s">
        <v>1317</v>
      </c>
      <c r="D22" t="s">
        <v>1318</v>
      </c>
    </row>
    <row r="23" spans="1:4">
      <c r="A23">
        <v>22</v>
      </c>
      <c r="B23" t="s">
        <v>1319</v>
      </c>
      <c r="C23" t="s">
        <v>1320</v>
      </c>
      <c r="D23" t="s">
        <v>1321</v>
      </c>
    </row>
    <row r="24" spans="1:4">
      <c r="A24">
        <v>23</v>
      </c>
      <c r="B24" t="s">
        <v>1322</v>
      </c>
      <c r="C24" t="s">
        <v>1323</v>
      </c>
      <c r="D24" t="s">
        <v>1324</v>
      </c>
    </row>
    <row r="25" spans="1:4">
      <c r="A25">
        <v>24</v>
      </c>
      <c r="B25" t="s">
        <v>1322</v>
      </c>
      <c r="C25" t="s">
        <v>1325</v>
      </c>
      <c r="D25" t="s">
        <v>1326</v>
      </c>
    </row>
    <row r="26" spans="1:4">
      <c r="A26">
        <v>25</v>
      </c>
      <c r="B26" t="s">
        <v>1327</v>
      </c>
      <c r="C26" t="s">
        <v>1328</v>
      </c>
      <c r="D26" t="s">
        <v>1329</v>
      </c>
    </row>
    <row r="27" spans="1:4">
      <c r="A27">
        <v>26</v>
      </c>
      <c r="B27" t="s">
        <v>1327</v>
      </c>
      <c r="C27" t="s">
        <v>1330</v>
      </c>
      <c r="D27" t="s">
        <v>1331</v>
      </c>
    </row>
    <row r="28" spans="1:4">
      <c r="A28">
        <v>27</v>
      </c>
      <c r="B28" t="s">
        <v>468</v>
      </c>
      <c r="C28" t="s">
        <v>1332</v>
      </c>
      <c r="D28" t="s">
        <v>1333</v>
      </c>
    </row>
    <row r="29" spans="1:4">
      <c r="A29">
        <v>28</v>
      </c>
      <c r="B29" t="s">
        <v>340</v>
      </c>
      <c r="C29" t="s">
        <v>1334</v>
      </c>
      <c r="D29" t="s">
        <v>1335</v>
      </c>
    </row>
    <row r="30" spans="1:4">
      <c r="A30">
        <v>29</v>
      </c>
      <c r="B30" t="s">
        <v>1336</v>
      </c>
      <c r="C30" t="s">
        <v>1337</v>
      </c>
      <c r="D30" t="s">
        <v>1338</v>
      </c>
    </row>
    <row r="31" spans="1:4">
      <c r="A31">
        <v>30</v>
      </c>
      <c r="B31" t="s">
        <v>1322</v>
      </c>
      <c r="C31" t="s">
        <v>1339</v>
      </c>
      <c r="D31" t="s">
        <v>1340</v>
      </c>
    </row>
    <row r="32" spans="1:4">
      <c r="A32">
        <v>31</v>
      </c>
      <c r="B32" t="s">
        <v>1341</v>
      </c>
      <c r="C32" t="s">
        <v>1342</v>
      </c>
      <c r="D32" t="s">
        <v>1343</v>
      </c>
    </row>
    <row r="33" spans="1:4">
      <c r="A33">
        <v>32</v>
      </c>
      <c r="B33" t="s">
        <v>1344</v>
      </c>
      <c r="C33" t="s">
        <v>1345</v>
      </c>
      <c r="D33" t="s">
        <v>1346</v>
      </c>
    </row>
    <row r="34" spans="1:4">
      <c r="A34">
        <v>33</v>
      </c>
      <c r="B34" t="s">
        <v>425</v>
      </c>
      <c r="C34" t="s">
        <v>1347</v>
      </c>
      <c r="D34" t="s">
        <v>1348</v>
      </c>
    </row>
    <row r="35" spans="1:4">
      <c r="A35">
        <v>34</v>
      </c>
      <c r="B35" t="s">
        <v>429</v>
      </c>
      <c r="C35" t="s">
        <v>1349</v>
      </c>
      <c r="D35" t="s">
        <v>1350</v>
      </c>
    </row>
    <row r="36" spans="1:4">
      <c r="A36">
        <v>35</v>
      </c>
      <c r="B36" t="s">
        <v>1351</v>
      </c>
      <c r="C36" t="s">
        <v>1352</v>
      </c>
      <c r="D36" t="s">
        <v>1353</v>
      </c>
    </row>
    <row r="37" spans="1:4">
      <c r="A37">
        <v>36</v>
      </c>
      <c r="B37" t="s">
        <v>1354</v>
      </c>
      <c r="C37" t="s">
        <v>1355</v>
      </c>
      <c r="D37" t="s">
        <v>1356</v>
      </c>
    </row>
    <row r="38" spans="1:4">
      <c r="A38">
        <v>37</v>
      </c>
      <c r="B38" t="s">
        <v>1357</v>
      </c>
      <c r="C38" t="s">
        <v>1358</v>
      </c>
      <c r="D38" t="s">
        <v>1359</v>
      </c>
    </row>
    <row r="39" spans="1:4">
      <c r="A39">
        <v>38</v>
      </c>
      <c r="B39" t="s">
        <v>1360</v>
      </c>
      <c r="C39" t="s">
        <v>1361</v>
      </c>
      <c r="D39" t="s">
        <v>1362</v>
      </c>
    </row>
    <row r="40" spans="1:4">
      <c r="A40">
        <v>39</v>
      </c>
      <c r="B40" t="s">
        <v>1363</v>
      </c>
      <c r="C40" t="s">
        <v>1364</v>
      </c>
      <c r="D40" t="s">
        <v>1365</v>
      </c>
    </row>
    <row r="41" spans="1:4">
      <c r="A41">
        <v>40</v>
      </c>
      <c r="B41" t="s">
        <v>1366</v>
      </c>
      <c r="C41" t="s">
        <v>1367</v>
      </c>
      <c r="D41" t="s">
        <v>1368</v>
      </c>
    </row>
    <row r="42" spans="1:4">
      <c r="A42">
        <v>41</v>
      </c>
      <c r="B42" t="s">
        <v>1369</v>
      </c>
      <c r="C42" t="s">
        <v>1370</v>
      </c>
      <c r="D42" t="s">
        <v>1371</v>
      </c>
    </row>
    <row r="43" spans="1:4">
      <c r="A43">
        <v>42</v>
      </c>
      <c r="B43" t="s">
        <v>405</v>
      </c>
      <c r="C43" t="s">
        <v>1372</v>
      </c>
      <c r="D43" t="s">
        <v>1373</v>
      </c>
    </row>
    <row r="44" spans="1:4">
      <c r="A44">
        <v>43</v>
      </c>
      <c r="B44" t="s">
        <v>1374</v>
      </c>
      <c r="C44" t="s">
        <v>1375</v>
      </c>
      <c r="D44" t="s">
        <v>1376</v>
      </c>
    </row>
    <row r="45" spans="1:4">
      <c r="A45">
        <v>44</v>
      </c>
      <c r="B45" t="s">
        <v>1377</v>
      </c>
      <c r="C45" t="s">
        <v>1378</v>
      </c>
      <c r="D45" t="s">
        <v>1379</v>
      </c>
    </row>
    <row r="46" spans="1:4">
      <c r="A46">
        <v>45</v>
      </c>
      <c r="B46" t="s">
        <v>323</v>
      </c>
      <c r="C46" t="s">
        <v>1380</v>
      </c>
      <c r="D46" t="s">
        <v>1381</v>
      </c>
    </row>
    <row r="47" spans="1:4">
      <c r="A47">
        <v>46</v>
      </c>
      <c r="B47" t="s">
        <v>1382</v>
      </c>
      <c r="C47" t="s">
        <v>1383</v>
      </c>
      <c r="D47" t="s">
        <v>1384</v>
      </c>
    </row>
    <row r="48" spans="1:4">
      <c r="A48">
        <v>47</v>
      </c>
      <c r="B48" t="s">
        <v>1382</v>
      </c>
      <c r="C48" t="s">
        <v>1385</v>
      </c>
      <c r="D48" t="s">
        <v>1386</v>
      </c>
    </row>
    <row r="49" spans="1:4">
      <c r="A49">
        <v>48</v>
      </c>
      <c r="B49" t="s">
        <v>1387</v>
      </c>
      <c r="C49" t="s">
        <v>1388</v>
      </c>
      <c r="D49" t="s">
        <v>1389</v>
      </c>
    </row>
    <row r="50" spans="1:4">
      <c r="A50">
        <v>49</v>
      </c>
      <c r="B50" t="s">
        <v>781</v>
      </c>
      <c r="C50" t="s">
        <v>1390</v>
      </c>
      <c r="D50" t="s">
        <v>1391</v>
      </c>
    </row>
    <row r="51" spans="1:4">
      <c r="A51">
        <v>50</v>
      </c>
      <c r="B51" t="s">
        <v>781</v>
      </c>
      <c r="C51" t="s">
        <v>1392</v>
      </c>
      <c r="D51" t="s">
        <v>1393</v>
      </c>
    </row>
    <row r="52" spans="1:4">
      <c r="A52">
        <v>51</v>
      </c>
      <c r="B52" t="s">
        <v>1394</v>
      </c>
      <c r="C52" t="s">
        <v>1395</v>
      </c>
      <c r="D52" t="s">
        <v>1396</v>
      </c>
    </row>
    <row r="53" spans="1:4">
      <c r="A53">
        <v>52</v>
      </c>
      <c r="B53" t="s">
        <v>419</v>
      </c>
      <c r="C53" t="s">
        <v>1397</v>
      </c>
      <c r="D53" t="s">
        <v>1398</v>
      </c>
    </row>
    <row r="54" spans="1:4">
      <c r="A54">
        <v>53</v>
      </c>
      <c r="B54" t="s">
        <v>1399</v>
      </c>
      <c r="C54" t="s">
        <v>1400</v>
      </c>
      <c r="D54" t="s">
        <v>1401</v>
      </c>
    </row>
    <row r="55" spans="1:4">
      <c r="A55">
        <v>54</v>
      </c>
      <c r="B55" t="s">
        <v>777</v>
      </c>
      <c r="C55" t="s">
        <v>1402</v>
      </c>
      <c r="D55" t="s">
        <v>1403</v>
      </c>
    </row>
    <row r="56" spans="1:4">
      <c r="A56">
        <v>55</v>
      </c>
      <c r="B56" t="s">
        <v>1404</v>
      </c>
      <c r="C56" t="s">
        <v>1405</v>
      </c>
      <c r="D56" t="s">
        <v>1406</v>
      </c>
    </row>
    <row r="57" spans="1:4">
      <c r="A57">
        <v>56</v>
      </c>
      <c r="B57" t="s">
        <v>1407</v>
      </c>
      <c r="C57" t="s">
        <v>1408</v>
      </c>
      <c r="D57" t="s">
        <v>1409</v>
      </c>
    </row>
    <row r="58" spans="1:4">
      <c r="A58">
        <v>57</v>
      </c>
      <c r="B58" t="s">
        <v>1410</v>
      </c>
      <c r="C58" t="s">
        <v>1411</v>
      </c>
      <c r="D58" t="s">
        <v>1412</v>
      </c>
    </row>
    <row r="59" spans="1:4">
      <c r="A59">
        <v>58</v>
      </c>
      <c r="B59" t="s">
        <v>773</v>
      </c>
      <c r="C59" t="s">
        <v>1413</v>
      </c>
      <c r="D59" t="s">
        <v>1414</v>
      </c>
    </row>
    <row r="60" spans="1:4">
      <c r="A60">
        <v>59</v>
      </c>
      <c r="B60" t="s">
        <v>1415</v>
      </c>
      <c r="C60" t="s">
        <v>1416</v>
      </c>
      <c r="D60" t="s">
        <v>1417</v>
      </c>
    </row>
    <row r="61" spans="1:4">
      <c r="A61">
        <v>60</v>
      </c>
      <c r="B61" t="s">
        <v>773</v>
      </c>
      <c r="C61" t="s">
        <v>1418</v>
      </c>
      <c r="D61" t="s">
        <v>1419</v>
      </c>
    </row>
    <row r="62" spans="1:4">
      <c r="A62">
        <v>61</v>
      </c>
      <c r="B62" t="s">
        <v>1420</v>
      </c>
      <c r="C62" t="s">
        <v>1421</v>
      </c>
      <c r="D62" t="s">
        <v>1422</v>
      </c>
    </row>
    <row r="63" spans="1:4">
      <c r="A63">
        <v>62</v>
      </c>
      <c r="B63" t="s">
        <v>1382</v>
      </c>
      <c r="C63" t="s">
        <v>1423</v>
      </c>
      <c r="D63" t="s">
        <v>1424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7" workbookViewId="0">
      <selection activeCell="C20" sqref="C20"/>
    </sheetView>
  </sheetViews>
  <sheetFormatPr defaultRowHeight="15"/>
  <cols>
    <col min="1" max="1" width="34.28515625" customWidth="1"/>
    <col min="2" max="2" width="32.5703125" customWidth="1"/>
    <col min="3" max="3" width="146.5703125" customWidth="1"/>
  </cols>
  <sheetData>
    <row r="1" spans="1:3">
      <c r="A1" s="1" t="s">
        <v>0</v>
      </c>
    </row>
    <row r="2" spans="1:3" ht="15.75" thickBot="1">
      <c r="A2" s="1"/>
    </row>
    <row r="3" spans="1:3" ht="15.75" thickBot="1">
      <c r="A3" s="2" t="s">
        <v>1</v>
      </c>
      <c r="B3" s="3" t="s">
        <v>2</v>
      </c>
      <c r="C3" s="3" t="s">
        <v>3</v>
      </c>
    </row>
    <row r="4" spans="1:3" ht="15.75" thickBot="1">
      <c r="A4" s="4" t="s">
        <v>4</v>
      </c>
      <c r="B4" s="5" t="s">
        <v>5</v>
      </c>
      <c r="C4" s="5" t="s">
        <v>6</v>
      </c>
    </row>
    <row r="5" spans="1:3" ht="15.75" thickBot="1">
      <c r="A5" s="4" t="s">
        <v>7</v>
      </c>
      <c r="B5" s="5" t="s">
        <v>5</v>
      </c>
      <c r="C5" s="5" t="s">
        <v>8</v>
      </c>
    </row>
    <row r="6" spans="1:3" ht="15.75" thickBot="1">
      <c r="A6" s="4" t="s">
        <v>9</v>
      </c>
      <c r="B6" s="5" t="s">
        <v>5</v>
      </c>
      <c r="C6" s="5" t="s">
        <v>10</v>
      </c>
    </row>
    <row r="7" spans="1:3" ht="15.75" thickBot="1">
      <c r="A7" s="4" t="s">
        <v>11</v>
      </c>
      <c r="B7" s="5" t="s">
        <v>5</v>
      </c>
      <c r="C7" s="5" t="s">
        <v>12</v>
      </c>
    </row>
    <row r="8" spans="1:3" ht="15.75" thickBot="1">
      <c r="A8" s="4" t="s">
        <v>13</v>
      </c>
      <c r="B8" s="5" t="s">
        <v>5</v>
      </c>
      <c r="C8" s="5" t="s">
        <v>14</v>
      </c>
    </row>
    <row r="9" spans="1:3" ht="15.75" thickBot="1">
      <c r="A9" s="4" t="s">
        <v>15</v>
      </c>
      <c r="B9" s="5" t="s">
        <v>5</v>
      </c>
      <c r="C9" s="5" t="s">
        <v>16</v>
      </c>
    </row>
    <row r="10" spans="1:3" ht="15.75" thickBot="1">
      <c r="A10" s="4" t="s">
        <v>17</v>
      </c>
      <c r="B10" s="5" t="s">
        <v>5</v>
      </c>
      <c r="C10" s="5" t="s">
        <v>18</v>
      </c>
    </row>
    <row r="11" spans="1:3" ht="15.75" thickBot="1">
      <c r="A11" s="4" t="s">
        <v>19</v>
      </c>
      <c r="B11" s="5" t="s">
        <v>5</v>
      </c>
      <c r="C11" s="5" t="s">
        <v>20</v>
      </c>
    </row>
    <row r="12" spans="1:3" ht="15.75" thickBot="1">
      <c r="A12" s="4" t="s">
        <v>21</v>
      </c>
      <c r="B12" s="5" t="s">
        <v>5</v>
      </c>
      <c r="C12" s="5" t="s">
        <v>22</v>
      </c>
    </row>
    <row r="13" spans="1:3" ht="15.75" thickBot="1">
      <c r="A13" s="4" t="s">
        <v>23</v>
      </c>
      <c r="B13" s="5" t="s">
        <v>5</v>
      </c>
      <c r="C13" s="5" t="s">
        <v>24</v>
      </c>
    </row>
    <row r="14" spans="1:3" ht="15.75" thickBot="1">
      <c r="A14" s="4" t="s">
        <v>25</v>
      </c>
      <c r="B14" s="5" t="s">
        <v>5</v>
      </c>
      <c r="C14" s="5" t="s">
        <v>26</v>
      </c>
    </row>
    <row r="15" spans="1:3" ht="15.75" thickBot="1">
      <c r="A15" s="4" t="s">
        <v>27</v>
      </c>
      <c r="B15" s="5" t="s">
        <v>5</v>
      </c>
      <c r="C15" s="5" t="s">
        <v>28</v>
      </c>
    </row>
    <row r="16" spans="1:3" ht="15.75" thickBot="1">
      <c r="A16" s="4" t="s">
        <v>29</v>
      </c>
      <c r="B16" s="5" t="s">
        <v>5</v>
      </c>
      <c r="C16" s="5" t="s">
        <v>30</v>
      </c>
    </row>
    <row r="17" spans="1:3" ht="15.75" thickBot="1">
      <c r="A17" s="4" t="s">
        <v>31</v>
      </c>
      <c r="B17" s="5" t="s">
        <v>5</v>
      </c>
      <c r="C17" s="5" t="s">
        <v>32</v>
      </c>
    </row>
    <row r="18" spans="1:3" ht="15.75" thickBot="1">
      <c r="A18" s="4" t="s">
        <v>33</v>
      </c>
      <c r="B18" s="5" t="s">
        <v>5</v>
      </c>
      <c r="C18" s="5" t="s">
        <v>34</v>
      </c>
    </row>
    <row r="19" spans="1:3" ht="15.75" thickBot="1">
      <c r="A19" s="4" t="s">
        <v>35</v>
      </c>
      <c r="B19" s="5" t="s">
        <v>5</v>
      </c>
      <c r="C19" s="5" t="s">
        <v>36</v>
      </c>
    </row>
    <row r="20" spans="1:3" ht="15.75" thickBot="1">
      <c r="A20" s="4" t="s">
        <v>37</v>
      </c>
      <c r="B20" s="5" t="s">
        <v>5</v>
      </c>
      <c r="C20" s="5" t="s">
        <v>38</v>
      </c>
    </row>
    <row r="21" spans="1:3" ht="15.75" thickBot="1">
      <c r="A21" s="4" t="s">
        <v>39</v>
      </c>
      <c r="B21" s="5" t="s">
        <v>5</v>
      </c>
      <c r="C21" s="5" t="s">
        <v>40</v>
      </c>
    </row>
    <row r="22" spans="1:3" ht="15.75" thickBot="1">
      <c r="A22" s="4" t="s">
        <v>41</v>
      </c>
      <c r="B22" s="5" t="s">
        <v>5</v>
      </c>
      <c r="C22" s="5" t="s">
        <v>42</v>
      </c>
    </row>
    <row r="23" spans="1:3" ht="15.75" thickBot="1">
      <c r="A23" s="4" t="s">
        <v>43</v>
      </c>
      <c r="B23" s="5" t="s">
        <v>5</v>
      </c>
      <c r="C23" s="5" t="s">
        <v>44</v>
      </c>
    </row>
    <row r="24" spans="1:3" ht="15.75" thickBot="1">
      <c r="A24" s="4" t="s">
        <v>45</v>
      </c>
      <c r="B24" s="5" t="s">
        <v>46</v>
      </c>
      <c r="C24" s="5" t="s">
        <v>47</v>
      </c>
    </row>
    <row r="25" spans="1:3" ht="15.75" thickBot="1">
      <c r="A25" s="4" t="s">
        <v>48</v>
      </c>
      <c r="B25" s="5" t="s">
        <v>46</v>
      </c>
      <c r="C25" s="5" t="s">
        <v>49</v>
      </c>
    </row>
    <row r="26" spans="1:3" ht="15.75" thickBot="1">
      <c r="A26" s="4" t="s">
        <v>50</v>
      </c>
      <c r="B26" s="5" t="s">
        <v>46</v>
      </c>
      <c r="C26" s="5" t="s">
        <v>51</v>
      </c>
    </row>
    <row r="27" spans="1:3" ht="15.75" thickBot="1">
      <c r="A27" s="4" t="s">
        <v>52</v>
      </c>
      <c r="B27" s="5" t="s">
        <v>46</v>
      </c>
      <c r="C27" s="5" t="s">
        <v>53</v>
      </c>
    </row>
    <row r="28" spans="1:3" ht="15.75" thickBot="1">
      <c r="A28" s="4" t="s">
        <v>54</v>
      </c>
      <c r="B28" s="5" t="s">
        <v>46</v>
      </c>
      <c r="C28" s="5" t="s">
        <v>55</v>
      </c>
    </row>
    <row r="29" spans="1:3" ht="15.75" thickBot="1">
      <c r="A29" s="4" t="s">
        <v>56</v>
      </c>
      <c r="B29" s="5" t="s">
        <v>46</v>
      </c>
      <c r="C29" s="5" t="s">
        <v>57</v>
      </c>
    </row>
    <row r="30" spans="1:3" ht="15.75" thickBot="1">
      <c r="A30" s="4" t="s">
        <v>58</v>
      </c>
      <c r="B30" s="5" t="s">
        <v>46</v>
      </c>
      <c r="C30" s="5" t="s">
        <v>59</v>
      </c>
    </row>
    <row r="31" spans="1:3" ht="15.75" thickBot="1">
      <c r="A31" s="4" t="s">
        <v>60</v>
      </c>
      <c r="B31" s="5" t="s">
        <v>46</v>
      </c>
      <c r="C31" s="5" t="s">
        <v>61</v>
      </c>
    </row>
    <row r="32" spans="1:3" ht="15.75" thickBot="1">
      <c r="A32" s="4" t="s">
        <v>62</v>
      </c>
      <c r="B32" s="5" t="s">
        <v>46</v>
      </c>
      <c r="C32" s="5" t="s">
        <v>63</v>
      </c>
    </row>
    <row r="33" spans="1:3" ht="15.75" thickBot="1">
      <c r="A33" s="4" t="s">
        <v>64</v>
      </c>
      <c r="B33" s="5" t="s">
        <v>46</v>
      </c>
      <c r="C33" s="5" t="s">
        <v>65</v>
      </c>
    </row>
    <row r="34" spans="1:3" ht="15.75" thickBot="1">
      <c r="A34" s="4" t="s">
        <v>66</v>
      </c>
      <c r="B34" s="5" t="s">
        <v>46</v>
      </c>
      <c r="C34" s="5" t="s">
        <v>67</v>
      </c>
    </row>
    <row r="35" spans="1:3" ht="15.75" thickBot="1">
      <c r="A35" s="4" t="s">
        <v>68</v>
      </c>
      <c r="B35" s="5" t="s">
        <v>46</v>
      </c>
      <c r="C35" s="5" t="s">
        <v>69</v>
      </c>
    </row>
    <row r="36" spans="1:3" ht="15.75" thickBot="1">
      <c r="A36" s="4" t="s">
        <v>70</v>
      </c>
      <c r="B36" s="5" t="s">
        <v>46</v>
      </c>
      <c r="C36" s="5" t="s">
        <v>71</v>
      </c>
    </row>
    <row r="37" spans="1:3" ht="15.75" thickBot="1">
      <c r="A37" s="4" t="s">
        <v>72</v>
      </c>
      <c r="B37" s="5" t="s">
        <v>46</v>
      </c>
      <c r="C37" s="5" t="s">
        <v>73</v>
      </c>
    </row>
    <row r="38" spans="1:3" ht="15.75" thickBot="1">
      <c r="A38" s="4" t="s">
        <v>74</v>
      </c>
      <c r="B38" s="5" t="s">
        <v>46</v>
      </c>
      <c r="C38" s="5" t="s">
        <v>75</v>
      </c>
    </row>
    <row r="39" spans="1:3" ht="15.75" thickBot="1">
      <c r="A39" s="4" t="s">
        <v>76</v>
      </c>
      <c r="B39" s="5" t="s">
        <v>46</v>
      </c>
      <c r="C39" s="5" t="s">
        <v>77</v>
      </c>
    </row>
    <row r="40" spans="1:3" ht="15.75" thickBot="1">
      <c r="A40" s="4" t="s">
        <v>78</v>
      </c>
      <c r="B40" s="5" t="s">
        <v>46</v>
      </c>
      <c r="C40" s="5" t="s">
        <v>79</v>
      </c>
    </row>
    <row r="41" spans="1:3" ht="15.75" thickBot="1">
      <c r="A41" s="4" t="s">
        <v>80</v>
      </c>
      <c r="B41" s="5" t="s">
        <v>46</v>
      </c>
      <c r="C41" s="5" t="s">
        <v>81</v>
      </c>
    </row>
    <row r="42" spans="1:3" ht="15.75" thickBot="1">
      <c r="A42" s="4" t="s">
        <v>82</v>
      </c>
      <c r="B42" s="5" t="s">
        <v>46</v>
      </c>
      <c r="C42" s="5" t="s">
        <v>83</v>
      </c>
    </row>
    <row r="43" spans="1:3" ht="15.75" thickBot="1">
      <c r="A43" s="4" t="s">
        <v>84</v>
      </c>
      <c r="B43" s="5" t="s">
        <v>46</v>
      </c>
      <c r="C43" s="5" t="s">
        <v>85</v>
      </c>
    </row>
    <row r="44" spans="1:3">
      <c r="A44" s="1"/>
    </row>
    <row r="45" spans="1:3">
      <c r="A45" s="1"/>
    </row>
    <row r="46" spans="1:3">
      <c r="A46" s="6" t="s">
        <v>86</v>
      </c>
    </row>
    <row r="47" spans="1:3">
      <c r="A47" s="7" t="s">
        <v>87</v>
      </c>
    </row>
    <row r="48" spans="1:3">
      <c r="A48" s="6" t="s">
        <v>88</v>
      </c>
    </row>
    <row r="49" spans="1:1">
      <c r="A49" s="6" t="s">
        <v>89</v>
      </c>
    </row>
    <row r="50" spans="1:1">
      <c r="A50" s="6" t="s">
        <v>90</v>
      </c>
    </row>
    <row r="51" spans="1:1">
      <c r="A51" s="6" t="s">
        <v>91</v>
      </c>
    </row>
    <row r="52" spans="1:1">
      <c r="A52" s="6" t="s">
        <v>92</v>
      </c>
    </row>
    <row r="53" spans="1:1">
      <c r="A53" s="6" t="s">
        <v>93</v>
      </c>
    </row>
    <row r="54" spans="1:1">
      <c r="A54" s="8" t="s">
        <v>94</v>
      </c>
    </row>
    <row r="55" spans="1:1">
      <c r="A55" s="1"/>
    </row>
  </sheetData>
  <hyperlinks>
    <hyperlink ref="A54" display="W: www.tikona.in"/>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4"/>
  <sheetViews>
    <sheetView topLeftCell="A4" workbookViewId="0">
      <selection activeCell="A24" sqref="A24"/>
    </sheetView>
  </sheetViews>
  <sheetFormatPr defaultRowHeight="15"/>
  <cols>
    <col min="1" max="1" width="60.85546875" customWidth="1"/>
    <col min="2" max="2" width="19.7109375" customWidth="1"/>
    <col min="3" max="3" width="19.85546875" customWidth="1"/>
  </cols>
  <sheetData>
    <row r="1" spans="1:3">
      <c r="A1" s="1" t="s">
        <v>121</v>
      </c>
    </row>
    <row r="2" spans="1:3">
      <c r="A2" s="1"/>
    </row>
    <row r="3" spans="1:3" ht="17.25">
      <c r="A3" s="1" t="s">
        <v>122</v>
      </c>
    </row>
    <row r="4" spans="1:3">
      <c r="A4" s="1"/>
    </row>
    <row r="5" spans="1:3">
      <c r="A5" s="1" t="s">
        <v>123</v>
      </c>
    </row>
    <row r="6" spans="1:3" ht="15.75" thickBot="1">
      <c r="A6" s="1"/>
    </row>
    <row r="7" spans="1:3" ht="15.75" thickBot="1">
      <c r="A7" s="9" t="s">
        <v>124</v>
      </c>
      <c r="B7" s="10" t="s">
        <v>125</v>
      </c>
      <c r="C7" s="10" t="s">
        <v>126</v>
      </c>
    </row>
    <row r="8" spans="1:3" ht="15.75" thickBot="1">
      <c r="A8" s="12" t="s">
        <v>127</v>
      </c>
      <c r="B8" s="13" t="s">
        <v>128</v>
      </c>
      <c r="C8" s="13">
        <v>18.135000000000002</v>
      </c>
    </row>
    <row r="9" spans="1:3" ht="15.75" thickBot="1">
      <c r="A9" s="12" t="s">
        <v>129</v>
      </c>
      <c r="B9" s="13" t="s">
        <v>130</v>
      </c>
      <c r="C9" s="13"/>
    </row>
    <row r="10" spans="1:3" ht="15.75" thickBot="1">
      <c r="A10" s="12" t="s">
        <v>131</v>
      </c>
      <c r="B10" s="13" t="s">
        <v>132</v>
      </c>
      <c r="C10" s="13" t="s">
        <v>133</v>
      </c>
    </row>
    <row r="11" spans="1:3" ht="15.75" thickBot="1">
      <c r="A11" s="12" t="s">
        <v>134</v>
      </c>
      <c r="B11" s="13" t="s">
        <v>135</v>
      </c>
      <c r="C11" s="13"/>
    </row>
    <row r="12" spans="1:3" ht="15.75" thickBot="1">
      <c r="A12" s="12" t="s">
        <v>136</v>
      </c>
      <c r="B12" s="13" t="s">
        <v>137</v>
      </c>
      <c r="C12" s="13">
        <v>41.25</v>
      </c>
    </row>
    <row r="13" spans="1:3" ht="15.75" thickBot="1">
      <c r="A13" s="12" t="s">
        <v>138</v>
      </c>
      <c r="B13" s="13" t="s">
        <v>139</v>
      </c>
      <c r="C13" s="13" t="s">
        <v>140</v>
      </c>
    </row>
    <row r="14" spans="1:3" ht="15.75" thickBot="1">
      <c r="A14" s="12" t="s">
        <v>141</v>
      </c>
      <c r="B14" s="13" t="s">
        <v>142</v>
      </c>
      <c r="C14" s="13"/>
    </row>
    <row r="15" spans="1:3" ht="15.75" thickBot="1">
      <c r="A15" s="8" t="s">
        <v>143</v>
      </c>
      <c r="B15" s="11" t="s">
        <v>144</v>
      </c>
      <c r="C15" s="13">
        <v>20.22</v>
      </c>
    </row>
    <row r="16" spans="1:3" ht="15.75" thickBot="1">
      <c r="A16" s="14" t="s">
        <v>145</v>
      </c>
      <c r="B16" s="13" t="s">
        <v>146</v>
      </c>
      <c r="C16" s="13"/>
    </row>
    <row r="17" spans="1:3" ht="15.75" thickBot="1">
      <c r="A17" s="12" t="s">
        <v>147</v>
      </c>
      <c r="B17" s="13" t="s">
        <v>148</v>
      </c>
      <c r="C17" s="13">
        <v>19.161000000000001</v>
      </c>
    </row>
    <row r="18" spans="1:3" ht="15.75" thickBot="1">
      <c r="A18" s="12" t="s">
        <v>149</v>
      </c>
      <c r="B18" s="13" t="s">
        <v>150</v>
      </c>
      <c r="C18" s="13"/>
    </row>
    <row r="19" spans="1:3" ht="15.75" thickBot="1">
      <c r="A19" s="12" t="s">
        <v>151</v>
      </c>
      <c r="B19" s="13" t="s">
        <v>152</v>
      </c>
      <c r="C19" s="13"/>
    </row>
    <row r="20" spans="1:3" ht="15.75" thickBot="1">
      <c r="A20" s="12" t="s">
        <v>153</v>
      </c>
      <c r="B20" s="13" t="s">
        <v>154</v>
      </c>
      <c r="C20" s="13">
        <v>12.1</v>
      </c>
    </row>
    <row r="21" spans="1:3" ht="15.75" thickBot="1">
      <c r="A21" s="12" t="s">
        <v>155</v>
      </c>
      <c r="B21" s="13" t="s">
        <v>156</v>
      </c>
      <c r="C21" s="13"/>
    </row>
    <row r="22" spans="1:3" ht="15.75" thickBot="1">
      <c r="A22" s="12" t="s">
        <v>157</v>
      </c>
      <c r="B22" s="13" t="s">
        <v>158</v>
      </c>
      <c r="C22" s="13"/>
    </row>
    <row r="23" spans="1:3" ht="15.75" thickBot="1">
      <c r="A23" s="12" t="s">
        <v>159</v>
      </c>
      <c r="B23" s="13" t="s">
        <v>160</v>
      </c>
      <c r="C23" s="13"/>
    </row>
    <row r="24" spans="1:3" ht="15.75" thickBot="1">
      <c r="A24" s="12" t="s">
        <v>161</v>
      </c>
      <c r="B24" s="13" t="s">
        <v>162</v>
      </c>
      <c r="C24" s="13">
        <v>10.210000000000001</v>
      </c>
    </row>
    <row r="25" spans="1:3" ht="15.75" thickBot="1">
      <c r="A25" s="12" t="s">
        <v>163</v>
      </c>
      <c r="B25" s="13" t="s">
        <v>164</v>
      </c>
      <c r="C25" s="13"/>
    </row>
    <row r="26" spans="1:3" ht="15.75" thickBot="1">
      <c r="A26" s="12" t="s">
        <v>165</v>
      </c>
      <c r="B26" s="13" t="s">
        <v>135</v>
      </c>
      <c r="C26" s="13"/>
    </row>
    <row r="27" spans="1:3" ht="15.75" thickBot="1">
      <c r="A27" s="12" t="s">
        <v>166</v>
      </c>
      <c r="B27" s="13" t="s">
        <v>167</v>
      </c>
      <c r="C27" s="13">
        <v>20.21</v>
      </c>
    </row>
    <row r="28" spans="1:3" ht="15.75" thickBot="1">
      <c r="A28" s="12" t="s">
        <v>168</v>
      </c>
      <c r="B28" s="13" t="s">
        <v>169</v>
      </c>
      <c r="C28" s="13"/>
    </row>
    <row r="29" spans="1:3" ht="15.75" thickBot="1">
      <c r="A29" s="12" t="s">
        <v>170</v>
      </c>
      <c r="B29" s="13" t="s">
        <v>171</v>
      </c>
      <c r="C29" s="13"/>
    </row>
    <row r="30" spans="1:3" ht="15.75" thickBot="1">
      <c r="A30" s="12" t="s">
        <v>172</v>
      </c>
      <c r="B30" s="13" t="s">
        <v>173</v>
      </c>
      <c r="C30" s="13"/>
    </row>
    <row r="31" spans="1:3" ht="15.75" thickBot="1">
      <c r="A31" s="12" t="s">
        <v>174</v>
      </c>
      <c r="B31" s="13" t="s">
        <v>175</v>
      </c>
      <c r="C31" s="13"/>
    </row>
    <row r="32" spans="1:3" ht="15.75" thickBot="1">
      <c r="A32" s="12" t="s">
        <v>176</v>
      </c>
      <c r="B32" s="13" t="s">
        <v>177</v>
      </c>
      <c r="C32" s="13"/>
    </row>
    <row r="33" spans="1:3" ht="15.75" thickBot="1">
      <c r="A33" s="12" t="s">
        <v>178</v>
      </c>
      <c r="B33" s="13" t="s">
        <v>179</v>
      </c>
      <c r="C33" s="13"/>
    </row>
    <row r="34" spans="1:3" ht="15.75" thickBot="1">
      <c r="A34" s="12" t="s">
        <v>180</v>
      </c>
      <c r="B34" s="13" t="s">
        <v>181</v>
      </c>
      <c r="C34" s="13"/>
    </row>
    <row r="35" spans="1:3" ht="15.75" thickBot="1">
      <c r="A35" s="12" t="s">
        <v>182</v>
      </c>
      <c r="B35" s="13" t="s">
        <v>183</v>
      </c>
      <c r="C35" s="13"/>
    </row>
    <row r="36" spans="1:3" ht="15.75" thickBot="1">
      <c r="A36" s="12" t="s">
        <v>184</v>
      </c>
      <c r="B36" s="13" t="s">
        <v>185</v>
      </c>
      <c r="C36" s="13"/>
    </row>
    <row r="37" spans="1:3" ht="15.75" thickBot="1">
      <c r="A37" s="12" t="s">
        <v>186</v>
      </c>
      <c r="B37" s="13" t="s">
        <v>171</v>
      </c>
      <c r="C37" s="13"/>
    </row>
    <row r="40" spans="1:3">
      <c r="A40" s="1"/>
    </row>
    <row r="41" spans="1:3">
      <c r="A41" s="1"/>
    </row>
    <row r="42" spans="1:3">
      <c r="A42" s="1"/>
    </row>
    <row r="43" spans="1:3">
      <c r="A43" s="1"/>
    </row>
    <row r="44" spans="1:3" ht="15.75">
      <c r="A44" s="15" t="s">
        <v>187</v>
      </c>
    </row>
    <row r="45" spans="1:3" ht="15.75">
      <c r="A45" s="15" t="s">
        <v>188</v>
      </c>
    </row>
    <row r="48" spans="1:3" ht="15.75" thickBot="1"/>
    <row r="49" spans="1:9" ht="15.75" thickBot="1">
      <c r="A49" s="188" t="s">
        <v>822</v>
      </c>
      <c r="B49" s="188"/>
      <c r="C49" s="189"/>
      <c r="D49" s="188" t="s">
        <v>823</v>
      </c>
      <c r="E49" s="188"/>
      <c r="F49" s="106" t="s">
        <v>824</v>
      </c>
      <c r="G49" s="107"/>
      <c r="H49" s="107"/>
      <c r="I49" s="108" t="s">
        <v>825</v>
      </c>
    </row>
    <row r="50" spans="1:9">
      <c r="A50" s="109" t="s">
        <v>826</v>
      </c>
      <c r="B50" s="109" t="s">
        <v>827</v>
      </c>
      <c r="C50" s="109" t="s">
        <v>828</v>
      </c>
      <c r="D50" s="109" t="s">
        <v>826</v>
      </c>
      <c r="E50" s="109" t="s">
        <v>829</v>
      </c>
      <c r="F50" s="107"/>
      <c r="G50" s="107"/>
      <c r="H50" s="110" t="s">
        <v>830</v>
      </c>
      <c r="I50" s="111" t="s">
        <v>831</v>
      </c>
    </row>
    <row r="51" spans="1:9">
      <c r="A51" s="112" t="s">
        <v>135</v>
      </c>
      <c r="B51" s="112">
        <v>1</v>
      </c>
      <c r="C51" s="112" t="s">
        <v>832</v>
      </c>
      <c r="D51" s="112" t="s">
        <v>135</v>
      </c>
      <c r="E51" s="112" t="s">
        <v>832</v>
      </c>
      <c r="F51" s="107"/>
      <c r="G51" s="107"/>
      <c r="H51" s="110" t="s">
        <v>833</v>
      </c>
      <c r="I51" s="111" t="s">
        <v>834</v>
      </c>
    </row>
    <row r="52" spans="1:9">
      <c r="A52" s="112" t="s">
        <v>135</v>
      </c>
      <c r="B52" s="112">
        <v>2</v>
      </c>
      <c r="C52" s="112" t="s">
        <v>835</v>
      </c>
      <c r="D52" s="112" t="s">
        <v>836</v>
      </c>
      <c r="E52" s="112" t="s">
        <v>837</v>
      </c>
      <c r="F52" s="107"/>
      <c r="G52" s="107"/>
      <c r="H52" s="110" t="s">
        <v>823</v>
      </c>
      <c r="I52" s="111" t="s">
        <v>838</v>
      </c>
    </row>
    <row r="53" spans="1:9">
      <c r="A53" s="112" t="s">
        <v>836</v>
      </c>
      <c r="B53" s="112">
        <v>21</v>
      </c>
      <c r="C53" s="112" t="s">
        <v>837</v>
      </c>
      <c r="D53" s="112" t="s">
        <v>177</v>
      </c>
      <c r="E53" s="112" t="s">
        <v>839</v>
      </c>
      <c r="F53" s="107"/>
      <c r="G53" s="107"/>
      <c r="H53" s="107"/>
      <c r="I53" s="107"/>
    </row>
    <row r="54" spans="1:9">
      <c r="A54" s="112" t="s">
        <v>836</v>
      </c>
      <c r="B54" s="112">
        <v>22</v>
      </c>
      <c r="C54" s="112" t="s">
        <v>840</v>
      </c>
      <c r="D54" s="112" t="s">
        <v>841</v>
      </c>
      <c r="E54" s="113" t="s">
        <v>842</v>
      </c>
      <c r="F54" s="107"/>
      <c r="G54" s="107"/>
      <c r="H54" s="107"/>
      <c r="I54" s="107"/>
    </row>
    <row r="55" spans="1:9">
      <c r="A55" s="112" t="s">
        <v>836</v>
      </c>
      <c r="B55" s="112">
        <v>23</v>
      </c>
      <c r="C55" s="112" t="s">
        <v>843</v>
      </c>
      <c r="D55" s="112" t="s">
        <v>130</v>
      </c>
      <c r="E55" s="114" t="s">
        <v>844</v>
      </c>
      <c r="F55" s="107"/>
      <c r="G55" s="107"/>
      <c r="H55" s="107"/>
      <c r="I55" s="107"/>
    </row>
    <row r="56" spans="1:9">
      <c r="A56" s="112" t="s">
        <v>836</v>
      </c>
      <c r="B56" s="112">
        <v>24</v>
      </c>
      <c r="C56" s="112" t="s">
        <v>845</v>
      </c>
      <c r="D56" s="115" t="s">
        <v>150</v>
      </c>
      <c r="E56" s="113" t="s">
        <v>846</v>
      </c>
      <c r="F56" s="107"/>
      <c r="G56" s="107"/>
      <c r="H56" s="107"/>
      <c r="I56" s="107"/>
    </row>
    <row r="57" spans="1:9">
      <c r="A57" s="112" t="s">
        <v>836</v>
      </c>
      <c r="B57" s="112">
        <v>25</v>
      </c>
      <c r="C57" s="112" t="s">
        <v>847</v>
      </c>
      <c r="D57" s="112" t="s">
        <v>848</v>
      </c>
      <c r="E57" s="113" t="s">
        <v>849</v>
      </c>
      <c r="F57" s="107"/>
      <c r="G57" s="107"/>
      <c r="H57" s="107"/>
      <c r="I57" s="107"/>
    </row>
    <row r="58" spans="1:9">
      <c r="A58" s="112" t="s">
        <v>836</v>
      </c>
      <c r="B58" s="112">
        <v>26</v>
      </c>
      <c r="C58" s="112" t="s">
        <v>850</v>
      </c>
      <c r="D58" s="112" t="s">
        <v>164</v>
      </c>
      <c r="E58" s="112" t="s">
        <v>851</v>
      </c>
      <c r="F58" s="107"/>
      <c r="G58" s="107"/>
      <c r="H58" s="107"/>
      <c r="I58" s="107"/>
    </row>
    <row r="59" spans="1:9">
      <c r="A59" s="112" t="s">
        <v>836</v>
      </c>
      <c r="B59" s="112">
        <v>27</v>
      </c>
      <c r="C59" s="112" t="s">
        <v>852</v>
      </c>
      <c r="D59" s="112" t="s">
        <v>137</v>
      </c>
      <c r="E59" s="112" t="s">
        <v>853</v>
      </c>
      <c r="F59" s="107"/>
      <c r="G59" s="107"/>
      <c r="H59" s="107"/>
      <c r="I59" s="107"/>
    </row>
    <row r="60" spans="1:9">
      <c r="A60" s="112" t="s">
        <v>836</v>
      </c>
      <c r="B60" s="112">
        <v>28</v>
      </c>
      <c r="C60" s="112" t="s">
        <v>854</v>
      </c>
      <c r="D60" s="112" t="s">
        <v>855</v>
      </c>
      <c r="E60" s="113" t="s">
        <v>856</v>
      </c>
      <c r="F60" s="107"/>
      <c r="G60" s="107"/>
      <c r="H60" s="107"/>
      <c r="I60" s="107"/>
    </row>
    <row r="61" spans="1:9">
      <c r="A61" s="112" t="s">
        <v>836</v>
      </c>
      <c r="B61" s="112">
        <v>29</v>
      </c>
      <c r="C61" s="112" t="s">
        <v>857</v>
      </c>
      <c r="D61" s="112" t="s">
        <v>128</v>
      </c>
      <c r="E61" s="113" t="s">
        <v>858</v>
      </c>
      <c r="F61" s="107"/>
      <c r="G61" s="107"/>
      <c r="H61" s="107"/>
      <c r="I61" s="107"/>
    </row>
    <row r="62" spans="1:9">
      <c r="A62" s="112" t="s">
        <v>836</v>
      </c>
      <c r="B62" s="112">
        <v>30</v>
      </c>
      <c r="C62" s="112" t="s">
        <v>859</v>
      </c>
      <c r="D62" s="112" t="s">
        <v>173</v>
      </c>
      <c r="E62" s="113" t="s">
        <v>860</v>
      </c>
      <c r="F62" s="107"/>
      <c r="G62" s="107"/>
      <c r="H62" s="107"/>
      <c r="I62" s="107"/>
    </row>
    <row r="63" spans="1:9">
      <c r="A63" s="112" t="s">
        <v>836</v>
      </c>
      <c r="B63" s="112">
        <v>31</v>
      </c>
      <c r="C63" s="112" t="s">
        <v>861</v>
      </c>
      <c r="D63" s="112" t="s">
        <v>158</v>
      </c>
      <c r="E63" s="112" t="s">
        <v>862</v>
      </c>
      <c r="F63" s="107"/>
      <c r="G63" s="107"/>
      <c r="H63" s="107"/>
      <c r="I63" s="107"/>
    </row>
    <row r="64" spans="1:9">
      <c r="A64" s="112" t="s">
        <v>836</v>
      </c>
      <c r="B64" s="112">
        <v>32</v>
      </c>
      <c r="C64" s="112" t="s">
        <v>863</v>
      </c>
      <c r="D64" s="112" t="s">
        <v>169</v>
      </c>
      <c r="E64" s="112" t="s">
        <v>864</v>
      </c>
      <c r="F64" s="107"/>
      <c r="G64" s="107"/>
      <c r="H64" s="107"/>
      <c r="I64" s="107"/>
    </row>
    <row r="65" spans="1:9">
      <c r="A65" s="112" t="s">
        <v>836</v>
      </c>
      <c r="B65" s="112">
        <v>33</v>
      </c>
      <c r="C65" s="112" t="s">
        <v>865</v>
      </c>
      <c r="D65" s="112" t="s">
        <v>866</v>
      </c>
      <c r="E65" s="112" t="s">
        <v>867</v>
      </c>
      <c r="F65" s="107"/>
      <c r="G65" s="107"/>
      <c r="H65" s="107"/>
      <c r="I65" s="107"/>
    </row>
    <row r="66" spans="1:9">
      <c r="A66" s="112" t="s">
        <v>177</v>
      </c>
      <c r="B66" s="112">
        <v>1</v>
      </c>
      <c r="C66" s="112" t="s">
        <v>839</v>
      </c>
      <c r="D66" s="112" t="s">
        <v>167</v>
      </c>
      <c r="E66" s="112" t="s">
        <v>868</v>
      </c>
      <c r="F66" s="107"/>
      <c r="G66" s="107"/>
      <c r="H66" s="107"/>
      <c r="I66" s="107"/>
    </row>
    <row r="67" spans="1:9">
      <c r="A67" s="112" t="s">
        <v>841</v>
      </c>
      <c r="B67" s="112">
        <v>21</v>
      </c>
      <c r="C67" s="113" t="s">
        <v>869</v>
      </c>
      <c r="D67" s="112" t="s">
        <v>870</v>
      </c>
      <c r="E67" s="112" t="s">
        <v>871</v>
      </c>
      <c r="F67" s="107"/>
      <c r="G67" s="107"/>
      <c r="H67" s="107"/>
      <c r="I67" s="107"/>
    </row>
    <row r="68" spans="1:9">
      <c r="A68" s="112" t="s">
        <v>841</v>
      </c>
      <c r="B68" s="112">
        <v>22</v>
      </c>
      <c r="C68" s="113" t="s">
        <v>872</v>
      </c>
      <c r="D68" s="112" t="s">
        <v>175</v>
      </c>
      <c r="E68" s="113" t="s">
        <v>873</v>
      </c>
      <c r="F68" s="107"/>
      <c r="G68" s="107"/>
      <c r="H68" s="107"/>
      <c r="I68" s="107"/>
    </row>
    <row r="69" spans="1:9">
      <c r="A69" s="112" t="s">
        <v>841</v>
      </c>
      <c r="B69" s="112">
        <v>23</v>
      </c>
      <c r="C69" s="113" t="s">
        <v>874</v>
      </c>
      <c r="D69" s="112" t="s">
        <v>142</v>
      </c>
      <c r="E69" s="113" t="s">
        <v>875</v>
      </c>
      <c r="F69" s="107"/>
      <c r="G69" s="107"/>
      <c r="H69" s="107"/>
      <c r="I69" s="107"/>
    </row>
    <row r="70" spans="1:9">
      <c r="A70" s="112" t="s">
        <v>841</v>
      </c>
      <c r="B70" s="112">
        <v>24</v>
      </c>
      <c r="C70" s="113" t="s">
        <v>876</v>
      </c>
      <c r="D70" s="112" t="s">
        <v>171</v>
      </c>
      <c r="E70" s="113" t="s">
        <v>877</v>
      </c>
      <c r="F70" s="107"/>
      <c r="G70" s="107"/>
      <c r="H70" s="107"/>
      <c r="I70" s="107"/>
    </row>
    <row r="71" spans="1:9">
      <c r="A71" s="112" t="s">
        <v>841</v>
      </c>
      <c r="B71" s="112">
        <v>25</v>
      </c>
      <c r="C71" s="113" t="s">
        <v>878</v>
      </c>
      <c r="D71" s="112" t="s">
        <v>156</v>
      </c>
      <c r="E71" s="112" t="s">
        <v>879</v>
      </c>
      <c r="F71" s="107"/>
      <c r="G71" s="107"/>
      <c r="H71" s="107"/>
      <c r="I71" s="107"/>
    </row>
    <row r="72" spans="1:9">
      <c r="A72" s="112" t="s">
        <v>841</v>
      </c>
      <c r="B72" s="112">
        <v>26</v>
      </c>
      <c r="C72" s="113" t="s">
        <v>880</v>
      </c>
      <c r="D72" s="112" t="s">
        <v>181</v>
      </c>
      <c r="E72" s="113" t="s">
        <v>881</v>
      </c>
      <c r="F72" s="107"/>
      <c r="G72" s="107"/>
      <c r="H72" s="107"/>
      <c r="I72" s="107"/>
    </row>
    <row r="73" spans="1:9">
      <c r="A73" s="112" t="s">
        <v>841</v>
      </c>
      <c r="B73" s="112">
        <v>27</v>
      </c>
      <c r="C73" s="113" t="s">
        <v>882</v>
      </c>
      <c r="D73" s="112" t="s">
        <v>883</v>
      </c>
      <c r="E73" s="112" t="s">
        <v>884</v>
      </c>
      <c r="F73" s="107"/>
      <c r="G73" s="107"/>
      <c r="H73" s="107"/>
      <c r="I73" s="107"/>
    </row>
    <row r="74" spans="1:9">
      <c r="A74" s="112" t="s">
        <v>841</v>
      </c>
      <c r="B74" s="112">
        <v>28</v>
      </c>
      <c r="C74" s="113" t="s">
        <v>885</v>
      </c>
      <c r="D74" s="112" t="s">
        <v>886</v>
      </c>
      <c r="E74" s="112" t="s">
        <v>887</v>
      </c>
      <c r="F74" s="107"/>
      <c r="G74" s="107"/>
      <c r="H74" s="107"/>
      <c r="I74" s="107"/>
    </row>
    <row r="75" spans="1:9">
      <c r="A75" s="112" t="s">
        <v>841</v>
      </c>
      <c r="B75" s="112">
        <v>29</v>
      </c>
      <c r="C75" s="113" t="s">
        <v>888</v>
      </c>
      <c r="D75" s="107"/>
      <c r="E75" s="107"/>
      <c r="F75" s="107"/>
      <c r="G75" s="107"/>
      <c r="H75" s="107"/>
      <c r="I75" s="107"/>
    </row>
    <row r="76" spans="1:9">
      <c r="A76" s="112" t="s">
        <v>841</v>
      </c>
      <c r="B76" s="112">
        <v>30</v>
      </c>
      <c r="C76" s="113" t="s">
        <v>889</v>
      </c>
      <c r="D76" s="107"/>
      <c r="E76" s="107"/>
      <c r="F76" s="107"/>
      <c r="G76" s="107"/>
      <c r="H76" s="107"/>
      <c r="I76" s="107"/>
    </row>
    <row r="77" spans="1:9">
      <c r="A77" s="112" t="s">
        <v>841</v>
      </c>
      <c r="B77" s="112">
        <v>31</v>
      </c>
      <c r="C77" s="113" t="s">
        <v>890</v>
      </c>
      <c r="D77" s="107"/>
      <c r="E77" s="107"/>
      <c r="F77" s="107"/>
      <c r="G77" s="107"/>
      <c r="H77" s="107"/>
      <c r="I77" s="107"/>
    </row>
    <row r="78" spans="1:9">
      <c r="A78" s="112" t="s">
        <v>841</v>
      </c>
      <c r="B78" s="112">
        <v>32</v>
      </c>
      <c r="C78" s="113" t="s">
        <v>891</v>
      </c>
      <c r="D78" s="107"/>
      <c r="E78" s="107"/>
      <c r="F78" s="107"/>
      <c r="G78" s="107"/>
      <c r="H78" s="107"/>
      <c r="I78" s="107"/>
    </row>
    <row r="79" spans="1:9">
      <c r="A79" s="112" t="s">
        <v>841</v>
      </c>
      <c r="B79" s="112">
        <v>33</v>
      </c>
      <c r="C79" s="113" t="s">
        <v>892</v>
      </c>
      <c r="D79" s="107"/>
      <c r="E79" s="107"/>
      <c r="F79" s="107"/>
      <c r="G79" s="107"/>
      <c r="H79" s="107"/>
      <c r="I79" s="107"/>
    </row>
    <row r="80" spans="1:9">
      <c r="A80" s="112" t="s">
        <v>841</v>
      </c>
      <c r="B80" s="112">
        <v>34</v>
      </c>
      <c r="C80" s="113" t="s">
        <v>893</v>
      </c>
      <c r="D80" s="107"/>
      <c r="E80" s="107"/>
      <c r="F80" s="107"/>
      <c r="G80" s="107"/>
      <c r="H80" s="107"/>
      <c r="I80" s="107"/>
    </row>
    <row r="81" spans="1:9">
      <c r="A81" s="112" t="s">
        <v>841</v>
      </c>
      <c r="B81" s="112">
        <v>35</v>
      </c>
      <c r="C81" s="113" t="s">
        <v>894</v>
      </c>
      <c r="D81" s="107"/>
      <c r="E81" s="107"/>
      <c r="F81" s="107"/>
      <c r="G81" s="107"/>
      <c r="H81" s="107"/>
      <c r="I81" s="107"/>
    </row>
    <row r="82" spans="1:9">
      <c r="A82" s="112" t="s">
        <v>841</v>
      </c>
      <c r="B82" s="112">
        <v>36</v>
      </c>
      <c r="C82" s="113" t="s">
        <v>895</v>
      </c>
      <c r="D82" s="107"/>
      <c r="E82" s="107"/>
      <c r="F82" s="107"/>
      <c r="G82" s="107"/>
      <c r="H82" s="107"/>
      <c r="I82" s="107"/>
    </row>
    <row r="83" spans="1:9">
      <c r="A83" s="112" t="s">
        <v>841</v>
      </c>
      <c r="B83" s="112">
        <v>37</v>
      </c>
      <c r="C83" s="113" t="s">
        <v>896</v>
      </c>
      <c r="D83" s="107"/>
      <c r="E83" s="107"/>
      <c r="F83" s="107"/>
      <c r="G83" s="107"/>
      <c r="H83" s="107"/>
      <c r="I83" s="107"/>
    </row>
    <row r="84" spans="1:9">
      <c r="A84" s="112" t="s">
        <v>841</v>
      </c>
      <c r="B84" s="112">
        <v>39</v>
      </c>
      <c r="C84" s="113" t="s">
        <v>842</v>
      </c>
      <c r="D84" s="107"/>
      <c r="E84" s="107"/>
      <c r="F84" s="107"/>
      <c r="G84" s="107"/>
      <c r="H84" s="107"/>
      <c r="I84" s="107"/>
    </row>
    <row r="85" spans="1:9">
      <c r="A85" s="112" t="s">
        <v>130</v>
      </c>
      <c r="B85" s="112">
        <v>1</v>
      </c>
      <c r="C85" s="114" t="s">
        <v>897</v>
      </c>
      <c r="D85" s="107"/>
      <c r="E85" s="107"/>
      <c r="F85" s="107"/>
      <c r="G85" s="107"/>
      <c r="H85" s="107"/>
      <c r="I85" s="107"/>
    </row>
    <row r="86" spans="1:9">
      <c r="A86" s="112" t="s">
        <v>130</v>
      </c>
      <c r="B86" s="112">
        <v>2</v>
      </c>
      <c r="C86" s="114" t="s">
        <v>844</v>
      </c>
      <c r="D86" s="107"/>
      <c r="E86" s="107"/>
      <c r="F86" s="107"/>
      <c r="G86" s="107"/>
      <c r="H86" s="107"/>
      <c r="I86" s="107"/>
    </row>
    <row r="87" spans="1:9">
      <c r="A87" s="115" t="s">
        <v>150</v>
      </c>
      <c r="B87" s="115">
        <v>1</v>
      </c>
      <c r="C87" s="113" t="s">
        <v>898</v>
      </c>
      <c r="D87" s="107"/>
      <c r="E87" s="107"/>
      <c r="F87" s="107"/>
      <c r="G87" s="107"/>
      <c r="H87" s="107"/>
      <c r="I87" s="107"/>
    </row>
    <row r="88" spans="1:9">
      <c r="A88" s="115" t="s">
        <v>150</v>
      </c>
      <c r="B88" s="115">
        <v>2</v>
      </c>
      <c r="C88" s="113" t="s">
        <v>899</v>
      </c>
      <c r="D88" s="107"/>
      <c r="E88" s="107"/>
      <c r="F88" s="107"/>
      <c r="G88" s="107"/>
      <c r="H88" s="107"/>
      <c r="I88" s="107"/>
    </row>
    <row r="89" spans="1:9">
      <c r="A89" s="115" t="s">
        <v>150</v>
      </c>
      <c r="B89" s="115">
        <v>3</v>
      </c>
      <c r="C89" s="113" t="s">
        <v>900</v>
      </c>
      <c r="D89" s="107"/>
      <c r="E89" s="107"/>
      <c r="F89" s="107"/>
      <c r="G89" s="107"/>
      <c r="H89" s="107"/>
      <c r="I89" s="107"/>
    </row>
    <row r="90" spans="1:9">
      <c r="A90" s="115" t="s">
        <v>150</v>
      </c>
      <c r="B90" s="115">
        <v>4</v>
      </c>
      <c r="C90" s="113" t="s">
        <v>901</v>
      </c>
      <c r="D90" s="107"/>
      <c r="E90" s="107"/>
      <c r="F90" s="107"/>
      <c r="G90" s="107"/>
      <c r="H90" s="107"/>
      <c r="I90" s="107"/>
    </row>
    <row r="91" spans="1:9">
      <c r="A91" s="115" t="s">
        <v>150</v>
      </c>
      <c r="B91" s="115">
        <v>5</v>
      </c>
      <c r="C91" s="113" t="s">
        <v>902</v>
      </c>
      <c r="D91" s="107"/>
      <c r="E91" s="107"/>
      <c r="F91" s="107"/>
      <c r="G91" s="107"/>
      <c r="H91" s="107"/>
      <c r="I91" s="107"/>
    </row>
    <row r="92" spans="1:9">
      <c r="A92" s="115" t="s">
        <v>150</v>
      </c>
      <c r="B92" s="115">
        <v>6</v>
      </c>
      <c r="C92" s="113" t="s">
        <v>903</v>
      </c>
      <c r="D92" s="107"/>
      <c r="E92" s="107"/>
      <c r="F92" s="107"/>
      <c r="G92" s="107"/>
      <c r="H92" s="107"/>
      <c r="I92" s="107"/>
    </row>
    <row r="93" spans="1:9">
      <c r="A93" s="115" t="s">
        <v>150</v>
      </c>
      <c r="B93" s="115">
        <v>7</v>
      </c>
      <c r="C93" s="113" t="s">
        <v>904</v>
      </c>
      <c r="D93" s="107"/>
      <c r="E93" s="107"/>
      <c r="F93" s="107"/>
      <c r="G93" s="107"/>
      <c r="H93" s="107"/>
      <c r="I93" s="107"/>
    </row>
    <row r="94" spans="1:9">
      <c r="A94" s="115" t="s">
        <v>150</v>
      </c>
      <c r="B94" s="115">
        <v>8</v>
      </c>
      <c r="C94" s="113" t="s">
        <v>905</v>
      </c>
      <c r="D94" s="107"/>
      <c r="E94" s="107"/>
      <c r="F94" s="107"/>
      <c r="G94" s="107"/>
      <c r="H94" s="107"/>
      <c r="I94" s="107"/>
    </row>
    <row r="95" spans="1:9">
      <c r="A95" s="115" t="s">
        <v>150</v>
      </c>
      <c r="B95" s="115">
        <v>9</v>
      </c>
      <c r="C95" s="113" t="s">
        <v>906</v>
      </c>
      <c r="D95" s="107"/>
      <c r="E95" s="107"/>
      <c r="F95" s="107"/>
      <c r="G95" s="107"/>
      <c r="H95" s="107"/>
      <c r="I95" s="107"/>
    </row>
    <row r="96" spans="1:9">
      <c r="A96" s="115" t="s">
        <v>150</v>
      </c>
      <c r="B96" s="115">
        <v>10</v>
      </c>
      <c r="C96" s="113" t="s">
        <v>907</v>
      </c>
      <c r="D96" s="107"/>
      <c r="E96" s="107"/>
      <c r="F96" s="107"/>
      <c r="G96" s="107"/>
      <c r="H96" s="107"/>
      <c r="I96" s="107"/>
    </row>
    <row r="97" spans="1:9">
      <c r="A97" s="115" t="s">
        <v>150</v>
      </c>
      <c r="B97" s="115">
        <v>11</v>
      </c>
      <c r="C97" s="113" t="s">
        <v>908</v>
      </c>
      <c r="D97" s="107"/>
      <c r="E97" s="107"/>
      <c r="F97" s="107"/>
      <c r="G97" s="107"/>
      <c r="H97" s="107"/>
      <c r="I97" s="107"/>
    </row>
    <row r="98" spans="1:9">
      <c r="A98" s="115" t="s">
        <v>150</v>
      </c>
      <c r="B98" s="115">
        <v>12</v>
      </c>
      <c r="C98" s="113" t="s">
        <v>909</v>
      </c>
      <c r="D98" s="107"/>
      <c r="E98" s="107"/>
      <c r="F98" s="107"/>
      <c r="G98" s="107"/>
      <c r="H98" s="107"/>
      <c r="I98" s="107"/>
    </row>
    <row r="99" spans="1:9">
      <c r="A99" s="115" t="s">
        <v>150</v>
      </c>
      <c r="B99" s="115">
        <v>13</v>
      </c>
      <c r="C99" s="113" t="s">
        <v>910</v>
      </c>
      <c r="D99" s="107"/>
      <c r="E99" s="107"/>
      <c r="F99" s="107"/>
      <c r="G99" s="107"/>
      <c r="H99" s="107"/>
      <c r="I99" s="107"/>
    </row>
    <row r="100" spans="1:9">
      <c r="A100" s="115" t="s">
        <v>150</v>
      </c>
      <c r="B100" s="115">
        <v>14</v>
      </c>
      <c r="C100" s="113" t="s">
        <v>911</v>
      </c>
      <c r="D100" s="107"/>
      <c r="E100" s="107"/>
      <c r="F100" s="107"/>
      <c r="G100" s="107"/>
      <c r="H100" s="107"/>
      <c r="I100" s="107"/>
    </row>
    <row r="101" spans="1:9">
      <c r="A101" s="115" t="s">
        <v>150</v>
      </c>
      <c r="B101" s="115">
        <v>15</v>
      </c>
      <c r="C101" s="113" t="s">
        <v>912</v>
      </c>
      <c r="D101" s="107"/>
      <c r="E101" s="107"/>
      <c r="F101" s="107"/>
      <c r="G101" s="107"/>
      <c r="H101" s="107"/>
      <c r="I101" s="107"/>
    </row>
    <row r="102" spans="1:9">
      <c r="A102" s="115" t="s">
        <v>150</v>
      </c>
      <c r="B102" s="115">
        <v>16</v>
      </c>
      <c r="C102" s="113" t="s">
        <v>913</v>
      </c>
      <c r="D102" s="107"/>
      <c r="E102" s="107"/>
      <c r="F102" s="107"/>
      <c r="G102" s="107"/>
      <c r="H102" s="107"/>
      <c r="I102" s="107"/>
    </row>
    <row r="103" spans="1:9">
      <c r="A103" s="115" t="s">
        <v>150</v>
      </c>
      <c r="B103" s="115">
        <v>17</v>
      </c>
      <c r="C103" s="113" t="s">
        <v>914</v>
      </c>
      <c r="D103" s="107"/>
      <c r="E103" s="107"/>
      <c r="F103" s="107"/>
      <c r="G103" s="107"/>
      <c r="H103" s="107"/>
      <c r="I103" s="107"/>
    </row>
    <row r="104" spans="1:9">
      <c r="A104" s="115" t="s">
        <v>150</v>
      </c>
      <c r="B104" s="115">
        <v>18</v>
      </c>
      <c r="C104" s="113" t="s">
        <v>846</v>
      </c>
      <c r="D104" s="107"/>
      <c r="E104" s="107"/>
      <c r="F104" s="107"/>
      <c r="G104" s="107"/>
      <c r="H104" s="107"/>
      <c r="I104" s="107"/>
    </row>
    <row r="105" spans="1:9">
      <c r="A105" s="115" t="s">
        <v>150</v>
      </c>
      <c r="B105" s="115">
        <v>19</v>
      </c>
      <c r="C105" s="113" t="s">
        <v>915</v>
      </c>
      <c r="D105" s="107"/>
      <c r="E105" s="107"/>
      <c r="F105" s="107"/>
      <c r="G105" s="107"/>
      <c r="H105" s="107"/>
      <c r="I105" s="107"/>
    </row>
    <row r="106" spans="1:9">
      <c r="A106" s="115" t="s">
        <v>150</v>
      </c>
      <c r="B106" s="115">
        <v>20</v>
      </c>
      <c r="C106" s="113" t="s">
        <v>916</v>
      </c>
      <c r="D106" s="107"/>
      <c r="E106" s="107"/>
      <c r="F106" s="107"/>
      <c r="G106" s="107"/>
      <c r="H106" s="107"/>
      <c r="I106" s="107"/>
    </row>
    <row r="107" spans="1:9">
      <c r="A107" s="115" t="s">
        <v>150</v>
      </c>
      <c r="B107" s="115">
        <v>21</v>
      </c>
      <c r="C107" s="113" t="s">
        <v>917</v>
      </c>
      <c r="D107" s="107"/>
      <c r="E107" s="107"/>
      <c r="F107" s="107"/>
      <c r="G107" s="107"/>
      <c r="H107" s="107"/>
      <c r="I107" s="107"/>
    </row>
    <row r="108" spans="1:9">
      <c r="A108" s="112" t="s">
        <v>848</v>
      </c>
      <c r="B108" s="112">
        <v>1</v>
      </c>
      <c r="C108" s="113" t="s">
        <v>918</v>
      </c>
      <c r="D108" s="107"/>
      <c r="E108" s="107"/>
      <c r="F108" s="107"/>
      <c r="G108" s="107"/>
      <c r="H108" s="107"/>
      <c r="I108" s="107"/>
    </row>
    <row r="109" spans="1:9">
      <c r="A109" s="112" t="s">
        <v>848</v>
      </c>
      <c r="B109" s="112">
        <v>2</v>
      </c>
      <c r="C109" s="113" t="s">
        <v>919</v>
      </c>
      <c r="D109" s="107"/>
      <c r="E109" s="107"/>
      <c r="F109" s="107"/>
      <c r="G109" s="107"/>
      <c r="H109" s="107"/>
      <c r="I109" s="107"/>
    </row>
    <row r="110" spans="1:9">
      <c r="A110" s="112" t="s">
        <v>848</v>
      </c>
      <c r="B110" s="112">
        <v>3</v>
      </c>
      <c r="C110" s="113" t="s">
        <v>849</v>
      </c>
      <c r="D110" s="107"/>
      <c r="E110" s="107"/>
      <c r="F110" s="107"/>
      <c r="G110" s="107"/>
      <c r="H110" s="107"/>
      <c r="I110" s="107"/>
    </row>
    <row r="111" spans="1:9">
      <c r="A111" s="112" t="s">
        <v>164</v>
      </c>
      <c r="B111" s="112">
        <v>17</v>
      </c>
      <c r="C111" s="112" t="s">
        <v>851</v>
      </c>
      <c r="D111" s="107"/>
      <c r="E111" s="107"/>
      <c r="F111" s="107"/>
      <c r="G111" s="107"/>
      <c r="H111" s="107"/>
      <c r="I111" s="107"/>
    </row>
    <row r="112" spans="1:9">
      <c r="A112" s="112" t="s">
        <v>164</v>
      </c>
      <c r="B112" s="112">
        <v>19</v>
      </c>
      <c r="C112" s="112" t="s">
        <v>920</v>
      </c>
      <c r="D112" s="107"/>
      <c r="E112" s="107"/>
      <c r="F112" s="107"/>
      <c r="G112" s="107"/>
      <c r="H112" s="107"/>
      <c r="I112" s="107"/>
    </row>
    <row r="113" spans="1:9">
      <c r="A113" s="112" t="s">
        <v>164</v>
      </c>
      <c r="B113" s="112">
        <v>20</v>
      </c>
      <c r="C113" s="112" t="s">
        <v>921</v>
      </c>
      <c r="D113" s="107"/>
      <c r="E113" s="107"/>
      <c r="F113" s="107"/>
      <c r="G113" s="107"/>
      <c r="H113" s="107"/>
      <c r="I113" s="107"/>
    </row>
    <row r="114" spans="1:9">
      <c r="A114" s="112" t="s">
        <v>164</v>
      </c>
      <c r="B114" s="112">
        <v>21</v>
      </c>
      <c r="C114" s="112" t="s">
        <v>922</v>
      </c>
      <c r="D114" s="107"/>
      <c r="E114" s="107"/>
      <c r="F114" s="107"/>
      <c r="G114" s="107"/>
      <c r="H114" s="107"/>
      <c r="I114" s="107"/>
    </row>
    <row r="115" spans="1:9">
      <c r="A115" s="112" t="s">
        <v>164</v>
      </c>
      <c r="B115" s="112">
        <v>22</v>
      </c>
      <c r="C115" s="112" t="s">
        <v>923</v>
      </c>
      <c r="D115" s="107"/>
      <c r="E115" s="107"/>
      <c r="F115" s="107"/>
      <c r="G115" s="107"/>
      <c r="H115" s="107"/>
      <c r="I115" s="107"/>
    </row>
    <row r="116" spans="1:9">
      <c r="A116" s="112" t="s">
        <v>164</v>
      </c>
      <c r="B116" s="112">
        <v>37</v>
      </c>
      <c r="C116" s="112" t="s">
        <v>924</v>
      </c>
      <c r="D116" s="107"/>
      <c r="E116" s="107"/>
      <c r="F116" s="107"/>
      <c r="G116" s="107"/>
      <c r="H116" s="107"/>
      <c r="I116" s="107"/>
    </row>
    <row r="117" spans="1:9">
      <c r="A117" s="112" t="s">
        <v>164</v>
      </c>
      <c r="B117" s="112">
        <v>38</v>
      </c>
      <c r="C117" s="112" t="s">
        <v>925</v>
      </c>
      <c r="D117" s="107"/>
      <c r="E117" s="107"/>
      <c r="F117" s="107"/>
      <c r="G117" s="107"/>
      <c r="H117" s="107"/>
      <c r="I117" s="107"/>
    </row>
    <row r="118" spans="1:9">
      <c r="A118" s="112" t="s">
        <v>164</v>
      </c>
      <c r="B118" s="112">
        <v>39</v>
      </c>
      <c r="C118" s="112" t="s">
        <v>926</v>
      </c>
      <c r="D118" s="107"/>
      <c r="E118" s="107"/>
      <c r="F118" s="107"/>
      <c r="G118" s="107"/>
      <c r="H118" s="107"/>
      <c r="I118" s="107"/>
    </row>
    <row r="119" spans="1:9">
      <c r="A119" s="112" t="s">
        <v>164</v>
      </c>
      <c r="B119" s="112">
        <v>41</v>
      </c>
      <c r="C119" s="112" t="s">
        <v>927</v>
      </c>
      <c r="D119" s="107"/>
      <c r="E119" s="107"/>
      <c r="F119" s="107"/>
      <c r="G119" s="107"/>
      <c r="H119" s="107"/>
      <c r="I119" s="107"/>
    </row>
    <row r="120" spans="1:9">
      <c r="A120" s="112" t="s">
        <v>164</v>
      </c>
      <c r="B120" s="112">
        <v>65</v>
      </c>
      <c r="C120" s="112" t="s">
        <v>928</v>
      </c>
      <c r="D120" s="107"/>
      <c r="E120" s="107"/>
      <c r="F120" s="107"/>
      <c r="G120" s="107"/>
      <c r="H120" s="107"/>
      <c r="I120" s="107"/>
    </row>
    <row r="121" spans="1:9">
      <c r="A121" s="112" t="s">
        <v>137</v>
      </c>
      <c r="B121" s="112">
        <v>1</v>
      </c>
      <c r="C121" s="112" t="s">
        <v>853</v>
      </c>
      <c r="D121" s="107"/>
      <c r="E121" s="107"/>
      <c r="F121" s="107"/>
      <c r="G121" s="107"/>
      <c r="H121" s="107"/>
      <c r="I121" s="107"/>
    </row>
    <row r="122" spans="1:9">
      <c r="A122" s="112" t="s">
        <v>137</v>
      </c>
      <c r="B122" s="112">
        <v>2</v>
      </c>
      <c r="C122" s="112" t="s">
        <v>929</v>
      </c>
      <c r="D122" s="107"/>
      <c r="E122" s="107"/>
      <c r="F122" s="107"/>
      <c r="G122" s="107"/>
      <c r="H122" s="107"/>
      <c r="I122" s="107"/>
    </row>
    <row r="123" spans="1:9">
      <c r="A123" s="112" t="s">
        <v>137</v>
      </c>
      <c r="B123" s="112">
        <v>3</v>
      </c>
      <c r="C123" s="112" t="s">
        <v>930</v>
      </c>
      <c r="D123" s="107"/>
      <c r="E123" s="107"/>
      <c r="F123" s="107"/>
      <c r="G123" s="107"/>
      <c r="H123" s="107"/>
      <c r="I123" s="107"/>
    </row>
    <row r="124" spans="1:9">
      <c r="A124" s="112" t="s">
        <v>137</v>
      </c>
      <c r="B124" s="112">
        <v>4</v>
      </c>
      <c r="C124" s="112" t="s">
        <v>931</v>
      </c>
      <c r="D124" s="107"/>
      <c r="E124" s="107"/>
      <c r="F124" s="107"/>
      <c r="G124" s="107"/>
      <c r="H124" s="107"/>
      <c r="I124" s="107"/>
    </row>
    <row r="125" spans="1:9">
      <c r="A125" s="112" t="s">
        <v>137</v>
      </c>
      <c r="B125" s="112">
        <v>5</v>
      </c>
      <c r="C125" s="112" t="s">
        <v>932</v>
      </c>
      <c r="D125" s="107"/>
      <c r="E125" s="107"/>
      <c r="F125" s="107"/>
      <c r="G125" s="107"/>
      <c r="H125" s="107"/>
      <c r="I125" s="107"/>
    </row>
    <row r="126" spans="1:9">
      <c r="A126" s="112" t="s">
        <v>137</v>
      </c>
      <c r="B126" s="112">
        <v>7</v>
      </c>
      <c r="C126" s="112" t="s">
        <v>933</v>
      </c>
      <c r="D126" s="107"/>
      <c r="E126" s="107"/>
      <c r="F126" s="107"/>
      <c r="G126" s="107"/>
      <c r="H126" s="107"/>
      <c r="I126" s="107"/>
    </row>
    <row r="127" spans="1:9">
      <c r="A127" s="112" t="s">
        <v>137</v>
      </c>
      <c r="B127" s="112">
        <v>8</v>
      </c>
      <c r="C127" s="112" t="s">
        <v>934</v>
      </c>
      <c r="D127" s="107"/>
      <c r="E127" s="107"/>
      <c r="F127" s="107"/>
      <c r="G127" s="107"/>
      <c r="H127" s="107"/>
      <c r="I127" s="107"/>
    </row>
    <row r="128" spans="1:9">
      <c r="A128" s="112" t="s">
        <v>137</v>
      </c>
      <c r="B128" s="112">
        <v>9</v>
      </c>
      <c r="C128" s="112" t="s">
        <v>935</v>
      </c>
      <c r="D128" s="107"/>
      <c r="E128" s="107"/>
      <c r="F128" s="107"/>
      <c r="G128" s="107"/>
      <c r="H128" s="107"/>
      <c r="I128" s="107"/>
    </row>
    <row r="129" spans="1:9">
      <c r="A129" s="112" t="s">
        <v>137</v>
      </c>
      <c r="B129" s="112">
        <v>10</v>
      </c>
      <c r="C129" s="112" t="s">
        <v>936</v>
      </c>
      <c r="D129" s="107"/>
      <c r="E129" s="107"/>
      <c r="F129" s="107"/>
      <c r="G129" s="107"/>
      <c r="H129" s="107"/>
      <c r="I129" s="107"/>
    </row>
    <row r="130" spans="1:9">
      <c r="A130" s="112" t="s">
        <v>137</v>
      </c>
      <c r="B130" s="112">
        <v>11</v>
      </c>
      <c r="C130" s="112" t="s">
        <v>937</v>
      </c>
      <c r="D130" s="107"/>
      <c r="E130" s="107"/>
      <c r="F130" s="107"/>
      <c r="G130" s="107"/>
      <c r="H130" s="107"/>
      <c r="I130" s="107"/>
    </row>
    <row r="131" spans="1:9">
      <c r="A131" s="112" t="s">
        <v>137</v>
      </c>
      <c r="B131" s="112">
        <v>12</v>
      </c>
      <c r="C131" s="112" t="s">
        <v>938</v>
      </c>
      <c r="D131" s="107"/>
      <c r="E131" s="107"/>
      <c r="F131" s="107"/>
      <c r="G131" s="107"/>
      <c r="H131" s="107"/>
      <c r="I131" s="107"/>
    </row>
    <row r="132" spans="1:9">
      <c r="A132" s="112" t="s">
        <v>137</v>
      </c>
      <c r="B132" s="112">
        <v>13</v>
      </c>
      <c r="C132" s="112" t="s">
        <v>939</v>
      </c>
      <c r="D132" s="107"/>
      <c r="E132" s="107"/>
      <c r="F132" s="107"/>
      <c r="G132" s="107"/>
      <c r="H132" s="107"/>
      <c r="I132" s="107"/>
    </row>
    <row r="133" spans="1:9">
      <c r="A133" s="112" t="s">
        <v>137</v>
      </c>
      <c r="B133" s="112">
        <v>14</v>
      </c>
      <c r="C133" s="112" t="s">
        <v>940</v>
      </c>
      <c r="D133" s="107"/>
      <c r="E133" s="107"/>
      <c r="F133" s="107"/>
      <c r="G133" s="107"/>
      <c r="H133" s="107"/>
      <c r="I133" s="107"/>
    </row>
    <row r="134" spans="1:9">
      <c r="A134" s="112" t="s">
        <v>137</v>
      </c>
      <c r="B134" s="112">
        <v>15</v>
      </c>
      <c r="C134" s="112" t="s">
        <v>941</v>
      </c>
      <c r="D134" s="107"/>
      <c r="E134" s="107"/>
      <c r="F134" s="107"/>
      <c r="G134" s="107"/>
      <c r="H134" s="107"/>
      <c r="I134" s="107"/>
    </row>
    <row r="135" spans="1:9">
      <c r="A135" s="112" t="s">
        <v>137</v>
      </c>
      <c r="B135" s="112">
        <v>16</v>
      </c>
      <c r="C135" s="112" t="s">
        <v>942</v>
      </c>
      <c r="D135" s="107"/>
      <c r="E135" s="107"/>
      <c r="F135" s="107"/>
      <c r="G135" s="107"/>
      <c r="H135" s="107"/>
      <c r="I135" s="107"/>
    </row>
    <row r="136" spans="1:9">
      <c r="A136" s="112" t="s">
        <v>137</v>
      </c>
      <c r="B136" s="112">
        <v>17</v>
      </c>
      <c r="C136" s="112" t="s">
        <v>943</v>
      </c>
      <c r="D136" s="107"/>
      <c r="E136" s="107"/>
      <c r="F136" s="107"/>
      <c r="G136" s="107"/>
      <c r="H136" s="107"/>
      <c r="I136" s="107"/>
    </row>
    <row r="137" spans="1:9">
      <c r="A137" s="112" t="s">
        <v>137</v>
      </c>
      <c r="B137" s="112">
        <v>19</v>
      </c>
      <c r="C137" s="112" t="s">
        <v>944</v>
      </c>
      <c r="D137" s="107"/>
      <c r="E137" s="107"/>
      <c r="F137" s="107"/>
      <c r="G137" s="107"/>
      <c r="H137" s="107"/>
      <c r="I137" s="107"/>
    </row>
    <row r="138" spans="1:9">
      <c r="A138" s="112" t="s">
        <v>137</v>
      </c>
      <c r="B138" s="112">
        <v>20</v>
      </c>
      <c r="C138" s="112" t="s">
        <v>945</v>
      </c>
      <c r="D138" s="107"/>
      <c r="E138" s="107"/>
      <c r="F138" s="107"/>
      <c r="G138" s="107"/>
      <c r="H138" s="107"/>
      <c r="I138" s="107"/>
    </row>
    <row r="139" spans="1:9">
      <c r="A139" s="112" t="s">
        <v>137</v>
      </c>
      <c r="B139" s="112">
        <v>21</v>
      </c>
      <c r="C139" s="112" t="s">
        <v>946</v>
      </c>
      <c r="D139" s="107"/>
      <c r="E139" s="107"/>
      <c r="F139" s="107"/>
      <c r="G139" s="107"/>
      <c r="H139" s="107"/>
      <c r="I139" s="107"/>
    </row>
    <row r="140" spans="1:9">
      <c r="A140" s="112" t="s">
        <v>137</v>
      </c>
      <c r="B140" s="112">
        <v>22</v>
      </c>
      <c r="C140" s="112" t="s">
        <v>947</v>
      </c>
      <c r="D140" s="107"/>
      <c r="E140" s="107"/>
      <c r="F140" s="107"/>
      <c r="G140" s="107"/>
      <c r="H140" s="107"/>
      <c r="I140" s="107"/>
    </row>
    <row r="141" spans="1:9">
      <c r="A141" s="112" t="s">
        <v>137</v>
      </c>
      <c r="B141" s="112">
        <v>24</v>
      </c>
      <c r="C141" s="112" t="s">
        <v>948</v>
      </c>
      <c r="D141" s="107"/>
      <c r="E141" s="107"/>
      <c r="F141" s="107"/>
      <c r="G141" s="107"/>
      <c r="H141" s="107"/>
      <c r="I141" s="107"/>
    </row>
    <row r="142" spans="1:9">
      <c r="A142" s="112" t="s">
        <v>137</v>
      </c>
      <c r="B142" s="112">
        <v>25</v>
      </c>
      <c r="C142" s="112" t="s">
        <v>949</v>
      </c>
      <c r="D142" s="107"/>
      <c r="E142" s="107"/>
      <c r="F142" s="107"/>
      <c r="G142" s="107"/>
      <c r="H142" s="107"/>
      <c r="I142" s="107"/>
    </row>
    <row r="143" spans="1:9">
      <c r="A143" s="112" t="s">
        <v>137</v>
      </c>
      <c r="B143" s="112">
        <v>26</v>
      </c>
      <c r="C143" s="112" t="s">
        <v>950</v>
      </c>
      <c r="D143" s="107"/>
      <c r="E143" s="107"/>
      <c r="F143" s="107"/>
      <c r="G143" s="107"/>
      <c r="H143" s="107"/>
      <c r="I143" s="107"/>
    </row>
    <row r="144" spans="1:9">
      <c r="A144" s="112" t="s">
        <v>137</v>
      </c>
      <c r="B144" s="112">
        <v>28</v>
      </c>
      <c r="C144" s="112" t="s">
        <v>951</v>
      </c>
      <c r="D144" s="107"/>
      <c r="E144" s="107"/>
      <c r="F144" s="107"/>
      <c r="G144" s="107"/>
      <c r="H144" s="107"/>
      <c r="I144" s="107"/>
    </row>
    <row r="145" spans="1:9">
      <c r="A145" s="112" t="s">
        <v>137</v>
      </c>
      <c r="B145" s="112">
        <v>32</v>
      </c>
      <c r="C145" s="112" t="s">
        <v>952</v>
      </c>
      <c r="D145" s="107"/>
      <c r="E145" s="107"/>
      <c r="F145" s="107"/>
      <c r="G145" s="107"/>
      <c r="H145" s="107"/>
      <c r="I145" s="107"/>
    </row>
    <row r="146" spans="1:9">
      <c r="A146" s="112" t="s">
        <v>137</v>
      </c>
      <c r="B146" s="112">
        <v>33</v>
      </c>
      <c r="C146" s="112" t="s">
        <v>953</v>
      </c>
      <c r="D146" s="107"/>
      <c r="E146" s="107"/>
      <c r="F146" s="107"/>
      <c r="G146" s="107"/>
      <c r="H146" s="107"/>
      <c r="I146" s="107"/>
    </row>
    <row r="147" spans="1:9">
      <c r="A147" s="112" t="s">
        <v>137</v>
      </c>
      <c r="B147" s="112">
        <v>34</v>
      </c>
      <c r="C147" s="112" t="s">
        <v>954</v>
      </c>
      <c r="D147" s="107"/>
      <c r="E147" s="107"/>
      <c r="F147" s="107"/>
      <c r="G147" s="107"/>
      <c r="H147" s="107"/>
      <c r="I147" s="107"/>
    </row>
    <row r="148" spans="1:9">
      <c r="A148" s="112" t="s">
        <v>137</v>
      </c>
      <c r="B148" s="112">
        <v>35</v>
      </c>
      <c r="C148" s="112" t="s">
        <v>955</v>
      </c>
      <c r="D148" s="107"/>
      <c r="E148" s="107"/>
      <c r="F148" s="107"/>
      <c r="G148" s="107"/>
      <c r="H148" s="107"/>
      <c r="I148" s="107"/>
    </row>
    <row r="149" spans="1:9">
      <c r="A149" s="112" t="s">
        <v>855</v>
      </c>
      <c r="B149" s="112">
        <v>1</v>
      </c>
      <c r="C149" s="113" t="s">
        <v>856</v>
      </c>
      <c r="D149" s="107"/>
      <c r="E149" s="107"/>
      <c r="F149" s="107"/>
      <c r="G149" s="107"/>
      <c r="H149" s="107"/>
      <c r="I149" s="107"/>
    </row>
    <row r="150" spans="1:9">
      <c r="A150" s="112" t="s">
        <v>855</v>
      </c>
      <c r="B150" s="112">
        <v>2</v>
      </c>
      <c r="C150" s="113" t="s">
        <v>956</v>
      </c>
      <c r="D150" s="107"/>
      <c r="E150" s="107"/>
      <c r="F150" s="107"/>
      <c r="G150" s="107"/>
      <c r="H150" s="107"/>
      <c r="I150" s="107"/>
    </row>
    <row r="151" spans="1:9">
      <c r="A151" s="112" t="s">
        <v>855</v>
      </c>
      <c r="B151" s="112">
        <v>3</v>
      </c>
      <c r="C151" s="113" t="s">
        <v>957</v>
      </c>
      <c r="D151" s="107"/>
      <c r="E151" s="107"/>
      <c r="F151" s="107"/>
      <c r="G151" s="107"/>
      <c r="H151" s="107"/>
      <c r="I151" s="107"/>
    </row>
    <row r="152" spans="1:9">
      <c r="A152" s="112" t="s">
        <v>855</v>
      </c>
      <c r="B152" s="112">
        <v>4</v>
      </c>
      <c r="C152" s="113" t="s">
        <v>958</v>
      </c>
      <c r="D152" s="107"/>
      <c r="E152" s="107"/>
      <c r="F152" s="107"/>
      <c r="G152" s="107"/>
      <c r="H152" s="107"/>
      <c r="I152" s="107"/>
    </row>
    <row r="153" spans="1:9">
      <c r="A153" s="112" t="s">
        <v>855</v>
      </c>
      <c r="B153" s="112">
        <v>5</v>
      </c>
      <c r="C153" s="113" t="s">
        <v>959</v>
      </c>
      <c r="D153" s="107"/>
      <c r="E153" s="107"/>
      <c r="F153" s="107"/>
      <c r="G153" s="107"/>
      <c r="H153" s="107"/>
      <c r="I153" s="107"/>
    </row>
    <row r="154" spans="1:9">
      <c r="A154" s="112" t="s">
        <v>855</v>
      </c>
      <c r="B154" s="112">
        <v>6</v>
      </c>
      <c r="C154" s="113" t="s">
        <v>960</v>
      </c>
      <c r="D154" s="107"/>
      <c r="E154" s="107"/>
      <c r="F154" s="107"/>
      <c r="G154" s="107"/>
      <c r="H154" s="107"/>
      <c r="I154" s="107"/>
    </row>
    <row r="155" spans="1:9">
      <c r="A155" s="112" t="s">
        <v>855</v>
      </c>
      <c r="B155" s="112">
        <v>7</v>
      </c>
      <c r="C155" s="113" t="s">
        <v>961</v>
      </c>
      <c r="D155" s="107"/>
      <c r="E155" s="107"/>
      <c r="F155" s="107"/>
      <c r="G155" s="107"/>
      <c r="H155" s="107"/>
      <c r="I155" s="107"/>
    </row>
    <row r="156" spans="1:9">
      <c r="A156" s="112" t="s">
        <v>855</v>
      </c>
      <c r="B156" s="112">
        <v>8</v>
      </c>
      <c r="C156" s="113" t="s">
        <v>962</v>
      </c>
      <c r="D156" s="107"/>
      <c r="E156" s="107"/>
      <c r="F156" s="107"/>
      <c r="G156" s="107"/>
      <c r="H156" s="107"/>
      <c r="I156" s="107"/>
    </row>
    <row r="157" spans="1:9">
      <c r="A157" s="112" t="s">
        <v>855</v>
      </c>
      <c r="B157" s="112">
        <v>9</v>
      </c>
      <c r="C157" s="113" t="s">
        <v>963</v>
      </c>
      <c r="D157" s="107"/>
      <c r="E157" s="107"/>
      <c r="F157" s="107"/>
      <c r="G157" s="107"/>
      <c r="H157" s="107"/>
      <c r="I157" s="107"/>
    </row>
    <row r="158" spans="1:9">
      <c r="A158" s="112" t="s">
        <v>855</v>
      </c>
      <c r="B158" s="112">
        <v>10</v>
      </c>
      <c r="C158" s="113" t="s">
        <v>964</v>
      </c>
      <c r="D158" s="107"/>
      <c r="E158" s="107"/>
      <c r="F158" s="107"/>
      <c r="G158" s="107"/>
      <c r="H158" s="107"/>
      <c r="I158" s="107"/>
    </row>
    <row r="159" spans="1:9">
      <c r="A159" s="112" t="s">
        <v>855</v>
      </c>
      <c r="B159" s="112">
        <v>11</v>
      </c>
      <c r="C159" s="113" t="s">
        <v>965</v>
      </c>
      <c r="D159" s="107"/>
      <c r="E159" s="107"/>
      <c r="F159" s="107"/>
      <c r="G159" s="107"/>
      <c r="H159" s="107"/>
      <c r="I159" s="107"/>
    </row>
    <row r="160" spans="1:9">
      <c r="A160" s="112" t="s">
        <v>855</v>
      </c>
      <c r="B160" s="112">
        <v>12</v>
      </c>
      <c r="C160" s="113" t="s">
        <v>966</v>
      </c>
      <c r="D160" s="107"/>
      <c r="E160" s="107"/>
      <c r="F160" s="107"/>
      <c r="G160" s="107"/>
      <c r="H160" s="107"/>
      <c r="I160" s="107"/>
    </row>
    <row r="161" spans="1:9">
      <c r="A161" s="112" t="s">
        <v>855</v>
      </c>
      <c r="B161" s="112">
        <v>13</v>
      </c>
      <c r="C161" s="113" t="s">
        <v>967</v>
      </c>
      <c r="D161" s="107"/>
      <c r="E161" s="107"/>
      <c r="F161" s="107"/>
      <c r="G161" s="107"/>
      <c r="H161" s="107"/>
      <c r="I161" s="107"/>
    </row>
    <row r="162" spans="1:9">
      <c r="A162" s="112" t="s">
        <v>855</v>
      </c>
      <c r="B162" s="112">
        <v>14</v>
      </c>
      <c r="C162" s="113" t="s">
        <v>968</v>
      </c>
      <c r="D162" s="107"/>
      <c r="E162" s="107"/>
      <c r="F162" s="107"/>
      <c r="G162" s="107"/>
      <c r="H162" s="107"/>
      <c r="I162" s="107"/>
    </row>
    <row r="163" spans="1:9">
      <c r="A163" s="112" t="s">
        <v>855</v>
      </c>
      <c r="B163" s="112">
        <v>15</v>
      </c>
      <c r="C163" s="113" t="s">
        <v>969</v>
      </c>
      <c r="D163" s="107"/>
      <c r="E163" s="107"/>
      <c r="F163" s="107"/>
      <c r="G163" s="107"/>
      <c r="H163" s="107"/>
      <c r="I163" s="107"/>
    </row>
    <row r="164" spans="1:9">
      <c r="A164" s="112" t="s">
        <v>855</v>
      </c>
      <c r="B164" s="112">
        <v>16</v>
      </c>
      <c r="C164" s="113" t="s">
        <v>970</v>
      </c>
      <c r="D164" s="107"/>
      <c r="E164" s="107"/>
      <c r="F164" s="107"/>
      <c r="G164" s="107"/>
      <c r="H164" s="107"/>
      <c r="I164" s="107"/>
    </row>
    <row r="165" spans="1:9">
      <c r="A165" s="112" t="s">
        <v>855</v>
      </c>
      <c r="B165" s="112">
        <v>17</v>
      </c>
      <c r="C165" s="113" t="s">
        <v>971</v>
      </c>
      <c r="D165" s="107"/>
      <c r="E165" s="107"/>
      <c r="F165" s="107"/>
      <c r="G165" s="107"/>
      <c r="H165" s="107"/>
      <c r="I165" s="107"/>
    </row>
    <row r="166" spans="1:9">
      <c r="A166" s="112" t="s">
        <v>855</v>
      </c>
      <c r="B166" s="112">
        <v>19</v>
      </c>
      <c r="C166" s="113" t="s">
        <v>972</v>
      </c>
      <c r="D166" s="107"/>
      <c r="E166" s="107"/>
      <c r="F166" s="107"/>
      <c r="G166" s="107"/>
      <c r="H166" s="107"/>
      <c r="I166" s="107"/>
    </row>
    <row r="167" spans="1:9">
      <c r="A167" s="112" t="s">
        <v>855</v>
      </c>
      <c r="B167" s="112">
        <v>18</v>
      </c>
      <c r="C167" s="113" t="s">
        <v>973</v>
      </c>
      <c r="D167" s="107"/>
      <c r="E167" s="107"/>
      <c r="F167" s="107"/>
      <c r="G167" s="107"/>
      <c r="H167" s="107"/>
      <c r="I167" s="107"/>
    </row>
    <row r="168" spans="1:9">
      <c r="A168" s="112" t="s">
        <v>855</v>
      </c>
      <c r="B168" s="112">
        <v>20</v>
      </c>
      <c r="C168" s="113" t="s">
        <v>974</v>
      </c>
      <c r="D168" s="107"/>
      <c r="E168" s="107"/>
      <c r="F168" s="107"/>
      <c r="G168" s="107"/>
      <c r="H168" s="107"/>
      <c r="I168" s="107"/>
    </row>
    <row r="169" spans="1:9">
      <c r="A169" s="112" t="s">
        <v>128</v>
      </c>
      <c r="B169" s="112">
        <v>1</v>
      </c>
      <c r="C169" s="113" t="s">
        <v>858</v>
      </c>
      <c r="D169" s="107"/>
      <c r="E169" s="107"/>
      <c r="F169" s="107"/>
      <c r="G169" s="107"/>
      <c r="H169" s="107"/>
      <c r="I169" s="107"/>
    </row>
    <row r="170" spans="1:9">
      <c r="A170" s="112" t="s">
        <v>128</v>
      </c>
      <c r="B170" s="112">
        <v>2</v>
      </c>
      <c r="C170" s="113" t="s">
        <v>975</v>
      </c>
      <c r="D170" s="107"/>
      <c r="E170" s="107"/>
      <c r="F170" s="107"/>
      <c r="G170" s="107"/>
      <c r="H170" s="107"/>
      <c r="I170" s="107"/>
    </row>
    <row r="171" spans="1:9">
      <c r="A171" s="112" t="s">
        <v>128</v>
      </c>
      <c r="B171" s="112">
        <v>3</v>
      </c>
      <c r="C171" s="113" t="s">
        <v>976</v>
      </c>
      <c r="D171" s="107"/>
      <c r="E171" s="107"/>
      <c r="F171" s="107"/>
      <c r="G171" s="107"/>
      <c r="H171" s="107"/>
      <c r="I171" s="107"/>
    </row>
    <row r="172" spans="1:9">
      <c r="A172" s="112" t="s">
        <v>128</v>
      </c>
      <c r="B172" s="112">
        <v>4</v>
      </c>
      <c r="C172" s="113" t="s">
        <v>977</v>
      </c>
      <c r="D172" s="107"/>
      <c r="E172" s="107"/>
      <c r="F172" s="107"/>
      <c r="G172" s="107"/>
      <c r="H172" s="107"/>
      <c r="I172" s="107"/>
    </row>
    <row r="173" spans="1:9">
      <c r="A173" s="112" t="s">
        <v>128</v>
      </c>
      <c r="B173" s="112">
        <v>5</v>
      </c>
      <c r="C173" s="113" t="s">
        <v>978</v>
      </c>
      <c r="D173" s="107"/>
      <c r="E173" s="107"/>
      <c r="F173" s="107"/>
      <c r="G173" s="107"/>
      <c r="H173" s="107"/>
      <c r="I173" s="107"/>
    </row>
    <row r="174" spans="1:9">
      <c r="A174" s="112" t="s">
        <v>128</v>
      </c>
      <c r="B174" s="112">
        <v>6</v>
      </c>
      <c r="C174" s="113" t="s">
        <v>979</v>
      </c>
      <c r="D174" s="107"/>
      <c r="E174" s="107"/>
      <c r="F174" s="107"/>
      <c r="G174" s="107"/>
      <c r="H174" s="107"/>
      <c r="I174" s="107"/>
    </row>
    <row r="175" spans="1:9">
      <c r="A175" s="112" t="s">
        <v>128</v>
      </c>
      <c r="B175" s="112">
        <v>7</v>
      </c>
      <c r="C175" s="113" t="s">
        <v>980</v>
      </c>
      <c r="D175" s="107"/>
      <c r="E175" s="107"/>
      <c r="F175" s="107"/>
      <c r="G175" s="107"/>
      <c r="H175" s="107"/>
      <c r="I175" s="107"/>
    </row>
    <row r="176" spans="1:9">
      <c r="A176" s="112" t="s">
        <v>128</v>
      </c>
      <c r="B176" s="112">
        <v>8</v>
      </c>
      <c r="C176" s="113" t="s">
        <v>981</v>
      </c>
      <c r="D176" s="107"/>
      <c r="E176" s="107"/>
      <c r="F176" s="107"/>
      <c r="G176" s="107"/>
      <c r="H176" s="107"/>
      <c r="I176" s="107"/>
    </row>
    <row r="177" spans="1:9">
      <c r="A177" s="112" t="s">
        <v>173</v>
      </c>
      <c r="B177" s="112">
        <v>1</v>
      </c>
      <c r="C177" s="113" t="s">
        <v>860</v>
      </c>
      <c r="D177" s="107"/>
      <c r="E177" s="107"/>
      <c r="F177" s="107"/>
      <c r="G177" s="107"/>
      <c r="H177" s="107"/>
      <c r="I177" s="107"/>
    </row>
    <row r="178" spans="1:9">
      <c r="A178" s="112" t="s">
        <v>173</v>
      </c>
      <c r="B178" s="112">
        <v>2</v>
      </c>
      <c r="C178" s="113" t="s">
        <v>982</v>
      </c>
      <c r="D178" s="107"/>
      <c r="E178" s="107"/>
      <c r="F178" s="107"/>
      <c r="G178" s="107"/>
      <c r="H178" s="107"/>
      <c r="I178" s="107"/>
    </row>
    <row r="179" spans="1:9">
      <c r="A179" s="112" t="s">
        <v>183</v>
      </c>
      <c r="B179" s="112">
        <v>1</v>
      </c>
      <c r="C179" s="112" t="s">
        <v>983</v>
      </c>
      <c r="D179" s="107"/>
      <c r="E179" s="107"/>
      <c r="F179" s="107"/>
      <c r="G179" s="107"/>
      <c r="H179" s="107"/>
      <c r="I179" s="107"/>
    </row>
    <row r="180" spans="1:9">
      <c r="A180" s="112" t="s">
        <v>183</v>
      </c>
      <c r="B180" s="112">
        <v>2</v>
      </c>
      <c r="C180" s="112" t="s">
        <v>984</v>
      </c>
      <c r="D180" s="107"/>
      <c r="E180" s="107"/>
      <c r="F180" s="107"/>
      <c r="G180" s="107"/>
      <c r="H180" s="107"/>
      <c r="I180" s="107"/>
    </row>
    <row r="181" spans="1:9">
      <c r="A181" s="112" t="s">
        <v>183</v>
      </c>
      <c r="B181" s="112">
        <v>3</v>
      </c>
      <c r="C181" s="112" t="s">
        <v>985</v>
      </c>
      <c r="D181" s="107"/>
      <c r="E181" s="107"/>
      <c r="F181" s="107"/>
      <c r="G181" s="107"/>
      <c r="H181" s="107"/>
      <c r="I181" s="107"/>
    </row>
    <row r="182" spans="1:9">
      <c r="A182" s="112" t="s">
        <v>158</v>
      </c>
      <c r="B182" s="112">
        <v>1</v>
      </c>
      <c r="C182" s="112" t="s">
        <v>862</v>
      </c>
      <c r="D182" s="107"/>
      <c r="E182" s="107"/>
      <c r="F182" s="107"/>
      <c r="G182" s="107"/>
      <c r="H182" s="107"/>
      <c r="I182" s="107"/>
    </row>
    <row r="183" spans="1:9">
      <c r="A183" s="112" t="s">
        <v>158</v>
      </c>
      <c r="B183" s="112">
        <v>2</v>
      </c>
      <c r="C183" s="112" t="s">
        <v>986</v>
      </c>
      <c r="D183" s="107"/>
      <c r="E183" s="107"/>
      <c r="F183" s="107"/>
      <c r="G183" s="107"/>
      <c r="H183" s="107"/>
      <c r="I183" s="107"/>
    </row>
    <row r="184" spans="1:9">
      <c r="A184" s="112" t="s">
        <v>169</v>
      </c>
      <c r="B184" s="112">
        <v>1</v>
      </c>
      <c r="C184" s="112" t="s">
        <v>987</v>
      </c>
      <c r="D184" s="107"/>
      <c r="E184" s="107"/>
      <c r="F184" s="107"/>
      <c r="G184" s="107"/>
      <c r="H184" s="107"/>
      <c r="I184" s="107"/>
    </row>
    <row r="185" spans="1:9">
      <c r="A185" s="112" t="s">
        <v>169</v>
      </c>
      <c r="B185" s="112">
        <v>2</v>
      </c>
      <c r="C185" s="112" t="s">
        <v>988</v>
      </c>
      <c r="D185" s="107"/>
      <c r="E185" s="107"/>
      <c r="F185" s="107"/>
      <c r="G185" s="107"/>
      <c r="H185" s="107"/>
      <c r="I185" s="107"/>
    </row>
    <row r="186" spans="1:9">
      <c r="A186" s="112" t="s">
        <v>169</v>
      </c>
      <c r="B186" s="112">
        <v>3</v>
      </c>
      <c r="C186" s="112" t="s">
        <v>989</v>
      </c>
      <c r="D186" s="107"/>
      <c r="E186" s="107"/>
      <c r="F186" s="107"/>
      <c r="G186" s="107"/>
      <c r="H186" s="107"/>
      <c r="I186" s="107"/>
    </row>
    <row r="187" spans="1:9">
      <c r="A187" s="112" t="s">
        <v>169</v>
      </c>
      <c r="B187" s="112">
        <v>4</v>
      </c>
      <c r="C187" s="112" t="s">
        <v>990</v>
      </c>
      <c r="D187" s="107"/>
      <c r="E187" s="107"/>
      <c r="F187" s="107"/>
      <c r="G187" s="107"/>
      <c r="H187" s="107"/>
      <c r="I187" s="107"/>
    </row>
    <row r="188" spans="1:9">
      <c r="A188" s="112" t="s">
        <v>169</v>
      </c>
      <c r="B188" s="112">
        <v>5</v>
      </c>
      <c r="C188" s="112" t="s">
        <v>991</v>
      </c>
      <c r="D188" s="107"/>
      <c r="E188" s="107"/>
      <c r="F188" s="107"/>
      <c r="G188" s="107"/>
      <c r="H188" s="107"/>
      <c r="I188" s="107"/>
    </row>
    <row r="189" spans="1:9">
      <c r="A189" s="112" t="s">
        <v>169</v>
      </c>
      <c r="B189" s="112">
        <v>6</v>
      </c>
      <c r="C189" s="112" t="s">
        <v>992</v>
      </c>
      <c r="D189" s="107"/>
      <c r="E189" s="107"/>
      <c r="F189" s="107"/>
      <c r="G189" s="107"/>
      <c r="H189" s="107"/>
      <c r="I189" s="107"/>
    </row>
    <row r="190" spans="1:9">
      <c r="A190" s="112" t="s">
        <v>169</v>
      </c>
      <c r="B190" s="112">
        <v>7</v>
      </c>
      <c r="C190" s="112" t="s">
        <v>993</v>
      </c>
      <c r="D190" s="107"/>
      <c r="E190" s="107"/>
      <c r="F190" s="107"/>
      <c r="G190" s="107"/>
      <c r="H190" s="107"/>
      <c r="I190" s="107"/>
    </row>
    <row r="191" spans="1:9">
      <c r="A191" s="112" t="s">
        <v>169</v>
      </c>
      <c r="B191" s="112">
        <v>8</v>
      </c>
      <c r="C191" s="112" t="s">
        <v>994</v>
      </c>
      <c r="D191" s="107"/>
      <c r="E191" s="107"/>
      <c r="F191" s="107"/>
      <c r="G191" s="107"/>
      <c r="H191" s="107"/>
      <c r="I191" s="107"/>
    </row>
    <row r="192" spans="1:9">
      <c r="A192" s="112" t="s">
        <v>169</v>
      </c>
      <c r="B192" s="112">
        <v>9</v>
      </c>
      <c r="C192" s="112" t="s">
        <v>995</v>
      </c>
      <c r="D192" s="107"/>
      <c r="E192" s="107"/>
      <c r="F192" s="107"/>
      <c r="G192" s="107"/>
      <c r="H192" s="107"/>
      <c r="I192" s="107"/>
    </row>
    <row r="193" spans="1:9">
      <c r="A193" s="112" t="s">
        <v>169</v>
      </c>
      <c r="B193" s="112">
        <v>10</v>
      </c>
      <c r="C193" s="112" t="s">
        <v>864</v>
      </c>
      <c r="D193" s="107"/>
      <c r="E193" s="107"/>
      <c r="F193" s="107"/>
      <c r="G193" s="107"/>
      <c r="H193" s="107"/>
      <c r="I193" s="107"/>
    </row>
    <row r="194" spans="1:9">
      <c r="A194" s="112" t="s">
        <v>866</v>
      </c>
      <c r="B194" s="112">
        <v>1</v>
      </c>
      <c r="C194" s="112" t="s">
        <v>996</v>
      </c>
      <c r="D194" s="107"/>
      <c r="E194" s="107"/>
      <c r="F194" s="107"/>
      <c r="G194" s="107"/>
      <c r="H194" s="107"/>
      <c r="I194" s="107"/>
    </row>
    <row r="195" spans="1:9">
      <c r="A195" s="112" t="s">
        <v>866</v>
      </c>
      <c r="B195" s="112">
        <v>2</v>
      </c>
      <c r="C195" s="112" t="s">
        <v>867</v>
      </c>
      <c r="D195" s="107"/>
      <c r="E195" s="107"/>
      <c r="F195" s="107"/>
      <c r="G195" s="107"/>
      <c r="H195" s="107"/>
      <c r="I195" s="107"/>
    </row>
    <row r="196" spans="1:9">
      <c r="A196" s="112" t="s">
        <v>866</v>
      </c>
      <c r="B196" s="112">
        <v>3</v>
      </c>
      <c r="C196" s="112" t="s">
        <v>997</v>
      </c>
      <c r="D196" s="107"/>
      <c r="E196" s="107"/>
      <c r="F196" s="107"/>
      <c r="G196" s="107"/>
      <c r="H196" s="107"/>
      <c r="I196" s="107"/>
    </row>
    <row r="197" spans="1:9">
      <c r="A197" s="112" t="s">
        <v>167</v>
      </c>
      <c r="B197" s="112">
        <v>1</v>
      </c>
      <c r="C197" s="112" t="s">
        <v>868</v>
      </c>
      <c r="D197" s="107"/>
      <c r="E197" s="107"/>
      <c r="F197" s="107"/>
      <c r="G197" s="107"/>
      <c r="H197" s="107"/>
      <c r="I197" s="107"/>
    </row>
    <row r="198" spans="1:9">
      <c r="A198" s="112" t="s">
        <v>167</v>
      </c>
      <c r="B198" s="112">
        <v>2</v>
      </c>
      <c r="C198" s="112" t="s">
        <v>998</v>
      </c>
      <c r="D198" s="107"/>
      <c r="E198" s="107"/>
      <c r="F198" s="107"/>
      <c r="G198" s="107"/>
      <c r="H198" s="107"/>
      <c r="I198" s="107"/>
    </row>
    <row r="199" spans="1:9">
      <c r="A199" s="112" t="s">
        <v>870</v>
      </c>
      <c r="B199" s="112">
        <v>1</v>
      </c>
      <c r="C199" s="112" t="s">
        <v>999</v>
      </c>
      <c r="D199" s="107"/>
      <c r="E199" s="107"/>
      <c r="F199" s="107"/>
      <c r="G199" s="107"/>
      <c r="H199" s="107"/>
      <c r="I199" s="107"/>
    </row>
    <row r="200" spans="1:9">
      <c r="A200" s="112" t="s">
        <v>870</v>
      </c>
      <c r="B200" s="112">
        <v>4</v>
      </c>
      <c r="C200" s="112" t="s">
        <v>1000</v>
      </c>
      <c r="D200" s="107"/>
      <c r="E200" s="107"/>
      <c r="F200" s="107"/>
      <c r="G200" s="107"/>
      <c r="H200" s="107"/>
      <c r="I200" s="107"/>
    </row>
    <row r="201" spans="1:9">
      <c r="A201" s="112" t="s">
        <v>870</v>
      </c>
      <c r="B201" s="112">
        <v>8</v>
      </c>
      <c r="C201" s="112" t="s">
        <v>1001</v>
      </c>
      <c r="D201" s="107"/>
      <c r="E201" s="107"/>
      <c r="F201" s="107"/>
      <c r="G201" s="107"/>
      <c r="H201" s="107"/>
      <c r="I201" s="107"/>
    </row>
    <row r="202" spans="1:9">
      <c r="A202" s="112" t="s">
        <v>870</v>
      </c>
      <c r="B202" s="112">
        <v>9</v>
      </c>
      <c r="C202" s="112" t="s">
        <v>1002</v>
      </c>
      <c r="D202" s="107"/>
      <c r="E202" s="107"/>
      <c r="F202" s="107"/>
      <c r="G202" s="107"/>
      <c r="H202" s="107"/>
      <c r="I202" s="107"/>
    </row>
    <row r="203" spans="1:9">
      <c r="A203" s="112" t="s">
        <v>870</v>
      </c>
      <c r="B203" s="112">
        <v>10</v>
      </c>
      <c r="C203" s="112" t="s">
        <v>1003</v>
      </c>
      <c r="D203" s="107"/>
      <c r="E203" s="107"/>
      <c r="F203" s="107"/>
      <c r="G203" s="107"/>
      <c r="H203" s="107"/>
      <c r="I203" s="107"/>
    </row>
    <row r="204" spans="1:9">
      <c r="A204" s="112" t="s">
        <v>870</v>
      </c>
      <c r="B204" s="112">
        <v>11</v>
      </c>
      <c r="C204" s="112" t="s">
        <v>1004</v>
      </c>
      <c r="D204" s="107"/>
      <c r="E204" s="107"/>
      <c r="F204" s="107"/>
      <c r="G204" s="107"/>
      <c r="H204" s="107"/>
      <c r="I204" s="107"/>
    </row>
    <row r="205" spans="1:9">
      <c r="A205" s="112" t="s">
        <v>870</v>
      </c>
      <c r="B205" s="112">
        <v>12</v>
      </c>
      <c r="C205" s="112" t="s">
        <v>1005</v>
      </c>
      <c r="D205" s="107"/>
      <c r="E205" s="107"/>
      <c r="F205" s="107"/>
      <c r="G205" s="107"/>
      <c r="H205" s="107"/>
      <c r="I205" s="107"/>
    </row>
    <row r="206" spans="1:9">
      <c r="A206" s="112" t="s">
        <v>870</v>
      </c>
      <c r="B206" s="112">
        <v>13</v>
      </c>
      <c r="C206" s="112" t="s">
        <v>1006</v>
      </c>
      <c r="D206" s="107"/>
      <c r="E206" s="107"/>
      <c r="F206" s="107"/>
      <c r="G206" s="107"/>
      <c r="H206" s="107"/>
      <c r="I206" s="107"/>
    </row>
    <row r="207" spans="1:9">
      <c r="A207" s="112" t="s">
        <v>870</v>
      </c>
      <c r="B207" s="112">
        <v>14</v>
      </c>
      <c r="C207" s="112" t="s">
        <v>1007</v>
      </c>
      <c r="D207" s="107"/>
      <c r="E207" s="107"/>
      <c r="F207" s="107"/>
      <c r="G207" s="107"/>
      <c r="H207" s="107"/>
      <c r="I207" s="107"/>
    </row>
    <row r="208" spans="1:9">
      <c r="A208" s="112" t="s">
        <v>870</v>
      </c>
      <c r="B208" s="112">
        <v>15</v>
      </c>
      <c r="C208" s="112" t="s">
        <v>1008</v>
      </c>
      <c r="D208" s="107"/>
      <c r="E208" s="107"/>
      <c r="F208" s="107"/>
      <c r="G208" s="107"/>
      <c r="H208" s="107"/>
      <c r="I208" s="107"/>
    </row>
    <row r="209" spans="1:9">
      <c r="A209" s="112" t="s">
        <v>870</v>
      </c>
      <c r="B209" s="112">
        <v>16</v>
      </c>
      <c r="C209" s="112" t="s">
        <v>1009</v>
      </c>
      <c r="D209" s="107"/>
      <c r="E209" s="107"/>
      <c r="F209" s="107"/>
      <c r="G209" s="107"/>
      <c r="H209" s="107"/>
      <c r="I209" s="107"/>
    </row>
    <row r="210" spans="1:9">
      <c r="A210" s="112" t="s">
        <v>870</v>
      </c>
      <c r="B210" s="112">
        <v>23</v>
      </c>
      <c r="C210" s="112" t="s">
        <v>1010</v>
      </c>
      <c r="D210" s="107"/>
      <c r="E210" s="107"/>
      <c r="F210" s="107"/>
      <c r="G210" s="107"/>
      <c r="H210" s="107"/>
      <c r="I210" s="107"/>
    </row>
    <row r="211" spans="1:9">
      <c r="A211" s="112" t="s">
        <v>870</v>
      </c>
      <c r="B211" s="112">
        <v>24</v>
      </c>
      <c r="C211" s="112" t="s">
        <v>871</v>
      </c>
      <c r="D211" s="107"/>
      <c r="E211" s="107"/>
      <c r="F211" s="107"/>
      <c r="G211" s="107"/>
      <c r="H211" s="107"/>
      <c r="I211" s="107"/>
    </row>
    <row r="212" spans="1:9">
      <c r="A212" s="112" t="s">
        <v>870</v>
      </c>
      <c r="B212" s="112">
        <v>25</v>
      </c>
      <c r="C212" s="112" t="s">
        <v>1011</v>
      </c>
      <c r="D212" s="107"/>
      <c r="E212" s="107"/>
      <c r="F212" s="107"/>
      <c r="G212" s="107"/>
      <c r="H212" s="107"/>
      <c r="I212" s="107"/>
    </row>
    <row r="213" spans="1:9">
      <c r="A213" s="112" t="s">
        <v>870</v>
      </c>
      <c r="B213" s="112">
        <v>31</v>
      </c>
      <c r="C213" s="112" t="s">
        <v>1012</v>
      </c>
      <c r="D213" s="107"/>
      <c r="E213" s="107"/>
      <c r="F213" s="107"/>
      <c r="G213" s="107"/>
      <c r="H213" s="107"/>
      <c r="I213" s="107"/>
    </row>
    <row r="214" spans="1:9">
      <c r="A214" s="112" t="s">
        <v>870</v>
      </c>
      <c r="B214" s="112">
        <v>32</v>
      </c>
      <c r="C214" s="112" t="s">
        <v>1013</v>
      </c>
      <c r="D214" s="107"/>
      <c r="E214" s="107"/>
      <c r="F214" s="107"/>
      <c r="G214" s="107"/>
      <c r="H214" s="107"/>
      <c r="I214" s="107"/>
    </row>
    <row r="215" spans="1:9">
      <c r="A215" s="112" t="s">
        <v>870</v>
      </c>
      <c r="B215" s="112">
        <v>33</v>
      </c>
      <c r="C215" s="112" t="s">
        <v>1014</v>
      </c>
      <c r="D215" s="107"/>
      <c r="E215" s="107"/>
      <c r="F215" s="107"/>
      <c r="G215" s="107"/>
      <c r="H215" s="107"/>
      <c r="I215" s="107"/>
    </row>
    <row r="216" spans="1:9">
      <c r="A216" s="112" t="s">
        <v>870</v>
      </c>
      <c r="B216" s="112">
        <v>48</v>
      </c>
      <c r="C216" s="112" t="s">
        <v>1015</v>
      </c>
      <c r="D216" s="107"/>
      <c r="E216" s="107"/>
      <c r="F216" s="107"/>
      <c r="G216" s="107"/>
      <c r="H216" s="107"/>
      <c r="I216" s="107"/>
    </row>
    <row r="217" spans="1:9">
      <c r="A217" s="112" t="s">
        <v>870</v>
      </c>
      <c r="B217" s="112">
        <v>51</v>
      </c>
      <c r="C217" s="112" t="s">
        <v>1016</v>
      </c>
      <c r="D217" s="107"/>
      <c r="E217" s="107"/>
      <c r="F217" s="107"/>
      <c r="G217" s="107"/>
      <c r="H217" s="107"/>
      <c r="I217" s="107"/>
    </row>
    <row r="218" spans="1:9">
      <c r="A218" s="112" t="s">
        <v>870</v>
      </c>
      <c r="B218" s="112">
        <v>52</v>
      </c>
      <c r="C218" s="112" t="s">
        <v>1017</v>
      </c>
      <c r="D218" s="107"/>
      <c r="E218" s="107"/>
      <c r="F218" s="107"/>
      <c r="G218" s="107"/>
      <c r="H218" s="107"/>
      <c r="I218" s="107"/>
    </row>
    <row r="219" spans="1:9">
      <c r="A219" s="112" t="s">
        <v>870</v>
      </c>
      <c r="B219" s="112">
        <v>56</v>
      </c>
      <c r="C219" s="112" t="s">
        <v>1018</v>
      </c>
      <c r="D219" s="107"/>
      <c r="E219" s="107"/>
      <c r="F219" s="107"/>
      <c r="G219" s="107"/>
      <c r="H219" s="107"/>
      <c r="I219" s="107"/>
    </row>
    <row r="220" spans="1:9">
      <c r="A220" s="112" t="s">
        <v>870</v>
      </c>
      <c r="B220" s="112">
        <v>57</v>
      </c>
      <c r="C220" s="112" t="s">
        <v>1019</v>
      </c>
      <c r="D220" s="107"/>
      <c r="E220" s="107"/>
      <c r="F220" s="107"/>
      <c r="G220" s="107"/>
      <c r="H220" s="107"/>
      <c r="I220" s="107"/>
    </row>
    <row r="221" spans="1:9">
      <c r="A221" s="112" t="s">
        <v>870</v>
      </c>
      <c r="B221" s="112">
        <v>60</v>
      </c>
      <c r="C221" s="112" t="s">
        <v>1020</v>
      </c>
      <c r="D221" s="107"/>
      <c r="E221" s="107"/>
      <c r="F221" s="107"/>
      <c r="G221" s="107"/>
      <c r="H221" s="107"/>
      <c r="I221" s="107"/>
    </row>
    <row r="222" spans="1:9">
      <c r="A222" s="112" t="s">
        <v>870</v>
      </c>
      <c r="B222" s="112">
        <v>63</v>
      </c>
      <c r="C222" s="112" t="s">
        <v>1021</v>
      </c>
      <c r="D222" s="107"/>
      <c r="E222" s="107"/>
      <c r="F222" s="107"/>
      <c r="G222" s="107"/>
      <c r="H222" s="107"/>
      <c r="I222" s="107"/>
    </row>
    <row r="223" spans="1:9">
      <c r="A223" s="112" t="s">
        <v>175</v>
      </c>
      <c r="B223" s="112">
        <v>1</v>
      </c>
      <c r="C223" s="113" t="s">
        <v>873</v>
      </c>
      <c r="D223" s="107"/>
      <c r="E223" s="107"/>
      <c r="F223" s="107"/>
      <c r="G223" s="107"/>
      <c r="H223" s="107"/>
      <c r="I223" s="107"/>
    </row>
    <row r="224" spans="1:9">
      <c r="A224" s="112" t="s">
        <v>175</v>
      </c>
      <c r="B224" s="112">
        <v>2</v>
      </c>
      <c r="C224" s="113" t="s">
        <v>1022</v>
      </c>
      <c r="D224" s="107"/>
      <c r="E224" s="107"/>
      <c r="F224" s="107"/>
      <c r="G224" s="107"/>
      <c r="H224" s="107"/>
      <c r="I224" s="107"/>
    </row>
    <row r="225" spans="1:9">
      <c r="A225" s="112" t="s">
        <v>142</v>
      </c>
      <c r="B225" s="112">
        <v>1</v>
      </c>
      <c r="C225" s="113" t="s">
        <v>1023</v>
      </c>
      <c r="D225" s="107"/>
      <c r="E225" s="107"/>
      <c r="F225" s="107"/>
      <c r="G225" s="107"/>
      <c r="H225" s="107"/>
      <c r="I225" s="107"/>
    </row>
    <row r="226" spans="1:9">
      <c r="A226" s="112" t="s">
        <v>142</v>
      </c>
      <c r="B226" s="112">
        <v>2</v>
      </c>
      <c r="C226" s="113" t="s">
        <v>1024</v>
      </c>
      <c r="D226" s="107"/>
      <c r="E226" s="107"/>
      <c r="F226" s="107"/>
      <c r="G226" s="107"/>
      <c r="H226" s="107"/>
      <c r="I226" s="107"/>
    </row>
    <row r="227" spans="1:9">
      <c r="A227" s="112" t="s">
        <v>142</v>
      </c>
      <c r="B227" s="112">
        <v>3</v>
      </c>
      <c r="C227" s="113" t="s">
        <v>1025</v>
      </c>
      <c r="D227" s="107"/>
      <c r="E227" s="107"/>
      <c r="F227" s="107"/>
      <c r="G227" s="107"/>
      <c r="H227" s="107"/>
      <c r="I227" s="107"/>
    </row>
    <row r="228" spans="1:9">
      <c r="A228" s="112" t="s">
        <v>142</v>
      </c>
      <c r="B228" s="112">
        <v>4</v>
      </c>
      <c r="C228" s="113" t="s">
        <v>1026</v>
      </c>
      <c r="D228" s="107"/>
      <c r="E228" s="107"/>
      <c r="F228" s="107"/>
      <c r="G228" s="107"/>
      <c r="H228" s="107"/>
      <c r="I228" s="107"/>
    </row>
    <row r="229" spans="1:9">
      <c r="A229" s="112" t="s">
        <v>142</v>
      </c>
      <c r="B229" s="112">
        <v>5</v>
      </c>
      <c r="C229" s="113" t="s">
        <v>1027</v>
      </c>
      <c r="D229" s="107"/>
      <c r="E229" s="107"/>
      <c r="F229" s="107"/>
      <c r="G229" s="107"/>
      <c r="H229" s="107"/>
      <c r="I229" s="107"/>
    </row>
    <row r="230" spans="1:9">
      <c r="A230" s="112" t="s">
        <v>142</v>
      </c>
      <c r="B230" s="112">
        <v>6</v>
      </c>
      <c r="C230" s="113" t="s">
        <v>1028</v>
      </c>
      <c r="D230" s="107"/>
      <c r="E230" s="107"/>
      <c r="F230" s="107"/>
      <c r="G230" s="107"/>
      <c r="H230" s="107"/>
      <c r="I230" s="107"/>
    </row>
    <row r="231" spans="1:9">
      <c r="A231" s="112" t="s">
        <v>142</v>
      </c>
      <c r="B231" s="112">
        <v>7</v>
      </c>
      <c r="C231" s="113" t="s">
        <v>1029</v>
      </c>
      <c r="D231" s="107"/>
      <c r="E231" s="107"/>
      <c r="F231" s="107"/>
      <c r="G231" s="107"/>
      <c r="H231" s="107"/>
      <c r="I231" s="107"/>
    </row>
    <row r="232" spans="1:9">
      <c r="A232" s="112" t="s">
        <v>142</v>
      </c>
      <c r="B232" s="112">
        <v>8</v>
      </c>
      <c r="C232" s="113" t="s">
        <v>1030</v>
      </c>
      <c r="D232" s="107"/>
      <c r="E232" s="107"/>
      <c r="F232" s="107"/>
      <c r="G232" s="107"/>
      <c r="H232" s="107"/>
      <c r="I232" s="107"/>
    </row>
    <row r="233" spans="1:9">
      <c r="A233" s="112" t="s">
        <v>142</v>
      </c>
      <c r="B233" s="112">
        <v>10</v>
      </c>
      <c r="C233" s="113" t="s">
        <v>1031</v>
      </c>
      <c r="D233" s="107"/>
      <c r="E233" s="107"/>
      <c r="F233" s="107"/>
      <c r="G233" s="107"/>
      <c r="H233" s="107"/>
      <c r="I233" s="107"/>
    </row>
    <row r="234" spans="1:9">
      <c r="A234" s="112" t="s">
        <v>142</v>
      </c>
      <c r="B234" s="112">
        <v>11</v>
      </c>
      <c r="C234" s="113" t="s">
        <v>1032</v>
      </c>
      <c r="D234" s="107"/>
      <c r="E234" s="107"/>
      <c r="F234" s="107"/>
      <c r="G234" s="107"/>
      <c r="H234" s="107"/>
      <c r="I234" s="107"/>
    </row>
    <row r="235" spans="1:9">
      <c r="A235" s="112" t="s">
        <v>142</v>
      </c>
      <c r="B235" s="112">
        <v>12</v>
      </c>
      <c r="C235" s="113" t="s">
        <v>1033</v>
      </c>
      <c r="D235" s="107"/>
      <c r="E235" s="107"/>
      <c r="F235" s="107"/>
      <c r="G235" s="107"/>
      <c r="H235" s="107"/>
      <c r="I235" s="107"/>
    </row>
    <row r="236" spans="1:9">
      <c r="A236" s="112" t="s">
        <v>142</v>
      </c>
      <c r="B236" s="112">
        <v>13</v>
      </c>
      <c r="C236" s="113" t="s">
        <v>1034</v>
      </c>
      <c r="D236" s="107"/>
      <c r="E236" s="107"/>
      <c r="F236" s="107"/>
      <c r="G236" s="107"/>
      <c r="H236" s="107"/>
      <c r="I236" s="107"/>
    </row>
    <row r="237" spans="1:9">
      <c r="A237" s="112" t="s">
        <v>142</v>
      </c>
      <c r="B237" s="112">
        <v>14</v>
      </c>
      <c r="C237" s="113" t="s">
        <v>1035</v>
      </c>
      <c r="D237" s="107"/>
      <c r="E237" s="107"/>
      <c r="F237" s="107"/>
      <c r="G237" s="107"/>
      <c r="H237" s="107"/>
      <c r="I237" s="107"/>
    </row>
    <row r="238" spans="1:9">
      <c r="A238" s="112" t="s">
        <v>142</v>
      </c>
      <c r="B238" s="112">
        <v>15</v>
      </c>
      <c r="C238" s="113" t="s">
        <v>1036</v>
      </c>
      <c r="D238" s="107"/>
      <c r="E238" s="107"/>
      <c r="F238" s="107"/>
      <c r="G238" s="107"/>
      <c r="H238" s="107"/>
      <c r="I238" s="107"/>
    </row>
    <row r="239" spans="1:9">
      <c r="A239" s="112" t="s">
        <v>142</v>
      </c>
      <c r="B239" s="112">
        <v>16</v>
      </c>
      <c r="C239" s="113" t="s">
        <v>1037</v>
      </c>
      <c r="D239" s="107"/>
      <c r="E239" s="107"/>
      <c r="F239" s="107"/>
      <c r="G239" s="107"/>
      <c r="H239" s="107"/>
      <c r="I239" s="107"/>
    </row>
    <row r="240" spans="1:9">
      <c r="A240" s="112" t="s">
        <v>171</v>
      </c>
      <c r="B240" s="112">
        <v>1</v>
      </c>
      <c r="C240" s="113" t="s">
        <v>877</v>
      </c>
      <c r="D240" s="107"/>
      <c r="E240" s="107"/>
      <c r="F240" s="107"/>
      <c r="G240" s="107"/>
      <c r="H240" s="107"/>
      <c r="I240" s="107"/>
    </row>
    <row r="241" spans="1:9">
      <c r="A241" s="112" t="s">
        <v>171</v>
      </c>
      <c r="B241" s="112">
        <v>2</v>
      </c>
      <c r="C241" s="113" t="s">
        <v>1038</v>
      </c>
      <c r="D241" s="107"/>
      <c r="E241" s="107"/>
      <c r="F241" s="107"/>
      <c r="G241" s="107"/>
      <c r="H241" s="107"/>
      <c r="I241" s="107"/>
    </row>
    <row r="242" spans="1:9">
      <c r="A242" s="112" t="s">
        <v>156</v>
      </c>
      <c r="B242" s="112">
        <v>1</v>
      </c>
      <c r="C242" s="112" t="s">
        <v>1039</v>
      </c>
      <c r="D242" s="107"/>
      <c r="E242" s="107"/>
      <c r="F242" s="107"/>
      <c r="G242" s="107"/>
      <c r="H242" s="107"/>
      <c r="I242" s="107"/>
    </row>
    <row r="243" spans="1:9">
      <c r="A243" s="112" t="s">
        <v>156</v>
      </c>
      <c r="B243" s="112">
        <v>2</v>
      </c>
      <c r="C243" s="112" t="s">
        <v>1040</v>
      </c>
      <c r="D243" s="107"/>
      <c r="E243" s="107"/>
      <c r="F243" s="107"/>
      <c r="G243" s="107"/>
      <c r="H243" s="107"/>
      <c r="I243" s="107"/>
    </row>
    <row r="244" spans="1:9">
      <c r="A244" s="112" t="s">
        <v>156</v>
      </c>
      <c r="B244" s="112">
        <v>3</v>
      </c>
      <c r="C244" s="112" t="s">
        <v>879</v>
      </c>
      <c r="D244" s="107"/>
      <c r="E244" s="107"/>
      <c r="F244" s="107"/>
      <c r="G244" s="107"/>
      <c r="H244" s="107"/>
      <c r="I244" s="107"/>
    </row>
    <row r="245" spans="1:9">
      <c r="A245" s="112" t="s">
        <v>181</v>
      </c>
      <c r="B245" s="112">
        <v>1</v>
      </c>
      <c r="C245" s="114" t="s">
        <v>1041</v>
      </c>
      <c r="D245" s="107"/>
      <c r="E245" s="107"/>
      <c r="F245" s="107"/>
      <c r="G245" s="107"/>
      <c r="H245" s="107"/>
      <c r="I245" s="107"/>
    </row>
    <row r="246" spans="1:9">
      <c r="A246" s="112" t="s">
        <v>181</v>
      </c>
      <c r="B246" s="112">
        <v>2</v>
      </c>
      <c r="C246" s="114" t="s">
        <v>1042</v>
      </c>
      <c r="D246" s="107"/>
      <c r="E246" s="107"/>
      <c r="F246" s="107"/>
      <c r="G246" s="107"/>
      <c r="H246" s="107"/>
      <c r="I246" s="107"/>
    </row>
    <row r="247" spans="1:9">
      <c r="A247" s="112" t="s">
        <v>181</v>
      </c>
      <c r="B247" s="112">
        <v>3</v>
      </c>
      <c r="C247" s="114" t="s">
        <v>1043</v>
      </c>
      <c r="D247" s="107"/>
      <c r="E247" s="107"/>
      <c r="F247" s="107"/>
      <c r="G247" s="107"/>
      <c r="H247" s="107"/>
      <c r="I247" s="107"/>
    </row>
    <row r="248" spans="1:9">
      <c r="A248" s="112" t="s">
        <v>181</v>
      </c>
      <c r="B248" s="112">
        <v>4</v>
      </c>
      <c r="C248" s="114" t="s">
        <v>1044</v>
      </c>
      <c r="D248" s="107"/>
      <c r="E248" s="107"/>
      <c r="F248" s="107"/>
      <c r="G248" s="107"/>
      <c r="H248" s="107"/>
      <c r="I248" s="107"/>
    </row>
    <row r="249" spans="1:9">
      <c r="A249" s="112" t="s">
        <v>181</v>
      </c>
      <c r="B249" s="112">
        <v>5</v>
      </c>
      <c r="C249" s="114" t="s">
        <v>1045</v>
      </c>
      <c r="D249" s="107"/>
      <c r="E249" s="107"/>
      <c r="F249" s="107"/>
      <c r="G249" s="107"/>
      <c r="H249" s="107"/>
      <c r="I249" s="107"/>
    </row>
    <row r="250" spans="1:9">
      <c r="A250" s="112" t="s">
        <v>181</v>
      </c>
      <c r="B250" s="112">
        <v>6</v>
      </c>
      <c r="C250" s="114" t="s">
        <v>1046</v>
      </c>
      <c r="D250" s="107"/>
      <c r="E250" s="107"/>
      <c r="F250" s="107"/>
      <c r="G250" s="107"/>
      <c r="H250" s="107"/>
      <c r="I250" s="107"/>
    </row>
    <row r="251" spans="1:9">
      <c r="A251" s="112" t="s">
        <v>181</v>
      </c>
      <c r="B251" s="112">
        <v>7</v>
      </c>
      <c r="C251" s="114" t="s">
        <v>1047</v>
      </c>
      <c r="D251" s="107"/>
      <c r="E251" s="107"/>
      <c r="F251" s="107"/>
      <c r="G251" s="107"/>
      <c r="H251" s="107"/>
      <c r="I251" s="107"/>
    </row>
    <row r="252" spans="1:9">
      <c r="A252" s="112" t="s">
        <v>181</v>
      </c>
      <c r="B252" s="112">
        <v>8</v>
      </c>
      <c r="C252" s="114" t="s">
        <v>1048</v>
      </c>
      <c r="D252" s="107"/>
      <c r="E252" s="107"/>
      <c r="F252" s="107"/>
      <c r="G252" s="107"/>
      <c r="H252" s="107"/>
      <c r="I252" s="107"/>
    </row>
    <row r="253" spans="1:9">
      <c r="A253" s="112" t="s">
        <v>181</v>
      </c>
      <c r="B253" s="112">
        <v>9</v>
      </c>
      <c r="C253" s="114" t="s">
        <v>1049</v>
      </c>
      <c r="D253" s="107"/>
      <c r="E253" s="107"/>
      <c r="F253" s="107"/>
      <c r="G253" s="107"/>
      <c r="H253" s="107"/>
      <c r="I253" s="107"/>
    </row>
    <row r="254" spans="1:9">
      <c r="A254" s="112" t="s">
        <v>181</v>
      </c>
      <c r="B254" s="112">
        <v>10</v>
      </c>
      <c r="C254" s="114" t="s">
        <v>1050</v>
      </c>
      <c r="D254" s="107"/>
      <c r="E254" s="107"/>
      <c r="F254" s="107"/>
      <c r="G254" s="107"/>
      <c r="H254" s="107"/>
      <c r="I254" s="107"/>
    </row>
    <row r="255" spans="1:9">
      <c r="A255" s="112" t="s">
        <v>181</v>
      </c>
      <c r="B255" s="112">
        <v>11</v>
      </c>
      <c r="C255" s="114" t="s">
        <v>1051</v>
      </c>
      <c r="D255" s="107"/>
      <c r="E255" s="107"/>
      <c r="F255" s="107"/>
      <c r="G255" s="107"/>
      <c r="H255" s="107"/>
      <c r="I255" s="107"/>
    </row>
    <row r="256" spans="1:9">
      <c r="A256" s="112" t="s">
        <v>181</v>
      </c>
      <c r="B256" s="112">
        <v>12</v>
      </c>
      <c r="C256" s="114" t="s">
        <v>1052</v>
      </c>
      <c r="D256" s="107"/>
      <c r="E256" s="107"/>
      <c r="F256" s="107"/>
      <c r="G256" s="107"/>
      <c r="H256" s="107"/>
      <c r="I256" s="107"/>
    </row>
    <row r="257" spans="1:9">
      <c r="A257" s="112" t="s">
        <v>181</v>
      </c>
      <c r="B257" s="112">
        <v>13</v>
      </c>
      <c r="C257" s="114" t="s">
        <v>1053</v>
      </c>
      <c r="D257" s="107"/>
      <c r="E257" s="107"/>
      <c r="F257" s="107"/>
      <c r="G257" s="107"/>
      <c r="H257" s="107"/>
      <c r="I257" s="107"/>
    </row>
    <row r="258" spans="1:9">
      <c r="A258" s="112" t="s">
        <v>181</v>
      </c>
      <c r="B258" s="112">
        <v>14</v>
      </c>
      <c r="C258" s="113" t="s">
        <v>881</v>
      </c>
      <c r="D258" s="107"/>
      <c r="E258" s="107"/>
      <c r="F258" s="107"/>
      <c r="G258" s="107"/>
      <c r="H258" s="107"/>
      <c r="I258" s="107"/>
    </row>
    <row r="259" spans="1:9">
      <c r="A259" s="112" t="s">
        <v>883</v>
      </c>
      <c r="B259" s="112">
        <v>1</v>
      </c>
      <c r="C259" s="112" t="s">
        <v>1054</v>
      </c>
      <c r="D259" s="107"/>
      <c r="E259" s="107"/>
      <c r="F259" s="107"/>
      <c r="G259" s="107"/>
      <c r="H259" s="107"/>
      <c r="I259" s="107"/>
    </row>
    <row r="260" spans="1:9">
      <c r="A260" s="112" t="s">
        <v>883</v>
      </c>
      <c r="B260" s="112">
        <v>2</v>
      </c>
      <c r="C260" s="112" t="s">
        <v>1055</v>
      </c>
      <c r="D260" s="107"/>
      <c r="E260" s="107"/>
      <c r="F260" s="107"/>
      <c r="G260" s="107"/>
      <c r="H260" s="107"/>
      <c r="I260" s="107"/>
    </row>
    <row r="261" spans="1:9">
      <c r="A261" s="112" t="s">
        <v>883</v>
      </c>
      <c r="B261" s="112">
        <v>3</v>
      </c>
      <c r="C261" s="112" t="s">
        <v>884</v>
      </c>
      <c r="D261" s="107"/>
      <c r="E261" s="107"/>
      <c r="F261" s="107"/>
      <c r="G261" s="107"/>
      <c r="H261" s="107"/>
      <c r="I261" s="107"/>
    </row>
    <row r="262" spans="1:9">
      <c r="A262" s="112" t="s">
        <v>886</v>
      </c>
      <c r="B262" s="112" t="s">
        <v>886</v>
      </c>
      <c r="C262" s="112" t="s">
        <v>887</v>
      </c>
      <c r="D262" s="107"/>
      <c r="E262" s="107"/>
      <c r="F262" s="107"/>
      <c r="G262" s="107"/>
      <c r="H262" s="107"/>
      <c r="I262" s="107"/>
    </row>
    <row r="263" spans="1:9">
      <c r="A263" s="107"/>
      <c r="B263" s="107"/>
      <c r="C263" s="107"/>
      <c r="D263" s="107"/>
      <c r="E263" s="107"/>
      <c r="F263" s="107"/>
      <c r="G263" s="107"/>
      <c r="H263" s="107"/>
      <c r="I263" s="107"/>
    </row>
    <row r="264" spans="1:9">
      <c r="A264" s="107"/>
      <c r="B264" s="107"/>
      <c r="C264" s="107"/>
      <c r="D264" s="107"/>
      <c r="E264" s="107"/>
      <c r="F264" s="107"/>
      <c r="G264" s="107"/>
      <c r="H264" s="107"/>
      <c r="I264" s="107"/>
    </row>
  </sheetData>
  <mergeCells count="2">
    <mergeCell ref="A49:C49"/>
    <mergeCell ref="D49:E49"/>
  </mergeCells>
  <hyperlinks>
    <hyperlink ref="A8" display="https://192.168.18.137/tools/wc.jsp?cip=10.7.66.163"/>
    <hyperlink ref="A9" display="https://192.168.19.231/tools/wc.jsp?cip=10.108.32.52"/>
    <hyperlink ref="A10" display="https://192.168.17.31/tools/wc.jsp?cip=10.167.99.90"/>
    <hyperlink ref="A11" display="https://192.168.20.41/tools/wc.jsp?cip=10.108.66.8"/>
    <hyperlink ref="A12" display="https://192.168.41.19/tools/wc.jsp?cip=10.11.21.24"/>
    <hyperlink ref="A13" display="https://192.168.13.22/tools/wc.jsp?cip=10.12.73.41"/>
    <hyperlink ref="A14" display="https://192.168.5.13/tools/wc.jsp?cip=10.166.137.5"/>
    <hyperlink ref="A15" display="https://192.168.20.82/tools/wc.jsp?cip=10.7.66.163"/>
    <hyperlink ref="A16" display="https://192.168.19.154/tools/wc.jsp?cip=10.13.81.71"/>
    <hyperlink ref="A17" display="https://192.168.19.162/tools/wc.jsp?cip=172.20.128.143"/>
    <hyperlink ref="A18" display="https://192.168.39.3/tools/wc.jsp?cip=172.20.237.240"/>
    <hyperlink ref="A19" display="https://192.168.19.51/tools/wc.jsp?cip=10.11.212.172"/>
    <hyperlink ref="A20" display="https://192.168.12.12/tools/wc.jsp?cip=10.3.45.5"/>
    <hyperlink ref="A21" display="https://192.168.19.182/tools/wc.jsp?cip=10.13.213.134"/>
    <hyperlink ref="A22" display="https://192.168.19.242/tools/wc.jsp?cip=10.108.49.182"/>
    <hyperlink ref="A23" display="https://192.168.4.25/tools/wc.jsp?cip=10.0.70.67"/>
    <hyperlink ref="A24" display="https://192.168.10.15/tools/wc.jsp?cip=172.19.228.187"/>
    <hyperlink ref="A25" display="https://192.168.10.15/tools/wc.jsp?cip=10.97.71.106"/>
    <hyperlink ref="A26" display="https://192.168.20.41/tools/wc.jsp?cip=10.16.168.116"/>
    <hyperlink ref="A27" display="https://192.168.20.22/tools/wc.jsp?cip=10.16.82.87"/>
    <hyperlink ref="A28" display="https://192.168.45.7/tools/wc.jsp?cip=10.108.16.96"/>
    <hyperlink ref="A29" display="https://192.168.20.181/tools/wc.jsp?cip=10.18.209.179"/>
    <hyperlink ref="A30" display="https://192.168.20.71/tools/wc.jsp?cip=10.105.129.202"/>
    <hyperlink ref="A31" display="https://192.168.19.131/tools/wc.jsp?cip=10.108.33.24"/>
    <hyperlink ref="A32" display="https://192.168.20.201/tools/wc.jsp?cip=172.19.18.134"/>
    <hyperlink ref="A33" display="https://192.168.20.82/tools/wc.jsp?cip=10.11.1.220"/>
    <hyperlink ref="A34" display="https://192.168.17.131/tools/wc.jsp?cip=10.9.70.98"/>
    <hyperlink ref="A35" display="https://192.168.20.52/tools/wc.jsp?cip=10.16.201.245"/>
    <hyperlink ref="A36" display="https://192.168.19.42/tools/wc.jsp?cip=10.11.138.81"/>
    <hyperlink ref="A37" display="https://192.168.18.138/tools/wc.jsp?cip=10.18.210.31"/>
    <hyperlink ref="I50" display="https://192.168.20.51/tools/wc.jsp?cip=10.19.81.158&amp;cipv6"/>
    <hyperlink ref="F49" display="Back to HOME"/>
    <hyperlink ref="I52" display="https://192.168.13.35/tools/wc.jsp?cip=10.109.26.117&amp;type=client"/>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F9"/>
    </sheetView>
  </sheetViews>
  <sheetFormatPr defaultRowHeight="15"/>
  <cols>
    <col min="1" max="1" width="25.42578125" customWidth="1"/>
    <col min="2" max="2" width="33.140625" customWidth="1"/>
    <col min="3" max="3" width="35.5703125" customWidth="1"/>
    <col min="4" max="4" width="30.28515625" customWidth="1"/>
    <col min="5" max="5" width="30" customWidth="1"/>
    <col min="6" max="6" width="31.42578125" customWidth="1"/>
  </cols>
  <sheetData>
    <row r="1" spans="1:6" ht="15.75" thickBot="1">
      <c r="A1" s="22" t="s">
        <v>189</v>
      </c>
      <c r="B1" s="23" t="s">
        <v>190</v>
      </c>
      <c r="C1" s="23" t="s">
        <v>191</v>
      </c>
      <c r="D1" s="23" t="s">
        <v>192</v>
      </c>
      <c r="E1" s="23" t="s">
        <v>193</v>
      </c>
      <c r="F1" s="23" t="s">
        <v>194</v>
      </c>
    </row>
    <row r="2" spans="1:6" ht="15.75" thickBot="1">
      <c r="A2" s="17" t="s">
        <v>195</v>
      </c>
      <c r="B2" s="24">
        <v>60</v>
      </c>
      <c r="C2" s="24">
        <v>10</v>
      </c>
      <c r="D2" s="24">
        <v>2000</v>
      </c>
      <c r="E2" s="24">
        <v>8</v>
      </c>
      <c r="F2" s="24">
        <v>1</v>
      </c>
    </row>
    <row r="3" spans="1:6" ht="15.75" thickBot="1">
      <c r="A3" s="17" t="s">
        <v>196</v>
      </c>
      <c r="B3" s="24">
        <v>60</v>
      </c>
      <c r="C3" s="24">
        <v>10</v>
      </c>
      <c r="D3" s="24">
        <v>2000</v>
      </c>
      <c r="E3" s="24">
        <v>8</v>
      </c>
      <c r="F3" s="24">
        <v>1</v>
      </c>
    </row>
    <row r="4" spans="1:6" ht="15.75" thickBot="1">
      <c r="A4" s="17" t="s">
        <v>197</v>
      </c>
      <c r="B4" s="24">
        <v>60</v>
      </c>
      <c r="C4" s="24">
        <v>10</v>
      </c>
      <c r="D4" s="24">
        <v>2000</v>
      </c>
      <c r="E4" s="24">
        <v>8</v>
      </c>
      <c r="F4" s="24">
        <v>1</v>
      </c>
    </row>
    <row r="5" spans="1:6" ht="15.75" thickBot="1">
      <c r="A5" s="17" t="s">
        <v>198</v>
      </c>
      <c r="B5" s="24">
        <v>60</v>
      </c>
      <c r="C5" s="24">
        <v>10</v>
      </c>
      <c r="D5" s="24">
        <v>2000</v>
      </c>
      <c r="E5" s="24">
        <v>8</v>
      </c>
      <c r="F5" s="24">
        <v>1</v>
      </c>
    </row>
    <row r="6" spans="1:6" ht="15.75" thickBot="1">
      <c r="A6" s="17" t="s">
        <v>199</v>
      </c>
      <c r="B6" s="24">
        <v>40</v>
      </c>
      <c r="C6" s="24">
        <v>4</v>
      </c>
      <c r="D6" s="24">
        <v>1000</v>
      </c>
      <c r="E6" s="24">
        <v>5</v>
      </c>
      <c r="F6" s="24">
        <v>0.5</v>
      </c>
    </row>
    <row r="7" spans="1:6" ht="15.75" thickBot="1">
      <c r="A7" s="17" t="s">
        <v>200</v>
      </c>
      <c r="B7" s="24">
        <v>40</v>
      </c>
      <c r="C7" s="24">
        <v>4</v>
      </c>
      <c r="D7" s="24">
        <v>1000</v>
      </c>
      <c r="E7" s="24">
        <v>5</v>
      </c>
      <c r="F7" s="24">
        <v>0.5</v>
      </c>
    </row>
    <row r="8" spans="1:6" ht="15.75" thickBot="1">
      <c r="A8" s="17" t="s">
        <v>201</v>
      </c>
      <c r="B8" s="24">
        <v>40</v>
      </c>
      <c r="C8" s="24">
        <v>4</v>
      </c>
      <c r="D8" s="24">
        <v>1000</v>
      </c>
      <c r="E8" s="24">
        <v>5</v>
      </c>
      <c r="F8" s="24">
        <v>0.5</v>
      </c>
    </row>
    <row r="9" spans="1:6" ht="15.75" thickBot="1">
      <c r="A9" s="17" t="s">
        <v>202</v>
      </c>
      <c r="B9" s="24">
        <v>40</v>
      </c>
      <c r="C9" s="24">
        <v>4</v>
      </c>
      <c r="D9" s="24">
        <v>1000</v>
      </c>
      <c r="E9" s="24">
        <v>5</v>
      </c>
      <c r="F9" s="24">
        <v>0.5</v>
      </c>
    </row>
    <row r="10" spans="1:6" ht="15.75" thickBot="1">
      <c r="A10" s="18" t="s">
        <v>203</v>
      </c>
      <c r="B10" s="25">
        <v>20</v>
      </c>
      <c r="C10" s="25">
        <v>2</v>
      </c>
      <c r="D10" s="25" t="s">
        <v>204</v>
      </c>
      <c r="E10" s="25" t="s">
        <v>205</v>
      </c>
      <c r="F10" s="25" t="s">
        <v>205</v>
      </c>
    </row>
    <row r="11" spans="1:6" ht="15.75" thickBot="1">
      <c r="A11" s="18" t="s">
        <v>206</v>
      </c>
      <c r="B11" s="25">
        <v>20</v>
      </c>
      <c r="C11" s="25">
        <v>2</v>
      </c>
      <c r="D11" s="25" t="s">
        <v>204</v>
      </c>
      <c r="E11" s="25" t="s">
        <v>205</v>
      </c>
      <c r="F11" s="25" t="s">
        <v>205</v>
      </c>
    </row>
    <row r="12" spans="1:6" ht="15.75" thickBot="1">
      <c r="A12" s="18" t="s">
        <v>207</v>
      </c>
      <c r="B12" s="25">
        <v>20</v>
      </c>
      <c r="C12" s="25">
        <v>2</v>
      </c>
      <c r="D12" s="25" t="s">
        <v>204</v>
      </c>
      <c r="E12" s="25" t="s">
        <v>205</v>
      </c>
      <c r="F12" s="25" t="s">
        <v>205</v>
      </c>
    </row>
    <row r="13" spans="1:6" ht="15.75" thickBot="1">
      <c r="A13" s="18" t="s">
        <v>208</v>
      </c>
      <c r="B13" s="25">
        <v>20</v>
      </c>
      <c r="C13" s="25">
        <v>2</v>
      </c>
      <c r="D13" s="25" t="s">
        <v>204</v>
      </c>
      <c r="E13" s="25" t="s">
        <v>205</v>
      </c>
      <c r="F13" s="25" t="s">
        <v>205</v>
      </c>
    </row>
    <row r="14" spans="1:6" ht="15.75" thickBot="1">
      <c r="A14" s="18" t="s">
        <v>209</v>
      </c>
      <c r="B14" s="25">
        <v>10</v>
      </c>
      <c r="C14" s="25">
        <v>1</v>
      </c>
      <c r="D14" s="25" t="s">
        <v>204</v>
      </c>
      <c r="E14" s="25" t="s">
        <v>205</v>
      </c>
      <c r="F14" s="25" t="s">
        <v>205</v>
      </c>
    </row>
    <row r="15" spans="1:6" ht="15.75" thickBot="1">
      <c r="A15" s="18" t="s">
        <v>210</v>
      </c>
      <c r="B15" s="25">
        <v>10</v>
      </c>
      <c r="C15" s="25">
        <v>1</v>
      </c>
      <c r="D15" s="25" t="s">
        <v>204</v>
      </c>
      <c r="E15" s="25" t="s">
        <v>205</v>
      </c>
      <c r="F15" s="25" t="s">
        <v>205</v>
      </c>
    </row>
    <row r="16" spans="1:6" ht="15.75" thickBot="1">
      <c r="A16" s="18" t="s">
        <v>211</v>
      </c>
      <c r="B16" s="25">
        <v>10</v>
      </c>
      <c r="C16" s="25">
        <v>1</v>
      </c>
      <c r="D16" s="25" t="s">
        <v>204</v>
      </c>
      <c r="E16" s="25" t="s">
        <v>205</v>
      </c>
      <c r="F16" s="25" t="s">
        <v>205</v>
      </c>
    </row>
    <row r="17" spans="1:6" ht="15.75" thickBot="1">
      <c r="A17" s="19" t="s">
        <v>212</v>
      </c>
      <c r="B17" s="26">
        <v>10</v>
      </c>
      <c r="C17" s="26">
        <v>1</v>
      </c>
      <c r="D17" s="26" t="s">
        <v>204</v>
      </c>
      <c r="E17" s="26" t="s">
        <v>205</v>
      </c>
      <c r="F17" s="25" t="s">
        <v>205</v>
      </c>
    </row>
    <row r="18" spans="1:6" ht="15.75" thickBot="1">
      <c r="A18" s="20" t="s">
        <v>213</v>
      </c>
      <c r="B18" s="27">
        <v>40</v>
      </c>
      <c r="C18" s="27">
        <v>40</v>
      </c>
      <c r="D18" s="27">
        <v>6000</v>
      </c>
      <c r="E18" s="27">
        <v>8</v>
      </c>
      <c r="F18" s="28">
        <v>8</v>
      </c>
    </row>
    <row r="19" spans="1:6" ht="15.75" thickBot="1">
      <c r="A19" s="21" t="s">
        <v>214</v>
      </c>
      <c r="B19" s="28">
        <v>40</v>
      </c>
      <c r="C19" s="28">
        <v>40</v>
      </c>
      <c r="D19" s="28">
        <v>6000</v>
      </c>
      <c r="E19" s="28">
        <v>8</v>
      </c>
      <c r="F19" s="28">
        <v>8</v>
      </c>
    </row>
    <row r="20" spans="1:6" ht="15.75" thickBot="1">
      <c r="A20" s="21" t="s">
        <v>215</v>
      </c>
      <c r="B20" s="28">
        <v>40</v>
      </c>
      <c r="C20" s="28">
        <v>40</v>
      </c>
      <c r="D20" s="28">
        <v>6000</v>
      </c>
      <c r="E20" s="28">
        <v>8</v>
      </c>
      <c r="F20" s="28">
        <v>8</v>
      </c>
    </row>
    <row r="21" spans="1:6" ht="15.75" thickBot="1">
      <c r="A21" s="21" t="s">
        <v>216</v>
      </c>
      <c r="B21" s="28">
        <v>40</v>
      </c>
      <c r="C21" s="28">
        <v>40</v>
      </c>
      <c r="D21" s="28">
        <v>6000</v>
      </c>
      <c r="E21" s="28">
        <v>8</v>
      </c>
      <c r="F21" s="28">
        <v>8</v>
      </c>
    </row>
    <row r="22" spans="1:6" ht="15.75" thickBot="1">
      <c r="A22" s="21" t="s">
        <v>217</v>
      </c>
      <c r="B22" s="28">
        <v>20</v>
      </c>
      <c r="C22" s="28">
        <v>20</v>
      </c>
      <c r="D22" s="28">
        <v>1500</v>
      </c>
      <c r="E22" s="28">
        <v>8</v>
      </c>
      <c r="F22" s="28">
        <v>8</v>
      </c>
    </row>
    <row r="23" spans="1:6" ht="15.75" thickBot="1">
      <c r="A23" s="21" t="s">
        <v>218</v>
      </c>
      <c r="B23" s="28">
        <v>20</v>
      </c>
      <c r="C23" s="28">
        <v>20</v>
      </c>
      <c r="D23" s="28">
        <v>1500</v>
      </c>
      <c r="E23" s="28">
        <v>8</v>
      </c>
      <c r="F23" s="28">
        <v>8</v>
      </c>
    </row>
    <row r="24" spans="1:6" ht="15.75" thickBot="1">
      <c r="A24" s="21" t="s">
        <v>219</v>
      </c>
      <c r="B24" s="28">
        <v>20</v>
      </c>
      <c r="C24" s="28">
        <v>20</v>
      </c>
      <c r="D24" s="28">
        <v>1500</v>
      </c>
      <c r="E24" s="28">
        <v>8</v>
      </c>
      <c r="F24" s="28">
        <v>8</v>
      </c>
    </row>
    <row r="25" spans="1:6" ht="15.75" thickBot="1">
      <c r="A25" s="21" t="s">
        <v>220</v>
      </c>
      <c r="B25" s="28">
        <v>20</v>
      </c>
      <c r="C25" s="28">
        <v>20</v>
      </c>
      <c r="D25" s="28">
        <v>1500</v>
      </c>
      <c r="E25" s="28">
        <v>8</v>
      </c>
      <c r="F25" s="28">
        <v>8</v>
      </c>
    </row>
    <row r="27" spans="1:6" ht="15.75" thickBot="1">
      <c r="A27" s="35" t="s">
        <v>294</v>
      </c>
      <c r="B27" s="36" t="s">
        <v>295</v>
      </c>
      <c r="C27" s="36" t="s">
        <v>296</v>
      </c>
      <c r="D27" s="36" t="s">
        <v>297</v>
      </c>
      <c r="E27" s="36" t="s">
        <v>298</v>
      </c>
    </row>
    <row r="28" spans="1:6" ht="15.75" thickBot="1">
      <c r="A28" s="37" t="s">
        <v>299</v>
      </c>
      <c r="B28" s="38" t="s">
        <v>300</v>
      </c>
      <c r="C28" s="38" t="s">
        <v>301</v>
      </c>
      <c r="D28" s="38" t="s">
        <v>302</v>
      </c>
      <c r="E28" s="38">
        <v>2500</v>
      </c>
    </row>
    <row r="29" spans="1:6" ht="15.75" thickBot="1">
      <c r="A29" s="11" t="s">
        <v>303</v>
      </c>
      <c r="B29" s="39" t="s">
        <v>304</v>
      </c>
      <c r="C29" s="39" t="s">
        <v>305</v>
      </c>
      <c r="D29" s="39" t="s">
        <v>306</v>
      </c>
      <c r="E29" s="39">
        <v>1000</v>
      </c>
    </row>
    <row r="30" spans="1:6" ht="15.75" thickBot="1">
      <c r="A30" s="11" t="s">
        <v>307</v>
      </c>
      <c r="B30" s="39" t="s">
        <v>308</v>
      </c>
      <c r="C30" s="39" t="s">
        <v>308</v>
      </c>
      <c r="D30" s="39" t="s">
        <v>309</v>
      </c>
      <c r="E30" s="39">
        <v>3000</v>
      </c>
    </row>
    <row r="31" spans="1:6" ht="15.75" thickBot="1">
      <c r="A31" s="11" t="s">
        <v>310</v>
      </c>
      <c r="B31" s="39" t="s">
        <v>311</v>
      </c>
      <c r="C31" s="39" t="s">
        <v>311</v>
      </c>
      <c r="D31" s="39" t="s">
        <v>312</v>
      </c>
      <c r="E31" s="39">
        <v>1500</v>
      </c>
    </row>
    <row r="32" spans="1:6" ht="15.75" thickBot="1">
      <c r="A32" s="11" t="s">
        <v>313</v>
      </c>
      <c r="B32" s="39" t="s">
        <v>314</v>
      </c>
      <c r="C32" s="39" t="s">
        <v>302</v>
      </c>
      <c r="D32" s="39" t="s">
        <v>302</v>
      </c>
      <c r="E32" s="39">
        <v>2500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N8" sqref="N8"/>
    </sheetView>
  </sheetViews>
  <sheetFormatPr defaultRowHeight="15"/>
  <cols>
    <col min="1" max="1" width="28.7109375" customWidth="1"/>
  </cols>
  <sheetData>
    <row r="1" spans="1:14">
      <c r="A1" t="s">
        <v>794</v>
      </c>
    </row>
    <row r="2" spans="1:14">
      <c r="N2" t="s">
        <v>121</v>
      </c>
    </row>
    <row r="3" spans="1:14">
      <c r="A3" t="s">
        <v>795</v>
      </c>
    </row>
    <row r="4" spans="1:14">
      <c r="N4" t="s">
        <v>1251</v>
      </c>
    </row>
    <row r="5" spans="1:14">
      <c r="A5" t="s">
        <v>796</v>
      </c>
    </row>
    <row r="6" spans="1:14">
      <c r="N6" t="s">
        <v>1252</v>
      </c>
    </row>
    <row r="7" spans="1:14">
      <c r="A7" t="s">
        <v>797</v>
      </c>
      <c r="N7" t="s">
        <v>1253</v>
      </c>
    </row>
    <row r="8" spans="1:14">
      <c r="N8" t="s">
        <v>1254</v>
      </c>
    </row>
    <row r="9" spans="1:14">
      <c r="A9" t="s">
        <v>798</v>
      </c>
      <c r="B9" t="s">
        <v>799</v>
      </c>
      <c r="N9" t="s">
        <v>1255</v>
      </c>
    </row>
    <row r="10" spans="1:14">
      <c r="A10" t="s">
        <v>798</v>
      </c>
      <c r="B10" t="s">
        <v>800</v>
      </c>
    </row>
    <row r="11" spans="1:14">
      <c r="A11" t="s">
        <v>798</v>
      </c>
      <c r="B11" t="s">
        <v>801</v>
      </c>
    </row>
    <row r="12" spans="1:14">
      <c r="A12" t="s">
        <v>798</v>
      </c>
      <c r="B12" t="s">
        <v>802</v>
      </c>
    </row>
    <row r="13" spans="1:14">
      <c r="A13" t="s">
        <v>798</v>
      </c>
      <c r="B13" t="s">
        <v>803</v>
      </c>
    </row>
    <row r="14" spans="1:14">
      <c r="A14" t="s">
        <v>798</v>
      </c>
      <c r="B14" t="s">
        <v>804</v>
      </c>
    </row>
    <row r="15" spans="1:14">
      <c r="A15" t="s">
        <v>798</v>
      </c>
      <c r="B15" t="s">
        <v>805</v>
      </c>
    </row>
    <row r="17" spans="1:1">
      <c r="A17" t="s">
        <v>806</v>
      </c>
    </row>
    <row r="19" spans="1:1">
      <c r="A19" t="s">
        <v>807</v>
      </c>
    </row>
    <row r="21" spans="1:1">
      <c r="A21" t="s">
        <v>808</v>
      </c>
    </row>
    <row r="24" spans="1:1">
      <c r="A24" t="s">
        <v>86</v>
      </c>
    </row>
    <row r="26" spans="1:1">
      <c r="A26" t="s">
        <v>809</v>
      </c>
    </row>
    <row r="27" spans="1:1">
      <c r="A27" t="s">
        <v>810</v>
      </c>
    </row>
    <row r="28" spans="1:1">
      <c r="A28" t="s">
        <v>90</v>
      </c>
    </row>
    <row r="29" spans="1:1">
      <c r="A29" t="s">
        <v>811</v>
      </c>
    </row>
    <row r="30" spans="1:1">
      <c r="A30" t="s">
        <v>92</v>
      </c>
    </row>
    <row r="31" spans="1:1">
      <c r="A31" t="s">
        <v>812</v>
      </c>
    </row>
    <row r="32" spans="1:1">
      <c r="A32" t="s">
        <v>813</v>
      </c>
    </row>
    <row r="33" spans="1:1">
      <c r="A33" t="s">
        <v>94</v>
      </c>
    </row>
    <row r="36" spans="1:1">
      <c r="A36" t="s">
        <v>814</v>
      </c>
    </row>
    <row r="37" spans="1:1">
      <c r="A37" t="s">
        <v>815</v>
      </c>
    </row>
    <row r="39" spans="1:1">
      <c r="A39" t="s">
        <v>816</v>
      </c>
    </row>
    <row r="42" spans="1:1">
      <c r="A42" s="1" t="s">
        <v>121</v>
      </c>
    </row>
    <row r="43" spans="1:1">
      <c r="A43" s="1"/>
    </row>
    <row r="44" spans="1:1" ht="15.75">
      <c r="A44" s="160" t="s">
        <v>1124</v>
      </c>
    </row>
    <row r="45" spans="1:1">
      <c r="A45" s="1"/>
    </row>
    <row r="46" spans="1:1">
      <c r="A46" s="1"/>
    </row>
    <row r="47" spans="1:1" ht="15.75">
      <c r="A47" s="161" t="s">
        <v>1125</v>
      </c>
    </row>
    <row r="48" spans="1:1">
      <c r="A48" s="1"/>
    </row>
    <row r="49" spans="1:1">
      <c r="A49" s="163" t="s">
        <v>1126</v>
      </c>
    </row>
    <row r="50" spans="1:1">
      <c r="A50" s="164" t="s">
        <v>1127</v>
      </c>
    </row>
    <row r="51" spans="1:1">
      <c r="A51" s="164" t="s">
        <v>1128</v>
      </c>
    </row>
    <row r="52" spans="1:1">
      <c r="A52" s="164" t="s">
        <v>1129</v>
      </c>
    </row>
    <row r="53" spans="1:1">
      <c r="A53" s="164" t="s">
        <v>1130</v>
      </c>
    </row>
    <row r="54" spans="1:1">
      <c r="A54" s="164" t="s">
        <v>1131</v>
      </c>
    </row>
    <row r="55" spans="1:1">
      <c r="A55" s="164" t="s">
        <v>1132</v>
      </c>
    </row>
    <row r="56" spans="1:1">
      <c r="A56" s="163" t="s">
        <v>1133</v>
      </c>
    </row>
    <row r="57" spans="1:1">
      <c r="A57" s="164" t="s">
        <v>1134</v>
      </c>
    </row>
    <row r="58" spans="1:1">
      <c r="A58" s="164" t="s">
        <v>1135</v>
      </c>
    </row>
    <row r="59" spans="1:1">
      <c r="A59" s="164" t="s">
        <v>1128</v>
      </c>
    </row>
    <row r="60" spans="1:1">
      <c r="A60" s="164" t="s">
        <v>1129</v>
      </c>
    </row>
    <row r="61" spans="1:1">
      <c r="A61" s="164" t="s">
        <v>1136</v>
      </c>
    </row>
    <row r="62" spans="1:1">
      <c r="A62" s="164" t="s">
        <v>1130</v>
      </c>
    </row>
    <row r="63" spans="1:1">
      <c r="A63" s="164" t="s">
        <v>1137</v>
      </c>
    </row>
    <row r="64" spans="1:1">
      <c r="A64" s="1"/>
    </row>
    <row r="65" spans="1:1">
      <c r="A65" s="162"/>
    </row>
    <row r="66" spans="1:1">
      <c r="A66" s="1"/>
    </row>
    <row r="67" spans="1:1" ht="15.75">
      <c r="A67" s="161" t="s">
        <v>1138</v>
      </c>
    </row>
    <row r="68" spans="1:1">
      <c r="A68" s="1"/>
    </row>
    <row r="69" spans="1:1">
      <c r="A69" s="165" t="s">
        <v>1139</v>
      </c>
    </row>
    <row r="70" spans="1:1">
      <c r="A70" s="1"/>
    </row>
    <row r="71" spans="1:1">
      <c r="A71" s="165" t="s">
        <v>1140</v>
      </c>
    </row>
    <row r="72" spans="1:1">
      <c r="A72" s="1"/>
    </row>
    <row r="73" spans="1:1">
      <c r="A73" s="165" t="s">
        <v>1141</v>
      </c>
    </row>
    <row r="74" spans="1:1">
      <c r="A74" s="1"/>
    </row>
    <row r="75" spans="1:1">
      <c r="A75" s="165" t="s">
        <v>1142</v>
      </c>
    </row>
    <row r="76" spans="1:1">
      <c r="A76" s="1"/>
    </row>
    <row r="77" spans="1:1">
      <c r="A77" s="173" t="s">
        <v>1164</v>
      </c>
    </row>
    <row r="78" spans="1:1">
      <c r="A78" s="1"/>
    </row>
    <row r="79" spans="1:1">
      <c r="A79" s="165" t="s">
        <v>1143</v>
      </c>
    </row>
    <row r="80" spans="1:1">
      <c r="A80" s="1"/>
    </row>
    <row r="81" spans="1:1">
      <c r="A81" s="165" t="s">
        <v>1144</v>
      </c>
    </row>
    <row r="82" spans="1:1">
      <c r="A82" s="1"/>
    </row>
    <row r="83" spans="1:1">
      <c r="A83" s="165" t="s">
        <v>1145</v>
      </c>
    </row>
    <row r="84" spans="1:1">
      <c r="A84" s="1"/>
    </row>
    <row r="85" spans="1:1">
      <c r="A85" s="165" t="s">
        <v>1146</v>
      </c>
    </row>
    <row r="86" spans="1:1">
      <c r="A86" s="1"/>
    </row>
    <row r="87" spans="1:1">
      <c r="A87" s="165" t="s">
        <v>1147</v>
      </c>
    </row>
    <row r="88" spans="1:1">
      <c r="A88" s="162"/>
    </row>
    <row r="89" spans="1:1">
      <c r="A89" s="165" t="s">
        <v>1148</v>
      </c>
    </row>
    <row r="90" spans="1:1">
      <c r="A90" s="162"/>
    </row>
    <row r="91" spans="1:1">
      <c r="A91" s="165" t="s">
        <v>1149</v>
      </c>
    </row>
    <row r="92" spans="1:1">
      <c r="A92" s="1"/>
    </row>
    <row r="93" spans="1:1">
      <c r="A93" s="1"/>
    </row>
    <row r="94" spans="1:1">
      <c r="A94" s="1"/>
    </row>
    <row r="95" spans="1:1">
      <c r="A95" s="1"/>
    </row>
    <row r="96" spans="1:1" ht="15.75">
      <c r="A96" s="166" t="s">
        <v>1150</v>
      </c>
    </row>
    <row r="97" spans="1:3" ht="15.75">
      <c r="A97" s="166"/>
    </row>
    <row r="98" spans="1:3" ht="15.75">
      <c r="A98" s="166" t="s">
        <v>1151</v>
      </c>
    </row>
    <row r="99" spans="1:3" ht="15.75">
      <c r="A99" s="166"/>
    </row>
    <row r="100" spans="1:3" ht="15.75">
      <c r="A100" s="166" t="s">
        <v>1152</v>
      </c>
    </row>
    <row r="101" spans="1:3">
      <c r="A101" s="1"/>
    </row>
    <row r="102" spans="1:3" ht="15.75" thickBot="1">
      <c r="A102" s="1"/>
    </row>
    <row r="103" spans="1:3" ht="15.75" thickBot="1">
      <c r="A103" s="167" t="s">
        <v>1153</v>
      </c>
      <c r="B103" s="168" t="s">
        <v>1154</v>
      </c>
      <c r="C103" s="168" t="s">
        <v>1155</v>
      </c>
    </row>
    <row r="104" spans="1:3" ht="15.75" thickBot="1">
      <c r="A104" s="169" t="s">
        <v>1156</v>
      </c>
      <c r="B104" s="170" t="s">
        <v>1157</v>
      </c>
      <c r="C104" s="170" t="s">
        <v>1158</v>
      </c>
    </row>
    <row r="105" spans="1:3">
      <c r="A105" s="1"/>
    </row>
    <row r="106" spans="1:3" ht="15.75">
      <c r="A106" s="15"/>
    </row>
    <row r="107" spans="1:3">
      <c r="A107" s="171" t="s">
        <v>1159</v>
      </c>
    </row>
    <row r="108" spans="1:3">
      <c r="A108" s="171"/>
    </row>
    <row r="109" spans="1:3">
      <c r="A109" s="171" t="s">
        <v>1160</v>
      </c>
    </row>
    <row r="110" spans="1:3">
      <c r="A110" s="171"/>
    </row>
    <row r="111" spans="1:3">
      <c r="A111" s="171" t="s">
        <v>1161</v>
      </c>
    </row>
    <row r="112" spans="1:3">
      <c r="A112" s="171"/>
    </row>
    <row r="113" spans="1:1">
      <c r="A113" s="171" t="s">
        <v>1162</v>
      </c>
    </row>
    <row r="114" spans="1:1">
      <c r="A114" s="1"/>
    </row>
    <row r="115" spans="1:1">
      <c r="A115" s="1" t="s">
        <v>1163</v>
      </c>
    </row>
    <row r="116" spans="1:1">
      <c r="A116" s="172"/>
    </row>
  </sheetData>
  <hyperlinks>
    <hyperlink ref="A104" display="http://192.168.251.39/brtabl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
  <sheetViews>
    <sheetView workbookViewId="0">
      <selection activeCell="K17" sqref="K17"/>
    </sheetView>
  </sheetViews>
  <sheetFormatPr defaultRowHeight="15"/>
  <sheetData>
    <row r="1" spans="1:1">
      <c r="A1" t="s">
        <v>640</v>
      </c>
    </row>
    <row r="2" spans="1:1">
      <c r="A2" t="s">
        <v>641</v>
      </c>
    </row>
    <row r="3" spans="1:1">
      <c r="A3" t="s">
        <v>642</v>
      </c>
    </row>
    <row r="5" spans="1:1">
      <c r="A5" t="s">
        <v>643</v>
      </c>
    </row>
    <row r="6" spans="1:1">
      <c r="A6" t="s">
        <v>644</v>
      </c>
    </row>
    <row r="7" spans="1:1">
      <c r="A7" t="s">
        <v>642</v>
      </c>
    </row>
    <row r="9" spans="1:1">
      <c r="A9" t="s">
        <v>645</v>
      </c>
    </row>
    <row r="10" spans="1:1">
      <c r="A10" t="s">
        <v>644</v>
      </c>
    </row>
    <row r="11" spans="1:1">
      <c r="A11" t="s">
        <v>646</v>
      </c>
    </row>
    <row r="13" spans="1:1">
      <c r="A13" t="s">
        <v>647</v>
      </c>
    </row>
    <row r="14" spans="1:1">
      <c r="A14" t="s">
        <v>648</v>
      </c>
    </row>
    <row r="15" spans="1:1">
      <c r="A15" t="s">
        <v>649</v>
      </c>
    </row>
    <row r="17" spans="1:1">
      <c r="A17" t="s">
        <v>650</v>
      </c>
    </row>
    <row r="18" spans="1:1">
      <c r="A18" t="s">
        <v>651</v>
      </c>
    </row>
    <row r="19" spans="1:1">
      <c r="A19" t="s">
        <v>642</v>
      </c>
    </row>
    <row r="21" spans="1:1">
      <c r="A21" t="s">
        <v>653</v>
      </c>
    </row>
    <row r="22" spans="1:1">
      <c r="A22" t="s">
        <v>654</v>
      </c>
    </row>
    <row r="23" spans="1:1">
      <c r="A23" t="s">
        <v>655</v>
      </c>
    </row>
    <row r="26" spans="1:1">
      <c r="A26">
        <v>125510545</v>
      </c>
    </row>
    <row r="27" spans="1:1">
      <c r="A27" t="s">
        <v>652</v>
      </c>
    </row>
    <row r="28" spans="1:1">
      <c r="A28" t="s">
        <v>656</v>
      </c>
    </row>
    <row r="30" spans="1:1">
      <c r="A30" t="s">
        <v>657</v>
      </c>
    </row>
    <row r="31" spans="1:1">
      <c r="A31" t="s">
        <v>658</v>
      </c>
    </row>
    <row r="32" spans="1:1">
      <c r="A32" t="s">
        <v>659</v>
      </c>
    </row>
    <row r="33" spans="1:1">
      <c r="A33" t="s">
        <v>660</v>
      </c>
    </row>
    <row r="34" spans="1:1">
      <c r="A34" t="s">
        <v>661</v>
      </c>
    </row>
    <row r="35" spans="1:1">
      <c r="A35" t="s">
        <v>662</v>
      </c>
    </row>
    <row r="36" spans="1:1">
      <c r="A36" t="s">
        <v>663</v>
      </c>
    </row>
    <row r="37" spans="1:1">
      <c r="A37" t="s">
        <v>664</v>
      </c>
    </row>
    <row r="38" spans="1:1">
      <c r="A38" t="s">
        <v>665</v>
      </c>
    </row>
    <row r="39" spans="1:1">
      <c r="A39" t="s">
        <v>666</v>
      </c>
    </row>
    <row r="40" spans="1:1">
      <c r="A40" t="s">
        <v>667</v>
      </c>
    </row>
    <row r="41" spans="1:1">
      <c r="A41" t="s">
        <v>668</v>
      </c>
    </row>
    <row r="43" spans="1:1">
      <c r="A43">
        <v>1143138235</v>
      </c>
    </row>
    <row r="44" spans="1:1">
      <c r="A44">
        <v>1143138236</v>
      </c>
    </row>
    <row r="45" spans="1:1">
      <c r="A45">
        <v>1143138237</v>
      </c>
    </row>
    <row r="46" spans="1:1">
      <c r="A46">
        <v>1143138238</v>
      </c>
    </row>
    <row r="47" spans="1:1">
      <c r="A47">
        <v>1143138239</v>
      </c>
    </row>
    <row r="48" spans="1:1">
      <c r="A48">
        <v>1143138240</v>
      </c>
    </row>
    <row r="49" spans="1:1">
      <c r="A49">
        <v>1143138241</v>
      </c>
    </row>
    <row r="51" spans="1:1">
      <c r="A51" t="s">
        <v>652</v>
      </c>
    </row>
    <row r="52" spans="1:1">
      <c r="A52" t="s">
        <v>669</v>
      </c>
    </row>
    <row r="53" spans="1:1">
      <c r="A53">
        <v>7408414443</v>
      </c>
    </row>
    <row r="54" spans="1:1">
      <c r="A54" t="s">
        <v>652</v>
      </c>
    </row>
    <row r="55" spans="1:1">
      <c r="A55" t="s">
        <v>670</v>
      </c>
    </row>
    <row r="56" spans="1:1">
      <c r="A56" t="s">
        <v>671</v>
      </c>
    </row>
    <row r="57" spans="1:1">
      <c r="A57" t="s">
        <v>672</v>
      </c>
    </row>
    <row r="58" spans="1:1">
      <c r="A58" t="s">
        <v>673</v>
      </c>
    </row>
    <row r="59" spans="1:1">
      <c r="A59" t="s">
        <v>674</v>
      </c>
    </row>
    <row r="60" spans="1:1">
      <c r="A60" t="s">
        <v>675</v>
      </c>
    </row>
    <row r="61" spans="1:1">
      <c r="A61" t="s">
        <v>676</v>
      </c>
    </row>
    <row r="62" spans="1:1">
      <c r="A62" t="s">
        <v>677</v>
      </c>
    </row>
    <row r="63" spans="1:1">
      <c r="A63" t="s">
        <v>678</v>
      </c>
    </row>
    <row r="64" spans="1:1">
      <c r="A64" t="s">
        <v>679</v>
      </c>
    </row>
    <row r="66" spans="1:1">
      <c r="A66" t="s">
        <v>680</v>
      </c>
    </row>
    <row r="67" spans="1:1">
      <c r="A67" t="s">
        <v>681</v>
      </c>
    </row>
    <row r="68" spans="1:1">
      <c r="A68" t="s">
        <v>682</v>
      </c>
    </row>
    <row r="69" spans="1:1">
      <c r="A69" t="s">
        <v>681</v>
      </c>
    </row>
    <row r="70" spans="1:1">
      <c r="A70" t="s">
        <v>683</v>
      </c>
    </row>
    <row r="72" spans="1:1">
      <c r="A72" t="s">
        <v>684</v>
      </c>
    </row>
    <row r="73" spans="1:1">
      <c r="A73" t="s">
        <v>685</v>
      </c>
    </row>
    <row r="74" spans="1:1">
      <c r="A74" t="s">
        <v>686</v>
      </c>
    </row>
    <row r="75" spans="1:1">
      <c r="A75" t="s">
        <v>687</v>
      </c>
    </row>
    <row r="76" spans="1:1">
      <c r="A76" t="s">
        <v>684</v>
      </c>
    </row>
    <row r="77" spans="1:1">
      <c r="A77">
        <v>9003071215</v>
      </c>
    </row>
    <row r="78" spans="1:1">
      <c r="A78" t="s">
        <v>688</v>
      </c>
    </row>
    <row r="79" spans="1:1">
      <c r="A79" t="s">
        <v>689</v>
      </c>
    </row>
    <row r="80" spans="1:1">
      <c r="A80" t="s">
        <v>690</v>
      </c>
    </row>
    <row r="81" spans="1:1">
      <c r="A81" t="s">
        <v>691</v>
      </c>
    </row>
    <row r="82" spans="1:1">
      <c r="A82" t="s">
        <v>692</v>
      </c>
    </row>
    <row r="83" spans="1:1">
      <c r="A83" t="s">
        <v>693</v>
      </c>
    </row>
    <row r="84" spans="1:1">
      <c r="A84" t="s">
        <v>694</v>
      </c>
    </row>
    <row r="85" spans="1:1">
      <c r="A85" t="s">
        <v>695</v>
      </c>
    </row>
    <row r="86" spans="1:1">
      <c r="A86" t="s">
        <v>696</v>
      </c>
    </row>
    <row r="87" spans="1:1">
      <c r="A87" t="s">
        <v>697</v>
      </c>
    </row>
    <row r="88" spans="1:1">
      <c r="A88" t="s">
        <v>698</v>
      </c>
    </row>
    <row r="89" spans="1:1">
      <c r="A89" t="s">
        <v>699</v>
      </c>
    </row>
    <row r="90" spans="1:1">
      <c r="A90" t="s">
        <v>700</v>
      </c>
    </row>
    <row r="91" spans="1:1">
      <c r="A91" t="s">
        <v>701</v>
      </c>
    </row>
    <row r="92" spans="1:1">
      <c r="A92" t="s">
        <v>702</v>
      </c>
    </row>
    <row r="93" spans="1:1">
      <c r="A93" t="s">
        <v>703</v>
      </c>
    </row>
    <row r="94" spans="1:1">
      <c r="A94" t="s">
        <v>704</v>
      </c>
    </row>
    <row r="95" spans="1:1">
      <c r="A95" t="s">
        <v>705</v>
      </c>
    </row>
    <row r="96" spans="1:1">
      <c r="A96" t="s">
        <v>706</v>
      </c>
    </row>
    <row r="97" spans="1:1">
      <c r="A97" t="s">
        <v>707</v>
      </c>
    </row>
    <row r="98" spans="1:1">
      <c r="A98" t="s">
        <v>708</v>
      </c>
    </row>
    <row r="99" spans="1:1">
      <c r="A99" t="s">
        <v>709</v>
      </c>
    </row>
    <row r="101" spans="1:1">
      <c r="A101" t="s">
        <v>710</v>
      </c>
    </row>
    <row r="102" spans="1:1">
      <c r="A102" t="s">
        <v>711</v>
      </c>
    </row>
    <row r="104" spans="1:1">
      <c r="A104" t="s">
        <v>712</v>
      </c>
    </row>
    <row r="105" spans="1:1">
      <c r="A105" t="s">
        <v>713</v>
      </c>
    </row>
    <row r="106" spans="1:1">
      <c r="A106" t="s">
        <v>714</v>
      </c>
    </row>
    <row r="107" spans="1:1">
      <c r="A107" t="s">
        <v>712</v>
      </c>
    </row>
    <row r="108" spans="1:1">
      <c r="A108" t="s">
        <v>715</v>
      </c>
    </row>
    <row r="110" spans="1:1">
      <c r="A110" t="s">
        <v>716</v>
      </c>
    </row>
    <row r="112" spans="1:1">
      <c r="A112" t="s">
        <v>717</v>
      </c>
    </row>
    <row r="114" spans="1:3">
      <c r="A114" t="s">
        <v>718</v>
      </c>
    </row>
    <row r="115" spans="1:3">
      <c r="A115" t="s">
        <v>719</v>
      </c>
    </row>
    <row r="118" spans="1:3">
      <c r="A118" t="s">
        <v>720</v>
      </c>
      <c r="B118" t="s">
        <v>721</v>
      </c>
      <c r="C118" t="s">
        <v>722</v>
      </c>
    </row>
    <row r="119" spans="1:3">
      <c r="A119">
        <v>2067347896</v>
      </c>
    </row>
    <row r="120" spans="1:3">
      <c r="A120" t="s">
        <v>723</v>
      </c>
      <c r="B120" t="s">
        <v>724</v>
      </c>
      <c r="C120" t="s">
        <v>725</v>
      </c>
    </row>
    <row r="121" spans="1:3">
      <c r="A121">
        <v>919225637654</v>
      </c>
    </row>
    <row r="122" spans="1:3">
      <c r="A122" t="s">
        <v>726</v>
      </c>
      <c r="B122" t="s">
        <v>727</v>
      </c>
      <c r="C122" t="s">
        <v>728</v>
      </c>
    </row>
    <row r="123" spans="1:3">
      <c r="A123">
        <v>2066137387</v>
      </c>
    </row>
    <row r="124" spans="1:3">
      <c r="A124" t="s">
        <v>729</v>
      </c>
      <c r="B124" t="s">
        <v>730</v>
      </c>
      <c r="C124" t="s">
        <v>731</v>
      </c>
    </row>
    <row r="125" spans="1:3">
      <c r="A125">
        <v>919212168202</v>
      </c>
    </row>
    <row r="126" spans="1:3">
      <c r="A126" t="s">
        <v>732</v>
      </c>
      <c r="B126" t="s">
        <v>733</v>
      </c>
      <c r="C126" t="s">
        <v>734</v>
      </c>
    </row>
    <row r="127" spans="1:3">
      <c r="A127">
        <v>919212047791</v>
      </c>
    </row>
    <row r="129" spans="1:1">
      <c r="A129" t="s">
        <v>735</v>
      </c>
    </row>
    <row r="130" spans="1:1">
      <c r="A130" t="s">
        <v>736</v>
      </c>
    </row>
    <row r="132" spans="1:1">
      <c r="A132" t="s">
        <v>652</v>
      </c>
    </row>
    <row r="133" spans="1:1">
      <c r="A133" t="s">
        <v>737</v>
      </c>
    </row>
    <row r="136" spans="1:1">
      <c r="A136" t="s">
        <v>738</v>
      </c>
    </row>
    <row r="138" spans="1:1">
      <c r="A138" t="s">
        <v>739</v>
      </c>
    </row>
    <row r="140" spans="1:1">
      <c r="A140" t="s">
        <v>740</v>
      </c>
    </row>
    <row r="142" spans="1:1">
      <c r="A142" t="s">
        <v>741</v>
      </c>
    </row>
    <row r="144" spans="1:1">
      <c r="A144" t="s">
        <v>742</v>
      </c>
    </row>
    <row r="146" spans="1:1">
      <c r="A146" t="s">
        <v>743</v>
      </c>
    </row>
    <row r="148" spans="1:1">
      <c r="A148" t="s">
        <v>744</v>
      </c>
    </row>
    <row r="150" spans="1:1">
      <c r="A150" t="s">
        <v>745</v>
      </c>
    </row>
    <row r="151" spans="1:1">
      <c r="A151" t="s">
        <v>677</v>
      </c>
    </row>
    <row r="152" spans="1:1">
      <c r="A152" t="s">
        <v>746</v>
      </c>
    </row>
    <row r="153" spans="1:1">
      <c r="A153" t="s">
        <v>747</v>
      </c>
    </row>
    <row r="154" spans="1:1">
      <c r="A154" t="s">
        <v>748</v>
      </c>
    </row>
    <row r="155" spans="1:1">
      <c r="A155" t="s">
        <v>749</v>
      </c>
    </row>
    <row r="156" spans="1:1">
      <c r="A156" t="s">
        <v>750</v>
      </c>
    </row>
    <row r="157" spans="1:1">
      <c r="A157" t="s">
        <v>751</v>
      </c>
    </row>
    <row r="158" spans="1:1">
      <c r="A158" t="s">
        <v>752</v>
      </c>
    </row>
    <row r="159" spans="1:1">
      <c r="A159" t="s">
        <v>753</v>
      </c>
    </row>
    <row r="160" spans="1:1">
      <c r="A160" t="s">
        <v>754</v>
      </c>
    </row>
    <row r="161" spans="1:1">
      <c r="A161" t="s">
        <v>755</v>
      </c>
    </row>
    <row r="162" spans="1:1">
      <c r="A162" t="s">
        <v>753</v>
      </c>
    </row>
    <row r="163" spans="1:1">
      <c r="A163" t="s">
        <v>756</v>
      </c>
    </row>
    <row r="164" spans="1:1">
      <c r="A164" t="s">
        <v>757</v>
      </c>
    </row>
    <row r="165" spans="1:1">
      <c r="A165" t="s">
        <v>758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F21" sqref="F21"/>
    </sheetView>
  </sheetViews>
  <sheetFormatPr defaultRowHeight="15"/>
  <cols>
    <col min="1" max="1" width="37.85546875" customWidth="1"/>
    <col min="3" max="3" width="32.28515625" customWidth="1"/>
    <col min="4" max="4" width="30.42578125" customWidth="1"/>
    <col min="5" max="5" width="26.42578125" customWidth="1"/>
    <col min="6" max="6" width="14" customWidth="1"/>
    <col min="7" max="7" width="12.7109375" customWidth="1"/>
    <col min="8" max="8" width="14.5703125" customWidth="1"/>
    <col min="9" max="9" width="14.42578125" customWidth="1"/>
  </cols>
  <sheetData>
    <row r="1" spans="1:9">
      <c r="A1" s="56" t="s">
        <v>292</v>
      </c>
      <c r="B1" s="56"/>
      <c r="C1" s="57" t="s">
        <v>508</v>
      </c>
      <c r="F1" s="58" t="s">
        <v>509</v>
      </c>
    </row>
    <row r="2" spans="1:9">
      <c r="A2" s="56" t="s">
        <v>510</v>
      </c>
      <c r="B2" s="56"/>
      <c r="D2" s="59" t="s">
        <v>511</v>
      </c>
    </row>
    <row r="3" spans="1:9">
      <c r="F3" s="60" t="s">
        <v>512</v>
      </c>
      <c r="G3" s="60" t="s">
        <v>513</v>
      </c>
      <c r="H3" s="60"/>
      <c r="I3" s="61" t="s">
        <v>514</v>
      </c>
    </row>
    <row r="4" spans="1:9">
      <c r="A4" s="62" t="s">
        <v>515</v>
      </c>
      <c r="C4" t="s">
        <v>516</v>
      </c>
      <c r="D4" s="63" t="s">
        <v>517</v>
      </c>
      <c r="F4" s="64" t="s">
        <v>125</v>
      </c>
      <c r="G4" s="64" t="s">
        <v>518</v>
      </c>
      <c r="H4" s="64" t="s">
        <v>519</v>
      </c>
    </row>
    <row r="5" spans="1:9">
      <c r="A5" s="65" t="s">
        <v>520</v>
      </c>
      <c r="D5" s="63" t="s">
        <v>521</v>
      </c>
      <c r="F5" s="65" t="s">
        <v>522</v>
      </c>
      <c r="G5" s="65" t="s">
        <v>523</v>
      </c>
      <c r="H5" s="65">
        <v>9867550432</v>
      </c>
      <c r="I5" s="65" t="s">
        <v>524</v>
      </c>
    </row>
    <row r="6" spans="1:9">
      <c r="A6" s="65" t="s">
        <v>525</v>
      </c>
      <c r="D6" s="63" t="s">
        <v>526</v>
      </c>
      <c r="F6" s="65"/>
      <c r="G6" s="65" t="s">
        <v>527</v>
      </c>
      <c r="H6" s="65">
        <v>9920472006</v>
      </c>
      <c r="I6" t="s">
        <v>528</v>
      </c>
    </row>
    <row r="7" spans="1:9">
      <c r="A7" s="59" t="s">
        <v>529</v>
      </c>
      <c r="B7" s="59"/>
      <c r="D7" s="63" t="s">
        <v>530</v>
      </c>
      <c r="F7" s="65" t="s">
        <v>137</v>
      </c>
      <c r="G7" s="65" t="s">
        <v>531</v>
      </c>
      <c r="H7" s="65">
        <v>9711878926</v>
      </c>
    </row>
    <row r="8" spans="1:9">
      <c r="A8" s="66" t="s">
        <v>532</v>
      </c>
      <c r="D8" s="63" t="s">
        <v>533</v>
      </c>
      <c r="F8" s="65" t="s">
        <v>534</v>
      </c>
      <c r="G8" s="65" t="s">
        <v>535</v>
      </c>
      <c r="H8" s="65">
        <v>9611566009</v>
      </c>
      <c r="I8" t="s">
        <v>536</v>
      </c>
    </row>
    <row r="9" spans="1:9">
      <c r="A9" s="66" t="s">
        <v>537</v>
      </c>
      <c r="D9" s="63" t="s">
        <v>538</v>
      </c>
      <c r="F9" s="65" t="s">
        <v>150</v>
      </c>
      <c r="G9" s="65" t="s">
        <v>539</v>
      </c>
      <c r="H9" s="65">
        <v>9340083103</v>
      </c>
    </row>
    <row r="10" spans="1:9">
      <c r="C10" s="67" t="s">
        <v>540</v>
      </c>
      <c r="D10" s="63" t="s">
        <v>541</v>
      </c>
      <c r="F10" s="65" t="s">
        <v>542</v>
      </c>
      <c r="G10" s="65" t="s">
        <v>543</v>
      </c>
      <c r="H10" s="65">
        <v>9949951646</v>
      </c>
      <c r="I10" t="s">
        <v>544</v>
      </c>
    </row>
    <row r="11" spans="1:9">
      <c r="A11" s="59" t="s">
        <v>545</v>
      </c>
      <c r="B11" t="s">
        <v>546</v>
      </c>
      <c r="G11" s="68" t="s">
        <v>547</v>
      </c>
      <c r="H11" s="68"/>
    </row>
    <row r="13" spans="1:9" ht="15.75" thickBot="1">
      <c r="A13" s="11" t="s">
        <v>548</v>
      </c>
      <c r="B13" s="13" t="s">
        <v>549</v>
      </c>
      <c r="C13" s="55" t="s">
        <v>550</v>
      </c>
      <c r="D13" t="s">
        <v>551</v>
      </c>
      <c r="E13" s="62">
        <v>2271852027</v>
      </c>
      <c r="F13">
        <v>9769893117</v>
      </c>
      <c r="G13" s="65" t="s">
        <v>793</v>
      </c>
    </row>
    <row r="14" spans="1:9" ht="15.75" thickBot="1">
      <c r="A14" s="11" t="s">
        <v>552</v>
      </c>
      <c r="B14" s="13" t="s">
        <v>553</v>
      </c>
      <c r="C14" s="55" t="s">
        <v>554</v>
      </c>
      <c r="D14" t="s">
        <v>555</v>
      </c>
      <c r="E14" s="62">
        <v>2271852062</v>
      </c>
    </row>
    <row r="15" spans="1:9">
      <c r="A15" s="69" t="s">
        <v>556</v>
      </c>
      <c r="B15" s="69">
        <v>2271852080</v>
      </c>
      <c r="E15" s="62">
        <v>2271852066</v>
      </c>
    </row>
    <row r="16" spans="1:9">
      <c r="A16" s="69" t="s">
        <v>557</v>
      </c>
      <c r="B16" s="69">
        <v>2271852076</v>
      </c>
      <c r="D16" s="70" t="s">
        <v>558</v>
      </c>
    </row>
    <row r="17" spans="1:8">
      <c r="A17" s="69" t="s">
        <v>559</v>
      </c>
      <c r="B17" s="69">
        <v>2271852081</v>
      </c>
      <c r="C17" t="s">
        <v>560</v>
      </c>
      <c r="D17" s="59" t="s">
        <v>561</v>
      </c>
    </row>
    <row r="18" spans="1:8">
      <c r="A18" s="69" t="s">
        <v>562</v>
      </c>
      <c r="B18" s="71" t="s">
        <v>563</v>
      </c>
      <c r="D18" s="59" t="s">
        <v>564</v>
      </c>
      <c r="E18" s="72" t="s">
        <v>565</v>
      </c>
    </row>
    <row r="19" spans="1:8">
      <c r="A19" s="69" t="s">
        <v>566</v>
      </c>
      <c r="B19" s="69">
        <v>2271852075</v>
      </c>
      <c r="D19" t="s">
        <v>553</v>
      </c>
    </row>
    <row r="21" spans="1:8">
      <c r="A21" s="73">
        <v>43243</v>
      </c>
      <c r="C21" s="74" t="s">
        <v>567</v>
      </c>
      <c r="D21" s="74"/>
      <c r="E21" s="75" t="s">
        <v>568</v>
      </c>
      <c r="F21" s="175" t="s">
        <v>1259</v>
      </c>
      <c r="H21" s="175" t="s">
        <v>1260</v>
      </c>
    </row>
    <row r="22" spans="1:8">
      <c r="A22" s="76" t="s">
        <v>569</v>
      </c>
      <c r="E22" s="75" t="s">
        <v>570</v>
      </c>
      <c r="H22" s="175" t="s">
        <v>1261</v>
      </c>
    </row>
    <row r="23" spans="1:8" ht="15.75">
      <c r="A23" s="76"/>
      <c r="B23" s="77" t="s">
        <v>571</v>
      </c>
      <c r="E23" s="75" t="s">
        <v>572</v>
      </c>
    </row>
    <row r="24" spans="1:8" ht="15.75">
      <c r="A24" s="76" t="s">
        <v>573</v>
      </c>
      <c r="B24" s="77">
        <v>9794587000</v>
      </c>
      <c r="F24" s="175" t="s">
        <v>548</v>
      </c>
      <c r="G24" s="175" t="s">
        <v>1262</v>
      </c>
    </row>
    <row r="25" spans="1:8">
      <c r="A25" s="76"/>
      <c r="E25" t="s">
        <v>574</v>
      </c>
      <c r="F25" s="175" t="s">
        <v>552</v>
      </c>
      <c r="G25" s="175" t="s">
        <v>1263</v>
      </c>
    </row>
    <row r="26" spans="1:8">
      <c r="A26" s="76" t="s">
        <v>575</v>
      </c>
      <c r="E26" s="78" t="s">
        <v>576</v>
      </c>
    </row>
    <row r="27" spans="1:8">
      <c r="A27" s="76" t="s">
        <v>521</v>
      </c>
      <c r="B27" s="79" t="s">
        <v>577</v>
      </c>
      <c r="C27" s="79"/>
      <c r="D27" s="79"/>
      <c r="E27" s="80" t="s">
        <v>578</v>
      </c>
      <c r="F27" s="175" t="s">
        <v>1264</v>
      </c>
      <c r="G27" s="175" t="s">
        <v>1265</v>
      </c>
    </row>
    <row r="28" spans="1:8">
      <c r="A28" s="76" t="s">
        <v>530</v>
      </c>
      <c r="B28" s="79">
        <v>8792009404</v>
      </c>
      <c r="C28" s="79" t="s">
        <v>579</v>
      </c>
      <c r="D28" s="79"/>
      <c r="E28" s="80"/>
    </row>
    <row r="29" spans="1:8">
      <c r="A29" s="76" t="s">
        <v>580</v>
      </c>
      <c r="B29" s="79">
        <v>7204009494</v>
      </c>
      <c r="C29" s="79" t="s">
        <v>581</v>
      </c>
      <c r="D29" s="79"/>
      <c r="E29" s="80" t="s">
        <v>582</v>
      </c>
    </row>
    <row r="30" spans="1:8">
      <c r="A30" s="76" t="s">
        <v>533</v>
      </c>
      <c r="E30" s="80" t="s">
        <v>583</v>
      </c>
    </row>
    <row r="31" spans="1:8">
      <c r="A31" s="76" t="s">
        <v>584</v>
      </c>
      <c r="E31" s="80" t="s">
        <v>585</v>
      </c>
    </row>
    <row r="32" spans="1:8">
      <c r="A32" s="76"/>
      <c r="E32" s="80" t="s">
        <v>586</v>
      </c>
    </row>
    <row r="33" spans="1:5">
      <c r="A33" s="76" t="s">
        <v>587</v>
      </c>
      <c r="B33" t="s">
        <v>588</v>
      </c>
      <c r="E33" s="80" t="s">
        <v>589</v>
      </c>
    </row>
    <row r="34" spans="1:5">
      <c r="A34" s="76" t="s">
        <v>541</v>
      </c>
      <c r="E34" s="80" t="s">
        <v>590</v>
      </c>
    </row>
    <row r="35" spans="1:5">
      <c r="A35" s="76"/>
      <c r="B35" t="s">
        <v>591</v>
      </c>
      <c r="E35" s="80" t="s">
        <v>592</v>
      </c>
    </row>
    <row r="36" spans="1:5">
      <c r="A36">
        <v>7207</v>
      </c>
      <c r="E36" s="81" t="s">
        <v>593</v>
      </c>
    </row>
    <row r="37" spans="1:5">
      <c r="B37" s="82" t="s">
        <v>594</v>
      </c>
      <c r="C37" s="83">
        <v>4040313266</v>
      </c>
      <c r="D37" t="s">
        <v>595</v>
      </c>
    </row>
    <row r="38" spans="1:5">
      <c r="A38" s="72" t="s">
        <v>596</v>
      </c>
      <c r="B38" s="82" t="s">
        <v>597</v>
      </c>
      <c r="C38" s="82">
        <v>8919661902</v>
      </c>
    </row>
    <row r="39" spans="1:5">
      <c r="A39" s="72" t="s">
        <v>598</v>
      </c>
      <c r="B39" s="82" t="s">
        <v>599</v>
      </c>
      <c r="C39" s="82" t="s">
        <v>600</v>
      </c>
      <c r="E39" s="72" t="s">
        <v>601</v>
      </c>
    </row>
    <row r="40" spans="1:5">
      <c r="E40" s="72" t="s">
        <v>602</v>
      </c>
    </row>
    <row r="41" spans="1:5">
      <c r="A41" s="190" t="s">
        <v>603</v>
      </c>
      <c r="B41" s="190"/>
      <c r="E41" s="72" t="s">
        <v>521</v>
      </c>
    </row>
    <row r="42" spans="1:5">
      <c r="A42" s="68" t="s">
        <v>604</v>
      </c>
      <c r="B42" s="80" t="s">
        <v>605</v>
      </c>
      <c r="D42" s="84" t="s">
        <v>606</v>
      </c>
      <c r="E42" s="72" t="s">
        <v>607</v>
      </c>
    </row>
    <row r="43" spans="1:5">
      <c r="A43" s="85"/>
      <c r="B43" s="80"/>
      <c r="D43" s="86"/>
      <c r="E43" s="72"/>
    </row>
    <row r="44" spans="1:5">
      <c r="A44" s="87" t="s">
        <v>608</v>
      </c>
      <c r="B44" s="80">
        <v>7940504503</v>
      </c>
      <c r="D44" s="88" t="s">
        <v>609</v>
      </c>
      <c r="E44" s="72" t="s">
        <v>610</v>
      </c>
    </row>
    <row r="45" spans="1:5">
      <c r="A45" s="87" t="s">
        <v>611</v>
      </c>
      <c r="B45" s="58" t="s">
        <v>612</v>
      </c>
      <c r="D45" s="89">
        <v>8013816343</v>
      </c>
      <c r="E45" s="72" t="s">
        <v>613</v>
      </c>
    </row>
    <row r="46" spans="1:5">
      <c r="A46" s="87">
        <v>1143138236</v>
      </c>
      <c r="B46" s="80"/>
      <c r="E46" s="72" t="s">
        <v>614</v>
      </c>
    </row>
    <row r="47" spans="1:5">
      <c r="A47" s="87">
        <v>1143138237</v>
      </c>
      <c r="E47" s="72"/>
    </row>
    <row r="48" spans="1:5">
      <c r="A48" s="87">
        <v>1143138238</v>
      </c>
      <c r="E48" s="72" t="s">
        <v>615</v>
      </c>
    </row>
    <row r="49" spans="1:5">
      <c r="A49" s="87">
        <v>1143138239</v>
      </c>
      <c r="E49" s="72" t="s">
        <v>616</v>
      </c>
    </row>
    <row r="50" spans="1:5">
      <c r="A50" s="87">
        <v>1143138240</v>
      </c>
      <c r="B50" t="s">
        <v>617</v>
      </c>
      <c r="E50" s="72"/>
    </row>
    <row r="51" spans="1:5">
      <c r="A51" s="87">
        <v>1143138241</v>
      </c>
      <c r="E51" s="72" t="s">
        <v>618</v>
      </c>
    </row>
    <row r="52" spans="1:5">
      <c r="A52" s="87" t="s">
        <v>619</v>
      </c>
      <c r="E52" s="72" t="s">
        <v>620</v>
      </c>
    </row>
    <row r="53" spans="1:5">
      <c r="B53" s="90" t="s">
        <v>621</v>
      </c>
      <c r="C53" s="90"/>
      <c r="D53" s="90"/>
      <c r="E53" s="72"/>
    </row>
    <row r="54" spans="1:5">
      <c r="B54" s="90" t="s">
        <v>622</v>
      </c>
      <c r="C54" s="90"/>
      <c r="D54" s="90"/>
      <c r="E54" s="72" t="s">
        <v>623</v>
      </c>
    </row>
    <row r="55" spans="1:5">
      <c r="E55" s="72" t="s">
        <v>624</v>
      </c>
    </row>
    <row r="56" spans="1:5">
      <c r="A56" s="63" t="s">
        <v>625</v>
      </c>
    </row>
    <row r="57" spans="1:5">
      <c r="A57" s="63"/>
    </row>
    <row r="58" spans="1:5">
      <c r="A58" s="63" t="s">
        <v>626</v>
      </c>
    </row>
    <row r="59" spans="1:5">
      <c r="A59" s="63" t="s">
        <v>627</v>
      </c>
    </row>
    <row r="61" spans="1:5">
      <c r="A61" s="67" t="s">
        <v>628</v>
      </c>
    </row>
    <row r="62" spans="1:5">
      <c r="A62" s="67" t="s">
        <v>629</v>
      </c>
    </row>
    <row r="63" spans="1:5">
      <c r="A63" s="67"/>
    </row>
    <row r="64" spans="1:5">
      <c r="A64" s="67" t="s">
        <v>630</v>
      </c>
    </row>
    <row r="66" spans="1:2">
      <c r="A66" s="91" t="s">
        <v>631</v>
      </c>
    </row>
    <row r="67" spans="1:2">
      <c r="A67" s="68" t="s">
        <v>632</v>
      </c>
    </row>
    <row r="68" spans="1:2">
      <c r="A68" t="s">
        <v>633</v>
      </c>
    </row>
    <row r="70" spans="1:2">
      <c r="A70" s="66" t="s">
        <v>634</v>
      </c>
    </row>
    <row r="71" spans="1:2">
      <c r="A71" s="66" t="s">
        <v>635</v>
      </c>
    </row>
    <row r="72" spans="1:2">
      <c r="A72" s="66" t="s">
        <v>636</v>
      </c>
    </row>
    <row r="74" spans="1:2">
      <c r="A74" s="92" t="s">
        <v>637</v>
      </c>
    </row>
    <row r="75" spans="1:2">
      <c r="A75" s="60" t="s">
        <v>638</v>
      </c>
    </row>
    <row r="76" spans="1:2">
      <c r="A76" s="60"/>
    </row>
    <row r="77" spans="1:2">
      <c r="A77" s="60" t="s">
        <v>639</v>
      </c>
    </row>
    <row r="79" spans="1:2">
      <c r="A79" s="59" t="s">
        <v>571</v>
      </c>
      <c r="B79" s="59">
        <v>9794587000</v>
      </c>
    </row>
  </sheetData>
  <mergeCells count="1">
    <mergeCell ref="A41:B41"/>
  </mergeCells>
  <hyperlinks>
    <hyperlink ref="C13" display="mumbai.west@tikona.co.in"/>
    <hyperlink ref="C14" display="mumbai.central@tikona.co.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election activeCell="G12" sqref="G12"/>
    </sheetView>
  </sheetViews>
  <sheetFormatPr defaultRowHeight="15"/>
  <cols>
    <col min="1" max="1" width="33.5703125" customWidth="1"/>
    <col min="2" max="2" width="31.42578125" customWidth="1"/>
  </cols>
  <sheetData>
    <row r="1" spans="1:2">
      <c r="A1" s="1" t="s">
        <v>225</v>
      </c>
    </row>
    <row r="2" spans="1:2">
      <c r="A2" s="1"/>
    </row>
    <row r="3" spans="1:2">
      <c r="A3" s="1" t="s">
        <v>226</v>
      </c>
    </row>
    <row r="4" spans="1:2">
      <c r="A4" s="1"/>
    </row>
    <row r="5" spans="1:2">
      <c r="A5" s="1" t="s">
        <v>227</v>
      </c>
    </row>
    <row r="6" spans="1:2">
      <c r="A6" s="1"/>
    </row>
    <row r="7" spans="1:2">
      <c r="A7" s="1" t="s">
        <v>228</v>
      </c>
    </row>
    <row r="8" spans="1:2">
      <c r="A8" s="1"/>
    </row>
    <row r="9" spans="1:2">
      <c r="A9" s="8" t="s">
        <v>229</v>
      </c>
    </row>
    <row r="10" spans="1:2" ht="15.75" thickBot="1">
      <c r="A10" s="1"/>
    </row>
    <row r="11" spans="1:2" ht="15.75" thickBot="1">
      <c r="A11" s="30" t="s">
        <v>230</v>
      </c>
      <c r="B11" s="31" t="s">
        <v>231</v>
      </c>
    </row>
    <row r="12" spans="1:2" ht="15.75" thickBot="1">
      <c r="A12" s="32" t="s">
        <v>232</v>
      </c>
      <c r="B12" s="33" t="s">
        <v>233</v>
      </c>
    </row>
    <row r="13" spans="1:2" ht="15.75" thickBot="1">
      <c r="A13" s="32" t="s">
        <v>234</v>
      </c>
      <c r="B13" s="33" t="s">
        <v>233</v>
      </c>
    </row>
    <row r="14" spans="1:2" ht="15.75" thickBot="1">
      <c r="A14" s="32" t="s">
        <v>235</v>
      </c>
      <c r="B14" s="33" t="s">
        <v>233</v>
      </c>
    </row>
    <row r="15" spans="1:2" ht="15.75" thickBot="1">
      <c r="A15" s="32" t="s">
        <v>236</v>
      </c>
      <c r="B15" s="33" t="s">
        <v>233</v>
      </c>
    </row>
    <row r="16" spans="1:2" ht="15.75" thickBot="1">
      <c r="A16" s="32" t="s">
        <v>237</v>
      </c>
      <c r="B16" s="33" t="s">
        <v>233</v>
      </c>
    </row>
    <row r="17" spans="1:2" ht="15.75" thickBot="1">
      <c r="A17" s="32" t="s">
        <v>238</v>
      </c>
      <c r="B17" s="33" t="s">
        <v>233</v>
      </c>
    </row>
    <row r="18" spans="1:2" ht="15.75" thickBot="1">
      <c r="A18" s="32" t="s">
        <v>239</v>
      </c>
      <c r="B18" s="33" t="s">
        <v>233</v>
      </c>
    </row>
    <row r="19" spans="1:2" ht="15.75" thickBot="1">
      <c r="A19" s="32" t="s">
        <v>240</v>
      </c>
      <c r="B19" s="33" t="s">
        <v>233</v>
      </c>
    </row>
    <row r="20" spans="1:2" ht="15.75" thickBot="1">
      <c r="A20" s="32" t="s">
        <v>241</v>
      </c>
      <c r="B20" s="33" t="s">
        <v>233</v>
      </c>
    </row>
    <row r="21" spans="1:2" ht="15.75" thickBot="1">
      <c r="A21" s="32" t="s">
        <v>242</v>
      </c>
      <c r="B21" s="33" t="s">
        <v>233</v>
      </c>
    </row>
    <row r="22" spans="1:2" ht="15.75" thickBot="1">
      <c r="A22" s="32" t="s">
        <v>243</v>
      </c>
      <c r="B22" s="33" t="s">
        <v>233</v>
      </c>
    </row>
    <row r="23" spans="1:2" ht="15.75" thickBot="1">
      <c r="A23" s="32" t="s">
        <v>244</v>
      </c>
      <c r="B23" s="33" t="s">
        <v>233</v>
      </c>
    </row>
    <row r="24" spans="1:2" ht="15.75" thickBot="1">
      <c r="A24" s="32" t="s">
        <v>245</v>
      </c>
      <c r="B24" s="33" t="s">
        <v>233</v>
      </c>
    </row>
    <row r="25" spans="1:2" ht="15.75" thickBot="1">
      <c r="A25" s="32" t="s">
        <v>246</v>
      </c>
      <c r="B25" s="33" t="s">
        <v>233</v>
      </c>
    </row>
    <row r="26" spans="1:2" ht="15.75" thickBot="1">
      <c r="A26" s="32" t="s">
        <v>247</v>
      </c>
      <c r="B26" s="33" t="s">
        <v>233</v>
      </c>
    </row>
    <row r="27" spans="1:2" ht="15.75" thickBot="1">
      <c r="A27" s="32" t="s">
        <v>248</v>
      </c>
      <c r="B27" s="33" t="s">
        <v>233</v>
      </c>
    </row>
    <row r="28" spans="1:2" ht="15.75" thickBot="1">
      <c r="A28" s="32" t="s">
        <v>249</v>
      </c>
      <c r="B28" s="33" t="s">
        <v>233</v>
      </c>
    </row>
    <row r="29" spans="1:2" ht="15.75" thickBot="1">
      <c r="A29" s="32" t="s">
        <v>250</v>
      </c>
      <c r="B29" s="33" t="s">
        <v>233</v>
      </c>
    </row>
    <row r="30" spans="1:2" ht="15.75" thickBot="1">
      <c r="A30" s="32" t="s">
        <v>251</v>
      </c>
      <c r="B30" s="33" t="s">
        <v>233</v>
      </c>
    </row>
    <row r="31" spans="1:2" ht="15.75" thickBot="1">
      <c r="A31" s="32" t="s">
        <v>252</v>
      </c>
      <c r="B31" s="33" t="s">
        <v>233</v>
      </c>
    </row>
    <row r="32" spans="1:2" ht="15.75" thickBot="1">
      <c r="A32" s="32" t="s">
        <v>253</v>
      </c>
      <c r="B32" s="33" t="s">
        <v>233</v>
      </c>
    </row>
    <row r="33" spans="1:2" ht="15.75" thickBot="1">
      <c r="A33" s="32" t="s">
        <v>254</v>
      </c>
      <c r="B33" s="33" t="s">
        <v>233</v>
      </c>
    </row>
    <row r="34" spans="1:2" ht="15.75" thickBot="1">
      <c r="A34" s="32" t="s">
        <v>255</v>
      </c>
      <c r="B34" s="33" t="s">
        <v>233</v>
      </c>
    </row>
    <row r="35" spans="1:2" ht="15.75" thickBot="1">
      <c r="A35" s="32" t="s">
        <v>256</v>
      </c>
      <c r="B35" s="33" t="s">
        <v>233</v>
      </c>
    </row>
    <row r="36" spans="1:2" ht="15.75" thickBot="1">
      <c r="A36" s="32" t="s">
        <v>257</v>
      </c>
      <c r="B36" s="33" t="s">
        <v>233</v>
      </c>
    </row>
    <row r="37" spans="1:2" ht="15.75" thickBot="1">
      <c r="A37" s="32" t="s">
        <v>258</v>
      </c>
      <c r="B37" s="33" t="s">
        <v>233</v>
      </c>
    </row>
    <row r="38" spans="1:2" ht="15.75" thickBot="1">
      <c r="A38" s="32" t="s">
        <v>259</v>
      </c>
      <c r="B38" s="33" t="s">
        <v>233</v>
      </c>
    </row>
    <row r="39" spans="1:2" ht="15.75" thickBot="1">
      <c r="A39" s="32" t="s">
        <v>260</v>
      </c>
      <c r="B39" s="33" t="s">
        <v>233</v>
      </c>
    </row>
    <row r="40" spans="1:2" ht="15.75" thickBot="1">
      <c r="A40" s="32" t="s">
        <v>261</v>
      </c>
      <c r="B40" s="33" t="s">
        <v>233</v>
      </c>
    </row>
    <row r="41" spans="1:2" ht="15.75" thickBot="1">
      <c r="A41" s="32" t="s">
        <v>262</v>
      </c>
      <c r="B41" s="33" t="s">
        <v>233</v>
      </c>
    </row>
    <row r="42" spans="1:2" ht="15.75" thickBot="1">
      <c r="A42" s="32" t="s">
        <v>263</v>
      </c>
      <c r="B42" s="33" t="s">
        <v>233</v>
      </c>
    </row>
    <row r="43" spans="1:2" ht="15.75" thickBot="1">
      <c r="A43" s="32" t="s">
        <v>264</v>
      </c>
      <c r="B43" s="33" t="s">
        <v>233</v>
      </c>
    </row>
    <row r="44" spans="1:2" ht="15.75" thickBot="1">
      <c r="A44" s="32" t="s">
        <v>265</v>
      </c>
      <c r="B44" s="33" t="s">
        <v>233</v>
      </c>
    </row>
    <row r="45" spans="1:2" ht="15.75" thickBot="1">
      <c r="A45" s="32" t="s">
        <v>266</v>
      </c>
      <c r="B45" s="33" t="s">
        <v>233</v>
      </c>
    </row>
    <row r="46" spans="1:2" ht="15.75" thickBot="1">
      <c r="A46" s="32" t="s">
        <v>267</v>
      </c>
      <c r="B46" s="33" t="s">
        <v>233</v>
      </c>
    </row>
    <row r="47" spans="1:2" ht="15.75" thickBot="1">
      <c r="A47" s="32" t="s">
        <v>268</v>
      </c>
      <c r="B47" s="33" t="s">
        <v>233</v>
      </c>
    </row>
    <row r="48" spans="1:2" ht="15.75" thickBot="1">
      <c r="A48" s="32" t="s">
        <v>269</v>
      </c>
      <c r="B48" s="33" t="s">
        <v>233</v>
      </c>
    </row>
    <row r="49" spans="1:2" ht="15.75" thickBot="1">
      <c r="A49" s="32" t="s">
        <v>270</v>
      </c>
      <c r="B49" s="33" t="s">
        <v>233</v>
      </c>
    </row>
    <row r="50" spans="1:2" ht="15.75" thickBot="1">
      <c r="A50" s="32" t="s">
        <v>271</v>
      </c>
      <c r="B50" s="33" t="s">
        <v>233</v>
      </c>
    </row>
    <row r="51" spans="1:2" ht="15.75" thickBot="1">
      <c r="A51" s="32" t="s">
        <v>272</v>
      </c>
      <c r="B51" s="33" t="s">
        <v>233</v>
      </c>
    </row>
    <row r="52" spans="1:2" ht="15.75" thickBot="1">
      <c r="A52" s="32" t="s">
        <v>273</v>
      </c>
      <c r="B52" s="33" t="s">
        <v>233</v>
      </c>
    </row>
    <row r="53" spans="1:2" ht="15.75" thickBot="1">
      <c r="A53" s="32" t="s">
        <v>274</v>
      </c>
      <c r="B53" s="33" t="s">
        <v>233</v>
      </c>
    </row>
    <row r="54" spans="1:2" ht="15.75" thickBot="1">
      <c r="A54" s="32" t="s">
        <v>275</v>
      </c>
      <c r="B54" s="33" t="s">
        <v>233</v>
      </c>
    </row>
    <row r="55" spans="1:2" ht="15.75" thickBot="1">
      <c r="A55" s="32" t="s">
        <v>269</v>
      </c>
      <c r="B55" s="33" t="s">
        <v>233</v>
      </c>
    </row>
    <row r="56" spans="1:2" ht="15.75" thickBot="1">
      <c r="A56" s="32" t="s">
        <v>276</v>
      </c>
      <c r="B56" s="33" t="s">
        <v>233</v>
      </c>
    </row>
    <row r="57" spans="1:2" ht="15.75" thickBot="1">
      <c r="A57" s="32" t="s">
        <v>277</v>
      </c>
      <c r="B57" s="33" t="s">
        <v>233</v>
      </c>
    </row>
    <row r="58" spans="1:2" ht="15.75" thickBot="1">
      <c r="A58" s="32" t="s">
        <v>278</v>
      </c>
      <c r="B58" s="33" t="s">
        <v>233</v>
      </c>
    </row>
    <row r="59" spans="1:2" ht="15.75" thickBot="1">
      <c r="A59" s="32" t="s">
        <v>279</v>
      </c>
      <c r="B59" s="33" t="s">
        <v>233</v>
      </c>
    </row>
    <row r="60" spans="1:2" ht="15.75" thickBot="1">
      <c r="A60" s="32" t="s">
        <v>280</v>
      </c>
      <c r="B60" s="33" t="s">
        <v>233</v>
      </c>
    </row>
    <row r="61" spans="1:2">
      <c r="A61" s="1"/>
    </row>
    <row r="62" spans="1:2" ht="15.75">
      <c r="A62" s="15"/>
    </row>
    <row r="63" spans="1:2" ht="15.75">
      <c r="A63" s="15" t="s">
        <v>281</v>
      </c>
    </row>
    <row r="64" spans="1:2" ht="15.75">
      <c r="A64" s="34" t="s">
        <v>282</v>
      </c>
    </row>
    <row r="65" spans="1:1" ht="15.75">
      <c r="A65" s="34" t="s">
        <v>283</v>
      </c>
    </row>
    <row r="66" spans="1:1" ht="15.75">
      <c r="A66" s="15"/>
    </row>
  </sheetData>
  <hyperlinks>
    <hyperlink ref="A9" display="Link:- http://192.168.248.226:8080/TDNMessaging/logout.do"/>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B1" workbookViewId="0">
      <selection activeCell="D9" sqref="D9"/>
    </sheetView>
  </sheetViews>
  <sheetFormatPr defaultRowHeight="15"/>
  <cols>
    <col min="1" max="1" width="29.7109375" customWidth="1"/>
    <col min="2" max="2" width="23" customWidth="1"/>
    <col min="3" max="3" width="27.140625" customWidth="1"/>
    <col min="4" max="4" width="33.28515625" customWidth="1"/>
    <col min="5" max="5" width="31.42578125" customWidth="1"/>
  </cols>
  <sheetData>
    <row r="1" spans="1:5" ht="15.75" thickBot="1">
      <c r="A1" s="46" t="s">
        <v>438</v>
      </c>
      <c r="B1" s="47" t="s">
        <v>439</v>
      </c>
      <c r="C1" s="47" t="s">
        <v>440</v>
      </c>
      <c r="D1" s="47" t="s">
        <v>441</v>
      </c>
      <c r="E1" s="47" t="s">
        <v>442</v>
      </c>
    </row>
    <row r="2" spans="1:5" ht="15.75" thickBot="1">
      <c r="A2" s="48" t="s">
        <v>443</v>
      </c>
      <c r="B2" s="194" t="s">
        <v>444</v>
      </c>
      <c r="C2" s="49" t="s">
        <v>445</v>
      </c>
      <c r="D2" s="50" t="s">
        <v>446</v>
      </c>
      <c r="E2" s="49">
        <v>9342405343</v>
      </c>
    </row>
    <row r="3" spans="1:5" ht="15.75" thickBot="1">
      <c r="A3" s="48">
        <v>8754447700</v>
      </c>
      <c r="B3" s="193"/>
      <c r="C3" s="49" t="s">
        <v>447</v>
      </c>
      <c r="D3" s="50" t="s">
        <v>448</v>
      </c>
      <c r="E3" s="49">
        <v>9945590520</v>
      </c>
    </row>
    <row r="4" spans="1:5" ht="15.75" thickBot="1">
      <c r="A4" s="51" t="s">
        <v>449</v>
      </c>
      <c r="B4" s="192"/>
      <c r="C4" s="52" t="s">
        <v>450</v>
      </c>
      <c r="D4" s="50" t="s">
        <v>451</v>
      </c>
      <c r="E4" s="52" t="s">
        <v>452</v>
      </c>
    </row>
    <row r="5" spans="1:5" ht="15.75" thickBot="1">
      <c r="A5" s="53"/>
      <c r="B5" s="191" t="s">
        <v>453</v>
      </c>
      <c r="C5" s="49" t="s">
        <v>454</v>
      </c>
      <c r="D5" s="50" t="s">
        <v>455</v>
      </c>
      <c r="E5" s="49" t="s">
        <v>456</v>
      </c>
    </row>
    <row r="6" spans="1:5" ht="15.75" thickBot="1">
      <c r="A6" s="53"/>
      <c r="B6" s="192"/>
      <c r="C6" s="49" t="s">
        <v>457</v>
      </c>
      <c r="D6" s="50" t="s">
        <v>458</v>
      </c>
      <c r="E6" s="49">
        <v>9790934542</v>
      </c>
    </row>
    <row r="7" spans="1:5" ht="15.75" thickBot="1">
      <c r="A7" s="53"/>
      <c r="B7" s="191" t="s">
        <v>459</v>
      </c>
      <c r="C7" s="49" t="s">
        <v>460</v>
      </c>
      <c r="D7" s="50" t="s">
        <v>461</v>
      </c>
      <c r="E7" s="49">
        <v>9391914344</v>
      </c>
    </row>
    <row r="8" spans="1:5" ht="15.75" thickBot="1">
      <c r="A8" s="53"/>
      <c r="B8" s="192"/>
      <c r="C8" s="49" t="s">
        <v>462</v>
      </c>
      <c r="D8" s="50" t="s">
        <v>463</v>
      </c>
      <c r="E8" s="49">
        <v>7799502222</v>
      </c>
    </row>
    <row r="9" spans="1:5" ht="15.75" thickBot="1">
      <c r="A9" s="54"/>
      <c r="B9" s="52" t="s">
        <v>464</v>
      </c>
      <c r="C9" s="49" t="s">
        <v>465</v>
      </c>
      <c r="D9" s="50" t="s">
        <v>466</v>
      </c>
      <c r="E9" s="49">
        <v>9363248727</v>
      </c>
    </row>
    <row r="10" spans="1:5" ht="15.75" thickBot="1">
      <c r="A10" s="48" t="s">
        <v>467</v>
      </c>
      <c r="B10" s="194" t="s">
        <v>468</v>
      </c>
      <c r="C10" s="49" t="s">
        <v>469</v>
      </c>
      <c r="D10" s="50" t="s">
        <v>470</v>
      </c>
      <c r="E10" s="49">
        <v>9372937251</v>
      </c>
    </row>
    <row r="11" spans="1:5" ht="15.75" thickBot="1">
      <c r="A11" s="51" t="s">
        <v>471</v>
      </c>
      <c r="B11" s="192"/>
      <c r="C11" s="49" t="s">
        <v>472</v>
      </c>
      <c r="D11" s="50" t="s">
        <v>473</v>
      </c>
      <c r="E11" s="52">
        <v>8600080001</v>
      </c>
    </row>
    <row r="12" spans="1:5" ht="15.75" thickBot="1">
      <c r="A12" s="53"/>
      <c r="B12" s="191" t="s">
        <v>390</v>
      </c>
      <c r="C12" s="49" t="s">
        <v>474</v>
      </c>
      <c r="D12" s="50" t="s">
        <v>475</v>
      </c>
      <c r="E12" s="49">
        <v>9346224077</v>
      </c>
    </row>
    <row r="13" spans="1:5" ht="15.75" thickBot="1">
      <c r="A13" s="53"/>
      <c r="B13" s="193"/>
      <c r="C13" s="49" t="s">
        <v>476</v>
      </c>
      <c r="D13" s="50" t="s">
        <v>477</v>
      </c>
      <c r="E13" s="49">
        <v>9377852963</v>
      </c>
    </row>
    <row r="14" spans="1:5" ht="15.75" thickBot="1">
      <c r="A14" s="53"/>
      <c r="B14" s="193"/>
      <c r="C14" s="49" t="s">
        <v>478</v>
      </c>
      <c r="D14" s="50" t="s">
        <v>479</v>
      </c>
      <c r="E14" s="49">
        <v>9099033266</v>
      </c>
    </row>
    <row r="15" spans="1:5" ht="15.75" thickBot="1">
      <c r="A15" s="53"/>
      <c r="B15" s="192"/>
      <c r="C15" s="52" t="s">
        <v>480</v>
      </c>
      <c r="D15" s="50" t="s">
        <v>481</v>
      </c>
      <c r="E15" s="52">
        <v>9327335222</v>
      </c>
    </row>
    <row r="16" spans="1:5" ht="15.75" thickBot="1">
      <c r="A16" s="53"/>
      <c r="B16" s="191" t="s">
        <v>482</v>
      </c>
      <c r="C16" s="52" t="s">
        <v>483</v>
      </c>
      <c r="D16" s="55" t="s">
        <v>484</v>
      </c>
      <c r="E16" s="52">
        <v>9168119574</v>
      </c>
    </row>
    <row r="17" spans="1:5" ht="15.75" thickBot="1">
      <c r="A17" s="53"/>
      <c r="B17" s="192"/>
      <c r="C17" s="52" t="s">
        <v>485</v>
      </c>
      <c r="D17" s="55" t="s">
        <v>486</v>
      </c>
      <c r="E17" s="52">
        <v>9303394940</v>
      </c>
    </row>
    <row r="18" spans="1:5" ht="15.75" thickBot="1">
      <c r="A18" s="53"/>
      <c r="B18" s="191" t="s">
        <v>487</v>
      </c>
      <c r="C18" s="49" t="s">
        <v>488</v>
      </c>
      <c r="D18" s="50" t="s">
        <v>489</v>
      </c>
      <c r="E18" s="49" t="s">
        <v>490</v>
      </c>
    </row>
    <row r="19" spans="1:5" ht="15.75" thickBot="1">
      <c r="A19" s="54"/>
      <c r="B19" s="192"/>
      <c r="C19" s="49" t="s">
        <v>491</v>
      </c>
      <c r="D19" s="50" t="s">
        <v>492</v>
      </c>
      <c r="E19" s="49">
        <v>8879787085</v>
      </c>
    </row>
    <row r="20" spans="1:5" ht="15.75" thickBot="1">
      <c r="A20" s="48" t="s">
        <v>493</v>
      </c>
      <c r="B20" s="191" t="s">
        <v>494</v>
      </c>
      <c r="C20" s="49" t="s">
        <v>495</v>
      </c>
      <c r="D20" s="50" t="s">
        <v>496</v>
      </c>
      <c r="E20" s="49">
        <v>8527322727</v>
      </c>
    </row>
    <row r="21" spans="1:5" ht="15.75" thickBot="1">
      <c r="A21" s="48">
        <v>8130530123</v>
      </c>
      <c r="B21" s="192"/>
      <c r="C21" s="52" t="s">
        <v>497</v>
      </c>
      <c r="D21" s="50" t="s">
        <v>498</v>
      </c>
      <c r="E21" s="52">
        <v>9734638383</v>
      </c>
    </row>
    <row r="22" spans="1:5" ht="15.75" thickBot="1">
      <c r="A22" s="51" t="s">
        <v>499</v>
      </c>
      <c r="B22" s="191" t="s">
        <v>500</v>
      </c>
      <c r="C22" s="49" t="s">
        <v>495</v>
      </c>
      <c r="D22" s="50" t="s">
        <v>496</v>
      </c>
      <c r="E22" s="49">
        <v>8527322727</v>
      </c>
    </row>
    <row r="23" spans="1:5" ht="15.75" thickBot="1">
      <c r="A23" s="53"/>
      <c r="B23" s="193"/>
      <c r="C23" s="52" t="s">
        <v>501</v>
      </c>
      <c r="D23" s="50" t="s">
        <v>502</v>
      </c>
      <c r="E23" s="52">
        <v>9910062427</v>
      </c>
    </row>
    <row r="24" spans="1:5" ht="15.75" thickBot="1">
      <c r="A24" s="53"/>
      <c r="B24" s="192"/>
      <c r="C24" s="52" t="s">
        <v>503</v>
      </c>
      <c r="D24" s="50" t="s">
        <v>504</v>
      </c>
      <c r="E24" s="52">
        <v>9911495005</v>
      </c>
    </row>
    <row r="25" spans="1:5" ht="15.75" thickBot="1">
      <c r="A25" s="54"/>
      <c r="B25" s="52" t="s">
        <v>144</v>
      </c>
      <c r="C25" s="49" t="s">
        <v>505</v>
      </c>
      <c r="D25" s="50" t="s">
        <v>506</v>
      </c>
      <c r="E25" s="49" t="s">
        <v>507</v>
      </c>
    </row>
  </sheetData>
  <mergeCells count="9">
    <mergeCell ref="B18:B19"/>
    <mergeCell ref="B20:B21"/>
    <mergeCell ref="B22:B24"/>
    <mergeCell ref="B2:B4"/>
    <mergeCell ref="B5:B6"/>
    <mergeCell ref="B7:B8"/>
    <mergeCell ref="B10:B11"/>
    <mergeCell ref="B12:B15"/>
    <mergeCell ref="B16:B17"/>
  </mergeCells>
  <hyperlinks>
    <hyperlink ref="A4" display="sundara.krishnan@tikona.in"/>
    <hyperlink ref="D2" display="prashanth.r@tikona.in"/>
    <hyperlink ref="D3" display="anandkumar.b@tikona.in"/>
    <hyperlink ref="D4" display="nagaraj.hu@tikona.in"/>
    <hyperlink ref="D5" display="Sadhashivam.R@tikona.in"/>
    <hyperlink ref="D6" display="shivaji.rajan@tikona.in"/>
    <hyperlink ref="D7" display="sn.rehman@tikona.in"/>
    <hyperlink ref="D8" display="chikkam.satya@tikona.in"/>
    <hyperlink ref="D9" display="Thomas.Cruz@tikona.in"/>
    <hyperlink ref="A11" display="Shankar.Ram@tikona.in"/>
    <hyperlink ref="D10" display="anil.dalavi@tikona.in"/>
    <hyperlink ref="D11" display="ramesh.gole@tikona.co.in"/>
    <hyperlink ref="D12" display="ashwani.tyagi@tikona.in"/>
    <hyperlink ref="D13" display="dhruvesh.gauswami@tikona.in"/>
    <hyperlink ref="D14" display="vivek.goswami@tikona.co.in"/>
    <hyperlink ref="D15" display="Vishvas.Desai@tikona.in"/>
    <hyperlink ref="D16" display="prashant.borkar@tikona.co.in"/>
    <hyperlink ref="D17" display="Anwar.Iqbal@tikona.co.in"/>
    <hyperlink ref="D18" display="ankit.shah@tikona.in"/>
    <hyperlink ref="D19" display="amith.pillai@tikona.in"/>
    <hyperlink ref="A22" display="sidharath.p@tikona.in"/>
    <hyperlink ref="D20" display="shishir.s@tikona.in"/>
    <hyperlink ref="D21" display="Arunabha.Halder@tikonapartner.in"/>
    <hyperlink ref="D22" display="shishir.s@tikona.in"/>
    <hyperlink ref="D23" display="Amit.Gaur@tikona.in"/>
    <hyperlink ref="D24" display="sachin.gupta@tikona.in"/>
    <hyperlink ref="D25" display="ramkumar.tiwari@tikon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NOTES</vt:lpstr>
      <vt:lpstr>ENT_ENGINEER</vt:lpstr>
      <vt:lpstr>SPEEDTEST</vt:lpstr>
      <vt:lpstr>BB PLANS</vt:lpstr>
      <vt:lpstr>IMP MAIL</vt:lpstr>
      <vt:lpstr>DNS</vt:lpstr>
      <vt:lpstr>CONTACT</vt:lpstr>
      <vt:lpstr>SMS CRED</vt:lpstr>
      <vt:lpstr>SALES ESC</vt:lpstr>
      <vt:lpstr>CSM ESC LL</vt:lpstr>
      <vt:lpstr>CUST ESC</vt:lpstr>
      <vt:lpstr>SA ESC BB</vt:lpstr>
      <vt:lpstr>RF LINK CALC</vt:lpstr>
      <vt:lpstr>PE ROUTER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rftrdesk161</dc:creator>
  <cp:lastModifiedBy>rftrdesk156</cp:lastModifiedBy>
  <dcterms:created xsi:type="dcterms:W3CDTF">2019-11-03T08:59:53Z</dcterms:created>
  <dcterms:modified xsi:type="dcterms:W3CDTF">2020-01-02T15:10:16Z</dcterms:modified>
</cp:coreProperties>
</file>