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codeName="ЭтаКнига" defaultThemeVersion="124226"/>
  <xr:revisionPtr revIDLastSave="0" documentId="13_ncr:1_{213CA441-4027-4B58-B0EC-1D12E6EBE01E}" xr6:coauthVersionLast="45" xr6:coauthVersionMax="45" xr10:uidLastSave="{00000000-0000-0000-0000-000000000000}"/>
  <bookViews>
    <workbookView xWindow="0" yWindow="600" windowWidth="23040" windowHeight="12360" tabRatio="581" xr2:uid="{00000000-000D-0000-FFFF-FFFF00000000}"/>
  </bookViews>
  <sheets>
    <sheet name="ПРОГНОЗ" sheetId="1" r:id="rId1"/>
  </sheets>
  <definedNames>
    <definedName name="_xlnm._FilterDatabase" localSheetId="0" hidden="1">ПРОГНОЗ!$A$2:$AF$14</definedName>
  </definedNames>
  <calcPr calcId="191029" iterateDelta="0.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X4" i="1" s="1"/>
  <c r="U5" i="1"/>
  <c r="X5" i="1" s="1"/>
  <c r="U6" i="1"/>
  <c r="X6" i="1" s="1"/>
  <c r="U7" i="1"/>
  <c r="X7" i="1" s="1"/>
  <c r="U8" i="1"/>
  <c r="X8" i="1" s="1"/>
  <c r="U9" i="1"/>
  <c r="X9" i="1" s="1"/>
  <c r="U10" i="1"/>
  <c r="X10" i="1" s="1"/>
  <c r="U11" i="1"/>
  <c r="X11" i="1" s="1"/>
  <c r="U12" i="1"/>
  <c r="X12" i="1" s="1"/>
  <c r="U13" i="1"/>
  <c r="X13" i="1" s="1"/>
  <c r="U14" i="1"/>
  <c r="X14" i="1" s="1"/>
  <c r="U3" i="1"/>
  <c r="X3" i="1" s="1"/>
  <c r="AB4" i="1"/>
  <c r="AB5" i="1"/>
  <c r="AB6" i="1"/>
  <c r="AB7" i="1"/>
  <c r="AB8" i="1"/>
  <c r="AB9" i="1"/>
  <c r="AB10" i="1"/>
  <c r="AB11" i="1"/>
  <c r="AB12" i="1"/>
  <c r="AB13" i="1"/>
  <c r="AB14" i="1"/>
  <c r="AB3" i="1"/>
  <c r="R4" i="1" l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T3" i="1"/>
  <c r="S3" i="1"/>
  <c r="R3" i="1"/>
</calcChain>
</file>

<file path=xl/sharedStrings.xml><?xml version="1.0" encoding="utf-8"?>
<sst xmlns="http://schemas.openxmlformats.org/spreadsheetml/2006/main" count="146" uniqueCount="65">
  <si>
    <t>№ п/п</t>
  </si>
  <si>
    <t>Скважина</t>
  </si>
  <si>
    <t>Дата ввода</t>
  </si>
  <si>
    <t>АГЗУ</t>
  </si>
  <si>
    <t>СЭ</t>
  </si>
  <si>
    <t>Рпл</t>
  </si>
  <si>
    <t>Рзаб</t>
  </si>
  <si>
    <t>Рлин</t>
  </si>
  <si>
    <t>К_прод</t>
  </si>
  <si>
    <t>Модель скважины</t>
  </si>
  <si>
    <t>Qж, м3/сут</t>
  </si>
  <si>
    <t>Qн, т/сут</t>
  </si>
  <si>
    <t>Обв-ть, %</t>
  </si>
  <si>
    <t>ГФ, м3/т</t>
  </si>
  <si>
    <t>Нефть</t>
  </si>
  <si>
    <t>Темп падения нефти</t>
  </si>
  <si>
    <t>Темпы падения жидкости</t>
  </si>
  <si>
    <t>Темпы падения ГФ</t>
  </si>
  <si>
    <t>Расход г.г., Частота вращения</t>
  </si>
  <si>
    <t>ГФ</t>
  </si>
  <si>
    <t>ДНС-1</t>
  </si>
  <si>
    <t>502_БС10</t>
  </si>
  <si>
    <t>2180_БС10</t>
  </si>
  <si>
    <t>232_1БС11</t>
  </si>
  <si>
    <t>255_1БС11</t>
  </si>
  <si>
    <t>303_1БС11</t>
  </si>
  <si>
    <t>1158_1БС11</t>
  </si>
  <si>
    <t>1447_1БС11</t>
  </si>
  <si>
    <t>-</t>
  </si>
  <si>
    <t>Жидкость</t>
  </si>
  <si>
    <t>ДНС</t>
  </si>
  <si>
    <t>6</t>
  </si>
  <si>
    <t>25</t>
  </si>
  <si>
    <t>21</t>
  </si>
  <si>
    <t>49</t>
  </si>
  <si>
    <t>5</t>
  </si>
  <si>
    <t>11</t>
  </si>
  <si>
    <t>1</t>
  </si>
  <si>
    <t>Пласт</t>
  </si>
  <si>
    <t>Qж МЭР, м3/сут</t>
  </si>
  <si>
    <t>Qн МЭР, т/сут</t>
  </si>
  <si>
    <t>Qг МЭР, м3/сут</t>
  </si>
  <si>
    <t>502</t>
  </si>
  <si>
    <t>211</t>
  </si>
  <si>
    <t>217</t>
  </si>
  <si>
    <t>1147</t>
  </si>
  <si>
    <t>2180</t>
  </si>
  <si>
    <t>232</t>
  </si>
  <si>
    <t>245</t>
  </si>
  <si>
    <t>255</t>
  </si>
  <si>
    <t>260</t>
  </si>
  <si>
    <t>303</t>
  </si>
  <si>
    <t>1158</t>
  </si>
  <si>
    <t>1447</t>
  </si>
  <si>
    <t>ЭЦН</t>
  </si>
  <si>
    <t>БС10, 1БС11, 2БС11</t>
  </si>
  <si>
    <t>211_БС10, 1БС11, 2БС11</t>
  </si>
  <si>
    <t>БС10, 1БС11</t>
  </si>
  <si>
    <t>217_БС10, 1БС11</t>
  </si>
  <si>
    <t>БС10</t>
  </si>
  <si>
    <t>1147_БС10, 1БС11</t>
  </si>
  <si>
    <t>1БС11</t>
  </si>
  <si>
    <t>245_БС10, 1БС11</t>
  </si>
  <si>
    <t>1БС11, 2БС11</t>
  </si>
  <si>
    <t>260_1БС11, 2БС11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</si>
</sst>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rgb="FF00B05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4" borderId="1" xfId="0" applyNumberFormat="1" applyFont="1" applyFill="1" applyBorder="1" applyAlignment="1">
      <alignment horizontal="center" vertical="center" wrapText="1"/>
    </xf>
    <xf numFmtId="17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7" fontId="1" fillId="3" borderId="1" xfId="0" applyNumberFormat="1" applyFont="1" applyFill="1" applyBorder="1" applyAlignment="1">
      <alignment horizontal="center" vertical="center"/>
    </xf>
    <xf numFmtId="17" fontId="1" fillId="5" borderId="1" xfId="0" applyNumberFormat="1" applyFont="1" applyFill="1" applyBorder="1" applyAlignment="1">
      <alignment horizontal="center" vertical="center" wrapText="1"/>
    </xf>
    <xf numFmtId="17" fontId="1" fillId="5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Normal_Sheet2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F15"/>
  <sheetViews>
    <sheetView tabSelected="1" zoomScale="90" zoomScaleNormal="90" workbookViewId="0">
      <pane ySplit="2" topLeftCell="A3" activePane="bottomLeft" state="frozen"/>
      <selection pane="bottomLeft" activeCell="F11" sqref="F11"/>
    </sheetView>
  </sheetViews>
  <sheetFormatPr defaultRowHeight="14.4" x14ac:dyDescent="0.3"/>
  <cols>
    <col min="1" max="1" width="13" bestFit="1" customWidth="1"/>
    <col min="2" max="2" width="15.6640625" bestFit="1" customWidth="1"/>
    <col min="3" max="3" width="16.44140625" customWidth="1"/>
    <col min="4" max="4" width="11.44140625" bestFit="1" customWidth="1"/>
    <col min="5" max="5" width="11.5546875" style="7" bestFit="1" customWidth="1"/>
    <col min="6" max="6" width="10" bestFit="1" customWidth="1"/>
    <col min="7" max="7" width="31.6640625" bestFit="1" customWidth="1"/>
    <col min="8" max="8" width="18.109375" bestFit="1" customWidth="1"/>
    <col min="9" max="10" width="12.5546875" bestFit="1" customWidth="1"/>
    <col min="11" max="11" width="12" bestFit="1" customWidth="1"/>
    <col min="12" max="12" width="13.88671875" bestFit="1" customWidth="1"/>
    <col min="13" max="13" width="23" bestFit="1" customWidth="1"/>
    <col min="14" max="14" width="16.88671875" bestFit="1" customWidth="1"/>
    <col min="15" max="15" width="15" bestFit="1" customWidth="1"/>
    <col min="16" max="16" width="15.44140625" bestFit="1" customWidth="1"/>
    <col min="17" max="17" width="14.88671875" customWidth="1"/>
    <col min="18" max="18" width="15" customWidth="1"/>
    <col min="19" max="19" width="19.109375" customWidth="1"/>
    <col min="20" max="20" width="14.33203125" customWidth="1"/>
    <col min="21" max="21" width="13" bestFit="1" customWidth="1"/>
    <col min="22" max="22" width="19.109375" bestFit="1" customWidth="1"/>
    <col min="23" max="23" width="13.44140625" bestFit="1" customWidth="1"/>
    <col min="24" max="24" width="13.109375" bestFit="1" customWidth="1"/>
    <col min="25" max="26" width="15.88671875" bestFit="1" customWidth="1"/>
    <col min="27" max="27" width="13.44140625" bestFit="1" customWidth="1"/>
    <col min="28" max="28" width="13.109375" bestFit="1" customWidth="1"/>
    <col min="29" max="29" width="10.109375" bestFit="1" customWidth="1"/>
    <col min="30" max="30" width="17.33203125" bestFit="1" customWidth="1"/>
    <col min="31" max="31" width="13.44140625" bestFit="1" customWidth="1"/>
    <col min="32" max="32" width="13.109375" bestFit="1" customWidth="1"/>
  </cols>
  <sheetData>
    <row r="1" spans="1:32" x14ac:dyDescent="0.3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28</v>
      </c>
      <c r="X1" s="12">
        <v>29</v>
      </c>
      <c r="Y1" s="12">
        <v>98</v>
      </c>
      <c r="Z1" s="12">
        <v>99</v>
      </c>
      <c r="AA1" s="12">
        <v>106</v>
      </c>
      <c r="AB1" s="12">
        <v>107</v>
      </c>
      <c r="AC1" s="12">
        <v>176</v>
      </c>
      <c r="AD1" s="12">
        <v>177</v>
      </c>
      <c r="AE1" s="12">
        <v>184</v>
      </c>
      <c r="AF1" s="12">
        <v>185</v>
      </c>
    </row>
    <row r="2" spans="1:32" ht="27.6" x14ac:dyDescent="0.3">
      <c r="A2" s="1" t="s">
        <v>0</v>
      </c>
      <c r="B2" s="1" t="s">
        <v>1</v>
      </c>
      <c r="C2" s="1" t="s">
        <v>2</v>
      </c>
      <c r="D2" s="1" t="s">
        <v>30</v>
      </c>
      <c r="E2" s="11" t="s">
        <v>3</v>
      </c>
      <c r="F2" s="1" t="s">
        <v>4</v>
      </c>
      <c r="G2" s="1" t="s">
        <v>18</v>
      </c>
      <c r="H2" s="1" t="s">
        <v>38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17" t="s">
        <v>13</v>
      </c>
      <c r="R2" s="16" t="s">
        <v>39</v>
      </c>
      <c r="S2" s="16" t="s">
        <v>40</v>
      </c>
      <c r="T2" s="16" t="s">
        <v>41</v>
      </c>
      <c r="U2" s="5" t="s">
        <v>14</v>
      </c>
      <c r="V2" s="5" t="s">
        <v>15</v>
      </c>
      <c r="W2" s="5">
        <v>43891</v>
      </c>
      <c r="X2" s="6">
        <v>43922</v>
      </c>
      <c r="Y2" s="4" t="s">
        <v>29</v>
      </c>
      <c r="Z2" s="4" t="s">
        <v>16</v>
      </c>
      <c r="AA2" s="4">
        <v>43891</v>
      </c>
      <c r="AB2" s="8">
        <v>43922</v>
      </c>
      <c r="AC2" s="9" t="s">
        <v>19</v>
      </c>
      <c r="AD2" s="9" t="s">
        <v>17</v>
      </c>
      <c r="AE2" s="9">
        <v>43891</v>
      </c>
      <c r="AF2" s="10">
        <v>43922</v>
      </c>
    </row>
    <row r="3" spans="1:32" x14ac:dyDescent="0.3">
      <c r="A3" s="12">
        <v>1</v>
      </c>
      <c r="B3" s="13" t="s">
        <v>43</v>
      </c>
      <c r="C3" s="14">
        <v>43891</v>
      </c>
      <c r="D3" s="12" t="s">
        <v>20</v>
      </c>
      <c r="E3" s="12" t="s">
        <v>31</v>
      </c>
      <c r="F3" s="12" t="s">
        <v>54</v>
      </c>
      <c r="G3" s="12">
        <v>59</v>
      </c>
      <c r="H3" s="12" t="s">
        <v>55</v>
      </c>
      <c r="I3" s="12">
        <v>138.44526587999999</v>
      </c>
      <c r="J3" s="12">
        <v>41.463977056726321</v>
      </c>
      <c r="K3" s="12">
        <v>15.1</v>
      </c>
      <c r="L3" s="12" t="s">
        <v>28</v>
      </c>
      <c r="M3" s="15" t="s">
        <v>56</v>
      </c>
      <c r="N3" s="12">
        <v>310</v>
      </c>
      <c r="O3" s="12">
        <v>13.0986408</v>
      </c>
      <c r="P3" s="12">
        <v>95.1</v>
      </c>
      <c r="Q3" s="12">
        <v>64.20887577892816</v>
      </c>
      <c r="R3" s="18">
        <f>N3</f>
        <v>310</v>
      </c>
      <c r="S3" s="18">
        <f>O3</f>
        <v>13.0986408</v>
      </c>
      <c r="T3" s="18">
        <f>O3*Q3</f>
        <v>841.04900000000021</v>
      </c>
      <c r="U3" s="15">
        <f>Y3*(1-P3/100)*0.859</f>
        <v>17.518596542845113</v>
      </c>
      <c r="V3" s="12" t="s">
        <v>28</v>
      </c>
      <c r="W3" s="12">
        <v>1</v>
      </c>
      <c r="X3" s="12">
        <f>U3/O3</f>
        <v>1.3374362126828543</v>
      </c>
      <c r="Y3">
        <v>416.20765823679881</v>
      </c>
      <c r="Z3" s="12" t="s">
        <v>28</v>
      </c>
      <c r="AA3" s="12">
        <v>1</v>
      </c>
      <c r="AB3" s="12">
        <f>Y3/N3</f>
        <v>1.342605349150964</v>
      </c>
      <c r="AC3" s="12">
        <v>49</v>
      </c>
      <c r="AD3" s="12" t="s">
        <v>28</v>
      </c>
      <c r="AE3" s="12">
        <v>1</v>
      </c>
      <c r="AF3" s="12">
        <v>1</v>
      </c>
    </row>
    <row r="4" spans="1:32" x14ac:dyDescent="0.3">
      <c r="A4" s="12">
        <v>2</v>
      </c>
      <c r="B4" s="13" t="s">
        <v>44</v>
      </c>
      <c r="C4" s="14">
        <v>43892</v>
      </c>
      <c r="D4" s="12" t="s">
        <v>20</v>
      </c>
      <c r="E4" s="12" t="s">
        <v>31</v>
      </c>
      <c r="F4" s="12" t="s">
        <v>54</v>
      </c>
      <c r="G4" s="12">
        <v>64</v>
      </c>
      <c r="H4" s="12" t="s">
        <v>57</v>
      </c>
      <c r="I4" s="12">
        <v>154.58552834</v>
      </c>
      <c r="J4" s="12">
        <v>38.053793206329807</v>
      </c>
      <c r="K4" s="12">
        <v>15.1</v>
      </c>
      <c r="L4" s="12" t="s">
        <v>28</v>
      </c>
      <c r="M4" s="15" t="s">
        <v>58</v>
      </c>
      <c r="N4" s="12">
        <v>161</v>
      </c>
      <c r="O4" s="12">
        <v>12.891753</v>
      </c>
      <c r="P4" s="12">
        <v>90.7</v>
      </c>
      <c r="Q4" s="12">
        <v>66.96816173874879</v>
      </c>
      <c r="R4" s="18">
        <f t="shared" ref="R4:R14" si="0">N4</f>
        <v>161</v>
      </c>
      <c r="S4" s="18">
        <f t="shared" ref="S4:S14" si="1">O4</f>
        <v>12.891753</v>
      </c>
      <c r="T4" s="18">
        <f t="shared" ref="T4:T14" si="2">O4*Q4</f>
        <v>863.33699999999988</v>
      </c>
      <c r="U4" s="15">
        <f t="shared" ref="U4:U14" si="3">Y4*(1-P4/100)*0.859</f>
        <v>15.809894167413278</v>
      </c>
      <c r="V4" s="12" t="s">
        <v>28</v>
      </c>
      <c r="W4" s="12">
        <v>1</v>
      </c>
      <c r="X4" s="12">
        <f t="shared" ref="X4:X14" si="4">U4/O4</f>
        <v>1.2263572042850401</v>
      </c>
      <c r="Y4">
        <v>197.9032153843965</v>
      </c>
      <c r="Z4" s="12" t="s">
        <v>28</v>
      </c>
      <c r="AA4" s="12">
        <v>1</v>
      </c>
      <c r="AB4" s="12">
        <f t="shared" ref="AB4:AB14" si="5">Y4/N4</f>
        <v>1.2292125179155062</v>
      </c>
      <c r="AC4" s="12">
        <v>54</v>
      </c>
      <c r="AD4" s="12" t="s">
        <v>28</v>
      </c>
      <c r="AE4" s="12">
        <v>1</v>
      </c>
      <c r="AF4" s="12">
        <v>1</v>
      </c>
    </row>
    <row r="5" spans="1:32" x14ac:dyDescent="0.3">
      <c r="A5" s="12">
        <v>3</v>
      </c>
      <c r="B5" s="13" t="s">
        <v>42</v>
      </c>
      <c r="C5" s="14">
        <v>43893</v>
      </c>
      <c r="D5" s="12" t="s">
        <v>20</v>
      </c>
      <c r="E5" s="12" t="s">
        <v>37</v>
      </c>
      <c r="F5" s="12" t="s">
        <v>54</v>
      </c>
      <c r="G5" s="12">
        <v>62</v>
      </c>
      <c r="H5" s="12" t="s">
        <v>59</v>
      </c>
      <c r="I5" s="12">
        <v>98.998000000000005</v>
      </c>
      <c r="J5" s="12">
        <v>35.673628358387226</v>
      </c>
      <c r="K5" s="12">
        <v>14.8</v>
      </c>
      <c r="L5" s="12" t="s">
        <v>28</v>
      </c>
      <c r="M5" s="15" t="s">
        <v>21</v>
      </c>
      <c r="N5" s="12">
        <v>241</v>
      </c>
      <c r="O5" s="12">
        <v>4.997376</v>
      </c>
      <c r="P5" s="12">
        <v>97.6</v>
      </c>
      <c r="Q5" s="12">
        <v>58.995560870344761</v>
      </c>
      <c r="R5" s="18">
        <f t="shared" si="0"/>
        <v>241</v>
      </c>
      <c r="S5" s="18">
        <f t="shared" si="1"/>
        <v>4.997376</v>
      </c>
      <c r="T5" s="18">
        <f t="shared" si="2"/>
        <v>294.82300000000004</v>
      </c>
      <c r="U5" s="15">
        <f t="shared" si="3"/>
        <v>7.2798358085552666</v>
      </c>
      <c r="V5" s="12" t="s">
        <v>28</v>
      </c>
      <c r="W5" s="12">
        <v>1</v>
      </c>
      <c r="X5" s="12">
        <f t="shared" si="4"/>
        <v>1.4567316544833262</v>
      </c>
      <c r="Y5">
        <v>353.11582307699166</v>
      </c>
      <c r="Z5" s="12" t="s">
        <v>28</v>
      </c>
      <c r="AA5" s="12">
        <v>1</v>
      </c>
      <c r="AB5" s="12">
        <f t="shared" si="5"/>
        <v>1.4652108841368949</v>
      </c>
      <c r="AC5" s="12">
        <v>52</v>
      </c>
      <c r="AD5" s="12" t="s">
        <v>28</v>
      </c>
      <c r="AE5" s="12">
        <v>1</v>
      </c>
      <c r="AF5" s="12">
        <v>1</v>
      </c>
    </row>
    <row r="6" spans="1:32" x14ac:dyDescent="0.3">
      <c r="A6" s="12">
        <v>4</v>
      </c>
      <c r="B6" s="13" t="s">
        <v>45</v>
      </c>
      <c r="C6" s="14">
        <v>43894</v>
      </c>
      <c r="D6" s="12" t="s">
        <v>20</v>
      </c>
      <c r="E6" s="12" t="s">
        <v>31</v>
      </c>
      <c r="F6" s="12" t="s">
        <v>54</v>
      </c>
      <c r="G6" s="12">
        <v>64</v>
      </c>
      <c r="H6" s="12" t="s">
        <v>57</v>
      </c>
      <c r="I6" s="12">
        <v>164.84900000000002</v>
      </c>
      <c r="J6" s="12">
        <v>49.797817788860598</v>
      </c>
      <c r="K6" s="12">
        <v>15.1</v>
      </c>
      <c r="L6" s="12" t="s">
        <v>28</v>
      </c>
      <c r="M6" s="15" t="s">
        <v>60</v>
      </c>
      <c r="N6" s="12">
        <v>104</v>
      </c>
      <c r="O6" s="12">
        <v>3.2145983999999999</v>
      </c>
      <c r="P6" s="12">
        <v>96.4</v>
      </c>
      <c r="Q6" s="12">
        <v>73.378372862999001</v>
      </c>
      <c r="R6" s="18">
        <f t="shared" si="0"/>
        <v>104</v>
      </c>
      <c r="S6" s="18">
        <f t="shared" si="1"/>
        <v>3.2145983999999999</v>
      </c>
      <c r="T6" s="18">
        <f t="shared" si="2"/>
        <v>235.88200000000001</v>
      </c>
      <c r="U6" s="15">
        <f t="shared" si="3"/>
        <v>4.4464313688371595</v>
      </c>
      <c r="V6" s="12" t="s">
        <v>28</v>
      </c>
      <c r="W6" s="12">
        <v>1</v>
      </c>
      <c r="X6" s="12">
        <f t="shared" si="4"/>
        <v>1.3831996459766669</v>
      </c>
      <c r="Y6">
        <v>143.78577702875336</v>
      </c>
      <c r="Z6" s="12" t="s">
        <v>28</v>
      </c>
      <c r="AA6" s="12">
        <v>1</v>
      </c>
      <c r="AB6" s="12">
        <f t="shared" si="5"/>
        <v>1.3825555483533978</v>
      </c>
      <c r="AC6" s="12">
        <v>54.5</v>
      </c>
      <c r="AD6" s="12" t="s">
        <v>28</v>
      </c>
      <c r="AE6" s="12">
        <v>1</v>
      </c>
      <c r="AF6" s="12">
        <v>1</v>
      </c>
    </row>
    <row r="7" spans="1:32" x14ac:dyDescent="0.3">
      <c r="A7" s="12">
        <v>5</v>
      </c>
      <c r="B7" s="13" t="s">
        <v>46</v>
      </c>
      <c r="C7" s="14">
        <v>43895</v>
      </c>
      <c r="D7" s="12" t="s">
        <v>20</v>
      </c>
      <c r="E7" s="12" t="s">
        <v>34</v>
      </c>
      <c r="F7" s="12" t="s">
        <v>54</v>
      </c>
      <c r="G7" s="12">
        <v>60</v>
      </c>
      <c r="H7" s="12" t="s">
        <v>59</v>
      </c>
      <c r="I7" s="12">
        <v>104.998</v>
      </c>
      <c r="J7" s="12">
        <v>66.961265714668755</v>
      </c>
      <c r="K7" s="12">
        <v>15.6</v>
      </c>
      <c r="L7" s="12" t="s">
        <v>28</v>
      </c>
      <c r="M7" s="15" t="s">
        <v>22</v>
      </c>
      <c r="N7" s="12">
        <v>177</v>
      </c>
      <c r="O7" s="12">
        <v>4.4349119999999997</v>
      </c>
      <c r="P7" s="12">
        <v>97.1</v>
      </c>
      <c r="Q7" s="12">
        <v>59.001170710940833</v>
      </c>
      <c r="R7" s="18">
        <f t="shared" si="0"/>
        <v>177</v>
      </c>
      <c r="S7" s="18">
        <f t="shared" si="1"/>
        <v>4.4349119999999997</v>
      </c>
      <c r="T7" s="18">
        <f t="shared" si="2"/>
        <v>261.66500000000002</v>
      </c>
      <c r="U7" s="15">
        <f t="shared" si="3"/>
        <v>6.8074906751200635</v>
      </c>
      <c r="V7" s="12" t="s">
        <v>28</v>
      </c>
      <c r="W7" s="12">
        <v>1</v>
      </c>
      <c r="X7" s="12">
        <f t="shared" si="4"/>
        <v>1.5349776219054772</v>
      </c>
      <c r="Y7">
        <v>273.27247702300417</v>
      </c>
      <c r="Z7" s="12" t="s">
        <v>28</v>
      </c>
      <c r="AA7" s="12">
        <v>1</v>
      </c>
      <c r="AB7" s="12">
        <f t="shared" si="5"/>
        <v>1.5439122995649954</v>
      </c>
      <c r="AC7" s="12">
        <v>50</v>
      </c>
      <c r="AD7" s="12" t="s">
        <v>28</v>
      </c>
      <c r="AE7" s="12">
        <v>1</v>
      </c>
      <c r="AF7" s="12">
        <v>1</v>
      </c>
    </row>
    <row r="8" spans="1:32" x14ac:dyDescent="0.3">
      <c r="A8" s="12">
        <v>6</v>
      </c>
      <c r="B8" s="13" t="s">
        <v>47</v>
      </c>
      <c r="C8" s="14">
        <v>43896</v>
      </c>
      <c r="D8" s="12" t="s">
        <v>20</v>
      </c>
      <c r="E8" s="12" t="s">
        <v>35</v>
      </c>
      <c r="F8" s="12" t="s">
        <v>54</v>
      </c>
      <c r="G8" s="12">
        <v>57.5</v>
      </c>
      <c r="H8" s="12" t="s">
        <v>61</v>
      </c>
      <c r="I8" s="12">
        <v>193.99600000000001</v>
      </c>
      <c r="J8" s="12">
        <v>31.442014699750228</v>
      </c>
      <c r="K8" s="12">
        <v>10.3</v>
      </c>
      <c r="L8" s="12" t="s">
        <v>28</v>
      </c>
      <c r="M8" s="15" t="s">
        <v>23</v>
      </c>
      <c r="N8" s="12">
        <v>365</v>
      </c>
      <c r="O8" s="12">
        <v>7.2029099999999993</v>
      </c>
      <c r="P8" s="12">
        <v>97.7</v>
      </c>
      <c r="Q8" s="12">
        <v>75.000937121246835</v>
      </c>
      <c r="R8" s="18">
        <f t="shared" si="0"/>
        <v>365</v>
      </c>
      <c r="S8" s="18">
        <f t="shared" si="1"/>
        <v>7.2029099999999993</v>
      </c>
      <c r="T8" s="18">
        <f t="shared" si="2"/>
        <v>540.22500000000002</v>
      </c>
      <c r="U8" s="15">
        <f t="shared" si="3"/>
        <v>8.1014595175431143</v>
      </c>
      <c r="V8" s="12" t="s">
        <v>28</v>
      </c>
      <c r="W8" s="12">
        <v>1</v>
      </c>
      <c r="X8" s="12">
        <f t="shared" si="4"/>
        <v>1.1247481250693283</v>
      </c>
      <c r="Y8">
        <v>410.05514589983835</v>
      </c>
      <c r="Z8" s="12" t="s">
        <v>28</v>
      </c>
      <c r="AA8" s="12">
        <v>1</v>
      </c>
      <c r="AB8" s="12">
        <f t="shared" si="5"/>
        <v>1.1234387558899681</v>
      </c>
      <c r="AC8" s="12">
        <v>55</v>
      </c>
      <c r="AD8" s="12" t="s">
        <v>28</v>
      </c>
      <c r="AE8" s="12">
        <v>1</v>
      </c>
      <c r="AF8" s="12">
        <v>1</v>
      </c>
    </row>
    <row r="9" spans="1:32" x14ac:dyDescent="0.3">
      <c r="A9" s="12">
        <v>8</v>
      </c>
      <c r="B9" s="13" t="s">
        <v>48</v>
      </c>
      <c r="C9" s="14">
        <v>43898</v>
      </c>
      <c r="D9" s="12" t="s">
        <v>20</v>
      </c>
      <c r="E9" s="12" t="s">
        <v>33</v>
      </c>
      <c r="F9" s="12" t="s">
        <v>54</v>
      </c>
      <c r="G9" s="12">
        <v>59.5</v>
      </c>
      <c r="H9" s="12" t="s">
        <v>57</v>
      </c>
      <c r="I9" s="12">
        <v>196.65992352000001</v>
      </c>
      <c r="J9" s="12">
        <v>46.47298608852612</v>
      </c>
      <c r="K9" s="12">
        <v>26.8</v>
      </c>
      <c r="L9" s="12" t="s">
        <v>28</v>
      </c>
      <c r="M9" s="15" t="s">
        <v>62</v>
      </c>
      <c r="N9" s="12">
        <v>383</v>
      </c>
      <c r="O9" s="12">
        <v>26.664268499999999</v>
      </c>
      <c r="P9" s="12">
        <v>91.9</v>
      </c>
      <c r="Q9" s="12">
        <v>70.978283165727959</v>
      </c>
      <c r="R9" s="18">
        <f t="shared" si="0"/>
        <v>383</v>
      </c>
      <c r="S9" s="18">
        <f t="shared" si="1"/>
        <v>26.664268499999999</v>
      </c>
      <c r="T9" s="18">
        <f t="shared" si="2"/>
        <v>1892.5840000000003</v>
      </c>
      <c r="U9" s="15">
        <f t="shared" si="3"/>
        <v>32.400620146745432</v>
      </c>
      <c r="V9" s="12" t="s">
        <v>28</v>
      </c>
      <c r="W9" s="12">
        <v>1</v>
      </c>
      <c r="X9" s="12">
        <f t="shared" si="4"/>
        <v>1.2151325338906422</v>
      </c>
      <c r="Y9">
        <v>465.66665440356212</v>
      </c>
      <c r="Z9" s="12" t="s">
        <v>28</v>
      </c>
      <c r="AA9" s="12">
        <v>1</v>
      </c>
      <c r="AB9" s="12">
        <f t="shared" si="5"/>
        <v>1.2158398287299272</v>
      </c>
      <c r="AC9" s="12">
        <v>52</v>
      </c>
      <c r="AD9" s="12" t="s">
        <v>28</v>
      </c>
      <c r="AE9" s="12">
        <v>1</v>
      </c>
      <c r="AF9" s="12">
        <v>1</v>
      </c>
    </row>
    <row r="10" spans="1:32" x14ac:dyDescent="0.3">
      <c r="A10" s="12">
        <v>9</v>
      </c>
      <c r="B10" s="13" t="s">
        <v>49</v>
      </c>
      <c r="C10" s="14">
        <v>43899</v>
      </c>
      <c r="D10" s="12" t="s">
        <v>20</v>
      </c>
      <c r="E10" s="12" t="s">
        <v>36</v>
      </c>
      <c r="F10" s="12" t="s">
        <v>54</v>
      </c>
      <c r="G10" s="12">
        <v>59</v>
      </c>
      <c r="H10" s="12" t="s">
        <v>61</v>
      </c>
      <c r="I10" s="12">
        <v>155.99700000000001</v>
      </c>
      <c r="J10" s="12">
        <v>64.27908740909993</v>
      </c>
      <c r="K10" s="12">
        <v>17.2</v>
      </c>
      <c r="L10" s="12" t="s">
        <v>28</v>
      </c>
      <c r="M10" s="15" t="s">
        <v>24</v>
      </c>
      <c r="N10" s="12">
        <v>288</v>
      </c>
      <c r="O10" s="12">
        <v>7.4131199999999993</v>
      </c>
      <c r="P10" s="12">
        <v>97</v>
      </c>
      <c r="Q10" s="12">
        <v>74.998785936285941</v>
      </c>
      <c r="R10" s="18">
        <f t="shared" si="0"/>
        <v>288</v>
      </c>
      <c r="S10" s="18">
        <f t="shared" si="1"/>
        <v>7.4131199999999993</v>
      </c>
      <c r="T10" s="18">
        <f t="shared" si="2"/>
        <v>555.97500000000002</v>
      </c>
      <c r="U10" s="15">
        <f t="shared" si="3"/>
        <v>10.724886524492577</v>
      </c>
      <c r="V10" s="12" t="s">
        <v>28</v>
      </c>
      <c r="W10" s="12">
        <v>1</v>
      </c>
      <c r="X10" s="12">
        <f t="shared" si="4"/>
        <v>1.4467439518708152</v>
      </c>
      <c r="Y10">
        <v>416.17720312349894</v>
      </c>
      <c r="Z10" s="12" t="s">
        <v>28</v>
      </c>
      <c r="AA10" s="12">
        <v>1</v>
      </c>
      <c r="AB10" s="12">
        <f t="shared" si="5"/>
        <v>1.4450597330677046</v>
      </c>
      <c r="AC10" s="12">
        <v>49</v>
      </c>
      <c r="AD10" s="12" t="s">
        <v>28</v>
      </c>
      <c r="AE10" s="12">
        <v>1</v>
      </c>
      <c r="AF10" s="12">
        <v>1</v>
      </c>
    </row>
    <row r="11" spans="1:32" x14ac:dyDescent="0.3">
      <c r="A11" s="12">
        <v>10</v>
      </c>
      <c r="B11" s="13" t="s">
        <v>50</v>
      </c>
      <c r="C11" s="14">
        <v>43900</v>
      </c>
      <c r="D11" s="12" t="s">
        <v>20</v>
      </c>
      <c r="E11" s="12" t="s">
        <v>36</v>
      </c>
      <c r="F11" s="12" t="s">
        <v>54</v>
      </c>
      <c r="G11" s="12">
        <v>66</v>
      </c>
      <c r="H11" s="12" t="s">
        <v>63</v>
      </c>
      <c r="I11" s="12">
        <v>167.94810000000001</v>
      </c>
      <c r="J11" s="12">
        <v>72.288510572886153</v>
      </c>
      <c r="K11" s="12">
        <v>17.2</v>
      </c>
      <c r="L11" s="12" t="s">
        <v>28</v>
      </c>
      <c r="M11" s="15" t="s">
        <v>64</v>
      </c>
      <c r="N11" s="12">
        <v>209</v>
      </c>
      <c r="O11" s="12">
        <v>4.1244059999999996</v>
      </c>
      <c r="P11" s="12">
        <v>97.7</v>
      </c>
      <c r="Q11" s="12">
        <v>75.092510291178911</v>
      </c>
      <c r="R11" s="18">
        <f t="shared" si="0"/>
        <v>209</v>
      </c>
      <c r="S11" s="18">
        <f t="shared" si="1"/>
        <v>4.1244059999999996</v>
      </c>
      <c r="T11" s="18">
        <f t="shared" si="2"/>
        <v>309.71199999999999</v>
      </c>
      <c r="U11" s="15">
        <f t="shared" si="3"/>
        <v>6.8149150703956964</v>
      </c>
      <c r="V11" s="12" t="s">
        <v>28</v>
      </c>
      <c r="W11" s="12">
        <v>1</v>
      </c>
      <c r="X11" s="12">
        <f t="shared" si="4"/>
        <v>1.6523385598788523</v>
      </c>
      <c r="Y11">
        <v>344.93673484819004</v>
      </c>
      <c r="Z11" s="12" t="s">
        <v>28</v>
      </c>
      <c r="AA11" s="12">
        <v>1</v>
      </c>
      <c r="AB11" s="12">
        <f t="shared" si="5"/>
        <v>1.6504149992736366</v>
      </c>
      <c r="AC11" s="12">
        <v>56</v>
      </c>
      <c r="AD11" s="12" t="s">
        <v>28</v>
      </c>
      <c r="AE11" s="12">
        <v>1</v>
      </c>
      <c r="AF11" s="12">
        <v>1</v>
      </c>
    </row>
    <row r="12" spans="1:32" x14ac:dyDescent="0.3">
      <c r="A12" s="12">
        <v>11</v>
      </c>
      <c r="B12" s="13" t="s">
        <v>51</v>
      </c>
      <c r="C12" s="14">
        <v>43901</v>
      </c>
      <c r="D12" s="12" t="s">
        <v>20</v>
      </c>
      <c r="E12" s="12" t="s">
        <v>33</v>
      </c>
      <c r="F12" s="12" t="s">
        <v>54</v>
      </c>
      <c r="G12" s="12">
        <v>59</v>
      </c>
      <c r="H12" s="12" t="s">
        <v>61</v>
      </c>
      <c r="I12" s="12">
        <v>178.75300000000001</v>
      </c>
      <c r="J12" s="12">
        <v>116.592007238782</v>
      </c>
      <c r="K12" s="12">
        <v>26.8</v>
      </c>
      <c r="L12" s="12" t="s">
        <v>28</v>
      </c>
      <c r="M12" s="15" t="s">
        <v>25</v>
      </c>
      <c r="N12" s="12">
        <v>300</v>
      </c>
      <c r="O12" s="12">
        <v>6.6924000000000001</v>
      </c>
      <c r="P12" s="12">
        <v>97.4</v>
      </c>
      <c r="Q12" s="12">
        <v>74.99551730320961</v>
      </c>
      <c r="R12" s="18">
        <f t="shared" si="0"/>
        <v>300</v>
      </c>
      <c r="S12" s="18">
        <f t="shared" si="1"/>
        <v>6.6924000000000001</v>
      </c>
      <c r="T12" s="18">
        <f t="shared" si="2"/>
        <v>501.9</v>
      </c>
      <c r="U12" s="15">
        <f t="shared" si="3"/>
        <v>10.038818028489541</v>
      </c>
      <c r="V12" s="12" t="s">
        <v>28</v>
      </c>
      <c r="W12" s="12">
        <v>1</v>
      </c>
      <c r="X12" s="12">
        <f t="shared" si="4"/>
        <v>1.5000325785203426</v>
      </c>
      <c r="Y12">
        <v>449.48589721901925</v>
      </c>
      <c r="Z12" s="12" t="s">
        <v>28</v>
      </c>
      <c r="AA12" s="12">
        <v>1</v>
      </c>
      <c r="AB12" s="12">
        <f t="shared" si="5"/>
        <v>1.4982863240633975</v>
      </c>
      <c r="AC12" s="12">
        <v>49</v>
      </c>
      <c r="AD12" s="12" t="s">
        <v>28</v>
      </c>
      <c r="AE12" s="12">
        <v>1</v>
      </c>
      <c r="AF12" s="12">
        <v>1</v>
      </c>
    </row>
    <row r="13" spans="1:32" x14ac:dyDescent="0.3">
      <c r="A13" s="12">
        <v>12</v>
      </c>
      <c r="B13" s="13" t="s">
        <v>52</v>
      </c>
      <c r="C13" s="14">
        <v>43902</v>
      </c>
      <c r="D13" s="12" t="s">
        <v>20</v>
      </c>
      <c r="E13" s="12" t="s">
        <v>32</v>
      </c>
      <c r="F13" s="12" t="s">
        <v>54</v>
      </c>
      <c r="G13" s="12">
        <v>55.5</v>
      </c>
      <c r="H13" s="12" t="s">
        <v>61</v>
      </c>
      <c r="I13" s="12">
        <v>207.75300000000001</v>
      </c>
      <c r="J13" s="12">
        <v>38.27086486665528</v>
      </c>
      <c r="K13" s="12">
        <v>27.8</v>
      </c>
      <c r="L13" s="12" t="s">
        <v>28</v>
      </c>
      <c r="M13" s="15" t="s">
        <v>26</v>
      </c>
      <c r="N13" s="12">
        <v>306</v>
      </c>
      <c r="O13" s="12">
        <v>6.5637000000000008</v>
      </c>
      <c r="P13" s="12">
        <v>97.5</v>
      </c>
      <c r="Q13" s="12">
        <v>75.003427944604411</v>
      </c>
      <c r="R13" s="18">
        <f t="shared" si="0"/>
        <v>306</v>
      </c>
      <c r="S13" s="18">
        <f t="shared" si="1"/>
        <v>6.5637000000000008</v>
      </c>
      <c r="T13" s="18">
        <f t="shared" si="2"/>
        <v>492.3</v>
      </c>
      <c r="U13" s="15">
        <f t="shared" si="3"/>
        <v>7.4748154129047171</v>
      </c>
      <c r="V13" s="12" t="s">
        <v>28</v>
      </c>
      <c r="W13" s="12">
        <v>1</v>
      </c>
      <c r="X13" s="12">
        <f t="shared" si="4"/>
        <v>1.1388112517184996</v>
      </c>
      <c r="Y13">
        <v>348.07056637507384</v>
      </c>
      <c r="Z13" s="12" t="s">
        <v>28</v>
      </c>
      <c r="AA13" s="12">
        <v>1</v>
      </c>
      <c r="AB13" s="12">
        <f t="shared" si="5"/>
        <v>1.1374855110296531</v>
      </c>
      <c r="AC13" s="12">
        <v>53</v>
      </c>
      <c r="AD13" s="12" t="s">
        <v>28</v>
      </c>
      <c r="AE13" s="12">
        <v>1</v>
      </c>
      <c r="AF13" s="12">
        <v>1</v>
      </c>
    </row>
    <row r="14" spans="1:32" x14ac:dyDescent="0.3">
      <c r="A14" s="12">
        <v>13</v>
      </c>
      <c r="B14" s="13" t="s">
        <v>53</v>
      </c>
      <c r="C14" s="14">
        <v>43903</v>
      </c>
      <c r="D14" s="12" t="s">
        <v>20</v>
      </c>
      <c r="E14" s="12" t="s">
        <v>33</v>
      </c>
      <c r="F14" s="12" t="s">
        <v>54</v>
      </c>
      <c r="G14" s="12">
        <v>191.5</v>
      </c>
      <c r="H14" s="12" t="s">
        <v>61</v>
      </c>
      <c r="I14" s="12">
        <v>197</v>
      </c>
      <c r="J14" s="12">
        <v>56.267339169246249</v>
      </c>
      <c r="K14" s="12">
        <v>26.8</v>
      </c>
      <c r="L14" s="12" t="s">
        <v>28</v>
      </c>
      <c r="M14" s="15" t="s">
        <v>27</v>
      </c>
      <c r="N14" s="12">
        <v>202</v>
      </c>
      <c r="O14" s="12">
        <v>5.7194279999999997</v>
      </c>
      <c r="P14" s="12">
        <v>96.7</v>
      </c>
      <c r="Q14" s="12">
        <v>74.994387550643182</v>
      </c>
      <c r="R14" s="18">
        <f t="shared" si="0"/>
        <v>202</v>
      </c>
      <c r="S14" s="18">
        <f t="shared" si="1"/>
        <v>5.7194279999999997</v>
      </c>
      <c r="T14" s="18">
        <f t="shared" si="2"/>
        <v>428.92500000000001</v>
      </c>
      <c r="U14" s="15">
        <f t="shared" si="3"/>
        <v>7.027430488228859</v>
      </c>
      <c r="V14" s="12" t="s">
        <v>28</v>
      </c>
      <c r="W14" s="12">
        <v>1</v>
      </c>
      <c r="X14" s="12">
        <f t="shared" si="4"/>
        <v>1.228694633139688</v>
      </c>
      <c r="Y14">
        <v>247.9073795544106</v>
      </c>
      <c r="Z14" s="12" t="s">
        <v>28</v>
      </c>
      <c r="AA14" s="12">
        <v>1</v>
      </c>
      <c r="AB14" s="12">
        <f t="shared" si="5"/>
        <v>1.2272642552198545</v>
      </c>
      <c r="AC14" s="12">
        <v>194</v>
      </c>
      <c r="AD14" s="12" t="s">
        <v>28</v>
      </c>
      <c r="AE14" s="12">
        <v>1</v>
      </c>
      <c r="AF14" s="12">
        <v>1</v>
      </c>
    </row>
    <row r="15" spans="1:32" x14ac:dyDescent="0.3">
      <c r="U15" s="15"/>
    </row>
  </sheetData>
  <autoFilter ref="A2:AF14" xr:uid="{00000000-0009-0000-0000-000000000000}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2020-04-16T10:36:20Z</dcterms:modified>
</cp:coreProperties>
</file>