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Z10" i="2" l="1"/>
  <c r="D5" i="2"/>
  <c r="D3" i="2"/>
  <c r="D1" i="2"/>
  <c r="Z11" i="2"/>
  <c r="Z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2" i="2"/>
  <c r="B11" i="2"/>
  <c r="B10" i="2"/>
  <c r="B5" i="2"/>
  <c r="B3" i="2"/>
  <c r="H3" i="1"/>
  <c r="H4" i="1"/>
  <c r="H5" i="1"/>
  <c r="H6" i="1"/>
  <c r="H7" i="1"/>
  <c r="H8" i="1"/>
  <c r="H9" i="1"/>
  <c r="H10" i="1"/>
  <c r="H2" i="1"/>
  <c r="G3" i="1"/>
  <c r="G4" i="1"/>
  <c r="G5" i="1"/>
  <c r="G6" i="1"/>
  <c r="G7" i="1"/>
  <c r="G8" i="1"/>
  <c r="G9" i="1"/>
  <c r="G10" i="1"/>
  <c r="G2" i="1"/>
  <c r="F3" i="1"/>
  <c r="F4" i="1"/>
  <c r="F5" i="1"/>
  <c r="F6" i="1"/>
  <c r="F7" i="1"/>
  <c r="F8" i="1"/>
  <c r="F9" i="1"/>
  <c r="F10" i="1"/>
  <c r="F2" i="1"/>
  <c r="E3" i="1"/>
  <c r="E4" i="1"/>
  <c r="E5" i="1"/>
  <c r="E6" i="1"/>
  <c r="E7" i="1"/>
  <c r="E8" i="1"/>
  <c r="E9" i="1"/>
  <c r="E10" i="1"/>
  <c r="E2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<sst xmlns="http://schemas.openxmlformats.org/spreadsheetml/2006/main" count="29" uniqueCount="29">
  <si>
    <t>Прізвище</t>
  </si>
  <si>
    <t>Петрів</t>
  </si>
  <si>
    <t>Сидор</t>
  </si>
  <si>
    <t>Вовк</t>
  </si>
  <si>
    <t>Влох</t>
  </si>
  <si>
    <t>Гуцул</t>
  </si>
  <si>
    <t>Кіт</t>
  </si>
  <si>
    <t>Когут</t>
  </si>
  <si>
    <t>Кріль</t>
  </si>
  <si>
    <t>Чиж</t>
  </si>
  <si>
    <t xml:space="preserve">Дата народження </t>
  </si>
  <si>
    <t xml:space="preserve">Рік народження </t>
  </si>
  <si>
    <t xml:space="preserve">Місяць народження </t>
  </si>
  <si>
    <t xml:space="preserve">День народження </t>
  </si>
  <si>
    <t>Вік</t>
  </si>
  <si>
    <t xml:space="preserve">День тижня </t>
  </si>
  <si>
    <t>КРЕДИТ</t>
  </si>
  <si>
    <t>% за рік</t>
  </si>
  <si>
    <t>% за місяць</t>
  </si>
  <si>
    <t>період (років)</t>
  </si>
  <si>
    <t>період (місяців)</t>
  </si>
  <si>
    <t>період в місяцях</t>
  </si>
  <si>
    <t>внесок за проуент</t>
  </si>
  <si>
    <t xml:space="preserve">внесок за кредит </t>
  </si>
  <si>
    <t>внесок</t>
  </si>
  <si>
    <t xml:space="preserve">Сума внесків за процент </t>
  </si>
  <si>
    <t>Сума внесків за кредит</t>
  </si>
  <si>
    <t xml:space="preserve">Сума внесків </t>
  </si>
  <si>
    <t xml:space="preserve">Дослідження внеску за кредит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</si>
</sst>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#,##0.00&quot;р.&quot;;[Red]\-#,##0.00&quot;р.&quot;"/>
    <numFmt numFmtId="164" formatCode="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8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H5" sqref="H5"/>
    </sheetView>
  </sheetViews>
  <sheetFormatPr defaultRowHeight="15" x14ac:dyDescent="0.25"/>
  <cols>
    <col min="2" max="2" width="11.140625" customWidth="1"/>
    <col min="3" max="3" width="17.28515625" customWidth="1"/>
    <col min="4" max="4" width="15.85546875" customWidth="1"/>
    <col min="5" max="5" width="19.85546875" bestFit="1" customWidth="1"/>
    <col min="6" max="6" width="18.28515625" bestFit="1" customWidth="1"/>
    <col min="7" max="7" width="13.140625" customWidth="1"/>
    <col min="8" max="8" width="10.140625" bestFit="1" customWidth="1"/>
  </cols>
  <sheetData>
    <row r="1" spans="1:8" x14ac:dyDescent="0.25">
      <c r="B1" t="s">
        <v>0</v>
      </c>
      <c r="C1" t="s">
        <v>10</v>
      </c>
      <c r="D1" t="s">
        <v>11</v>
      </c>
      <c r="E1" t="s">
        <v>12</v>
      </c>
      <c r="F1" t="s">
        <v>13</v>
      </c>
      <c r="G1" t="s">
        <v>15</v>
      </c>
      <c r="H1" t="s">
        <v>14</v>
      </c>
    </row>
    <row r="2" spans="1:8" x14ac:dyDescent="0.25">
      <c r="A2">
        <v>1</v>
      </c>
      <c r="B2" t="s">
        <v>1</v>
      </c>
      <c r="C2" s="1">
        <v>23023</v>
      </c>
      <c r="D2">
        <f>YEAR(C2)</f>
        <v>1963</v>
      </c>
      <c r="E2">
        <f>MONTH(C2)</f>
        <v>1</v>
      </c>
      <c r="F2">
        <f>DAY(C2)</f>
        <v>12</v>
      </c>
      <c r="G2">
        <f>WEEKDAY(C2)</f>
        <v>7</v>
      </c>
      <c r="H2" s="2">
        <f ca="1">TODAY()-C2</f>
        <v>20547</v>
      </c>
    </row>
    <row r="3" spans="1:8" x14ac:dyDescent="0.25">
      <c r="A3">
        <v>2</v>
      </c>
      <c r="B3" t="s">
        <v>2</v>
      </c>
      <c r="C3" s="1">
        <v>22749</v>
      </c>
      <c r="D3">
        <f t="shared" ref="D3:D10" si="0">YEAR(C3)</f>
        <v>1962</v>
      </c>
      <c r="E3">
        <f t="shared" ref="E3:E10" si="1">MONTH(C3)</f>
        <v>4</v>
      </c>
      <c r="F3">
        <f t="shared" ref="F3:F10" si="2">DAY(C3)</f>
        <v>13</v>
      </c>
      <c r="G3">
        <f t="shared" ref="G3:G10" si="3">WEEKDAY(C3)</f>
        <v>6</v>
      </c>
      <c r="H3" s="2">
        <f t="shared" ref="H3:H10" ca="1" si="4">TODAY()-C3</f>
        <v>20821</v>
      </c>
    </row>
    <row r="4" spans="1:8" x14ac:dyDescent="0.25">
      <c r="A4">
        <v>3</v>
      </c>
      <c r="B4" t="s">
        <v>3</v>
      </c>
      <c r="C4" s="1">
        <v>23863</v>
      </c>
      <c r="D4">
        <f t="shared" si="0"/>
        <v>1965</v>
      </c>
      <c r="E4">
        <f t="shared" si="1"/>
        <v>5</v>
      </c>
      <c r="F4">
        <f t="shared" si="2"/>
        <v>1</v>
      </c>
      <c r="G4">
        <f t="shared" si="3"/>
        <v>7</v>
      </c>
      <c r="H4" s="2">
        <f t="shared" ca="1" si="4"/>
        <v>19707</v>
      </c>
    </row>
    <row r="5" spans="1:8" x14ac:dyDescent="0.25">
      <c r="A5">
        <v>4</v>
      </c>
      <c r="B5" t="s">
        <v>4</v>
      </c>
      <c r="C5" s="1">
        <v>32727</v>
      </c>
      <c r="D5">
        <f t="shared" si="0"/>
        <v>1989</v>
      </c>
      <c r="E5">
        <f t="shared" si="1"/>
        <v>8</v>
      </c>
      <c r="F5">
        <f t="shared" si="2"/>
        <v>7</v>
      </c>
      <c r="G5">
        <f t="shared" si="3"/>
        <v>2</v>
      </c>
      <c r="H5" s="2">
        <f t="shared" ca="1" si="4"/>
        <v>10843</v>
      </c>
    </row>
    <row r="6" spans="1:8" x14ac:dyDescent="0.25">
      <c r="A6">
        <v>5</v>
      </c>
      <c r="B6" t="s">
        <v>5</v>
      </c>
      <c r="C6" s="1">
        <v>34471</v>
      </c>
      <c r="D6">
        <f t="shared" si="0"/>
        <v>1994</v>
      </c>
      <c r="E6">
        <f t="shared" si="1"/>
        <v>5</v>
      </c>
      <c r="F6">
        <f t="shared" si="2"/>
        <v>17</v>
      </c>
      <c r="G6">
        <f t="shared" si="3"/>
        <v>3</v>
      </c>
      <c r="H6" s="2">
        <f t="shared" ca="1" si="4"/>
        <v>9099</v>
      </c>
    </row>
    <row r="7" spans="1:8" x14ac:dyDescent="0.25">
      <c r="A7">
        <v>6</v>
      </c>
      <c r="B7" t="s">
        <v>6</v>
      </c>
      <c r="C7" s="1">
        <v>18419</v>
      </c>
      <c r="D7">
        <f t="shared" si="0"/>
        <v>1950</v>
      </c>
      <c r="E7">
        <f t="shared" si="1"/>
        <v>6</v>
      </c>
      <c r="F7">
        <f t="shared" si="2"/>
        <v>5</v>
      </c>
      <c r="G7">
        <f t="shared" si="3"/>
        <v>2</v>
      </c>
      <c r="H7" s="2">
        <f t="shared" ca="1" si="4"/>
        <v>25151</v>
      </c>
    </row>
    <row r="8" spans="1:8" x14ac:dyDescent="0.25">
      <c r="A8">
        <v>7</v>
      </c>
      <c r="B8" t="s">
        <v>7</v>
      </c>
      <c r="C8" s="1">
        <v>18877</v>
      </c>
      <c r="D8">
        <f t="shared" si="0"/>
        <v>1951</v>
      </c>
      <c r="E8">
        <f t="shared" si="1"/>
        <v>9</v>
      </c>
      <c r="F8">
        <f t="shared" si="2"/>
        <v>6</v>
      </c>
      <c r="G8">
        <f t="shared" si="3"/>
        <v>5</v>
      </c>
      <c r="H8" s="2">
        <f t="shared" ca="1" si="4"/>
        <v>24693</v>
      </c>
    </row>
    <row r="9" spans="1:8" x14ac:dyDescent="0.25">
      <c r="A9">
        <v>8</v>
      </c>
      <c r="B9" t="s">
        <v>8</v>
      </c>
      <c r="C9" s="1">
        <v>20664</v>
      </c>
      <c r="D9">
        <f t="shared" si="0"/>
        <v>1956</v>
      </c>
      <c r="E9">
        <f t="shared" si="1"/>
        <v>7</v>
      </c>
      <c r="F9">
        <f t="shared" si="2"/>
        <v>28</v>
      </c>
      <c r="G9">
        <f t="shared" si="3"/>
        <v>7</v>
      </c>
      <c r="H9" s="2">
        <f t="shared" ca="1" si="4"/>
        <v>22906</v>
      </c>
    </row>
    <row r="10" spans="1:8" x14ac:dyDescent="0.25">
      <c r="A10">
        <v>9</v>
      </c>
      <c r="B10" t="s">
        <v>9</v>
      </c>
      <c r="C10" s="1">
        <v>26911</v>
      </c>
      <c r="D10">
        <f t="shared" si="0"/>
        <v>1973</v>
      </c>
      <c r="E10">
        <f t="shared" si="1"/>
        <v>9</v>
      </c>
      <c r="F10">
        <f t="shared" si="2"/>
        <v>4</v>
      </c>
      <c r="G10">
        <f t="shared" si="3"/>
        <v>3</v>
      </c>
      <c r="H10" s="2">
        <f t="shared" ca="1" si="4"/>
        <v>16659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tabSelected="1" zoomScale="75" zoomScaleNormal="75" workbookViewId="0">
      <selection activeCell="D3" sqref="D3"/>
    </sheetView>
  </sheetViews>
  <sheetFormatPr defaultRowHeight="15" x14ac:dyDescent="0.25"/>
  <cols>
    <col min="1" max="1" width="23.85546875" customWidth="1"/>
    <col min="4" max="4" width="10.85546875" bestFit="1" customWidth="1"/>
    <col min="26" max="26" width="14.140625" customWidth="1"/>
  </cols>
  <sheetData>
    <row r="1" spans="1:26" x14ac:dyDescent="0.25">
      <c r="A1" t="s">
        <v>16</v>
      </c>
      <c r="B1">
        <v>2000</v>
      </c>
      <c r="D1" s="4">
        <f>PV(B3,B5,B12)</f>
        <v>1999.9999999999918</v>
      </c>
    </row>
    <row r="2" spans="1:26" x14ac:dyDescent="0.25">
      <c r="A2" t="s">
        <v>17</v>
      </c>
      <c r="B2" s="3">
        <v>0.1</v>
      </c>
    </row>
    <row r="3" spans="1:26" x14ac:dyDescent="0.25">
      <c r="A3" t="s">
        <v>18</v>
      </c>
      <c r="B3">
        <f>B2/12</f>
        <v>8.3333333333333332E-3</v>
      </c>
      <c r="D3" s="5">
        <f>RATE(B5,B12,B1)</f>
        <v>8.3333333341961292E-3</v>
      </c>
    </row>
    <row r="4" spans="1:26" x14ac:dyDescent="0.25">
      <c r="A4" t="s">
        <v>19</v>
      </c>
      <c r="B4">
        <v>2</v>
      </c>
    </row>
    <row r="5" spans="1:26" x14ac:dyDescent="0.25">
      <c r="A5" t="s">
        <v>20</v>
      </c>
      <c r="B5">
        <f>B4*12</f>
        <v>24</v>
      </c>
      <c r="D5">
        <f>NPER(B3,B12,B1)</f>
        <v>24.000000000000085</v>
      </c>
    </row>
    <row r="7" spans="1:26" x14ac:dyDescent="0.25">
      <c r="A7" s="6" t="s">
        <v>28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9" spans="1:26" x14ac:dyDescent="0.25">
      <c r="A9" t="s">
        <v>21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12</v>
      </c>
      <c r="N9">
        <v>13</v>
      </c>
      <c r="O9">
        <v>14</v>
      </c>
      <c r="P9">
        <v>15</v>
      </c>
      <c r="Q9">
        <v>16</v>
      </c>
      <c r="R9">
        <v>17</v>
      </c>
      <c r="S9">
        <v>18</v>
      </c>
      <c r="T9">
        <v>19</v>
      </c>
      <c r="U9">
        <v>20</v>
      </c>
      <c r="V9">
        <v>21</v>
      </c>
      <c r="W9">
        <v>22</v>
      </c>
      <c r="X9">
        <v>23</v>
      </c>
      <c r="Y9">
        <v>24</v>
      </c>
    </row>
    <row r="10" spans="1:26" x14ac:dyDescent="0.25">
      <c r="A10" t="s">
        <v>22</v>
      </c>
      <c r="B10" s="4">
        <f>IPMT($B$3,B9,$B$5,$B$1)</f>
        <v>-16.666666666666664</v>
      </c>
      <c r="C10" s="4">
        <f t="shared" ref="C10:Y10" si="0">IPMT($B$3,C9,$B$5,$B$1)</f>
        <v>-16.036473449930281</v>
      </c>
      <c r="D10" s="4">
        <f t="shared" si="0"/>
        <v>-15.401028623054422</v>
      </c>
      <c r="E10" s="4">
        <f t="shared" si="0"/>
        <v>-14.760288422621269</v>
      </c>
      <c r="F10" s="4">
        <f t="shared" si="0"/>
        <v>-14.114208720517839</v>
      </c>
      <c r="G10" s="4">
        <f t="shared" si="0"/>
        <v>-13.462745020896877</v>
      </c>
      <c r="H10" s="4">
        <f t="shared" si="0"/>
        <v>-12.805852457112412</v>
      </c>
      <c r="I10" s="4">
        <f t="shared" si="0"/>
        <v>-12.143485788629738</v>
      </c>
      <c r="J10" s="4">
        <f t="shared" si="0"/>
        <v>-11.475599397909711</v>
      </c>
      <c r="K10" s="4">
        <f t="shared" si="0"/>
        <v>-10.802147287267017</v>
      </c>
      <c r="L10" s="4">
        <f t="shared" si="0"/>
        <v>-10.123083075702301</v>
      </c>
      <c r="M10" s="4">
        <f t="shared" si="0"/>
        <v>-9.438359995707879</v>
      </c>
      <c r="N10" s="4">
        <f t="shared" si="0"/>
        <v>-8.7479308900468347</v>
      </c>
      <c r="O10" s="4">
        <f t="shared" si="0"/>
        <v>-8.0517482085052841</v>
      </c>
      <c r="P10" s="4">
        <f t="shared" si="0"/>
        <v>-7.3497640046175547</v>
      </c>
      <c r="Q10" s="4">
        <f t="shared" si="0"/>
        <v>-6.641929932364091</v>
      </c>
      <c r="R10" s="4">
        <f t="shared" si="0"/>
        <v>-5.9281972428418497</v>
      </c>
      <c r="S10" s="4">
        <f t="shared" si="0"/>
        <v>-5.2085167809069235</v>
      </c>
      <c r="T10" s="4">
        <f t="shared" si="0"/>
        <v>-4.4828389817892056</v>
      </c>
      <c r="U10" s="4">
        <f t="shared" si="0"/>
        <v>-3.7511138676788418</v>
      </c>
      <c r="V10" s="4">
        <f t="shared" si="0"/>
        <v>-3.0132910442842236</v>
      </c>
      <c r="W10" s="4">
        <f t="shared" si="0"/>
        <v>-2.269319697361317</v>
      </c>
      <c r="X10" s="4">
        <f t="shared" si="0"/>
        <v>-1.519148589214053</v>
      </c>
      <c r="Y10" s="4">
        <f t="shared" si="0"/>
        <v>-0.76272605516556202</v>
      </c>
      <c r="Z10" s="4">
        <f>SUM(B10:Y10)</f>
        <v>-214.95646420079211</v>
      </c>
    </row>
    <row r="11" spans="1:26" x14ac:dyDescent="0.25">
      <c r="A11" t="s">
        <v>23</v>
      </c>
      <c r="B11" s="4">
        <f>PPMT($B$3,B9,$B$5,$B$1)</f>
        <v>-75.623186008366332</v>
      </c>
      <c r="C11" s="4">
        <f t="shared" ref="C11:Y11" si="1">PPMT($B$3,C9,$B$5,$B$1)</f>
        <v>-76.253379225102719</v>
      </c>
      <c r="D11" s="4">
        <f t="shared" si="1"/>
        <v>-76.888824051978588</v>
      </c>
      <c r="E11" s="4">
        <f t="shared" si="1"/>
        <v>-77.529564252411745</v>
      </c>
      <c r="F11" s="4">
        <f t="shared" si="1"/>
        <v>-78.175643954515166</v>
      </c>
      <c r="G11" s="4">
        <f t="shared" si="1"/>
        <v>-78.827107654136128</v>
      </c>
      <c r="H11" s="4">
        <f t="shared" si="1"/>
        <v>-79.484000217920581</v>
      </c>
      <c r="I11" s="4">
        <f t="shared" si="1"/>
        <v>-80.146366886403271</v>
      </c>
      <c r="J11" s="4">
        <f t="shared" si="1"/>
        <v>-80.814253277123299</v>
      </c>
      <c r="K11" s="4">
        <f t="shared" si="1"/>
        <v>-81.487705387765985</v>
      </c>
      <c r="L11" s="4">
        <f t="shared" si="1"/>
        <v>-82.166769599330706</v>
      </c>
      <c r="M11" s="4">
        <f t="shared" si="1"/>
        <v>-82.851492679325119</v>
      </c>
      <c r="N11" s="4">
        <f t="shared" si="1"/>
        <v>-83.541921784986172</v>
      </c>
      <c r="O11" s="4">
        <f t="shared" si="1"/>
        <v>-84.238104466527716</v>
      </c>
      <c r="P11" s="4">
        <f t="shared" si="1"/>
        <v>-84.940088670415449</v>
      </c>
      <c r="Q11" s="4">
        <f t="shared" si="1"/>
        <v>-85.647922742668911</v>
      </c>
      <c r="R11" s="4">
        <f t="shared" si="1"/>
        <v>-86.361655432191142</v>
      </c>
      <c r="S11" s="4">
        <f t="shared" si="1"/>
        <v>-87.081335894126084</v>
      </c>
      <c r="T11" s="4">
        <f t="shared" si="1"/>
        <v>-87.807013693243803</v>
      </c>
      <c r="U11" s="4">
        <f t="shared" si="1"/>
        <v>-88.538738807354164</v>
      </c>
      <c r="V11" s="4">
        <f t="shared" si="1"/>
        <v>-89.276561630748773</v>
      </c>
      <c r="W11" s="4">
        <f t="shared" si="1"/>
        <v>-90.020532977671678</v>
      </c>
      <c r="X11" s="4">
        <f t="shared" si="1"/>
        <v>-90.770704085818963</v>
      </c>
      <c r="Y11" s="4">
        <f t="shared" si="1"/>
        <v>-91.527126619867445</v>
      </c>
      <c r="Z11" s="4">
        <f t="shared" ref="Z11:Z12" si="2">SUM(B11:Y11)</f>
        <v>-2000</v>
      </c>
    </row>
    <row r="12" spans="1:26" x14ac:dyDescent="0.25">
      <c r="A12" t="s">
        <v>24</v>
      </c>
      <c r="B12" s="4">
        <f>PMT($B$3,$B$5,$B$1)</f>
        <v>-92.289852675033003</v>
      </c>
      <c r="C12" s="4">
        <f t="shared" ref="C12:Y12" si="3">PMT($B$3,$B$5,$B$1)</f>
        <v>-92.289852675033003</v>
      </c>
      <c r="D12" s="4">
        <f t="shared" si="3"/>
        <v>-92.289852675033003</v>
      </c>
      <c r="E12" s="4">
        <f t="shared" si="3"/>
        <v>-92.289852675033003</v>
      </c>
      <c r="F12" s="4">
        <f t="shared" si="3"/>
        <v>-92.289852675033003</v>
      </c>
      <c r="G12" s="4">
        <f t="shared" si="3"/>
        <v>-92.289852675033003</v>
      </c>
      <c r="H12" s="4">
        <f t="shared" si="3"/>
        <v>-92.289852675033003</v>
      </c>
      <c r="I12" s="4">
        <f t="shared" si="3"/>
        <v>-92.289852675033003</v>
      </c>
      <c r="J12" s="4">
        <f t="shared" si="3"/>
        <v>-92.289852675033003</v>
      </c>
      <c r="K12" s="4">
        <f t="shared" si="3"/>
        <v>-92.289852675033003</v>
      </c>
      <c r="L12" s="4">
        <f t="shared" si="3"/>
        <v>-92.289852675033003</v>
      </c>
      <c r="M12" s="4">
        <f t="shared" si="3"/>
        <v>-92.289852675033003</v>
      </c>
      <c r="N12" s="4">
        <f t="shared" si="3"/>
        <v>-92.289852675033003</v>
      </c>
      <c r="O12" s="4">
        <f t="shared" si="3"/>
        <v>-92.289852675033003</v>
      </c>
      <c r="P12" s="4">
        <f t="shared" si="3"/>
        <v>-92.289852675033003</v>
      </c>
      <c r="Q12" s="4">
        <f t="shared" si="3"/>
        <v>-92.289852675033003</v>
      </c>
      <c r="R12" s="4">
        <f t="shared" si="3"/>
        <v>-92.289852675033003</v>
      </c>
      <c r="S12" s="4">
        <f t="shared" si="3"/>
        <v>-92.289852675033003</v>
      </c>
      <c r="T12" s="4">
        <f t="shared" si="3"/>
        <v>-92.289852675033003</v>
      </c>
      <c r="U12" s="4">
        <f t="shared" si="3"/>
        <v>-92.289852675033003</v>
      </c>
      <c r="V12" s="4">
        <f t="shared" si="3"/>
        <v>-92.289852675033003</v>
      </c>
      <c r="W12" s="4">
        <f t="shared" si="3"/>
        <v>-92.289852675033003</v>
      </c>
      <c r="X12" s="4">
        <f t="shared" si="3"/>
        <v>-92.289852675033003</v>
      </c>
      <c r="Y12" s="4">
        <f t="shared" si="3"/>
        <v>-92.289852675033003</v>
      </c>
      <c r="Z12" s="4">
        <f t="shared" si="2"/>
        <v>-2214.9564642007922</v>
      </c>
    </row>
    <row r="13" spans="1:26" x14ac:dyDescent="0.25">
      <c r="A13" t="s">
        <v>25</v>
      </c>
      <c r="B13">
        <v>-214.96</v>
      </c>
    </row>
    <row r="14" spans="1:26" x14ac:dyDescent="0.25">
      <c r="A14" t="s">
        <v>26</v>
      </c>
      <c r="B14">
        <v>-2000</v>
      </c>
    </row>
    <row r="15" spans="1:26" x14ac:dyDescent="0.25">
      <c r="A15" t="s">
        <v>27</v>
      </c>
      <c r="B15" s="3">
        <v>-2214.96</v>
      </c>
    </row>
  </sheetData>
  <mergeCells count="1">
    <mergeCell ref="A7:Y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2019-04-15T08:42:40Z</dcterms:modified>
</cp:coreProperties>
</file>